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Q:\_Zero_atelier\2301_MŠ Kovářská přestavba tiskárny\06_PP\14_archiv\260315 - DPS - čistopis\_doplneni a opravy pro DVZ\"/>
    </mc:Choice>
  </mc:AlternateContent>
  <xr:revisionPtr revIDLastSave="0" documentId="13_ncr:1_{4599E634-E9CB-4151-B890-65F7BA52F3A3}" xr6:coauthVersionLast="47" xr6:coauthVersionMax="47" xr10:uidLastSave="{00000000-0000-0000-0000-000000000000}"/>
  <bookViews>
    <workbookView xWindow="25490" yWindow="-1020" windowWidth="38620" windowHeight="21310" tabRatio="835" firstSheet="8" activeTab="13" xr2:uid="{00000000-000D-0000-FFFF-FFFF00000000}"/>
  </bookViews>
  <sheets>
    <sheet name="Rekapitulace stavby" sheetId="1" r:id="rId1"/>
    <sheet name="01 - VEDLEJŠÍ A OSTATNÍ N..." sheetId="2" r:id="rId2"/>
    <sheet name="02 - KÁCENÍ, OCHRANA ZELENĚ" sheetId="3" r:id="rId3"/>
    <sheet name="03 - BOURACÍ PRÁCE, DEMOLICE" sheetId="4" r:id="rId4"/>
    <sheet name="04 - STAVEBNÍ PRÁCE" sheetId="5" r:id="rId5"/>
    <sheet name="05 - ZDRAVOTECHNIKA" sheetId="6" r:id="rId6"/>
    <sheet name="06 - VYTÁPĚNÍ + CHLAZENÍ" sheetId="7" r:id="rId7"/>
    <sheet name="07 - VZDUCHOTECHNIKA" sheetId="8" r:id="rId8"/>
    <sheet name="08 - ELEKTROINSTALACE - S..." sheetId="9" r:id="rId9"/>
    <sheet name="09 - HROMOSVOD A UZEMNĚNÍ" sheetId="10" r:id="rId10"/>
    <sheet name="10 - DATA" sheetId="11" r:id="rId11"/>
    <sheet name="11 - EZS" sheetId="12" r:id="rId12"/>
    <sheet name="12 - FVE" sheetId="13" r:id="rId13"/>
    <sheet name="13 - GASTRO" sheetId="14" r:id="rId14"/>
    <sheet name="14 - DEŠŤOVÁ KANALIZACE" sheetId="15" r:id="rId15"/>
    <sheet name="15 - VODOVODNÍ PŘÍPOJKA" sheetId="16" r:id="rId16"/>
    <sheet name="16 - KOMUNIKACE A ZPEVNĚN..." sheetId="17" r:id="rId17"/>
    <sheet name="17 - ZAHRADA MŠ - HŘIŠTĚ ..." sheetId="18" r:id="rId18"/>
    <sheet name="18 - ZAHRADA MŠ - OPLOCENÍ" sheetId="19" r:id="rId19"/>
    <sheet name="19 - VEŘEJNÉ HŘIŠTĚ A SAD..." sheetId="20" r:id="rId20"/>
    <sheet name="20 - VEŘEJNÉ HŘIŠTĚ - OPL..." sheetId="21" r:id="rId21"/>
    <sheet name="21 - MaR" sheetId="22" r:id="rId22"/>
    <sheet name="Seznam figur" sheetId="23" r:id="rId23"/>
  </sheets>
  <definedNames>
    <definedName name="_xlnm._FilterDatabase" localSheetId="1" hidden="1">'01 - VEDLEJŠÍ A OSTATNÍ N...'!$C$120:$K$144</definedName>
    <definedName name="_xlnm._FilterDatabase" localSheetId="2" hidden="1">'02 - KÁCENÍ, OCHRANA ZELENĚ'!$C$118:$K$135</definedName>
    <definedName name="_xlnm._FilterDatabase" localSheetId="3" hidden="1">'03 - BOURACÍ PRÁCE, DEMOLICE'!$C$121:$K$184</definedName>
    <definedName name="_xlnm._FilterDatabase" localSheetId="4" hidden="1">'04 - STAVEBNÍ PRÁCE'!$C$140:$K$1702</definedName>
    <definedName name="_xlnm._FilterDatabase" localSheetId="5" hidden="1">'05 - ZDRAVOTECHNIKA'!$C$129:$K$327</definedName>
    <definedName name="_xlnm._FilterDatabase" localSheetId="6" hidden="1">'06 - VYTÁPĚNÍ + CHLAZENÍ'!$C$122:$K$186</definedName>
    <definedName name="_xlnm._FilterDatabase" localSheetId="7" hidden="1">'07 - VZDUCHOTECHNIKA'!$C$121:$K$179</definedName>
    <definedName name="_xlnm._FilterDatabase" localSheetId="8" hidden="1">'08 - ELEKTROINSTALACE - S...'!$C$129:$K$376</definedName>
    <definedName name="_xlnm._FilterDatabase" localSheetId="9" hidden="1">'09 - HROMOSVOD A UZEMNĚNÍ'!$C$119:$K$159</definedName>
    <definedName name="_xlnm._FilterDatabase" localSheetId="10" hidden="1">'10 - DATA'!$C$118:$K$155</definedName>
    <definedName name="_xlnm._FilterDatabase" localSheetId="11" hidden="1">'11 - EZS'!$C$119:$K$146</definedName>
    <definedName name="_xlnm._FilterDatabase" localSheetId="12" hidden="1">'12 - FVE'!$C$118:$K$174</definedName>
    <definedName name="_xlnm._FilterDatabase" localSheetId="13" hidden="1">'13 - GASTRO'!$C$117:$K$153</definedName>
    <definedName name="_xlnm._FilterDatabase" localSheetId="14" hidden="1">'14 - DEŠŤOVÁ KANALIZACE'!$C$123:$K$222</definedName>
    <definedName name="_xlnm._FilterDatabase" localSheetId="15" hidden="1">'15 - VODOVODNÍ PŘÍPOJKA'!$C$122:$K$169</definedName>
    <definedName name="_xlnm._FilterDatabase" localSheetId="16" hidden="1">'16 - KOMUNIKACE A ZPEVNĚN...'!$C$124:$K$263</definedName>
    <definedName name="_xlnm._FilterDatabase" localSheetId="17" hidden="1">'17 - ZAHRADA MŠ - HŘIŠTĚ ...'!$C$135:$K$362</definedName>
    <definedName name="_xlnm._FilterDatabase" localSheetId="18" hidden="1">'18 - ZAHRADA MŠ - OPLOCENÍ'!$C$127:$K$214</definedName>
    <definedName name="_xlnm._FilterDatabase" localSheetId="19" hidden="1">'19 - VEŘEJNÉ HŘIŠTĚ A SAD...'!$C$128:$K$275</definedName>
    <definedName name="_xlnm._FilterDatabase" localSheetId="20" hidden="1">'20 - VEŘEJNÉ HŘIŠTĚ - OPL...'!$C$121:$K$145</definedName>
    <definedName name="_xlnm._FilterDatabase" localSheetId="21" hidden="1">'21 - MaR'!$C$119:$K$151</definedName>
    <definedName name="_xlnm.Print_Titles" localSheetId="1">'01 - VEDLEJŠÍ A OSTATNÍ N...'!$120:$120</definedName>
    <definedName name="_xlnm.Print_Titles" localSheetId="2">'02 - KÁCENÍ, OCHRANA ZELENĚ'!$118:$118</definedName>
    <definedName name="_xlnm.Print_Titles" localSheetId="3">'03 - BOURACÍ PRÁCE, DEMOLICE'!$121:$121</definedName>
    <definedName name="_xlnm.Print_Titles" localSheetId="4">'04 - STAVEBNÍ PRÁCE'!$140:$140</definedName>
    <definedName name="_xlnm.Print_Titles" localSheetId="5">'05 - ZDRAVOTECHNIKA'!$129:$129</definedName>
    <definedName name="_xlnm.Print_Titles" localSheetId="6">'06 - VYTÁPĚNÍ + CHLAZENÍ'!$122:$122</definedName>
    <definedName name="_xlnm.Print_Titles" localSheetId="7">'07 - VZDUCHOTECHNIKA'!$121:$121</definedName>
    <definedName name="_xlnm.Print_Titles" localSheetId="8">'08 - ELEKTROINSTALACE - S...'!$129:$129</definedName>
    <definedName name="_xlnm.Print_Titles" localSheetId="9">'09 - HROMOSVOD A UZEMNĚNÍ'!$119:$119</definedName>
    <definedName name="_xlnm.Print_Titles" localSheetId="10">'10 - DATA'!$118:$118</definedName>
    <definedName name="_xlnm.Print_Titles" localSheetId="11">'11 - EZS'!$119:$119</definedName>
    <definedName name="_xlnm.Print_Titles" localSheetId="12">'12 - FVE'!$118:$118</definedName>
    <definedName name="_xlnm.Print_Titles" localSheetId="13">'13 - GASTRO'!$117:$117</definedName>
    <definedName name="_xlnm.Print_Titles" localSheetId="14">'14 - DEŠŤOVÁ KANALIZACE'!$123:$123</definedName>
    <definedName name="_xlnm.Print_Titles" localSheetId="15">'15 - VODOVODNÍ PŘÍPOJKA'!$122:$122</definedName>
    <definedName name="_xlnm.Print_Titles" localSheetId="16">'16 - KOMUNIKACE A ZPEVNĚN...'!$124:$124</definedName>
    <definedName name="_xlnm.Print_Titles" localSheetId="17">'17 - ZAHRADA MŠ - HŘIŠTĚ ...'!$135:$135</definedName>
    <definedName name="_xlnm.Print_Titles" localSheetId="18">'18 - ZAHRADA MŠ - OPLOCENÍ'!$127:$127</definedName>
    <definedName name="_xlnm.Print_Titles" localSheetId="19">'19 - VEŘEJNÉ HŘIŠTĚ A SAD...'!$128:$128</definedName>
    <definedName name="_xlnm.Print_Titles" localSheetId="20">'20 - VEŘEJNÉ HŘIŠTĚ - OPL...'!$121:$121</definedName>
    <definedName name="_xlnm.Print_Titles" localSheetId="21">'21 - MaR'!$119:$119</definedName>
    <definedName name="_xlnm.Print_Titles" localSheetId="0">'Rekapitulace stavby'!$92:$92</definedName>
    <definedName name="_xlnm.Print_Titles" localSheetId="22">'Seznam figur'!$9:$9</definedName>
    <definedName name="_xlnm.Print_Area" localSheetId="1">'01 - VEDLEJŠÍ A OSTATNÍ N...'!$C$82:$J$102,'01 - VEDLEJŠÍ A OSTATNÍ N...'!$C$108:$K$144</definedName>
    <definedName name="_xlnm.Print_Area" localSheetId="2">'02 - KÁCENÍ, OCHRANA ZELENĚ'!$C$82:$J$100,'02 - KÁCENÍ, OCHRANA ZELENĚ'!$C$106:$K$135</definedName>
    <definedName name="_xlnm.Print_Area" localSheetId="3">'03 - BOURACÍ PRÁCE, DEMOLICE'!$C$82:$J$103,'03 - BOURACÍ PRÁCE, DEMOLICE'!$C$109:$K$184</definedName>
    <definedName name="_xlnm.Print_Area" localSheetId="4">'04 - STAVEBNÍ PRÁCE'!$C$82:$J$122,'04 - STAVEBNÍ PRÁCE'!$C$128:$K$1702</definedName>
    <definedName name="_xlnm.Print_Area" localSheetId="5">'05 - ZDRAVOTECHNIKA'!$C$82:$J$111,'05 - ZDRAVOTECHNIKA'!$C$117:$K$327</definedName>
    <definedName name="_xlnm.Print_Area" localSheetId="6">'06 - VYTÁPĚNÍ + CHLAZENÍ'!$C$82:$J$104,'06 - VYTÁPĚNÍ + CHLAZENÍ'!$C$110:$K$186</definedName>
    <definedName name="_xlnm.Print_Area" localSheetId="7">'07 - VZDUCHOTECHNIKA'!$C$82:$J$103,'07 - VZDUCHOTECHNIKA'!$C$109:$K$179</definedName>
    <definedName name="_xlnm.Print_Area" localSheetId="8">'08 - ELEKTROINSTALACE - S...'!$C$82:$J$111,'08 - ELEKTROINSTALACE - S...'!$C$117:$K$376</definedName>
    <definedName name="_xlnm.Print_Area" localSheetId="9">'09 - HROMOSVOD A UZEMNĚNÍ'!$C$82:$J$101,'09 - HROMOSVOD A UZEMNĚNÍ'!$C$107:$K$159</definedName>
    <definedName name="_xlnm.Print_Area" localSheetId="10">'10 - DATA'!$C$82:$J$100,'10 - DATA'!$C$106:$K$155</definedName>
    <definedName name="_xlnm.Print_Area" localSheetId="11">'11 - EZS'!$C$82:$J$101,'11 - EZS'!$C$107:$K$146</definedName>
    <definedName name="_xlnm.Print_Area" localSheetId="12">'12 - FVE'!$C$82:$J$100,'12 - FVE'!$C$106:$K$174</definedName>
    <definedName name="_xlnm.Print_Area" localSheetId="13">'13 - GASTRO'!$C$82:$J$99,'13 - GASTRO'!$C$105:$K$153</definedName>
    <definedName name="_xlnm.Print_Area" localSheetId="14">'14 - DEŠŤOVÁ KANALIZACE'!$C$82:$J$105,'14 - DEŠŤOVÁ KANALIZACE'!$C$111:$K$222</definedName>
    <definedName name="_xlnm.Print_Area" localSheetId="15">'15 - VODOVODNÍ PŘÍPOJKA'!$C$82:$J$104,'15 - VODOVODNÍ PŘÍPOJKA'!$C$110:$K$169</definedName>
    <definedName name="_xlnm.Print_Area" localSheetId="16">'16 - KOMUNIKACE A ZPEVNĚN...'!$C$82:$J$106,'16 - KOMUNIKACE A ZPEVNĚN...'!$C$112:$K$263</definedName>
    <definedName name="_xlnm.Print_Area" localSheetId="17">'17 - ZAHRADA MŠ - HŘIŠTĚ ...'!$C$82:$J$117,'17 - ZAHRADA MŠ - HŘIŠTĚ ...'!$C$123:$K$362</definedName>
    <definedName name="_xlnm.Print_Area" localSheetId="18">'18 - ZAHRADA MŠ - OPLOCENÍ'!$C$82:$J$109,'18 - ZAHRADA MŠ - OPLOCENÍ'!$C$115:$K$214</definedName>
    <definedName name="_xlnm.Print_Area" localSheetId="19">'19 - VEŘEJNÉ HŘIŠTĚ A SAD...'!$C$82:$J$110,'19 - VEŘEJNÉ HŘIŠTĚ A SAD...'!$C$116:$K$275</definedName>
    <definedName name="_xlnm.Print_Area" localSheetId="20">'20 - VEŘEJNÉ HŘIŠTĚ - OPL...'!$C$82:$J$103,'20 - VEŘEJNÉ HŘIŠTĚ - OPL...'!$C$109:$K$145</definedName>
    <definedName name="_xlnm.Print_Area" localSheetId="21">'21 - MaR'!$C$82:$J$101,'21 - MaR'!$C$107:$K$151</definedName>
    <definedName name="_xlnm.Print_Area" localSheetId="0">'Rekapitulace stavby'!$D$4:$AO$76,'Rekapitulace stavby'!$C$82:$AQ$116</definedName>
    <definedName name="_xlnm.Print_Area" localSheetId="22">'Seznam figur'!$C$4:$G$83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K156" i="14" l="1"/>
  <c r="BI156" i="14"/>
  <c r="BH156" i="14"/>
  <c r="BG156" i="14"/>
  <c r="BF156" i="14"/>
  <c r="T156" i="14"/>
  <c r="R156" i="14"/>
  <c r="P156" i="14"/>
  <c r="J156" i="14"/>
  <c r="BE156" i="14" s="1"/>
  <c r="BK154" i="14"/>
  <c r="BI154" i="14"/>
  <c r="BH154" i="14"/>
  <c r="BG154" i="14"/>
  <c r="BF154" i="14"/>
  <c r="T154" i="14"/>
  <c r="R154" i="14"/>
  <c r="P154" i="14"/>
  <c r="J154" i="14"/>
  <c r="BE154" i="14" s="1"/>
  <c r="BK153" i="14"/>
  <c r="BI153" i="14"/>
  <c r="BH153" i="14"/>
  <c r="BG153" i="14"/>
  <c r="BF153" i="14"/>
  <c r="T153" i="14"/>
  <c r="R153" i="14"/>
  <c r="P153" i="14"/>
  <c r="J153" i="14"/>
  <c r="BE153" i="14" s="1"/>
  <c r="BK151" i="14"/>
  <c r="BI151" i="14"/>
  <c r="BH151" i="14"/>
  <c r="BG151" i="14"/>
  <c r="BF151" i="14"/>
  <c r="T151" i="14"/>
  <c r="R151" i="14"/>
  <c r="P151" i="14"/>
  <c r="J151" i="14"/>
  <c r="BE151" i="14" s="1"/>
  <c r="BK150" i="14"/>
  <c r="BI150" i="14"/>
  <c r="BH150" i="14"/>
  <c r="BG150" i="14"/>
  <c r="BF150" i="14"/>
  <c r="T150" i="14"/>
  <c r="R150" i="14"/>
  <c r="P150" i="14"/>
  <c r="J150" i="14"/>
  <c r="BE150" i="14" s="1"/>
  <c r="BK148" i="14"/>
  <c r="BI148" i="14"/>
  <c r="BH148" i="14"/>
  <c r="BG148" i="14"/>
  <c r="BF148" i="14"/>
  <c r="BE148" i="14"/>
  <c r="T148" i="14"/>
  <c r="R148" i="14"/>
  <c r="P148" i="14"/>
  <c r="J148" i="14"/>
  <c r="BK147" i="14"/>
  <c r="BI147" i="14"/>
  <c r="BH147" i="14"/>
  <c r="BG147" i="14"/>
  <c r="BF147" i="14"/>
  <c r="T147" i="14"/>
  <c r="R147" i="14"/>
  <c r="P147" i="14"/>
  <c r="J147" i="14"/>
  <c r="BE147" i="14" s="1"/>
  <c r="BK146" i="14"/>
  <c r="BI146" i="14"/>
  <c r="BH146" i="14"/>
  <c r="BG146" i="14"/>
  <c r="BF146" i="14"/>
  <c r="BE146" i="14"/>
  <c r="T146" i="14"/>
  <c r="R146" i="14"/>
  <c r="P146" i="14"/>
  <c r="J146" i="14"/>
  <c r="BK145" i="14"/>
  <c r="BI145" i="14"/>
  <c r="BH145" i="14"/>
  <c r="BG145" i="14"/>
  <c r="BF145" i="14"/>
  <c r="T145" i="14"/>
  <c r="R145" i="14"/>
  <c r="P145" i="14"/>
  <c r="J145" i="14"/>
  <c r="BE145" i="14" s="1"/>
  <c r="BK143" i="14"/>
  <c r="BI143" i="14"/>
  <c r="BH143" i="14"/>
  <c r="BG143" i="14"/>
  <c r="BF143" i="14"/>
  <c r="T143" i="14"/>
  <c r="R143" i="14"/>
  <c r="P143" i="14"/>
  <c r="J143" i="14"/>
  <c r="BE143" i="14" s="1"/>
  <c r="BK141" i="14"/>
  <c r="BI141" i="14"/>
  <c r="BH141" i="14"/>
  <c r="BG141" i="14"/>
  <c r="BF141" i="14"/>
  <c r="BE141" i="14"/>
  <c r="T141" i="14"/>
  <c r="R141" i="14"/>
  <c r="P141" i="14"/>
  <c r="J141" i="14"/>
  <c r="BK140" i="14"/>
  <c r="BI140" i="14"/>
  <c r="BH140" i="14"/>
  <c r="BG140" i="14"/>
  <c r="BF140" i="14"/>
  <c r="T140" i="14"/>
  <c r="R140" i="14"/>
  <c r="P140" i="14"/>
  <c r="J140" i="14"/>
  <c r="BE140" i="14" s="1"/>
  <c r="BK139" i="14"/>
  <c r="BI139" i="14"/>
  <c r="BH139" i="14"/>
  <c r="BG139" i="14"/>
  <c r="BF139" i="14"/>
  <c r="T139" i="14"/>
  <c r="R139" i="14"/>
  <c r="P139" i="14"/>
  <c r="J139" i="14"/>
  <c r="BE139" i="14" s="1"/>
  <c r="BK138" i="14"/>
  <c r="BI138" i="14"/>
  <c r="BH138" i="14"/>
  <c r="BG138" i="14"/>
  <c r="BF138" i="14"/>
  <c r="T138" i="14"/>
  <c r="R138" i="14"/>
  <c r="P138" i="14"/>
  <c r="J138" i="14"/>
  <c r="BE138" i="14" s="1"/>
  <c r="BK136" i="14"/>
  <c r="BI136" i="14"/>
  <c r="BH136" i="14"/>
  <c r="BG136" i="14"/>
  <c r="BF136" i="14"/>
  <c r="T136" i="14"/>
  <c r="R136" i="14"/>
  <c r="P136" i="14"/>
  <c r="J136" i="14"/>
  <c r="BE136" i="14" s="1"/>
  <c r="BK135" i="14"/>
  <c r="BI135" i="14"/>
  <c r="BH135" i="14"/>
  <c r="BG135" i="14"/>
  <c r="BF135" i="14"/>
  <c r="T135" i="14"/>
  <c r="R135" i="14"/>
  <c r="P135" i="14"/>
  <c r="J135" i="14"/>
  <c r="BE135" i="14" s="1"/>
  <c r="BK133" i="14"/>
  <c r="BI133" i="14"/>
  <c r="BH133" i="14"/>
  <c r="BG133" i="14"/>
  <c r="BF133" i="14"/>
  <c r="T133" i="14"/>
  <c r="R133" i="14"/>
  <c r="P133" i="14"/>
  <c r="J133" i="14"/>
  <c r="BE133" i="14" s="1"/>
  <c r="BK132" i="14"/>
  <c r="BI132" i="14"/>
  <c r="BH132" i="14"/>
  <c r="BG132" i="14"/>
  <c r="BF132" i="14"/>
  <c r="T132" i="14"/>
  <c r="R132" i="14"/>
  <c r="P132" i="14"/>
  <c r="J132" i="14"/>
  <c r="BE132" i="14" s="1"/>
  <c r="BK131" i="14"/>
  <c r="BI131" i="14"/>
  <c r="BH131" i="14"/>
  <c r="BG131" i="14"/>
  <c r="BF131" i="14"/>
  <c r="T131" i="14"/>
  <c r="R131" i="14"/>
  <c r="P131" i="14"/>
  <c r="J131" i="14"/>
  <c r="BE131" i="14" s="1"/>
  <c r="BK130" i="14"/>
  <c r="BI130" i="14"/>
  <c r="BH130" i="14"/>
  <c r="BG130" i="14"/>
  <c r="BF130" i="14"/>
  <c r="T130" i="14"/>
  <c r="R130" i="14"/>
  <c r="P130" i="14"/>
  <c r="J130" i="14"/>
  <c r="BE130" i="14" s="1"/>
  <c r="BK128" i="14"/>
  <c r="BI128" i="14"/>
  <c r="BH128" i="14"/>
  <c r="BG128" i="14"/>
  <c r="BF128" i="14"/>
  <c r="T128" i="14"/>
  <c r="R128" i="14"/>
  <c r="P128" i="14"/>
  <c r="J128" i="14"/>
  <c r="BE128" i="14" s="1"/>
  <c r="BK127" i="14"/>
  <c r="BI127" i="14"/>
  <c r="BH127" i="14"/>
  <c r="BG127" i="14"/>
  <c r="BF127" i="14"/>
  <c r="T127" i="14"/>
  <c r="R127" i="14"/>
  <c r="P127" i="14"/>
  <c r="J127" i="14"/>
  <c r="BE127" i="14" s="1"/>
  <c r="BK125" i="14"/>
  <c r="BI125" i="14"/>
  <c r="BH125" i="14"/>
  <c r="BG125" i="14"/>
  <c r="BF125" i="14"/>
  <c r="BE125" i="14"/>
  <c r="T125" i="14"/>
  <c r="R125" i="14"/>
  <c r="P125" i="14"/>
  <c r="J125" i="14"/>
  <c r="BK124" i="14"/>
  <c r="BI124" i="14"/>
  <c r="BH124" i="14"/>
  <c r="BG124" i="14"/>
  <c r="BF124" i="14"/>
  <c r="T124" i="14"/>
  <c r="R124" i="14"/>
  <c r="P124" i="14"/>
  <c r="J124" i="14"/>
  <c r="BE124" i="14" s="1"/>
  <c r="BK123" i="14"/>
  <c r="BI123" i="14"/>
  <c r="BH123" i="14"/>
  <c r="BG123" i="14"/>
  <c r="BF123" i="14"/>
  <c r="T123" i="14"/>
  <c r="R123" i="14"/>
  <c r="P123" i="14"/>
  <c r="J123" i="14"/>
  <c r="BE123" i="14" s="1"/>
  <c r="BK122" i="14"/>
  <c r="BI122" i="14"/>
  <c r="BH122" i="14"/>
  <c r="BG122" i="14"/>
  <c r="BF122" i="14"/>
  <c r="T122" i="14"/>
  <c r="R122" i="14"/>
  <c r="P122" i="14"/>
  <c r="J122" i="14"/>
  <c r="BE122" i="14" s="1"/>
  <c r="BK121" i="14"/>
  <c r="BI121" i="14"/>
  <c r="BH121" i="14"/>
  <c r="BG121" i="14"/>
  <c r="BF121" i="14"/>
  <c r="T121" i="14"/>
  <c r="R121" i="14"/>
  <c r="P121" i="14"/>
  <c r="J121" i="14"/>
  <c r="BE121" i="14" s="1"/>
  <c r="BK120" i="14"/>
  <c r="T120" i="14"/>
  <c r="T119" i="14" s="1"/>
  <c r="T118" i="14" s="1"/>
  <c r="R120" i="14"/>
  <c r="R119" i="14" s="1"/>
  <c r="R118" i="14" s="1"/>
  <c r="P120" i="14"/>
  <c r="P119" i="14" s="1"/>
  <c r="P118" i="14" s="1"/>
  <c r="J115" i="14"/>
  <c r="J114" i="14"/>
  <c r="F114" i="14"/>
  <c r="F112" i="14"/>
  <c r="E110" i="14"/>
  <c r="J92" i="14"/>
  <c r="J91" i="14"/>
  <c r="F91" i="14"/>
  <c r="F89" i="14"/>
  <c r="E87" i="14"/>
  <c r="J37" i="14"/>
  <c r="F37" i="14"/>
  <c r="J36" i="14"/>
  <c r="AY107" i="1" s="1"/>
  <c r="F36" i="14"/>
  <c r="J35" i="14"/>
  <c r="AX107" i="1" s="1"/>
  <c r="F35" i="14"/>
  <c r="J34" i="14"/>
  <c r="F34" i="14"/>
  <c r="BK232" i="9"/>
  <c r="BI232" i="9"/>
  <c r="BH232" i="9"/>
  <c r="BG232" i="9"/>
  <c r="BF232" i="9"/>
  <c r="BE232" i="9"/>
  <c r="T232" i="9"/>
  <c r="R232" i="9"/>
  <c r="P232" i="9"/>
  <c r="J232" i="9"/>
  <c r="BK231" i="9"/>
  <c r="BI231" i="9"/>
  <c r="BH231" i="9"/>
  <c r="BG231" i="9"/>
  <c r="BF231" i="9"/>
  <c r="BE231" i="9"/>
  <c r="T231" i="9"/>
  <c r="R231" i="9"/>
  <c r="P231" i="9"/>
  <c r="J231" i="9"/>
  <c r="BK230" i="9"/>
  <c r="BI230" i="9"/>
  <c r="BH230" i="9"/>
  <c r="BG230" i="9"/>
  <c r="BF230" i="9"/>
  <c r="BE230" i="9"/>
  <c r="T230" i="9"/>
  <c r="R230" i="9"/>
  <c r="P230" i="9"/>
  <c r="J230" i="9"/>
  <c r="BK229" i="9"/>
  <c r="BI229" i="9"/>
  <c r="BH229" i="9"/>
  <c r="BG229" i="9"/>
  <c r="BF229" i="9"/>
  <c r="T229" i="9"/>
  <c r="R229" i="9"/>
  <c r="P229" i="9"/>
  <c r="J229" i="9"/>
  <c r="BE229" i="9" s="1"/>
  <c r="BK228" i="9"/>
  <c r="BI228" i="9"/>
  <c r="BH228" i="9"/>
  <c r="BG228" i="9"/>
  <c r="BF228" i="9"/>
  <c r="T228" i="9"/>
  <c r="R228" i="9"/>
  <c r="P228" i="9"/>
  <c r="J228" i="9"/>
  <c r="BE228" i="9" s="1"/>
  <c r="BK227" i="9"/>
  <c r="BI227" i="9"/>
  <c r="BH227" i="9"/>
  <c r="BG227" i="9"/>
  <c r="BF227" i="9"/>
  <c r="T227" i="9"/>
  <c r="R227" i="9"/>
  <c r="P227" i="9"/>
  <c r="J227" i="9"/>
  <c r="BE227" i="9" s="1"/>
  <c r="BK226" i="9"/>
  <c r="BI226" i="9"/>
  <c r="BH226" i="9"/>
  <c r="BG226" i="9"/>
  <c r="BF226" i="9"/>
  <c r="T226" i="9"/>
  <c r="R226" i="9"/>
  <c r="P226" i="9"/>
  <c r="J226" i="9"/>
  <c r="BE226" i="9" s="1"/>
  <c r="BK225" i="9"/>
  <c r="BI225" i="9"/>
  <c r="BH225" i="9"/>
  <c r="BG225" i="9"/>
  <c r="BF225" i="9"/>
  <c r="T225" i="9"/>
  <c r="R225" i="9"/>
  <c r="P225" i="9"/>
  <c r="J225" i="9"/>
  <c r="BE225" i="9" s="1"/>
  <c r="BK224" i="9"/>
  <c r="BI224" i="9"/>
  <c r="BH224" i="9"/>
  <c r="BG224" i="9"/>
  <c r="BF224" i="9"/>
  <c r="T224" i="9"/>
  <c r="R224" i="9"/>
  <c r="P224" i="9"/>
  <c r="J224" i="9"/>
  <c r="BE224" i="9" s="1"/>
  <c r="BK223" i="9"/>
  <c r="BI223" i="9"/>
  <c r="BH223" i="9"/>
  <c r="BG223" i="9"/>
  <c r="BF223" i="9"/>
  <c r="T223" i="9"/>
  <c r="R223" i="9"/>
  <c r="P223" i="9"/>
  <c r="J223" i="9"/>
  <c r="BE223" i="9" s="1"/>
  <c r="BK222" i="9"/>
  <c r="BI222" i="9"/>
  <c r="BH222" i="9"/>
  <c r="BG222" i="9"/>
  <c r="BF222" i="9"/>
  <c r="BE222" i="9"/>
  <c r="T222" i="9"/>
  <c r="R222" i="9"/>
  <c r="P222" i="9"/>
  <c r="J222" i="9"/>
  <c r="BK221" i="9"/>
  <c r="BI221" i="9"/>
  <c r="BH221" i="9"/>
  <c r="BG221" i="9"/>
  <c r="BF221" i="9"/>
  <c r="T221" i="9"/>
  <c r="R221" i="9"/>
  <c r="P221" i="9"/>
  <c r="J221" i="9"/>
  <c r="BE221" i="9" s="1"/>
  <c r="BK220" i="9"/>
  <c r="BI220" i="9"/>
  <c r="BH220" i="9"/>
  <c r="BG220" i="9"/>
  <c r="BF220" i="9"/>
  <c r="T220" i="9"/>
  <c r="R220" i="9"/>
  <c r="P220" i="9"/>
  <c r="J220" i="9"/>
  <c r="BE220" i="9" s="1"/>
  <c r="BK219" i="9"/>
  <c r="BI219" i="9"/>
  <c r="BH219" i="9"/>
  <c r="BG219" i="9"/>
  <c r="BF219" i="9"/>
  <c r="T219" i="9"/>
  <c r="R219" i="9"/>
  <c r="P219" i="9"/>
  <c r="J219" i="9"/>
  <c r="BE219" i="9" s="1"/>
  <c r="BK218" i="9"/>
  <c r="BI218" i="9"/>
  <c r="BH218" i="9"/>
  <c r="BG218" i="9"/>
  <c r="BF218" i="9"/>
  <c r="T218" i="9"/>
  <c r="R218" i="9"/>
  <c r="P218" i="9"/>
  <c r="J218" i="9"/>
  <c r="BE218" i="9" s="1"/>
  <c r="BK217" i="9"/>
  <c r="BI217" i="9"/>
  <c r="BH217" i="9"/>
  <c r="BG217" i="9"/>
  <c r="BF217" i="9"/>
  <c r="T217" i="9"/>
  <c r="R217" i="9"/>
  <c r="P217" i="9"/>
  <c r="J217" i="9"/>
  <c r="BE217" i="9" s="1"/>
  <c r="BK216" i="9"/>
  <c r="BI216" i="9"/>
  <c r="BH216" i="9"/>
  <c r="BG216" i="9"/>
  <c r="BF216" i="9"/>
  <c r="T216" i="9"/>
  <c r="R216" i="9"/>
  <c r="P216" i="9"/>
  <c r="J216" i="9"/>
  <c r="BE216" i="9" s="1"/>
  <c r="BK215" i="9"/>
  <c r="T215" i="9"/>
  <c r="R215" i="9"/>
  <c r="P215" i="9"/>
  <c r="J215" i="9"/>
  <c r="D7" i="23"/>
  <c r="J37" i="22"/>
  <c r="J36" i="22"/>
  <c r="AY115" i="1"/>
  <c r="J35" i="22"/>
  <c r="AX115" i="1"/>
  <c r="BI151" i="22"/>
  <c r="BH151" i="22"/>
  <c r="BG151" i="22"/>
  <c r="BF151" i="22"/>
  <c r="T151" i="22"/>
  <c r="R151" i="22"/>
  <c r="P151" i="22"/>
  <c r="BI150" i="22"/>
  <c r="BH150" i="22"/>
  <c r="BG150" i="22"/>
  <c r="BF150" i="22"/>
  <c r="T150" i="22"/>
  <c r="R150" i="22"/>
  <c r="P150" i="22"/>
  <c r="BI148" i="22"/>
  <c r="BH148" i="22"/>
  <c r="BG148" i="22"/>
  <c r="BF148" i="22"/>
  <c r="T148" i="22"/>
  <c r="R148" i="22"/>
  <c r="P148" i="22"/>
  <c r="BI147" i="22"/>
  <c r="BH147" i="22"/>
  <c r="BG147" i="22"/>
  <c r="BF147" i="22"/>
  <c r="T147" i="22"/>
  <c r="R147" i="22"/>
  <c r="P147" i="22"/>
  <c r="BI146" i="22"/>
  <c r="BH146" i="22"/>
  <c r="BG146" i="22"/>
  <c r="BF146" i="22"/>
  <c r="T146" i="22"/>
  <c r="R146" i="22"/>
  <c r="P146" i="22"/>
  <c r="BI145" i="22"/>
  <c r="BH145" i="22"/>
  <c r="BG145" i="22"/>
  <c r="BF145" i="22"/>
  <c r="T145" i="22"/>
  <c r="R145" i="22"/>
  <c r="P145" i="22"/>
  <c r="BI144" i="22"/>
  <c r="BH144" i="22"/>
  <c r="BG144" i="22"/>
  <c r="BF144" i="22"/>
  <c r="T144" i="22"/>
  <c r="R144" i="22"/>
  <c r="P144" i="22"/>
  <c r="BI143" i="22"/>
  <c r="BH143" i="22"/>
  <c r="BG143" i="22"/>
  <c r="BF143" i="22"/>
  <c r="T143" i="22"/>
  <c r="R143" i="22"/>
  <c r="P143" i="22"/>
  <c r="BI142" i="22"/>
  <c r="BH142" i="22"/>
  <c r="BG142" i="22"/>
  <c r="BF142" i="22"/>
  <c r="T142" i="22"/>
  <c r="R142" i="22"/>
  <c r="P142" i="22"/>
  <c r="BI141" i="22"/>
  <c r="BH141" i="22"/>
  <c r="BG141" i="22"/>
  <c r="BF141" i="22"/>
  <c r="T141" i="22"/>
  <c r="R141" i="22"/>
  <c r="P141" i="22"/>
  <c r="BI139" i="22"/>
  <c r="BH139" i="22"/>
  <c r="BG139" i="22"/>
  <c r="BF139" i="22"/>
  <c r="T139" i="22"/>
  <c r="R139" i="22"/>
  <c r="P139" i="22"/>
  <c r="BI138" i="22"/>
  <c r="BH138" i="22"/>
  <c r="BG138" i="22"/>
  <c r="BF138" i="22"/>
  <c r="T138" i="22"/>
  <c r="R138" i="22"/>
  <c r="P138" i="22"/>
  <c r="BI137" i="22"/>
  <c r="BH137" i="22"/>
  <c r="BG137" i="22"/>
  <c r="BF137" i="22"/>
  <c r="T137" i="22"/>
  <c r="R137" i="22"/>
  <c r="P137" i="22"/>
  <c r="BI136" i="22"/>
  <c r="BH136" i="22"/>
  <c r="BG136" i="22"/>
  <c r="BF136" i="22"/>
  <c r="T136" i="22"/>
  <c r="R136" i="22"/>
  <c r="P136" i="22"/>
  <c r="BI135" i="22"/>
  <c r="BH135" i="22"/>
  <c r="BG135" i="22"/>
  <c r="BF135" i="22"/>
  <c r="T135" i="22"/>
  <c r="R135" i="22"/>
  <c r="P135" i="22"/>
  <c r="BI134" i="22"/>
  <c r="BH134" i="22"/>
  <c r="BG134" i="22"/>
  <c r="BF134" i="22"/>
  <c r="T134" i="22"/>
  <c r="R134" i="22"/>
  <c r="P134" i="22"/>
  <c r="BI133" i="22"/>
  <c r="BH133" i="22"/>
  <c r="BG133" i="22"/>
  <c r="BF133" i="22"/>
  <c r="T133" i="22"/>
  <c r="R133" i="22"/>
  <c r="P133" i="22"/>
  <c r="BI132" i="22"/>
  <c r="BH132" i="22"/>
  <c r="BG132" i="22"/>
  <c r="BF132" i="22"/>
  <c r="T132" i="22"/>
  <c r="R132" i="22"/>
  <c r="P132" i="22"/>
  <c r="BI131" i="22"/>
  <c r="BH131" i="22"/>
  <c r="BG131" i="22"/>
  <c r="BF131" i="22"/>
  <c r="T131" i="22"/>
  <c r="R131" i="22"/>
  <c r="P131" i="22"/>
  <c r="BI130" i="22"/>
  <c r="BH130" i="22"/>
  <c r="BG130" i="22"/>
  <c r="BF130" i="22"/>
  <c r="T130" i="22"/>
  <c r="R130" i="22"/>
  <c r="P130" i="22"/>
  <c r="BI129" i="22"/>
  <c r="BH129" i="22"/>
  <c r="BG129" i="22"/>
  <c r="BF129" i="22"/>
  <c r="T129" i="22"/>
  <c r="R129" i="22"/>
  <c r="P129" i="22"/>
  <c r="BI128" i="22"/>
  <c r="BH128" i="22"/>
  <c r="BG128" i="22"/>
  <c r="BF128" i="22"/>
  <c r="T128" i="22"/>
  <c r="R128" i="22"/>
  <c r="P128" i="22"/>
  <c r="BI127" i="22"/>
  <c r="BH127" i="22"/>
  <c r="BG127" i="22"/>
  <c r="BF127" i="22"/>
  <c r="T127" i="22"/>
  <c r="R127" i="22"/>
  <c r="P127" i="22"/>
  <c r="BI126" i="22"/>
  <c r="BH126" i="22"/>
  <c r="BG126" i="22"/>
  <c r="BF126" i="22"/>
  <c r="T126" i="22"/>
  <c r="R126" i="22"/>
  <c r="P126" i="22"/>
  <c r="BI125" i="22"/>
  <c r="BH125" i="22"/>
  <c r="BG125" i="22"/>
  <c r="BF125" i="22"/>
  <c r="T125" i="22"/>
  <c r="R125" i="22"/>
  <c r="P125" i="22"/>
  <c r="BI124" i="22"/>
  <c r="BH124" i="22"/>
  <c r="BG124" i="22"/>
  <c r="BF124" i="22"/>
  <c r="T124" i="22"/>
  <c r="R124" i="22"/>
  <c r="P124" i="22"/>
  <c r="BI123" i="22"/>
  <c r="BH123" i="22"/>
  <c r="BG123" i="22"/>
  <c r="BF123" i="22"/>
  <c r="T123" i="22"/>
  <c r="R123" i="22"/>
  <c r="P123" i="22"/>
  <c r="J117" i="22"/>
  <c r="J116" i="22"/>
  <c r="F116" i="22"/>
  <c r="F114" i="22"/>
  <c r="E112" i="22"/>
  <c r="J92" i="22"/>
  <c r="J91" i="22"/>
  <c r="F91" i="22"/>
  <c r="F89" i="22"/>
  <c r="E87" i="22"/>
  <c r="J18" i="22"/>
  <c r="E18" i="22"/>
  <c r="F117" i="22" s="1"/>
  <c r="J17" i="22"/>
  <c r="J12" i="22"/>
  <c r="J114" i="22"/>
  <c r="E7" i="22"/>
  <c r="E110" i="22" s="1"/>
  <c r="J37" i="21"/>
  <c r="J36" i="21"/>
  <c r="AY114" i="1"/>
  <c r="J35" i="21"/>
  <c r="AX114" i="1"/>
  <c r="BI145" i="21"/>
  <c r="BH145" i="21"/>
  <c r="BG145" i="21"/>
  <c r="BF145" i="21"/>
  <c r="T145" i="21"/>
  <c r="R145" i="21"/>
  <c r="P145" i="21"/>
  <c r="BI144" i="21"/>
  <c r="BH144" i="21"/>
  <c r="BG144" i="21"/>
  <c r="BF144" i="21"/>
  <c r="T144" i="21"/>
  <c r="R144" i="21"/>
  <c r="P144" i="21"/>
  <c r="BI141" i="21"/>
  <c r="BH141" i="21"/>
  <c r="BG141" i="21"/>
  <c r="BF141" i="21"/>
  <c r="T141" i="21"/>
  <c r="R141" i="21"/>
  <c r="P141" i="21"/>
  <c r="BI138" i="21"/>
  <c r="BH138" i="21"/>
  <c r="BG138" i="21"/>
  <c r="BF138" i="21"/>
  <c r="T138" i="21"/>
  <c r="T137" i="21"/>
  <c r="R138" i="21"/>
  <c r="R137" i="21"/>
  <c r="P138" i="21"/>
  <c r="P137" i="21"/>
  <c r="BI135" i="21"/>
  <c r="BH135" i="21"/>
  <c r="BG135" i="21"/>
  <c r="BF135" i="21"/>
  <c r="T135" i="21"/>
  <c r="T134" i="21"/>
  <c r="R135" i="21"/>
  <c r="R134" i="21"/>
  <c r="P135" i="21"/>
  <c r="P134" i="21" s="1"/>
  <c r="BI132" i="21"/>
  <c r="BH132" i="21"/>
  <c r="BG132" i="21"/>
  <c r="BF132" i="21"/>
  <c r="T132" i="21"/>
  <c r="R132" i="21"/>
  <c r="P132" i="21"/>
  <c r="BI131" i="21"/>
  <c r="BH131" i="21"/>
  <c r="BG131" i="21"/>
  <c r="BF131" i="21"/>
  <c r="T131" i="21"/>
  <c r="R131" i="21"/>
  <c r="P131" i="21"/>
  <c r="BI129" i="21"/>
  <c r="BH129" i="21"/>
  <c r="BG129" i="21"/>
  <c r="BF129" i="21"/>
  <c r="T129" i="21"/>
  <c r="R129" i="21"/>
  <c r="P129" i="21"/>
  <c r="BI127" i="21"/>
  <c r="BH127" i="21"/>
  <c r="BG127" i="21"/>
  <c r="BF127" i="21"/>
  <c r="T127" i="21"/>
  <c r="R127" i="21"/>
  <c r="P127" i="21"/>
  <c r="BI125" i="21"/>
  <c r="BH125" i="21"/>
  <c r="BG125" i="21"/>
  <c r="BF125" i="21"/>
  <c r="T125" i="21"/>
  <c r="R125" i="21"/>
  <c r="P125" i="21"/>
  <c r="J119" i="21"/>
  <c r="J118" i="21"/>
  <c r="F118" i="21"/>
  <c r="F116" i="21"/>
  <c r="E114" i="21"/>
  <c r="J92" i="21"/>
  <c r="J91" i="21"/>
  <c r="F91" i="21"/>
  <c r="F89" i="21"/>
  <c r="E87" i="21"/>
  <c r="J18" i="21"/>
  <c r="E18" i="21"/>
  <c r="F119" i="21" s="1"/>
  <c r="J17" i="21"/>
  <c r="J12" i="21"/>
  <c r="J116" i="21"/>
  <c r="E7" i="21"/>
  <c r="E112" i="21" s="1"/>
  <c r="J37" i="20"/>
  <c r="J36" i="20"/>
  <c r="AY113" i="1"/>
  <c r="J35" i="20"/>
  <c r="AX113" i="1"/>
  <c r="BI275" i="20"/>
  <c r="BH275" i="20"/>
  <c r="BG275" i="20"/>
  <c r="BF275" i="20"/>
  <c r="T275" i="20"/>
  <c r="T274" i="20" s="1"/>
  <c r="R275" i="20"/>
  <c r="R274" i="20"/>
  <c r="P275" i="20"/>
  <c r="P274" i="20"/>
  <c r="BI273" i="20"/>
  <c r="BH273" i="20"/>
  <c r="BG273" i="20"/>
  <c r="BF273" i="20"/>
  <c r="T273" i="20"/>
  <c r="R273" i="20"/>
  <c r="P273" i="20"/>
  <c r="BI272" i="20"/>
  <c r="BH272" i="20"/>
  <c r="BG272" i="20"/>
  <c r="BF272" i="20"/>
  <c r="T272" i="20"/>
  <c r="R272" i="20"/>
  <c r="P272" i="20"/>
  <c r="BI271" i="20"/>
  <c r="BH271" i="20"/>
  <c r="BG271" i="20"/>
  <c r="BF271" i="20"/>
  <c r="T271" i="20"/>
  <c r="R271" i="20"/>
  <c r="P271" i="20"/>
  <c r="BI270" i="20"/>
  <c r="BH270" i="20"/>
  <c r="BG270" i="20"/>
  <c r="BF270" i="20"/>
  <c r="T270" i="20"/>
  <c r="R270" i="20"/>
  <c r="P270" i="20"/>
  <c r="BI269" i="20"/>
  <c r="BH269" i="20"/>
  <c r="BG269" i="20"/>
  <c r="BF269" i="20"/>
  <c r="T269" i="20"/>
  <c r="R269" i="20"/>
  <c r="P269" i="20"/>
  <c r="BI267" i="20"/>
  <c r="BH267" i="20"/>
  <c r="BG267" i="20"/>
  <c r="BF267" i="20"/>
  <c r="T267" i="20"/>
  <c r="R267" i="20"/>
  <c r="P267" i="20"/>
  <c r="BI266" i="20"/>
  <c r="BH266" i="20"/>
  <c r="BG266" i="20"/>
  <c r="BF266" i="20"/>
  <c r="T266" i="20"/>
  <c r="R266" i="20"/>
  <c r="P266" i="20"/>
  <c r="BI265" i="20"/>
  <c r="BH265" i="20"/>
  <c r="BG265" i="20"/>
  <c r="BF265" i="20"/>
  <c r="T265" i="20"/>
  <c r="R265" i="20"/>
  <c r="P265" i="20"/>
  <c r="BI264" i="20"/>
  <c r="BH264" i="20"/>
  <c r="BG264" i="20"/>
  <c r="BF264" i="20"/>
  <c r="T264" i="20"/>
  <c r="R264" i="20"/>
  <c r="P264" i="20"/>
  <c r="BI263" i="20"/>
  <c r="BH263" i="20"/>
  <c r="BG263" i="20"/>
  <c r="BF263" i="20"/>
  <c r="T263" i="20"/>
  <c r="R263" i="20"/>
  <c r="P263" i="20"/>
  <c r="BI262" i="20"/>
  <c r="BH262" i="20"/>
  <c r="BG262" i="20"/>
  <c r="BF262" i="20"/>
  <c r="T262" i="20"/>
  <c r="R262" i="20"/>
  <c r="P262" i="20"/>
  <c r="BI261" i="20"/>
  <c r="BH261" i="20"/>
  <c r="BG261" i="20"/>
  <c r="BF261" i="20"/>
  <c r="T261" i="20"/>
  <c r="R261" i="20"/>
  <c r="P261" i="20"/>
  <c r="BI260" i="20"/>
  <c r="BH260" i="20"/>
  <c r="BG260" i="20"/>
  <c r="BF260" i="20"/>
  <c r="T260" i="20"/>
  <c r="R260" i="20"/>
  <c r="P260" i="20"/>
  <c r="BI259" i="20"/>
  <c r="BH259" i="20"/>
  <c r="BG259" i="20"/>
  <c r="BF259" i="20"/>
  <c r="T259" i="20"/>
  <c r="R259" i="20"/>
  <c r="P259" i="20"/>
  <c r="BI258" i="20"/>
  <c r="BH258" i="20"/>
  <c r="BG258" i="20"/>
  <c r="BF258" i="20"/>
  <c r="T258" i="20"/>
  <c r="R258" i="20"/>
  <c r="P258" i="20"/>
  <c r="BI257" i="20"/>
  <c r="BH257" i="20"/>
  <c r="BG257" i="20"/>
  <c r="BF257" i="20"/>
  <c r="T257" i="20"/>
  <c r="R257" i="20"/>
  <c r="P257" i="20"/>
  <c r="BI256" i="20"/>
  <c r="BH256" i="20"/>
  <c r="BG256" i="20"/>
  <c r="BF256" i="20"/>
  <c r="T256" i="20"/>
  <c r="R256" i="20"/>
  <c r="P256" i="20"/>
  <c r="BI255" i="20"/>
  <c r="BH255" i="20"/>
  <c r="BG255" i="20"/>
  <c r="BF255" i="20"/>
  <c r="T255" i="20"/>
  <c r="R255" i="20"/>
  <c r="P255" i="20"/>
  <c r="BI254" i="20"/>
  <c r="BH254" i="20"/>
  <c r="BG254" i="20"/>
  <c r="BF254" i="20"/>
  <c r="T254" i="20"/>
  <c r="R254" i="20"/>
  <c r="P254" i="20"/>
  <c r="BI253" i="20"/>
  <c r="BH253" i="20"/>
  <c r="BG253" i="20"/>
  <c r="BF253" i="20"/>
  <c r="T253" i="20"/>
  <c r="R253" i="20"/>
  <c r="P253" i="20"/>
  <c r="BI250" i="20"/>
  <c r="BH250" i="20"/>
  <c r="BG250" i="20"/>
  <c r="BF250" i="20"/>
  <c r="T250" i="20"/>
  <c r="R250" i="20"/>
  <c r="P250" i="20"/>
  <c r="BI249" i="20"/>
  <c r="BH249" i="20"/>
  <c r="BG249" i="20"/>
  <c r="BF249" i="20"/>
  <c r="T249" i="20"/>
  <c r="R249" i="20"/>
  <c r="P249" i="20"/>
  <c r="BI248" i="20"/>
  <c r="BH248" i="20"/>
  <c r="BG248" i="20"/>
  <c r="BF248" i="20"/>
  <c r="T248" i="20"/>
  <c r="R248" i="20"/>
  <c r="P248" i="20"/>
  <c r="BI237" i="20"/>
  <c r="BH237" i="20"/>
  <c r="BG237" i="20"/>
  <c r="BF237" i="20"/>
  <c r="T237" i="20"/>
  <c r="R237" i="20"/>
  <c r="P237" i="20"/>
  <c r="BI236" i="20"/>
  <c r="BH236" i="20"/>
  <c r="BG236" i="20"/>
  <c r="BF236" i="20"/>
  <c r="T236" i="20"/>
  <c r="R236" i="20"/>
  <c r="P236" i="20"/>
  <c r="BI234" i="20"/>
  <c r="BH234" i="20"/>
  <c r="BG234" i="20"/>
  <c r="BF234" i="20"/>
  <c r="T234" i="20"/>
  <c r="R234" i="20"/>
  <c r="P234" i="20"/>
  <c r="BI232" i="20"/>
  <c r="BH232" i="20"/>
  <c r="BG232" i="20"/>
  <c r="BF232" i="20"/>
  <c r="T232" i="20"/>
  <c r="R232" i="20"/>
  <c r="P232" i="20"/>
  <c r="BI231" i="20"/>
  <c r="BH231" i="20"/>
  <c r="BG231" i="20"/>
  <c r="BF231" i="20"/>
  <c r="T231" i="20"/>
  <c r="R231" i="20"/>
  <c r="P231" i="20"/>
  <c r="BI229" i="20"/>
  <c r="BH229" i="20"/>
  <c r="BG229" i="20"/>
  <c r="BF229" i="20"/>
  <c r="T229" i="20"/>
  <c r="R229" i="20"/>
  <c r="P229" i="20"/>
  <c r="BI227" i="20"/>
  <c r="BH227" i="20"/>
  <c r="BG227" i="20"/>
  <c r="BF227" i="20"/>
  <c r="T227" i="20"/>
  <c r="R227" i="20"/>
  <c r="P227" i="20"/>
  <c r="BI224" i="20"/>
  <c r="BH224" i="20"/>
  <c r="BG224" i="20"/>
  <c r="BF224" i="20"/>
  <c r="T224" i="20"/>
  <c r="R224" i="20"/>
  <c r="P224" i="20"/>
  <c r="BI223" i="20"/>
  <c r="BH223" i="20"/>
  <c r="BG223" i="20"/>
  <c r="BF223" i="20"/>
  <c r="T223" i="20"/>
  <c r="R223" i="20"/>
  <c r="P223" i="20"/>
  <c r="BI221" i="20"/>
  <c r="BH221" i="20"/>
  <c r="BG221" i="20"/>
  <c r="BF221" i="20"/>
  <c r="T221" i="20"/>
  <c r="R221" i="20"/>
  <c r="P221" i="20"/>
  <c r="BI219" i="20"/>
  <c r="BH219" i="20"/>
  <c r="BG219" i="20"/>
  <c r="BF219" i="20"/>
  <c r="T219" i="20"/>
  <c r="R219" i="20"/>
  <c r="P219" i="20"/>
  <c r="BI210" i="20"/>
  <c r="BH210" i="20"/>
  <c r="BG210" i="20"/>
  <c r="BF210" i="20"/>
  <c r="T210" i="20"/>
  <c r="R210" i="20"/>
  <c r="P210" i="20"/>
  <c r="BI205" i="20"/>
  <c r="BH205" i="20"/>
  <c r="BG205" i="20"/>
  <c r="BF205" i="20"/>
  <c r="T205" i="20"/>
  <c r="R205" i="20"/>
  <c r="P205" i="20"/>
  <c r="BI202" i="20"/>
  <c r="BH202" i="20"/>
  <c r="BG202" i="20"/>
  <c r="BF202" i="20"/>
  <c r="T202" i="20"/>
  <c r="T201" i="20"/>
  <c r="R202" i="20"/>
  <c r="R201" i="20"/>
  <c r="P202" i="20"/>
  <c r="P201" i="20" s="1"/>
  <c r="BI200" i="20"/>
  <c r="BH200" i="20"/>
  <c r="BG200" i="20"/>
  <c r="BF200" i="20"/>
  <c r="T200" i="20"/>
  <c r="R200" i="20"/>
  <c r="P200" i="20"/>
  <c r="BI198" i="20"/>
  <c r="BH198" i="20"/>
  <c r="BG198" i="20"/>
  <c r="BF198" i="20"/>
  <c r="T198" i="20"/>
  <c r="R198" i="20"/>
  <c r="P198" i="20"/>
  <c r="BI197" i="20"/>
  <c r="BH197" i="20"/>
  <c r="BG197" i="20"/>
  <c r="BF197" i="20"/>
  <c r="T197" i="20"/>
  <c r="R197" i="20"/>
  <c r="P197" i="20"/>
  <c r="BI196" i="20"/>
  <c r="BH196" i="20"/>
  <c r="BG196" i="20"/>
  <c r="BF196" i="20"/>
  <c r="T196" i="20"/>
  <c r="R196" i="20"/>
  <c r="P196" i="20"/>
  <c r="BI195" i="20"/>
  <c r="BH195" i="20"/>
  <c r="BG195" i="20"/>
  <c r="BF195" i="20"/>
  <c r="T195" i="20"/>
  <c r="R195" i="20"/>
  <c r="P195" i="20"/>
  <c r="BI193" i="20"/>
  <c r="BH193" i="20"/>
  <c r="BG193" i="20"/>
  <c r="BF193" i="20"/>
  <c r="T193" i="20"/>
  <c r="R193" i="20"/>
  <c r="P193" i="20"/>
  <c r="BI191" i="20"/>
  <c r="BH191" i="20"/>
  <c r="BG191" i="20"/>
  <c r="BF191" i="20"/>
  <c r="T191" i="20"/>
  <c r="R191" i="20"/>
  <c r="P191" i="20"/>
  <c r="BI190" i="20"/>
  <c r="BH190" i="20"/>
  <c r="BG190" i="20"/>
  <c r="BF190" i="20"/>
  <c r="T190" i="20"/>
  <c r="R190" i="20"/>
  <c r="P190" i="20"/>
  <c r="BI189" i="20"/>
  <c r="BH189" i="20"/>
  <c r="BG189" i="20"/>
  <c r="BF189" i="20"/>
  <c r="T189" i="20"/>
  <c r="R189" i="20"/>
  <c r="P189" i="20"/>
  <c r="BI187" i="20"/>
  <c r="BH187" i="20"/>
  <c r="BG187" i="20"/>
  <c r="BF187" i="20"/>
  <c r="T187" i="20"/>
  <c r="R187" i="20"/>
  <c r="P187" i="20"/>
  <c r="BI186" i="20"/>
  <c r="BH186" i="20"/>
  <c r="BG186" i="20"/>
  <c r="BF186" i="20"/>
  <c r="T186" i="20"/>
  <c r="R186" i="20"/>
  <c r="P186" i="20"/>
  <c r="BI185" i="20"/>
  <c r="BH185" i="20"/>
  <c r="BG185" i="20"/>
  <c r="BF185" i="20"/>
  <c r="T185" i="20"/>
  <c r="R185" i="20"/>
  <c r="P185" i="20"/>
  <c r="BI184" i="20"/>
  <c r="BH184" i="20"/>
  <c r="BG184" i="20"/>
  <c r="BF184" i="20"/>
  <c r="T184" i="20"/>
  <c r="R184" i="20"/>
  <c r="P184" i="20"/>
  <c r="BI183" i="20"/>
  <c r="BH183" i="20"/>
  <c r="BG183" i="20"/>
  <c r="BF183" i="20"/>
  <c r="T183" i="20"/>
  <c r="R183" i="20"/>
  <c r="P183" i="20"/>
  <c r="BI181" i="20"/>
  <c r="BH181" i="20"/>
  <c r="BG181" i="20"/>
  <c r="BF181" i="20"/>
  <c r="T181" i="20"/>
  <c r="R181" i="20"/>
  <c r="P181" i="20"/>
  <c r="BI180" i="20"/>
  <c r="BH180" i="20"/>
  <c r="BG180" i="20"/>
  <c r="BF180" i="20"/>
  <c r="T180" i="20"/>
  <c r="R180" i="20"/>
  <c r="P180" i="20"/>
  <c r="BI179" i="20"/>
  <c r="BH179" i="20"/>
  <c r="BG179" i="20"/>
  <c r="BF179" i="20"/>
  <c r="T179" i="20"/>
  <c r="R179" i="20"/>
  <c r="P179" i="20"/>
  <c r="BI178" i="20"/>
  <c r="BH178" i="20"/>
  <c r="BG178" i="20"/>
  <c r="BF178" i="20"/>
  <c r="T178" i="20"/>
  <c r="R178" i="20"/>
  <c r="P178" i="20"/>
  <c r="BI177" i="20"/>
  <c r="BH177" i="20"/>
  <c r="BG177" i="20"/>
  <c r="BF177" i="20"/>
  <c r="T177" i="20"/>
  <c r="R177" i="20"/>
  <c r="P177" i="20"/>
  <c r="BI176" i="20"/>
  <c r="BH176" i="20"/>
  <c r="BG176" i="20"/>
  <c r="BF176" i="20"/>
  <c r="T176" i="20"/>
  <c r="R176" i="20"/>
  <c r="P176" i="20"/>
  <c r="BI174" i="20"/>
  <c r="BH174" i="20"/>
  <c r="BG174" i="20"/>
  <c r="BF174" i="20"/>
  <c r="T174" i="20"/>
  <c r="R174" i="20"/>
  <c r="P174" i="20"/>
  <c r="BI173" i="20"/>
  <c r="BH173" i="20"/>
  <c r="BG173" i="20"/>
  <c r="BF173" i="20"/>
  <c r="T173" i="20"/>
  <c r="R173" i="20"/>
  <c r="P173" i="20"/>
  <c r="BI172" i="20"/>
  <c r="BH172" i="20"/>
  <c r="BG172" i="20"/>
  <c r="BF172" i="20"/>
  <c r="T172" i="20"/>
  <c r="R172" i="20"/>
  <c r="P172" i="20"/>
  <c r="BI171" i="20"/>
  <c r="BH171" i="20"/>
  <c r="BG171" i="20"/>
  <c r="BF171" i="20"/>
  <c r="T171" i="20"/>
  <c r="R171" i="20"/>
  <c r="P171" i="20"/>
  <c r="BI170" i="20"/>
  <c r="BH170" i="20"/>
  <c r="BG170" i="20"/>
  <c r="BF170" i="20"/>
  <c r="T170" i="20"/>
  <c r="R170" i="20"/>
  <c r="P170" i="20"/>
  <c r="BI169" i="20"/>
  <c r="BH169" i="20"/>
  <c r="BG169" i="20"/>
  <c r="BF169" i="20"/>
  <c r="T169" i="20"/>
  <c r="R169" i="20"/>
  <c r="P169" i="20"/>
  <c r="BI168" i="20"/>
  <c r="BH168" i="20"/>
  <c r="BG168" i="20"/>
  <c r="BF168" i="20"/>
  <c r="T168" i="20"/>
  <c r="R168" i="20"/>
  <c r="P168" i="20"/>
  <c r="BI167" i="20"/>
  <c r="BH167" i="20"/>
  <c r="BG167" i="20"/>
  <c r="BF167" i="20"/>
  <c r="T167" i="20"/>
  <c r="R167" i="20"/>
  <c r="P167" i="20"/>
  <c r="BI166" i="20"/>
  <c r="BH166" i="20"/>
  <c r="BG166" i="20"/>
  <c r="BF166" i="20"/>
  <c r="T166" i="20"/>
  <c r="R166" i="20"/>
  <c r="P166" i="20"/>
  <c r="BI164" i="20"/>
  <c r="BH164" i="20"/>
  <c r="BG164" i="20"/>
  <c r="BF164" i="20"/>
  <c r="T164" i="20"/>
  <c r="R164" i="20"/>
  <c r="P164" i="20"/>
  <c r="BI163" i="20"/>
  <c r="BH163" i="20"/>
  <c r="BG163" i="20"/>
  <c r="BF163" i="20"/>
  <c r="T163" i="20"/>
  <c r="R163" i="20"/>
  <c r="P163" i="20"/>
  <c r="BI162" i="20"/>
  <c r="BH162" i="20"/>
  <c r="BG162" i="20"/>
  <c r="BF162" i="20"/>
  <c r="T162" i="20"/>
  <c r="R162" i="20"/>
  <c r="P162" i="20"/>
  <c r="BI161" i="20"/>
  <c r="BH161" i="20"/>
  <c r="BG161" i="20"/>
  <c r="BF161" i="20"/>
  <c r="T161" i="20"/>
  <c r="R161" i="20"/>
  <c r="P161" i="20"/>
  <c r="BI159" i="20"/>
  <c r="BH159" i="20"/>
  <c r="BG159" i="20"/>
  <c r="BF159" i="20"/>
  <c r="T159" i="20"/>
  <c r="R159" i="20"/>
  <c r="P159" i="20"/>
  <c r="BI158" i="20"/>
  <c r="BH158" i="20"/>
  <c r="BG158" i="20"/>
  <c r="BF158" i="20"/>
  <c r="T158" i="20"/>
  <c r="R158" i="20"/>
  <c r="P158" i="20"/>
  <c r="BI157" i="20"/>
  <c r="BH157" i="20"/>
  <c r="BG157" i="20"/>
  <c r="BF157" i="20"/>
  <c r="T157" i="20"/>
  <c r="R157" i="20"/>
  <c r="P157" i="20"/>
  <c r="BI155" i="20"/>
  <c r="BH155" i="20"/>
  <c r="BG155" i="20"/>
  <c r="BF155" i="20"/>
  <c r="T155" i="20"/>
  <c r="R155" i="20"/>
  <c r="P155" i="20"/>
  <c r="BI154" i="20"/>
  <c r="BH154" i="20"/>
  <c r="BG154" i="20"/>
  <c r="BF154" i="20"/>
  <c r="T154" i="20"/>
  <c r="R154" i="20"/>
  <c r="P154" i="20"/>
  <c r="BI152" i="20"/>
  <c r="BH152" i="20"/>
  <c r="BG152" i="20"/>
  <c r="BF152" i="20"/>
  <c r="T152" i="20"/>
  <c r="R152" i="20"/>
  <c r="P152" i="20"/>
  <c r="BI151" i="20"/>
  <c r="BH151" i="20"/>
  <c r="BG151" i="20"/>
  <c r="BF151" i="20"/>
  <c r="T151" i="20"/>
  <c r="R151" i="20"/>
  <c r="P151" i="20"/>
  <c r="BI149" i="20"/>
  <c r="BH149" i="20"/>
  <c r="BG149" i="20"/>
  <c r="BF149" i="20"/>
  <c r="T149" i="20"/>
  <c r="R149" i="20"/>
  <c r="P149" i="20"/>
  <c r="BI144" i="20"/>
  <c r="BH144" i="20"/>
  <c r="BG144" i="20"/>
  <c r="BF144" i="20"/>
  <c r="T144" i="20"/>
  <c r="R144" i="20"/>
  <c r="P144" i="20"/>
  <c r="BI143" i="20"/>
  <c r="BH143" i="20"/>
  <c r="BG143" i="20"/>
  <c r="BF143" i="20"/>
  <c r="T143" i="20"/>
  <c r="R143" i="20"/>
  <c r="P143" i="20"/>
  <c r="BI142" i="20"/>
  <c r="BH142" i="20"/>
  <c r="BG142" i="20"/>
  <c r="BF142" i="20"/>
  <c r="T142" i="20"/>
  <c r="R142" i="20"/>
  <c r="P142" i="20"/>
  <c r="BI141" i="20"/>
  <c r="BH141" i="20"/>
  <c r="BG141" i="20"/>
  <c r="BF141" i="20"/>
  <c r="T141" i="20"/>
  <c r="R141" i="20"/>
  <c r="P141" i="20"/>
  <c r="BI138" i="20"/>
  <c r="BH138" i="20"/>
  <c r="BG138" i="20"/>
  <c r="BF138" i="20"/>
  <c r="T138" i="20"/>
  <c r="R138" i="20"/>
  <c r="P138" i="20"/>
  <c r="BI137" i="20"/>
  <c r="BH137" i="20"/>
  <c r="BG137" i="20"/>
  <c r="BF137" i="20"/>
  <c r="T137" i="20"/>
  <c r="R137" i="20"/>
  <c r="P137" i="20"/>
  <c r="BI135" i="20"/>
  <c r="BH135" i="20"/>
  <c r="BG135" i="20"/>
  <c r="BF135" i="20"/>
  <c r="T135" i="20"/>
  <c r="R135" i="20"/>
  <c r="P135" i="20"/>
  <c r="BI134" i="20"/>
  <c r="BH134" i="20"/>
  <c r="BG134" i="20"/>
  <c r="BF134" i="20"/>
  <c r="T134" i="20"/>
  <c r="R134" i="20"/>
  <c r="P134" i="20"/>
  <c r="BI132" i="20"/>
  <c r="BH132" i="20"/>
  <c r="BG132" i="20"/>
  <c r="BF132" i="20"/>
  <c r="T132" i="20"/>
  <c r="R132" i="20"/>
  <c r="P132" i="20"/>
  <c r="J126" i="20"/>
  <c r="J125" i="20"/>
  <c r="F125" i="20"/>
  <c r="F123" i="20"/>
  <c r="E121" i="20"/>
  <c r="J92" i="20"/>
  <c r="J91" i="20"/>
  <c r="F91" i="20"/>
  <c r="F89" i="20"/>
  <c r="E87" i="20"/>
  <c r="J18" i="20"/>
  <c r="E18" i="20"/>
  <c r="F126" i="20" s="1"/>
  <c r="J17" i="20"/>
  <c r="J12" i="20"/>
  <c r="J123" i="20" s="1"/>
  <c r="E7" i="20"/>
  <c r="E119" i="20"/>
  <c r="J37" i="19"/>
  <c r="J36" i="19"/>
  <c r="AY112" i="1"/>
  <c r="J35" i="19"/>
  <c r="AX112" i="1"/>
  <c r="BI211" i="19"/>
  <c r="BH211" i="19"/>
  <c r="BG211" i="19"/>
  <c r="BF211" i="19"/>
  <c r="T211" i="19"/>
  <c r="T210" i="19"/>
  <c r="R211" i="19"/>
  <c r="R210" i="19"/>
  <c r="P211" i="19"/>
  <c r="P210" i="19"/>
  <c r="BI209" i="19"/>
  <c r="BH209" i="19"/>
  <c r="BG209" i="19"/>
  <c r="BF209" i="19"/>
  <c r="T209" i="19"/>
  <c r="R209" i="19"/>
  <c r="P209" i="19"/>
  <c r="BI208" i="19"/>
  <c r="BH208" i="19"/>
  <c r="BG208" i="19"/>
  <c r="BF208" i="19"/>
  <c r="T208" i="19"/>
  <c r="R208" i="19"/>
  <c r="P208" i="19"/>
  <c r="BI207" i="19"/>
  <c r="BH207" i="19"/>
  <c r="BG207" i="19"/>
  <c r="BF207" i="19"/>
  <c r="T207" i="19"/>
  <c r="R207" i="19"/>
  <c r="P207" i="19"/>
  <c r="BI206" i="19"/>
  <c r="BH206" i="19"/>
  <c r="BG206" i="19"/>
  <c r="BF206" i="19"/>
  <c r="T206" i="19"/>
  <c r="R206" i="19"/>
  <c r="P206" i="19"/>
  <c r="BI203" i="19"/>
  <c r="BH203" i="19"/>
  <c r="BG203" i="19"/>
  <c r="BF203" i="19"/>
  <c r="T203" i="19"/>
  <c r="R203" i="19"/>
  <c r="P203" i="19"/>
  <c r="BI201" i="19"/>
  <c r="BH201" i="19"/>
  <c r="BG201" i="19"/>
  <c r="BF201" i="19"/>
  <c r="T201" i="19"/>
  <c r="R201" i="19"/>
  <c r="P201" i="19"/>
  <c r="BI199" i="19"/>
  <c r="BH199" i="19"/>
  <c r="BG199" i="19"/>
  <c r="BF199" i="19"/>
  <c r="T199" i="19"/>
  <c r="R199" i="19"/>
  <c r="P199" i="19"/>
  <c r="BI198" i="19"/>
  <c r="BH198" i="19"/>
  <c r="BG198" i="19"/>
  <c r="BF198" i="19"/>
  <c r="T198" i="19"/>
  <c r="R198" i="19"/>
  <c r="P198" i="19"/>
  <c r="BI196" i="19"/>
  <c r="BH196" i="19"/>
  <c r="BG196" i="19"/>
  <c r="BF196" i="19"/>
  <c r="T196" i="19"/>
  <c r="R196" i="19"/>
  <c r="P196" i="19"/>
  <c r="BI194" i="19"/>
  <c r="BH194" i="19"/>
  <c r="BG194" i="19"/>
  <c r="BF194" i="19"/>
  <c r="T194" i="19"/>
  <c r="R194" i="19"/>
  <c r="P194" i="19"/>
  <c r="BI192" i="19"/>
  <c r="BH192" i="19"/>
  <c r="BG192" i="19"/>
  <c r="BF192" i="19"/>
  <c r="T192" i="19"/>
  <c r="R192" i="19"/>
  <c r="P192" i="19"/>
  <c r="BI189" i="19"/>
  <c r="BH189" i="19"/>
  <c r="BG189" i="19"/>
  <c r="BF189" i="19"/>
  <c r="T189" i="19"/>
  <c r="T188" i="19"/>
  <c r="R189" i="19"/>
  <c r="R188" i="19"/>
  <c r="P189" i="19"/>
  <c r="P188" i="19"/>
  <c r="BI186" i="19"/>
  <c r="BH186" i="19"/>
  <c r="BG186" i="19"/>
  <c r="BF186" i="19"/>
  <c r="T186" i="19"/>
  <c r="R186" i="19"/>
  <c r="P186" i="19"/>
  <c r="BI185" i="19"/>
  <c r="BH185" i="19"/>
  <c r="BG185" i="19"/>
  <c r="BF185" i="19"/>
  <c r="T185" i="19"/>
  <c r="R185" i="19"/>
  <c r="P185" i="19"/>
  <c r="BI183" i="19"/>
  <c r="BH183" i="19"/>
  <c r="BG183" i="19"/>
  <c r="BF183" i="19"/>
  <c r="T183" i="19"/>
  <c r="R183" i="19"/>
  <c r="P183" i="19"/>
  <c r="BI180" i="19"/>
  <c r="BH180" i="19"/>
  <c r="BG180" i="19"/>
  <c r="BF180" i="19"/>
  <c r="T180" i="19"/>
  <c r="R180" i="19"/>
  <c r="P180" i="19"/>
  <c r="BI179" i="19"/>
  <c r="BH179" i="19"/>
  <c r="BG179" i="19"/>
  <c r="BF179" i="19"/>
  <c r="T179" i="19"/>
  <c r="R179" i="19"/>
  <c r="P179" i="19"/>
  <c r="BI177" i="19"/>
  <c r="BH177" i="19"/>
  <c r="BG177" i="19"/>
  <c r="BF177" i="19"/>
  <c r="T177" i="19"/>
  <c r="R177" i="19"/>
  <c r="P177" i="19"/>
  <c r="BI176" i="19"/>
  <c r="BH176" i="19"/>
  <c r="BG176" i="19"/>
  <c r="BF176" i="19"/>
  <c r="T176" i="19"/>
  <c r="R176" i="19"/>
  <c r="P176" i="19"/>
  <c r="BI172" i="19"/>
  <c r="BH172" i="19"/>
  <c r="BG172" i="19"/>
  <c r="BF172" i="19"/>
  <c r="T172" i="19"/>
  <c r="R172" i="19"/>
  <c r="P172" i="19"/>
  <c r="BI170" i="19"/>
  <c r="BH170" i="19"/>
  <c r="BG170" i="19"/>
  <c r="BF170" i="19"/>
  <c r="T170" i="19"/>
  <c r="R170" i="19"/>
  <c r="P170" i="19"/>
  <c r="BI167" i="19"/>
  <c r="BH167" i="19"/>
  <c r="BG167" i="19"/>
  <c r="BF167" i="19"/>
  <c r="T167" i="19"/>
  <c r="T166" i="19"/>
  <c r="R167" i="19"/>
  <c r="R166" i="19"/>
  <c r="P167" i="19"/>
  <c r="P166" i="19"/>
  <c r="BI164" i="19"/>
  <c r="BH164" i="19"/>
  <c r="BG164" i="19"/>
  <c r="BF164" i="19"/>
  <c r="T164" i="19"/>
  <c r="R164" i="19"/>
  <c r="P164" i="19"/>
  <c r="BI162" i="19"/>
  <c r="BH162" i="19"/>
  <c r="BG162" i="19"/>
  <c r="BF162" i="19"/>
  <c r="T162" i="19"/>
  <c r="R162" i="19"/>
  <c r="P162" i="19"/>
  <c r="BI161" i="19"/>
  <c r="BH161" i="19"/>
  <c r="BG161" i="19"/>
  <c r="BF161" i="19"/>
  <c r="T161" i="19"/>
  <c r="R161" i="19"/>
  <c r="P161" i="19"/>
  <c r="BI159" i="19"/>
  <c r="BH159" i="19"/>
  <c r="BG159" i="19"/>
  <c r="BF159" i="19"/>
  <c r="T159" i="19"/>
  <c r="R159" i="19"/>
  <c r="P159" i="19"/>
  <c r="BI158" i="19"/>
  <c r="BH158" i="19"/>
  <c r="BG158" i="19"/>
  <c r="BF158" i="19"/>
  <c r="T158" i="19"/>
  <c r="R158" i="19"/>
  <c r="P158" i="19"/>
  <c r="BI156" i="19"/>
  <c r="BH156" i="19"/>
  <c r="BG156" i="19"/>
  <c r="BF156" i="19"/>
  <c r="T156" i="19"/>
  <c r="R156" i="19"/>
  <c r="P156" i="19"/>
  <c r="BI154" i="19"/>
  <c r="BH154" i="19"/>
  <c r="BG154" i="19"/>
  <c r="BF154" i="19"/>
  <c r="T154" i="19"/>
  <c r="R154" i="19"/>
  <c r="P154" i="19"/>
  <c r="BI152" i="19"/>
  <c r="BH152" i="19"/>
  <c r="BG152" i="19"/>
  <c r="BF152" i="19"/>
  <c r="T152" i="19"/>
  <c r="R152" i="19"/>
  <c r="P152" i="19"/>
  <c r="BI151" i="19"/>
  <c r="BH151" i="19"/>
  <c r="BG151" i="19"/>
  <c r="BF151" i="19"/>
  <c r="T151" i="19"/>
  <c r="R151" i="19"/>
  <c r="P151" i="19"/>
  <c r="BI149" i="19"/>
  <c r="BH149" i="19"/>
  <c r="BG149" i="19"/>
  <c r="BF149" i="19"/>
  <c r="T149" i="19"/>
  <c r="R149" i="19"/>
  <c r="P149" i="19"/>
  <c r="BI147" i="19"/>
  <c r="BH147" i="19"/>
  <c r="BG147" i="19"/>
  <c r="BF147" i="19"/>
  <c r="T147" i="19"/>
  <c r="R147" i="19"/>
  <c r="P147" i="19"/>
  <c r="BI144" i="19"/>
  <c r="BH144" i="19"/>
  <c r="BG144" i="19"/>
  <c r="BF144" i="19"/>
  <c r="T144" i="19"/>
  <c r="R144" i="19"/>
  <c r="P144" i="19"/>
  <c r="BI143" i="19"/>
  <c r="BH143" i="19"/>
  <c r="BG143" i="19"/>
  <c r="BF143" i="19"/>
  <c r="T143" i="19"/>
  <c r="R143" i="19"/>
  <c r="P143" i="19"/>
  <c r="BI141" i="19"/>
  <c r="BH141" i="19"/>
  <c r="BG141" i="19"/>
  <c r="BF141" i="19"/>
  <c r="T141" i="19"/>
  <c r="R141" i="19"/>
  <c r="P141" i="19"/>
  <c r="BI137" i="19"/>
  <c r="BH137" i="19"/>
  <c r="BG137" i="19"/>
  <c r="BF137" i="19"/>
  <c r="T137" i="19"/>
  <c r="R137" i="19"/>
  <c r="P137" i="19"/>
  <c r="BI133" i="19"/>
  <c r="BH133" i="19"/>
  <c r="BG133" i="19"/>
  <c r="BF133" i="19"/>
  <c r="T133" i="19"/>
  <c r="R133" i="19"/>
  <c r="P133" i="19"/>
  <c r="BI131" i="19"/>
  <c r="BH131" i="19"/>
  <c r="BG131" i="19"/>
  <c r="BF131" i="19"/>
  <c r="T131" i="19"/>
  <c r="R131" i="19"/>
  <c r="P131" i="19"/>
  <c r="J125" i="19"/>
  <c r="J124" i="19"/>
  <c r="F124" i="19"/>
  <c r="F122" i="19"/>
  <c r="E120" i="19"/>
  <c r="J92" i="19"/>
  <c r="J91" i="19"/>
  <c r="F91" i="19"/>
  <c r="F89" i="19"/>
  <c r="E87" i="19"/>
  <c r="J18" i="19"/>
  <c r="E18" i="19"/>
  <c r="F125" i="19"/>
  <c r="J17" i="19"/>
  <c r="J12" i="19"/>
  <c r="J122" i="19"/>
  <c r="E7" i="19"/>
  <c r="E118" i="19"/>
  <c r="J37" i="18"/>
  <c r="J36" i="18"/>
  <c r="AY111" i="1"/>
  <c r="J35" i="18"/>
  <c r="AX111" i="1"/>
  <c r="BI362" i="18"/>
  <c r="BH362" i="18"/>
  <c r="BG362" i="18"/>
  <c r="BF362" i="18"/>
  <c r="T362" i="18"/>
  <c r="T361" i="18"/>
  <c r="R362" i="18"/>
  <c r="R361" i="18"/>
  <c r="P362" i="18"/>
  <c r="P361" i="18"/>
  <c r="BI360" i="18"/>
  <c r="BH360" i="18"/>
  <c r="BG360" i="18"/>
  <c r="BF360" i="18"/>
  <c r="T360" i="18"/>
  <c r="R360" i="18"/>
  <c r="P360" i="18"/>
  <c r="BI359" i="18"/>
  <c r="BH359" i="18"/>
  <c r="BG359" i="18"/>
  <c r="BF359" i="18"/>
  <c r="T359" i="18"/>
  <c r="R359" i="18"/>
  <c r="P359" i="18"/>
  <c r="BI358" i="18"/>
  <c r="BH358" i="18"/>
  <c r="BG358" i="18"/>
  <c r="BF358" i="18"/>
  <c r="T358" i="18"/>
  <c r="R358" i="18"/>
  <c r="P358" i="18"/>
  <c r="BI357" i="18"/>
  <c r="BH357" i="18"/>
  <c r="BG357" i="18"/>
  <c r="BF357" i="18"/>
  <c r="T357" i="18"/>
  <c r="R357" i="18"/>
  <c r="P357" i="18"/>
  <c r="BI356" i="18"/>
  <c r="BH356" i="18"/>
  <c r="BG356" i="18"/>
  <c r="BF356" i="18"/>
  <c r="T356" i="18"/>
  <c r="R356" i="18"/>
  <c r="P356" i="18"/>
  <c r="BI355" i="18"/>
  <c r="BH355" i="18"/>
  <c r="BG355" i="18"/>
  <c r="BF355" i="18"/>
  <c r="T355" i="18"/>
  <c r="R355" i="18"/>
  <c r="P355" i="18"/>
  <c r="BI354" i="18"/>
  <c r="BH354" i="18"/>
  <c r="BG354" i="18"/>
  <c r="BF354" i="18"/>
  <c r="T354" i="18"/>
  <c r="R354" i="18"/>
  <c r="P354" i="18"/>
  <c r="BI353" i="18"/>
  <c r="BH353" i="18"/>
  <c r="BG353" i="18"/>
  <c r="BF353" i="18"/>
  <c r="T353" i="18"/>
  <c r="R353" i="18"/>
  <c r="P353" i="18"/>
  <c r="BI352" i="18"/>
  <c r="BH352" i="18"/>
  <c r="BG352" i="18"/>
  <c r="BF352" i="18"/>
  <c r="T352" i="18"/>
  <c r="R352" i="18"/>
  <c r="P352" i="18"/>
  <c r="BI351" i="18"/>
  <c r="BH351" i="18"/>
  <c r="BG351" i="18"/>
  <c r="BF351" i="18"/>
  <c r="T351" i="18"/>
  <c r="R351" i="18"/>
  <c r="P351" i="18"/>
  <c r="BI350" i="18"/>
  <c r="BH350" i="18"/>
  <c r="BG350" i="18"/>
  <c r="BF350" i="18"/>
  <c r="T350" i="18"/>
  <c r="R350" i="18"/>
  <c r="P350" i="18"/>
  <c r="BI348" i="18"/>
  <c r="BH348" i="18"/>
  <c r="BG348" i="18"/>
  <c r="BF348" i="18"/>
  <c r="T348" i="18"/>
  <c r="R348" i="18"/>
  <c r="P348" i="18"/>
  <c r="BI347" i="18"/>
  <c r="BH347" i="18"/>
  <c r="BG347" i="18"/>
  <c r="BF347" i="18"/>
  <c r="T347" i="18"/>
  <c r="R347" i="18"/>
  <c r="P347" i="18"/>
  <c r="BI346" i="18"/>
  <c r="BH346" i="18"/>
  <c r="BG346" i="18"/>
  <c r="BF346" i="18"/>
  <c r="T346" i="18"/>
  <c r="R346" i="18"/>
  <c r="P346" i="18"/>
  <c r="BI345" i="18"/>
  <c r="BH345" i="18"/>
  <c r="BG345" i="18"/>
  <c r="BF345" i="18"/>
  <c r="T345" i="18"/>
  <c r="R345" i="18"/>
  <c r="P345" i="18"/>
  <c r="BI344" i="18"/>
  <c r="BH344" i="18"/>
  <c r="BG344" i="18"/>
  <c r="BF344" i="18"/>
  <c r="T344" i="18"/>
  <c r="R344" i="18"/>
  <c r="P344" i="18"/>
  <c r="BI343" i="18"/>
  <c r="BH343" i="18"/>
  <c r="BG343" i="18"/>
  <c r="BF343" i="18"/>
  <c r="T343" i="18"/>
  <c r="R343" i="18"/>
  <c r="P343" i="18"/>
  <c r="BI342" i="18"/>
  <c r="BH342" i="18"/>
  <c r="BG342" i="18"/>
  <c r="BF342" i="18"/>
  <c r="T342" i="18"/>
  <c r="R342" i="18"/>
  <c r="P342" i="18"/>
  <c r="BI341" i="18"/>
  <c r="BH341" i="18"/>
  <c r="BG341" i="18"/>
  <c r="BF341" i="18"/>
  <c r="T341" i="18"/>
  <c r="R341" i="18"/>
  <c r="P341" i="18"/>
  <c r="BI340" i="18"/>
  <c r="BH340" i="18"/>
  <c r="BG340" i="18"/>
  <c r="BF340" i="18"/>
  <c r="T340" i="18"/>
  <c r="R340" i="18"/>
  <c r="P340" i="18"/>
  <c r="BI339" i="18"/>
  <c r="BH339" i="18"/>
  <c r="BG339" i="18"/>
  <c r="BF339" i="18"/>
  <c r="T339" i="18"/>
  <c r="R339" i="18"/>
  <c r="P339" i="18"/>
  <c r="BI338" i="18"/>
  <c r="BH338" i="18"/>
  <c r="BG338" i="18"/>
  <c r="BF338" i="18"/>
  <c r="T338" i="18"/>
  <c r="R338" i="18"/>
  <c r="P338" i="18"/>
  <c r="BI335" i="18"/>
  <c r="BH335" i="18"/>
  <c r="BG335" i="18"/>
  <c r="BF335" i="18"/>
  <c r="T335" i="18"/>
  <c r="R335" i="18"/>
  <c r="P335" i="18"/>
  <c r="BI334" i="18"/>
  <c r="BH334" i="18"/>
  <c r="BG334" i="18"/>
  <c r="BF334" i="18"/>
  <c r="T334" i="18"/>
  <c r="R334" i="18"/>
  <c r="P334" i="18"/>
  <c r="BI333" i="18"/>
  <c r="BH333" i="18"/>
  <c r="BG333" i="18"/>
  <c r="BF333" i="18"/>
  <c r="T333" i="18"/>
  <c r="R333" i="18"/>
  <c r="P333" i="18"/>
  <c r="BI321" i="18"/>
  <c r="BH321" i="18"/>
  <c r="BG321" i="18"/>
  <c r="BF321" i="18"/>
  <c r="T321" i="18"/>
  <c r="R321" i="18"/>
  <c r="P321" i="18"/>
  <c r="BI320" i="18"/>
  <c r="BH320" i="18"/>
  <c r="BG320" i="18"/>
  <c r="BF320" i="18"/>
  <c r="T320" i="18"/>
  <c r="R320" i="18"/>
  <c r="P320" i="18"/>
  <c r="BI318" i="18"/>
  <c r="BH318" i="18"/>
  <c r="BG318" i="18"/>
  <c r="BF318" i="18"/>
  <c r="T318" i="18"/>
  <c r="R318" i="18"/>
  <c r="P318" i="18"/>
  <c r="BI316" i="18"/>
  <c r="BH316" i="18"/>
  <c r="BG316" i="18"/>
  <c r="BF316" i="18"/>
  <c r="T316" i="18"/>
  <c r="T315" i="18" s="1"/>
  <c r="R316" i="18"/>
  <c r="R315" i="18" s="1"/>
  <c r="P316" i="18"/>
  <c r="P315" i="18" s="1"/>
  <c r="BI313" i="18"/>
  <c r="BH313" i="18"/>
  <c r="BG313" i="18"/>
  <c r="BF313" i="18"/>
  <c r="T313" i="18"/>
  <c r="R313" i="18"/>
  <c r="P313" i="18"/>
  <c r="BI312" i="18"/>
  <c r="BH312" i="18"/>
  <c r="BG312" i="18"/>
  <c r="BF312" i="18"/>
  <c r="T312" i="18"/>
  <c r="R312" i="18"/>
  <c r="P312" i="18"/>
  <c r="BI310" i="18"/>
  <c r="BH310" i="18"/>
  <c r="BG310" i="18"/>
  <c r="BF310" i="18"/>
  <c r="T310" i="18"/>
  <c r="R310" i="18"/>
  <c r="P310" i="18"/>
  <c r="BI308" i="18"/>
  <c r="BH308" i="18"/>
  <c r="BG308" i="18"/>
  <c r="BF308" i="18"/>
  <c r="T308" i="18"/>
  <c r="R308" i="18"/>
  <c r="P308" i="18"/>
  <c r="BI298" i="18"/>
  <c r="BH298" i="18"/>
  <c r="BG298" i="18"/>
  <c r="BF298" i="18"/>
  <c r="T298" i="18"/>
  <c r="R298" i="18"/>
  <c r="P298" i="18"/>
  <c r="BI294" i="18"/>
  <c r="BH294" i="18"/>
  <c r="BG294" i="18"/>
  <c r="BF294" i="18"/>
  <c r="T294" i="18"/>
  <c r="R294" i="18"/>
  <c r="P294" i="18"/>
  <c r="BI291" i="18"/>
  <c r="BH291" i="18"/>
  <c r="BG291" i="18"/>
  <c r="BF291" i="18"/>
  <c r="T291" i="18"/>
  <c r="T290" i="18"/>
  <c r="R291" i="18"/>
  <c r="R290" i="18"/>
  <c r="P291" i="18"/>
  <c r="P290" i="18" s="1"/>
  <c r="BI289" i="18"/>
  <c r="BH289" i="18"/>
  <c r="BG289" i="18"/>
  <c r="BF289" i="18"/>
  <c r="T289" i="18"/>
  <c r="R289" i="18"/>
  <c r="P289" i="18"/>
  <c r="BI288" i="18"/>
  <c r="BH288" i="18"/>
  <c r="BG288" i="18"/>
  <c r="BF288" i="18"/>
  <c r="T288" i="18"/>
  <c r="R288" i="18"/>
  <c r="P288" i="18"/>
  <c r="BI287" i="18"/>
  <c r="BH287" i="18"/>
  <c r="BG287" i="18"/>
  <c r="BF287" i="18"/>
  <c r="T287" i="18"/>
  <c r="R287" i="18"/>
  <c r="P287" i="18"/>
  <c r="BI286" i="18"/>
  <c r="BH286" i="18"/>
  <c r="BG286" i="18"/>
  <c r="BF286" i="18"/>
  <c r="T286" i="18"/>
  <c r="R286" i="18"/>
  <c r="P286" i="18"/>
  <c r="BI285" i="18"/>
  <c r="BH285" i="18"/>
  <c r="BG285" i="18"/>
  <c r="BF285" i="18"/>
  <c r="T285" i="18"/>
  <c r="R285" i="18"/>
  <c r="P285" i="18"/>
  <c r="BI284" i="18"/>
  <c r="BH284" i="18"/>
  <c r="BG284" i="18"/>
  <c r="BF284" i="18"/>
  <c r="T284" i="18"/>
  <c r="R284" i="18"/>
  <c r="P284" i="18"/>
  <c r="BI283" i="18"/>
  <c r="BH283" i="18"/>
  <c r="BG283" i="18"/>
  <c r="BF283" i="18"/>
  <c r="T283" i="18"/>
  <c r="R283" i="18"/>
  <c r="P283" i="18"/>
  <c r="BI282" i="18"/>
  <c r="BH282" i="18"/>
  <c r="BG282" i="18"/>
  <c r="BF282" i="18"/>
  <c r="T282" i="18"/>
  <c r="R282" i="18"/>
  <c r="P282" i="18"/>
  <c r="BI281" i="18"/>
  <c r="BH281" i="18"/>
  <c r="BG281" i="18"/>
  <c r="BF281" i="18"/>
  <c r="T281" i="18"/>
  <c r="R281" i="18"/>
  <c r="P281" i="18"/>
  <c r="BI280" i="18"/>
  <c r="BH280" i="18"/>
  <c r="BG280" i="18"/>
  <c r="BF280" i="18"/>
  <c r="T280" i="18"/>
  <c r="R280" i="18"/>
  <c r="P280" i="18"/>
  <c r="BI279" i="18"/>
  <c r="BH279" i="18"/>
  <c r="BG279" i="18"/>
  <c r="BF279" i="18"/>
  <c r="T279" i="18"/>
  <c r="R279" i="18"/>
  <c r="P279" i="18"/>
  <c r="BI278" i="18"/>
  <c r="BH278" i="18"/>
  <c r="BG278" i="18"/>
  <c r="BF278" i="18"/>
  <c r="T278" i="18"/>
  <c r="R278" i="18"/>
  <c r="P278" i="18"/>
  <c r="BI277" i="18"/>
  <c r="BH277" i="18"/>
  <c r="BG277" i="18"/>
  <c r="BF277" i="18"/>
  <c r="T277" i="18"/>
  <c r="R277" i="18"/>
  <c r="P277" i="18"/>
  <c r="BI276" i="18"/>
  <c r="BH276" i="18"/>
  <c r="BG276" i="18"/>
  <c r="BF276" i="18"/>
  <c r="T276" i="18"/>
  <c r="R276" i="18"/>
  <c r="P276" i="18"/>
  <c r="BI275" i="18"/>
  <c r="BH275" i="18"/>
  <c r="BG275" i="18"/>
  <c r="BF275" i="18"/>
  <c r="T275" i="18"/>
  <c r="R275" i="18"/>
  <c r="P275" i="18"/>
  <c r="BI273" i="18"/>
  <c r="BH273" i="18"/>
  <c r="BG273" i="18"/>
  <c r="BF273" i="18"/>
  <c r="T273" i="18"/>
  <c r="R273" i="18"/>
  <c r="P273" i="18"/>
  <c r="BI272" i="18"/>
  <c r="BH272" i="18"/>
  <c r="BG272" i="18"/>
  <c r="BF272" i="18"/>
  <c r="T272" i="18"/>
  <c r="R272" i="18"/>
  <c r="P272" i="18"/>
  <c r="BI271" i="18"/>
  <c r="BH271" i="18"/>
  <c r="BG271" i="18"/>
  <c r="BF271" i="18"/>
  <c r="T271" i="18"/>
  <c r="R271" i="18"/>
  <c r="P271" i="18"/>
  <c r="BI270" i="18"/>
  <c r="BH270" i="18"/>
  <c r="BG270" i="18"/>
  <c r="BF270" i="18"/>
  <c r="T270" i="18"/>
  <c r="R270" i="18"/>
  <c r="P270" i="18"/>
  <c r="BI269" i="18"/>
  <c r="BH269" i="18"/>
  <c r="BG269" i="18"/>
  <c r="BF269" i="18"/>
  <c r="T269" i="18"/>
  <c r="R269" i="18"/>
  <c r="P269" i="18"/>
  <c r="BI268" i="18"/>
  <c r="BH268" i="18"/>
  <c r="BG268" i="18"/>
  <c r="BF268" i="18"/>
  <c r="T268" i="18"/>
  <c r="R268" i="18"/>
  <c r="P268" i="18"/>
  <c r="BI267" i="18"/>
  <c r="BH267" i="18"/>
  <c r="BG267" i="18"/>
  <c r="BF267" i="18"/>
  <c r="T267" i="18"/>
  <c r="R267" i="18"/>
  <c r="P267" i="18"/>
  <c r="BI266" i="18"/>
  <c r="BH266" i="18"/>
  <c r="BG266" i="18"/>
  <c r="BF266" i="18"/>
  <c r="T266" i="18"/>
  <c r="R266" i="18"/>
  <c r="P266" i="18"/>
  <c r="BI265" i="18"/>
  <c r="BH265" i="18"/>
  <c r="BG265" i="18"/>
  <c r="BF265" i="18"/>
  <c r="T265" i="18"/>
  <c r="R265" i="18"/>
  <c r="P265" i="18"/>
  <c r="BI264" i="18"/>
  <c r="BH264" i="18"/>
  <c r="BG264" i="18"/>
  <c r="BF264" i="18"/>
  <c r="T264" i="18"/>
  <c r="R264" i="18"/>
  <c r="P264" i="18"/>
  <c r="BI263" i="18"/>
  <c r="BH263" i="18"/>
  <c r="BG263" i="18"/>
  <c r="BF263" i="18"/>
  <c r="T263" i="18"/>
  <c r="R263" i="18"/>
  <c r="P263" i="18"/>
  <c r="BI262" i="18"/>
  <c r="BH262" i="18"/>
  <c r="BG262" i="18"/>
  <c r="BF262" i="18"/>
  <c r="T262" i="18"/>
  <c r="R262" i="18"/>
  <c r="P262" i="18"/>
  <c r="BI261" i="18"/>
  <c r="BH261" i="18"/>
  <c r="BG261" i="18"/>
  <c r="BF261" i="18"/>
  <c r="T261" i="18"/>
  <c r="R261" i="18"/>
  <c r="P261" i="18"/>
  <c r="BI260" i="18"/>
  <c r="BH260" i="18"/>
  <c r="BG260" i="18"/>
  <c r="BF260" i="18"/>
  <c r="T260" i="18"/>
  <c r="R260" i="18"/>
  <c r="P260" i="18"/>
  <c r="BI259" i="18"/>
  <c r="BH259" i="18"/>
  <c r="BG259" i="18"/>
  <c r="BF259" i="18"/>
  <c r="T259" i="18"/>
  <c r="R259" i="18"/>
  <c r="P259" i="18"/>
  <c r="BI258" i="18"/>
  <c r="BH258" i="18"/>
  <c r="BG258" i="18"/>
  <c r="BF258" i="18"/>
  <c r="T258" i="18"/>
  <c r="R258" i="18"/>
  <c r="P258" i="18"/>
  <c r="BI257" i="18"/>
  <c r="BH257" i="18"/>
  <c r="BG257" i="18"/>
  <c r="BF257" i="18"/>
  <c r="T257" i="18"/>
  <c r="R257" i="18"/>
  <c r="P257" i="18"/>
  <c r="BI255" i="18"/>
  <c r="BH255" i="18"/>
  <c r="BG255" i="18"/>
  <c r="BF255" i="18"/>
  <c r="T255" i="18"/>
  <c r="R255" i="18"/>
  <c r="P255" i="18"/>
  <c r="BI254" i="18"/>
  <c r="BH254" i="18"/>
  <c r="BG254" i="18"/>
  <c r="BF254" i="18"/>
  <c r="T254" i="18"/>
  <c r="R254" i="18"/>
  <c r="P254" i="18"/>
  <c r="BI252" i="18"/>
  <c r="BH252" i="18"/>
  <c r="BG252" i="18"/>
  <c r="BF252" i="18"/>
  <c r="T252" i="18"/>
  <c r="R252" i="18"/>
  <c r="P252" i="18"/>
  <c r="BI251" i="18"/>
  <c r="BH251" i="18"/>
  <c r="BG251" i="18"/>
  <c r="BF251" i="18"/>
  <c r="T251" i="18"/>
  <c r="R251" i="18"/>
  <c r="P251" i="18"/>
  <c r="BI250" i="18"/>
  <c r="BH250" i="18"/>
  <c r="BG250" i="18"/>
  <c r="BF250" i="18"/>
  <c r="T250" i="18"/>
  <c r="R250" i="18"/>
  <c r="P250" i="18"/>
  <c r="BI249" i="18"/>
  <c r="BH249" i="18"/>
  <c r="BG249" i="18"/>
  <c r="BF249" i="18"/>
  <c r="T249" i="18"/>
  <c r="R249" i="18"/>
  <c r="P249" i="18"/>
  <c r="BI248" i="18"/>
  <c r="BH248" i="18"/>
  <c r="BG248" i="18"/>
  <c r="BF248" i="18"/>
  <c r="T248" i="18"/>
  <c r="R248" i="18"/>
  <c r="P248" i="18"/>
  <c r="BI245" i="18"/>
  <c r="BH245" i="18"/>
  <c r="BG245" i="18"/>
  <c r="BF245" i="18"/>
  <c r="T245" i="18"/>
  <c r="R245" i="18"/>
  <c r="P245" i="18"/>
  <c r="BI244" i="18"/>
  <c r="BH244" i="18"/>
  <c r="BG244" i="18"/>
  <c r="BF244" i="18"/>
  <c r="T244" i="18"/>
  <c r="R244" i="18"/>
  <c r="P244" i="18"/>
  <c r="BI242" i="18"/>
  <c r="BH242" i="18"/>
  <c r="BG242" i="18"/>
  <c r="BF242" i="18"/>
  <c r="T242" i="18"/>
  <c r="R242" i="18"/>
  <c r="P242" i="18"/>
  <c r="BI240" i="18"/>
  <c r="BH240" i="18"/>
  <c r="BG240" i="18"/>
  <c r="BF240" i="18"/>
  <c r="T240" i="18"/>
  <c r="R240" i="18"/>
  <c r="P240" i="18"/>
  <c r="BI237" i="18"/>
  <c r="BH237" i="18"/>
  <c r="BG237" i="18"/>
  <c r="BF237" i="18"/>
  <c r="T237" i="18"/>
  <c r="R237" i="18"/>
  <c r="P237" i="18"/>
  <c r="BI236" i="18"/>
  <c r="BH236" i="18"/>
  <c r="BG236" i="18"/>
  <c r="BF236" i="18"/>
  <c r="T236" i="18"/>
  <c r="R236" i="18"/>
  <c r="P236" i="18"/>
  <c r="BI234" i="18"/>
  <c r="BH234" i="18"/>
  <c r="BG234" i="18"/>
  <c r="BF234" i="18"/>
  <c r="T234" i="18"/>
  <c r="R234" i="18"/>
  <c r="P234" i="18"/>
  <c r="BI233" i="18"/>
  <c r="BH233" i="18"/>
  <c r="BG233" i="18"/>
  <c r="BF233" i="18"/>
  <c r="T233" i="18"/>
  <c r="R233" i="18"/>
  <c r="P233" i="18"/>
  <c r="BI231" i="18"/>
  <c r="BH231" i="18"/>
  <c r="BG231" i="18"/>
  <c r="BF231" i="18"/>
  <c r="T231" i="18"/>
  <c r="R231" i="18"/>
  <c r="P231" i="18"/>
  <c r="BI228" i="18"/>
  <c r="BH228" i="18"/>
  <c r="BG228" i="18"/>
  <c r="BF228" i="18"/>
  <c r="T228" i="18"/>
  <c r="T227" i="18"/>
  <c r="R228" i="18"/>
  <c r="R227" i="18"/>
  <c r="P228" i="18"/>
  <c r="P227" i="18"/>
  <c r="BI226" i="18"/>
  <c r="BH226" i="18"/>
  <c r="BG226" i="18"/>
  <c r="BF226" i="18"/>
  <c r="T226" i="18"/>
  <c r="R226" i="18"/>
  <c r="P226" i="18"/>
  <c r="BI224" i="18"/>
  <c r="BH224" i="18"/>
  <c r="BG224" i="18"/>
  <c r="BF224" i="18"/>
  <c r="T224" i="18"/>
  <c r="R224" i="18"/>
  <c r="P224" i="18"/>
  <c r="BI223" i="18"/>
  <c r="BH223" i="18"/>
  <c r="BG223" i="18"/>
  <c r="BF223" i="18"/>
  <c r="T223" i="18"/>
  <c r="R223" i="18"/>
  <c r="P223" i="18"/>
  <c r="BI222" i="18"/>
  <c r="BH222" i="18"/>
  <c r="BG222" i="18"/>
  <c r="BF222" i="18"/>
  <c r="T222" i="18"/>
  <c r="R222" i="18"/>
  <c r="P222" i="18"/>
  <c r="BI221" i="18"/>
  <c r="BH221" i="18"/>
  <c r="BG221" i="18"/>
  <c r="BF221" i="18"/>
  <c r="T221" i="18"/>
  <c r="R221" i="18"/>
  <c r="P221" i="18"/>
  <c r="BI219" i="18"/>
  <c r="BH219" i="18"/>
  <c r="BG219" i="18"/>
  <c r="BF219" i="18"/>
  <c r="T219" i="18"/>
  <c r="R219" i="18"/>
  <c r="P219" i="18"/>
  <c r="BI217" i="18"/>
  <c r="BH217" i="18"/>
  <c r="BG217" i="18"/>
  <c r="BF217" i="18"/>
  <c r="T217" i="18"/>
  <c r="R217" i="18"/>
  <c r="P217" i="18"/>
  <c r="BI216" i="18"/>
  <c r="BH216" i="18"/>
  <c r="BG216" i="18"/>
  <c r="BF216" i="18"/>
  <c r="T216" i="18"/>
  <c r="R216" i="18"/>
  <c r="P216" i="18"/>
  <c r="BI215" i="18"/>
  <c r="BH215" i="18"/>
  <c r="BG215" i="18"/>
  <c r="BF215" i="18"/>
  <c r="T215" i="18"/>
  <c r="R215" i="18"/>
  <c r="P215" i="18"/>
  <c r="BI213" i="18"/>
  <c r="BH213" i="18"/>
  <c r="BG213" i="18"/>
  <c r="BF213" i="18"/>
  <c r="T213" i="18"/>
  <c r="R213" i="18"/>
  <c r="P213" i="18"/>
  <c r="BI212" i="18"/>
  <c r="BH212" i="18"/>
  <c r="BG212" i="18"/>
  <c r="BF212" i="18"/>
  <c r="T212" i="18"/>
  <c r="R212" i="18"/>
  <c r="P212" i="18"/>
  <c r="BI211" i="18"/>
  <c r="BH211" i="18"/>
  <c r="BG211" i="18"/>
  <c r="BF211" i="18"/>
  <c r="T211" i="18"/>
  <c r="R211" i="18"/>
  <c r="P211" i="18"/>
  <c r="BI210" i="18"/>
  <c r="BH210" i="18"/>
  <c r="BG210" i="18"/>
  <c r="BF210" i="18"/>
  <c r="T210" i="18"/>
  <c r="R210" i="18"/>
  <c r="P210" i="18"/>
  <c r="BI209" i="18"/>
  <c r="BH209" i="18"/>
  <c r="BG209" i="18"/>
  <c r="BF209" i="18"/>
  <c r="T209" i="18"/>
  <c r="R209" i="18"/>
  <c r="P209" i="18"/>
  <c r="BI207" i="18"/>
  <c r="BH207" i="18"/>
  <c r="BG207" i="18"/>
  <c r="BF207" i="18"/>
  <c r="T207" i="18"/>
  <c r="R207" i="18"/>
  <c r="P207" i="18"/>
  <c r="BI206" i="18"/>
  <c r="BH206" i="18"/>
  <c r="BG206" i="18"/>
  <c r="BF206" i="18"/>
  <c r="T206" i="18"/>
  <c r="R206" i="18"/>
  <c r="P206" i="18"/>
  <c r="BI205" i="18"/>
  <c r="BH205" i="18"/>
  <c r="BG205" i="18"/>
  <c r="BF205" i="18"/>
  <c r="T205" i="18"/>
  <c r="R205" i="18"/>
  <c r="P205" i="18"/>
  <c r="BI203" i="18"/>
  <c r="BH203" i="18"/>
  <c r="BG203" i="18"/>
  <c r="BF203" i="18"/>
  <c r="T203" i="18"/>
  <c r="R203" i="18"/>
  <c r="P203" i="18"/>
  <c r="BI202" i="18"/>
  <c r="BH202" i="18"/>
  <c r="BG202" i="18"/>
  <c r="BF202" i="18"/>
  <c r="T202" i="18"/>
  <c r="R202" i="18"/>
  <c r="P202" i="18"/>
  <c r="BI200" i="18"/>
  <c r="BH200" i="18"/>
  <c r="BG200" i="18"/>
  <c r="BF200" i="18"/>
  <c r="T200" i="18"/>
  <c r="R200" i="18"/>
  <c r="P200" i="18"/>
  <c r="BI199" i="18"/>
  <c r="BH199" i="18"/>
  <c r="BG199" i="18"/>
  <c r="BF199" i="18"/>
  <c r="T199" i="18"/>
  <c r="R199" i="18"/>
  <c r="P199" i="18"/>
  <c r="BI197" i="18"/>
  <c r="BH197" i="18"/>
  <c r="BG197" i="18"/>
  <c r="BF197" i="18"/>
  <c r="T197" i="18"/>
  <c r="R197" i="18"/>
  <c r="P197" i="18"/>
  <c r="BI195" i="18"/>
  <c r="BH195" i="18"/>
  <c r="BG195" i="18"/>
  <c r="BF195" i="18"/>
  <c r="T195" i="18"/>
  <c r="R195" i="18"/>
  <c r="P195" i="18"/>
  <c r="BI193" i="18"/>
  <c r="BH193" i="18"/>
  <c r="BG193" i="18"/>
  <c r="BF193" i="18"/>
  <c r="T193" i="18"/>
  <c r="R193" i="18"/>
  <c r="P193" i="18"/>
  <c r="BI191" i="18"/>
  <c r="BH191" i="18"/>
  <c r="BG191" i="18"/>
  <c r="BF191" i="18"/>
  <c r="T191" i="18"/>
  <c r="R191" i="18"/>
  <c r="P191" i="18"/>
  <c r="BI187" i="18"/>
  <c r="BH187" i="18"/>
  <c r="BG187" i="18"/>
  <c r="BF187" i="18"/>
  <c r="T187" i="18"/>
  <c r="R187" i="18"/>
  <c r="P187" i="18"/>
  <c r="BI186" i="18"/>
  <c r="BH186" i="18"/>
  <c r="BG186" i="18"/>
  <c r="BF186" i="18"/>
  <c r="T186" i="18"/>
  <c r="R186" i="18"/>
  <c r="P186" i="18"/>
  <c r="BI185" i="18"/>
  <c r="BH185" i="18"/>
  <c r="BG185" i="18"/>
  <c r="BF185" i="18"/>
  <c r="T185" i="18"/>
  <c r="R185" i="18"/>
  <c r="P185" i="18"/>
  <c r="BI184" i="18"/>
  <c r="BH184" i="18"/>
  <c r="BG184" i="18"/>
  <c r="BF184" i="18"/>
  <c r="T184" i="18"/>
  <c r="R184" i="18"/>
  <c r="P184" i="18"/>
  <c r="BI183" i="18"/>
  <c r="BH183" i="18"/>
  <c r="BG183" i="18"/>
  <c r="BF183" i="18"/>
  <c r="T183" i="18"/>
  <c r="R183" i="18"/>
  <c r="P183" i="18"/>
  <c r="BI182" i="18"/>
  <c r="BH182" i="18"/>
  <c r="BG182" i="18"/>
  <c r="BF182" i="18"/>
  <c r="T182" i="18"/>
  <c r="R182" i="18"/>
  <c r="P182" i="18"/>
  <c r="BI181" i="18"/>
  <c r="BH181" i="18"/>
  <c r="BG181" i="18"/>
  <c r="BF181" i="18"/>
  <c r="T181" i="18"/>
  <c r="R181" i="18"/>
  <c r="P181" i="18"/>
  <c r="BI180" i="18"/>
  <c r="BH180" i="18"/>
  <c r="BG180" i="18"/>
  <c r="BF180" i="18"/>
  <c r="T180" i="18"/>
  <c r="R180" i="18"/>
  <c r="P180" i="18"/>
  <c r="BI179" i="18"/>
  <c r="BH179" i="18"/>
  <c r="BG179" i="18"/>
  <c r="BF179" i="18"/>
  <c r="T179" i="18"/>
  <c r="R179" i="18"/>
  <c r="P179" i="18"/>
  <c r="BI177" i="18"/>
  <c r="BH177" i="18"/>
  <c r="BG177" i="18"/>
  <c r="BF177" i="18"/>
  <c r="T177" i="18"/>
  <c r="R177" i="18"/>
  <c r="P177" i="18"/>
  <c r="BI176" i="18"/>
  <c r="BH176" i="18"/>
  <c r="BG176" i="18"/>
  <c r="BF176" i="18"/>
  <c r="T176" i="18"/>
  <c r="R176" i="18"/>
  <c r="P176" i="18"/>
  <c r="BI175" i="18"/>
  <c r="BH175" i="18"/>
  <c r="BG175" i="18"/>
  <c r="BF175" i="18"/>
  <c r="T175" i="18"/>
  <c r="R175" i="18"/>
  <c r="P175" i="18"/>
  <c r="BI174" i="18"/>
  <c r="BH174" i="18"/>
  <c r="BG174" i="18"/>
  <c r="BF174" i="18"/>
  <c r="T174" i="18"/>
  <c r="R174" i="18"/>
  <c r="P174" i="18"/>
  <c r="BI173" i="18"/>
  <c r="BH173" i="18"/>
  <c r="BG173" i="18"/>
  <c r="BF173" i="18"/>
  <c r="T173" i="18"/>
  <c r="R173" i="18"/>
  <c r="P173" i="18"/>
  <c r="BI172" i="18"/>
  <c r="BH172" i="18"/>
  <c r="BG172" i="18"/>
  <c r="BF172" i="18"/>
  <c r="T172" i="18"/>
  <c r="R172" i="18"/>
  <c r="P172" i="18"/>
  <c r="BI171" i="18"/>
  <c r="BH171" i="18"/>
  <c r="BG171" i="18"/>
  <c r="BF171" i="18"/>
  <c r="T171" i="18"/>
  <c r="R171" i="18"/>
  <c r="P171" i="18"/>
  <c r="BI170" i="18"/>
  <c r="BH170" i="18"/>
  <c r="BG170" i="18"/>
  <c r="BF170" i="18"/>
  <c r="T170" i="18"/>
  <c r="R170" i="18"/>
  <c r="P170" i="18"/>
  <c r="BI168" i="18"/>
  <c r="BH168" i="18"/>
  <c r="BG168" i="18"/>
  <c r="BF168" i="18"/>
  <c r="T168" i="18"/>
  <c r="R168" i="18"/>
  <c r="P168" i="18"/>
  <c r="BI167" i="18"/>
  <c r="BH167" i="18"/>
  <c r="BG167" i="18"/>
  <c r="BF167" i="18"/>
  <c r="T167" i="18"/>
  <c r="R167" i="18"/>
  <c r="P167" i="18"/>
  <c r="BI166" i="18"/>
  <c r="BH166" i="18"/>
  <c r="BG166" i="18"/>
  <c r="BF166" i="18"/>
  <c r="T166" i="18"/>
  <c r="R166" i="18"/>
  <c r="P166" i="18"/>
  <c r="BI164" i="18"/>
  <c r="BH164" i="18"/>
  <c r="BG164" i="18"/>
  <c r="BF164" i="18"/>
  <c r="T164" i="18"/>
  <c r="R164" i="18"/>
  <c r="P164" i="18"/>
  <c r="BI162" i="18"/>
  <c r="BH162" i="18"/>
  <c r="BG162" i="18"/>
  <c r="BF162" i="18"/>
  <c r="T162" i="18"/>
  <c r="R162" i="18"/>
  <c r="P162" i="18"/>
  <c r="BI160" i="18"/>
  <c r="BH160" i="18"/>
  <c r="BG160" i="18"/>
  <c r="BF160" i="18"/>
  <c r="T160" i="18"/>
  <c r="R160" i="18"/>
  <c r="P160" i="18"/>
  <c r="BI158" i="18"/>
  <c r="BH158" i="18"/>
  <c r="BG158" i="18"/>
  <c r="BF158" i="18"/>
  <c r="T158" i="18"/>
  <c r="R158" i="18"/>
  <c r="P158" i="18"/>
  <c r="BI156" i="18"/>
  <c r="BH156" i="18"/>
  <c r="BG156" i="18"/>
  <c r="BF156" i="18"/>
  <c r="T156" i="18"/>
  <c r="R156" i="18"/>
  <c r="P156" i="18"/>
  <c r="BI151" i="18"/>
  <c r="BH151" i="18"/>
  <c r="BG151" i="18"/>
  <c r="BF151" i="18"/>
  <c r="T151" i="18"/>
  <c r="R151" i="18"/>
  <c r="P151" i="18"/>
  <c r="BI150" i="18"/>
  <c r="BH150" i="18"/>
  <c r="BG150" i="18"/>
  <c r="BF150" i="18"/>
  <c r="T150" i="18"/>
  <c r="R150" i="18"/>
  <c r="P150" i="18"/>
  <c r="BI149" i="18"/>
  <c r="BH149" i="18"/>
  <c r="BG149" i="18"/>
  <c r="BF149" i="18"/>
  <c r="T149" i="18"/>
  <c r="R149" i="18"/>
  <c r="P149" i="18"/>
  <c r="BI148" i="18"/>
  <c r="BH148" i="18"/>
  <c r="BG148" i="18"/>
  <c r="BF148" i="18"/>
  <c r="T148" i="18"/>
  <c r="R148" i="18"/>
  <c r="P148" i="18"/>
  <c r="BI145" i="18"/>
  <c r="BH145" i="18"/>
  <c r="BG145" i="18"/>
  <c r="BF145" i="18"/>
  <c r="T145" i="18"/>
  <c r="R145" i="18"/>
  <c r="P145" i="18"/>
  <c r="BI144" i="18"/>
  <c r="BH144" i="18"/>
  <c r="BG144" i="18"/>
  <c r="BF144" i="18"/>
  <c r="T144" i="18"/>
  <c r="R144" i="18"/>
  <c r="P144" i="18"/>
  <c r="BI142" i="18"/>
  <c r="BH142" i="18"/>
  <c r="BG142" i="18"/>
  <c r="BF142" i="18"/>
  <c r="T142" i="18"/>
  <c r="R142" i="18"/>
  <c r="P142" i="18"/>
  <c r="BI141" i="18"/>
  <c r="BH141" i="18"/>
  <c r="BG141" i="18"/>
  <c r="BF141" i="18"/>
  <c r="T141" i="18"/>
  <c r="R141" i="18"/>
  <c r="P141" i="18"/>
  <c r="BI139" i="18"/>
  <c r="BH139" i="18"/>
  <c r="BG139" i="18"/>
  <c r="BF139" i="18"/>
  <c r="T139" i="18"/>
  <c r="R139" i="18"/>
  <c r="P139" i="18"/>
  <c r="J133" i="18"/>
  <c r="J132" i="18"/>
  <c r="F132" i="18"/>
  <c r="F130" i="18"/>
  <c r="E128" i="18"/>
  <c r="J92" i="18"/>
  <c r="J91" i="18"/>
  <c r="F91" i="18"/>
  <c r="F89" i="18"/>
  <c r="E87" i="18"/>
  <c r="J18" i="18"/>
  <c r="E18" i="18"/>
  <c r="F92" i="18" s="1"/>
  <c r="J17" i="18"/>
  <c r="J12" i="18"/>
  <c r="J130" i="18" s="1"/>
  <c r="E7" i="18"/>
  <c r="E126" i="18"/>
  <c r="J37" i="17"/>
  <c r="J36" i="17"/>
  <c r="AY110" i="1"/>
  <c r="J35" i="17"/>
  <c r="AX110" i="1"/>
  <c r="BI263" i="17"/>
  <c r="BH263" i="17"/>
  <c r="BG263" i="17"/>
  <c r="BF263" i="17"/>
  <c r="T263" i="17"/>
  <c r="R263" i="17"/>
  <c r="P263" i="17"/>
  <c r="BI261" i="17"/>
  <c r="BH261" i="17"/>
  <c r="BG261" i="17"/>
  <c r="BF261" i="17"/>
  <c r="T261" i="17"/>
  <c r="R261" i="17"/>
  <c r="P261" i="17"/>
  <c r="BI258" i="17"/>
  <c r="BH258" i="17"/>
  <c r="BG258" i="17"/>
  <c r="BF258" i="17"/>
  <c r="T258" i="17"/>
  <c r="T257" i="17"/>
  <c r="R258" i="17"/>
  <c r="R257" i="17"/>
  <c r="P258" i="17"/>
  <c r="P257" i="17"/>
  <c r="BI256" i="17"/>
  <c r="BH256" i="17"/>
  <c r="BG256" i="17"/>
  <c r="BF256" i="17"/>
  <c r="T256" i="17"/>
  <c r="R256" i="17"/>
  <c r="P256" i="17"/>
  <c r="BI255" i="17"/>
  <c r="BH255" i="17"/>
  <c r="BG255" i="17"/>
  <c r="BF255" i="17"/>
  <c r="T255" i="17"/>
  <c r="R255" i="17"/>
  <c r="P255" i="17"/>
  <c r="BI254" i="17"/>
  <c r="BH254" i="17"/>
  <c r="BG254" i="17"/>
  <c r="BF254" i="17"/>
  <c r="T254" i="17"/>
  <c r="R254" i="17"/>
  <c r="P254" i="17"/>
  <c r="BI253" i="17"/>
  <c r="BH253" i="17"/>
  <c r="BG253" i="17"/>
  <c r="BF253" i="17"/>
  <c r="T253" i="17"/>
  <c r="R253" i="17"/>
  <c r="P253" i="17"/>
  <c r="BI252" i="17"/>
  <c r="BH252" i="17"/>
  <c r="BG252" i="17"/>
  <c r="BF252" i="17"/>
  <c r="T252" i="17"/>
  <c r="R252" i="17"/>
  <c r="P252" i="17"/>
  <c r="BI251" i="17"/>
  <c r="BH251" i="17"/>
  <c r="BG251" i="17"/>
  <c r="BF251" i="17"/>
  <c r="T251" i="17"/>
  <c r="R251" i="17"/>
  <c r="P251" i="17"/>
  <c r="BI250" i="17"/>
  <c r="BH250" i="17"/>
  <c r="BG250" i="17"/>
  <c r="BF250" i="17"/>
  <c r="T250" i="17"/>
  <c r="R250" i="17"/>
  <c r="P250" i="17"/>
  <c r="BI249" i="17"/>
  <c r="BH249" i="17"/>
  <c r="BG249" i="17"/>
  <c r="BF249" i="17"/>
  <c r="T249" i="17"/>
  <c r="R249" i="17"/>
  <c r="P249" i="17"/>
  <c r="BI248" i="17"/>
  <c r="BH248" i="17"/>
  <c r="BG248" i="17"/>
  <c r="BF248" i="17"/>
  <c r="T248" i="17"/>
  <c r="R248" i="17"/>
  <c r="P248" i="17"/>
  <c r="BI247" i="17"/>
  <c r="BH247" i="17"/>
  <c r="BG247" i="17"/>
  <c r="BF247" i="17"/>
  <c r="T247" i="17"/>
  <c r="R247" i="17"/>
  <c r="P247" i="17"/>
  <c r="BI246" i="17"/>
  <c r="BH246" i="17"/>
  <c r="BG246" i="17"/>
  <c r="BF246" i="17"/>
  <c r="T246" i="17"/>
  <c r="R246" i="17"/>
  <c r="P246" i="17"/>
  <c r="BI244" i="17"/>
  <c r="BH244" i="17"/>
  <c r="BG244" i="17"/>
  <c r="BF244" i="17"/>
  <c r="T244" i="17"/>
  <c r="R244" i="17"/>
  <c r="P244" i="17"/>
  <c r="BI242" i="17"/>
  <c r="BH242" i="17"/>
  <c r="BG242" i="17"/>
  <c r="BF242" i="17"/>
  <c r="T242" i="17"/>
  <c r="R242" i="17"/>
  <c r="P242" i="17"/>
  <c r="BI240" i="17"/>
  <c r="BH240" i="17"/>
  <c r="BG240" i="17"/>
  <c r="BF240" i="17"/>
  <c r="T240" i="17"/>
  <c r="R240" i="17"/>
  <c r="P240" i="17"/>
  <c r="BI236" i="17"/>
  <c r="BH236" i="17"/>
  <c r="BG236" i="17"/>
  <c r="BF236" i="17"/>
  <c r="T236" i="17"/>
  <c r="R236" i="17"/>
  <c r="P236" i="17"/>
  <c r="BI234" i="17"/>
  <c r="BH234" i="17"/>
  <c r="BG234" i="17"/>
  <c r="BF234" i="17"/>
  <c r="T234" i="17"/>
  <c r="R234" i="17"/>
  <c r="P234" i="17"/>
  <c r="BI232" i="17"/>
  <c r="BH232" i="17"/>
  <c r="BG232" i="17"/>
  <c r="BF232" i="17"/>
  <c r="T232" i="17"/>
  <c r="R232" i="17"/>
  <c r="P232" i="17"/>
  <c r="BI230" i="17"/>
  <c r="BH230" i="17"/>
  <c r="BG230" i="17"/>
  <c r="BF230" i="17"/>
  <c r="T230" i="17"/>
  <c r="R230" i="17"/>
  <c r="P230" i="17"/>
  <c r="BI228" i="17"/>
  <c r="BH228" i="17"/>
  <c r="BG228" i="17"/>
  <c r="BF228" i="17"/>
  <c r="T228" i="17"/>
  <c r="R228" i="17"/>
  <c r="P228" i="17"/>
  <c r="BI226" i="17"/>
  <c r="BH226" i="17"/>
  <c r="BG226" i="17"/>
  <c r="BF226" i="17"/>
  <c r="T226" i="17"/>
  <c r="T225" i="17"/>
  <c r="R226" i="17"/>
  <c r="R225" i="17"/>
  <c r="P226" i="17"/>
  <c r="P225" i="17"/>
  <c r="BI223" i="17"/>
  <c r="BH223" i="17"/>
  <c r="BG223" i="17"/>
  <c r="BF223" i="17"/>
  <c r="T223" i="17"/>
  <c r="R223" i="17"/>
  <c r="P223" i="17"/>
  <c r="BI214" i="17"/>
  <c r="BH214" i="17"/>
  <c r="BG214" i="17"/>
  <c r="BF214" i="17"/>
  <c r="T214" i="17"/>
  <c r="R214" i="17"/>
  <c r="P214" i="17"/>
  <c r="BI211" i="17"/>
  <c r="BH211" i="17"/>
  <c r="BG211" i="17"/>
  <c r="BF211" i="17"/>
  <c r="T211" i="17"/>
  <c r="R211" i="17"/>
  <c r="P211" i="17"/>
  <c r="BI206" i="17"/>
  <c r="BH206" i="17"/>
  <c r="BG206" i="17"/>
  <c r="BF206" i="17"/>
  <c r="T206" i="17"/>
  <c r="R206" i="17"/>
  <c r="P206" i="17"/>
  <c r="BI204" i="17"/>
  <c r="BH204" i="17"/>
  <c r="BG204" i="17"/>
  <c r="BF204" i="17"/>
  <c r="T204" i="17"/>
  <c r="R204" i="17"/>
  <c r="P204" i="17"/>
  <c r="BI202" i="17"/>
  <c r="BH202" i="17"/>
  <c r="BG202" i="17"/>
  <c r="BF202" i="17"/>
  <c r="T202" i="17"/>
  <c r="R202" i="17"/>
  <c r="P202" i="17"/>
  <c r="BI199" i="17"/>
  <c r="BH199" i="17"/>
  <c r="BG199" i="17"/>
  <c r="BF199" i="17"/>
  <c r="T199" i="17"/>
  <c r="R199" i="17"/>
  <c r="P199" i="17"/>
  <c r="BI196" i="17"/>
  <c r="BH196" i="17"/>
  <c r="BG196" i="17"/>
  <c r="BF196" i="17"/>
  <c r="T196" i="17"/>
  <c r="R196" i="17"/>
  <c r="P196" i="17"/>
  <c r="BI192" i="17"/>
  <c r="BH192" i="17"/>
  <c r="BG192" i="17"/>
  <c r="BF192" i="17"/>
  <c r="T192" i="17"/>
  <c r="R192" i="17"/>
  <c r="P192" i="17"/>
  <c r="BI189" i="17"/>
  <c r="BH189" i="17"/>
  <c r="BG189" i="17"/>
  <c r="BF189" i="17"/>
  <c r="T189" i="17"/>
  <c r="R189" i="17"/>
  <c r="P189" i="17"/>
  <c r="BI187" i="17"/>
  <c r="BH187" i="17"/>
  <c r="BG187" i="17"/>
  <c r="BF187" i="17"/>
  <c r="T187" i="17"/>
  <c r="R187" i="17"/>
  <c r="P187" i="17"/>
  <c r="BI183" i="17"/>
  <c r="BH183" i="17"/>
  <c r="BG183" i="17"/>
  <c r="BF183" i="17"/>
  <c r="T183" i="17"/>
  <c r="R183" i="17"/>
  <c r="P183" i="17"/>
  <c r="BI178" i="17"/>
  <c r="BH178" i="17"/>
  <c r="BG178" i="17"/>
  <c r="BF178" i="17"/>
  <c r="T178" i="17"/>
  <c r="R178" i="17"/>
  <c r="P178" i="17"/>
  <c r="BI176" i="17"/>
  <c r="BH176" i="17"/>
  <c r="BG176" i="17"/>
  <c r="BF176" i="17"/>
  <c r="T176" i="17"/>
  <c r="R176" i="17"/>
  <c r="P176" i="17"/>
  <c r="BI174" i="17"/>
  <c r="BH174" i="17"/>
  <c r="BG174" i="17"/>
  <c r="BF174" i="17"/>
  <c r="T174" i="17"/>
  <c r="R174" i="17"/>
  <c r="P174" i="17"/>
  <c r="BI169" i="17"/>
  <c r="BH169" i="17"/>
  <c r="BG169" i="17"/>
  <c r="BF169" i="17"/>
  <c r="T169" i="17"/>
  <c r="R169" i="17"/>
  <c r="P169" i="17"/>
  <c r="BI167" i="17"/>
  <c r="BH167" i="17"/>
  <c r="BG167" i="17"/>
  <c r="BF167" i="17"/>
  <c r="T167" i="17"/>
  <c r="R167" i="17"/>
  <c r="P167" i="17"/>
  <c r="BI165" i="17"/>
  <c r="BH165" i="17"/>
  <c r="BG165" i="17"/>
  <c r="BF165" i="17"/>
  <c r="T165" i="17"/>
  <c r="R165" i="17"/>
  <c r="P165" i="17"/>
  <c r="BI161" i="17"/>
  <c r="BH161" i="17"/>
  <c r="BG161" i="17"/>
  <c r="BF161" i="17"/>
  <c r="T161" i="17"/>
  <c r="R161" i="17"/>
  <c r="P161" i="17"/>
  <c r="BI157" i="17"/>
  <c r="BH157" i="17"/>
  <c r="BG157" i="17"/>
  <c r="BF157" i="17"/>
  <c r="T157" i="17"/>
  <c r="R157" i="17"/>
  <c r="P157" i="17"/>
  <c r="BI155" i="17"/>
  <c r="BH155" i="17"/>
  <c r="BG155" i="17"/>
  <c r="BF155" i="17"/>
  <c r="T155" i="17"/>
  <c r="R155" i="17"/>
  <c r="P155" i="17"/>
  <c r="BI153" i="17"/>
  <c r="BH153" i="17"/>
  <c r="BG153" i="17"/>
  <c r="BF153" i="17"/>
  <c r="T153" i="17"/>
  <c r="R153" i="17"/>
  <c r="P153" i="17"/>
  <c r="BI148" i="17"/>
  <c r="BH148" i="17"/>
  <c r="BG148" i="17"/>
  <c r="BF148" i="17"/>
  <c r="T148" i="17"/>
  <c r="R148" i="17"/>
  <c r="P148" i="17"/>
  <c r="BI146" i="17"/>
  <c r="BH146" i="17"/>
  <c r="BG146" i="17"/>
  <c r="BF146" i="17"/>
  <c r="T146" i="17"/>
  <c r="R146" i="17"/>
  <c r="P146" i="17"/>
  <c r="BI144" i="17"/>
  <c r="BH144" i="17"/>
  <c r="BG144" i="17"/>
  <c r="BF144" i="17"/>
  <c r="T144" i="17"/>
  <c r="R144" i="17"/>
  <c r="P144" i="17"/>
  <c r="BI140" i="17"/>
  <c r="BH140" i="17"/>
  <c r="BG140" i="17"/>
  <c r="BF140" i="17"/>
  <c r="T140" i="17"/>
  <c r="R140" i="17"/>
  <c r="P140" i="17"/>
  <c r="BI138" i="17"/>
  <c r="BH138" i="17"/>
  <c r="BG138" i="17"/>
  <c r="BF138" i="17"/>
  <c r="T138" i="17"/>
  <c r="R138" i="17"/>
  <c r="P138" i="17"/>
  <c r="BI135" i="17"/>
  <c r="BH135" i="17"/>
  <c r="BG135" i="17"/>
  <c r="BF135" i="17"/>
  <c r="T135" i="17"/>
  <c r="R135" i="17"/>
  <c r="P135" i="17"/>
  <c r="BI134" i="17"/>
  <c r="BH134" i="17"/>
  <c r="BG134" i="17"/>
  <c r="BF134" i="17"/>
  <c r="T134" i="17"/>
  <c r="R134" i="17"/>
  <c r="P134" i="17"/>
  <c r="BI132" i="17"/>
  <c r="BH132" i="17"/>
  <c r="BG132" i="17"/>
  <c r="BF132" i="17"/>
  <c r="T132" i="17"/>
  <c r="R132" i="17"/>
  <c r="P132" i="17"/>
  <c r="BI130" i="17"/>
  <c r="BH130" i="17"/>
  <c r="BG130" i="17"/>
  <c r="BF130" i="17"/>
  <c r="T130" i="17"/>
  <c r="R130" i="17"/>
  <c r="P130" i="17"/>
  <c r="BI128" i="17"/>
  <c r="BH128" i="17"/>
  <c r="BG128" i="17"/>
  <c r="BF128" i="17"/>
  <c r="T128" i="17"/>
  <c r="R128" i="17"/>
  <c r="P128" i="17"/>
  <c r="J122" i="17"/>
  <c r="J121" i="17"/>
  <c r="F121" i="17"/>
  <c r="F119" i="17"/>
  <c r="E117" i="17"/>
  <c r="J92" i="17"/>
  <c r="J91" i="17"/>
  <c r="F91" i="17"/>
  <c r="F89" i="17"/>
  <c r="E87" i="17"/>
  <c r="J18" i="17"/>
  <c r="E18" i="17"/>
  <c r="F122" i="17" s="1"/>
  <c r="J17" i="17"/>
  <c r="J12" i="17"/>
  <c r="J89" i="17"/>
  <c r="E7" i="17"/>
  <c r="E85" i="17"/>
  <c r="J37" i="16"/>
  <c r="J36" i="16"/>
  <c r="AY109" i="1"/>
  <c r="J35" i="16"/>
  <c r="AX109" i="1"/>
  <c r="BI169" i="16"/>
  <c r="BH169" i="16"/>
  <c r="BG169" i="16"/>
  <c r="BF169" i="16"/>
  <c r="T169" i="16"/>
  <c r="R169" i="16"/>
  <c r="P169" i="16"/>
  <c r="BI168" i="16"/>
  <c r="BH168" i="16"/>
  <c r="BG168" i="16"/>
  <c r="BF168" i="16"/>
  <c r="T168" i="16"/>
  <c r="R168" i="16"/>
  <c r="P168" i="16"/>
  <c r="BI165" i="16"/>
  <c r="BH165" i="16"/>
  <c r="BG165" i="16"/>
  <c r="BF165" i="16"/>
  <c r="T165" i="16"/>
  <c r="T164" i="16"/>
  <c r="R165" i="16"/>
  <c r="R164" i="16"/>
  <c r="P165" i="16"/>
  <c r="P164" i="16"/>
  <c r="BI163" i="16"/>
  <c r="BH163" i="16"/>
  <c r="BG163" i="16"/>
  <c r="BF163" i="16"/>
  <c r="T163" i="16"/>
  <c r="R163" i="16"/>
  <c r="P163" i="16"/>
  <c r="BI162" i="16"/>
  <c r="BH162" i="16"/>
  <c r="BG162" i="16"/>
  <c r="BF162" i="16"/>
  <c r="T162" i="16"/>
  <c r="R162" i="16"/>
  <c r="P162" i="16"/>
  <c r="BI161" i="16"/>
  <c r="BH161" i="16"/>
  <c r="BG161" i="16"/>
  <c r="BF161" i="16"/>
  <c r="T161" i="16"/>
  <c r="R161" i="16"/>
  <c r="P161" i="16"/>
  <c r="BI160" i="16"/>
  <c r="BH160" i="16"/>
  <c r="BG160" i="16"/>
  <c r="BF160" i="16"/>
  <c r="T160" i="16"/>
  <c r="R160" i="16"/>
  <c r="P160" i="16"/>
  <c r="BI159" i="16"/>
  <c r="BH159" i="16"/>
  <c r="BG159" i="16"/>
  <c r="BF159" i="16"/>
  <c r="T159" i="16"/>
  <c r="R159" i="16"/>
  <c r="P159" i="16"/>
  <c r="BI158" i="16"/>
  <c r="BH158" i="16"/>
  <c r="BG158" i="16"/>
  <c r="BF158" i="16"/>
  <c r="T158" i="16"/>
  <c r="R158" i="16"/>
  <c r="P158" i="16"/>
  <c r="BI157" i="16"/>
  <c r="BH157" i="16"/>
  <c r="BG157" i="16"/>
  <c r="BF157" i="16"/>
  <c r="T157" i="16"/>
  <c r="R157" i="16"/>
  <c r="P157" i="16"/>
  <c r="BI156" i="16"/>
  <c r="BH156" i="16"/>
  <c r="BG156" i="16"/>
  <c r="BF156" i="16"/>
  <c r="T156" i="16"/>
  <c r="R156" i="16"/>
  <c r="P156" i="16"/>
  <c r="BI155" i="16"/>
  <c r="BH155" i="16"/>
  <c r="BG155" i="16"/>
  <c r="BF155" i="16"/>
  <c r="T155" i="16"/>
  <c r="R155" i="16"/>
  <c r="P155" i="16"/>
  <c r="BI153" i="16"/>
  <c r="BH153" i="16"/>
  <c r="BG153" i="16"/>
  <c r="BF153" i="16"/>
  <c r="T153" i="16"/>
  <c r="R153" i="16"/>
  <c r="P153" i="16"/>
  <c r="BI152" i="16"/>
  <c r="BH152" i="16"/>
  <c r="BG152" i="16"/>
  <c r="BF152" i="16"/>
  <c r="T152" i="16"/>
  <c r="R152" i="16"/>
  <c r="P152" i="16"/>
  <c r="BI150" i="16"/>
  <c r="BH150" i="16"/>
  <c r="BG150" i="16"/>
  <c r="BF150" i="16"/>
  <c r="T150" i="16"/>
  <c r="R150" i="16"/>
  <c r="P150" i="16"/>
  <c r="BI149" i="16"/>
  <c r="BH149" i="16"/>
  <c r="BG149" i="16"/>
  <c r="BF149" i="16"/>
  <c r="T149" i="16"/>
  <c r="R149" i="16"/>
  <c r="P149" i="16"/>
  <c r="BI147" i="16"/>
  <c r="BH147" i="16"/>
  <c r="BG147" i="16"/>
  <c r="BF147" i="16"/>
  <c r="T147" i="16"/>
  <c r="R147" i="16"/>
  <c r="P147" i="16"/>
  <c r="BI142" i="16"/>
  <c r="BH142" i="16"/>
  <c r="BG142" i="16"/>
  <c r="BF142" i="16"/>
  <c r="T142" i="16"/>
  <c r="R142" i="16"/>
  <c r="P142" i="16"/>
  <c r="BI140" i="16"/>
  <c r="BH140" i="16"/>
  <c r="BG140" i="16"/>
  <c r="BF140" i="16"/>
  <c r="T140" i="16"/>
  <c r="R140" i="16"/>
  <c r="P140" i="16"/>
  <c r="BI139" i="16"/>
  <c r="BH139" i="16"/>
  <c r="BG139" i="16"/>
  <c r="BF139" i="16"/>
  <c r="T139" i="16"/>
  <c r="R139" i="16"/>
  <c r="P139" i="16"/>
  <c r="BI138" i="16"/>
  <c r="BH138" i="16"/>
  <c r="BG138" i="16"/>
  <c r="BF138" i="16"/>
  <c r="T138" i="16"/>
  <c r="R138" i="16"/>
  <c r="P138" i="16"/>
  <c r="BI136" i="16"/>
  <c r="BH136" i="16"/>
  <c r="BG136" i="16"/>
  <c r="BF136" i="16"/>
  <c r="T136" i="16"/>
  <c r="R136" i="16"/>
  <c r="P136" i="16"/>
  <c r="BI134" i="16"/>
  <c r="BH134" i="16"/>
  <c r="BG134" i="16"/>
  <c r="BF134" i="16"/>
  <c r="T134" i="16"/>
  <c r="R134" i="16"/>
  <c r="P134" i="16"/>
  <c r="BI133" i="16"/>
  <c r="BH133" i="16"/>
  <c r="BG133" i="16"/>
  <c r="BF133" i="16"/>
  <c r="T133" i="16"/>
  <c r="R133" i="16"/>
  <c r="P133" i="16"/>
  <c r="BI132" i="16"/>
  <c r="BH132" i="16"/>
  <c r="BG132" i="16"/>
  <c r="BF132" i="16"/>
  <c r="T132" i="16"/>
  <c r="R132" i="16"/>
  <c r="P132" i="16"/>
  <c r="BI130" i="16"/>
  <c r="BH130" i="16"/>
  <c r="BG130" i="16"/>
  <c r="BF130" i="16"/>
  <c r="T130" i="16"/>
  <c r="R130" i="16"/>
  <c r="P130" i="16"/>
  <c r="BI128" i="16"/>
  <c r="BH128" i="16"/>
  <c r="BG128" i="16"/>
  <c r="BF128" i="16"/>
  <c r="T128" i="16"/>
  <c r="R128" i="16"/>
  <c r="P128" i="16"/>
  <c r="BI126" i="16"/>
  <c r="BH126" i="16"/>
  <c r="BG126" i="16"/>
  <c r="BF126" i="16"/>
  <c r="T126" i="16"/>
  <c r="R126" i="16"/>
  <c r="P126" i="16"/>
  <c r="J120" i="16"/>
  <c r="J119" i="16"/>
  <c r="F119" i="16"/>
  <c r="F117" i="16"/>
  <c r="E115" i="16"/>
  <c r="J92" i="16"/>
  <c r="J91" i="16"/>
  <c r="F91" i="16"/>
  <c r="F89" i="16"/>
  <c r="E87" i="16"/>
  <c r="J18" i="16"/>
  <c r="E18" i="16"/>
  <c r="F120" i="16" s="1"/>
  <c r="J17" i="16"/>
  <c r="J12" i="16"/>
  <c r="J117" i="16" s="1"/>
  <c r="E7" i="16"/>
  <c r="E113" i="16"/>
  <c r="J37" i="15"/>
  <c r="J36" i="15"/>
  <c r="AY108" i="1"/>
  <c r="J35" i="15"/>
  <c r="AX108" i="1"/>
  <c r="BI222" i="15"/>
  <c r="BH222" i="15"/>
  <c r="BG222" i="15"/>
  <c r="BF222" i="15"/>
  <c r="T222" i="15"/>
  <c r="R222" i="15"/>
  <c r="P222" i="15"/>
  <c r="BI221" i="15"/>
  <c r="BH221" i="15"/>
  <c r="BG221" i="15"/>
  <c r="BF221" i="15"/>
  <c r="T221" i="15"/>
  <c r="R221" i="15"/>
  <c r="P221" i="15"/>
  <c r="BI218" i="15"/>
  <c r="BH218" i="15"/>
  <c r="BG218" i="15"/>
  <c r="BF218" i="15"/>
  <c r="T218" i="15"/>
  <c r="T217" i="15"/>
  <c r="R218" i="15"/>
  <c r="R217" i="15"/>
  <c r="P218" i="15"/>
  <c r="P217" i="15"/>
  <c r="BI216" i="15"/>
  <c r="BH216" i="15"/>
  <c r="BG216" i="15"/>
  <c r="BF216" i="15"/>
  <c r="T216" i="15"/>
  <c r="R216" i="15"/>
  <c r="P216" i="15"/>
  <c r="BI215" i="15"/>
  <c r="BH215" i="15"/>
  <c r="BG215" i="15"/>
  <c r="BF215" i="15"/>
  <c r="T215" i="15"/>
  <c r="R215" i="15"/>
  <c r="P215" i="15"/>
  <c r="BI213" i="15"/>
  <c r="BH213" i="15"/>
  <c r="BG213" i="15"/>
  <c r="BF213" i="15"/>
  <c r="T213" i="15"/>
  <c r="R213" i="15"/>
  <c r="P213" i="15"/>
  <c r="BI212" i="15"/>
  <c r="BH212" i="15"/>
  <c r="BG212" i="15"/>
  <c r="BF212" i="15"/>
  <c r="T212" i="15"/>
  <c r="R212" i="15"/>
  <c r="P212" i="15"/>
  <c r="BI211" i="15"/>
  <c r="BH211" i="15"/>
  <c r="BG211" i="15"/>
  <c r="BF211" i="15"/>
  <c r="T211" i="15"/>
  <c r="R211" i="15"/>
  <c r="P211" i="15"/>
  <c r="BI210" i="15"/>
  <c r="BH210" i="15"/>
  <c r="BG210" i="15"/>
  <c r="BF210" i="15"/>
  <c r="T210" i="15"/>
  <c r="R210" i="15"/>
  <c r="P210" i="15"/>
  <c r="BI209" i="15"/>
  <c r="BH209" i="15"/>
  <c r="BG209" i="15"/>
  <c r="BF209" i="15"/>
  <c r="T209" i="15"/>
  <c r="R209" i="15"/>
  <c r="P209" i="15"/>
  <c r="BI208" i="15"/>
  <c r="BH208" i="15"/>
  <c r="BG208" i="15"/>
  <c r="BF208" i="15"/>
  <c r="T208" i="15"/>
  <c r="R208" i="15"/>
  <c r="P208" i="15"/>
  <c r="BI207" i="15"/>
  <c r="BH207" i="15"/>
  <c r="BG207" i="15"/>
  <c r="BF207" i="15"/>
  <c r="T207" i="15"/>
  <c r="R207" i="15"/>
  <c r="P207" i="15"/>
  <c r="BI206" i="15"/>
  <c r="BH206" i="15"/>
  <c r="BG206" i="15"/>
  <c r="BF206" i="15"/>
  <c r="T206" i="15"/>
  <c r="R206" i="15"/>
  <c r="P206" i="15"/>
  <c r="BI205" i="15"/>
  <c r="BH205" i="15"/>
  <c r="BG205" i="15"/>
  <c r="BF205" i="15"/>
  <c r="T205" i="15"/>
  <c r="R205" i="15"/>
  <c r="P205" i="15"/>
  <c r="BI204" i="15"/>
  <c r="BH204" i="15"/>
  <c r="BG204" i="15"/>
  <c r="BF204" i="15"/>
  <c r="T204" i="15"/>
  <c r="R204" i="15"/>
  <c r="P204" i="15"/>
  <c r="BI203" i="15"/>
  <c r="BH203" i="15"/>
  <c r="BG203" i="15"/>
  <c r="BF203" i="15"/>
  <c r="T203" i="15"/>
  <c r="R203" i="15"/>
  <c r="P203" i="15"/>
  <c r="BI201" i="15"/>
  <c r="BH201" i="15"/>
  <c r="BG201" i="15"/>
  <c r="BF201" i="15"/>
  <c r="T201" i="15"/>
  <c r="R201" i="15"/>
  <c r="P201" i="15"/>
  <c r="BI200" i="15"/>
  <c r="BH200" i="15"/>
  <c r="BG200" i="15"/>
  <c r="BF200" i="15"/>
  <c r="T200" i="15"/>
  <c r="R200" i="15"/>
  <c r="P200" i="15"/>
  <c r="BI197" i="15"/>
  <c r="BH197" i="15"/>
  <c r="BG197" i="15"/>
  <c r="BF197" i="15"/>
  <c r="T197" i="15"/>
  <c r="R197" i="15"/>
  <c r="P197" i="15"/>
  <c r="BI186" i="15"/>
  <c r="BH186" i="15"/>
  <c r="BG186" i="15"/>
  <c r="BF186" i="15"/>
  <c r="T186" i="15"/>
  <c r="R186" i="15"/>
  <c r="P186" i="15"/>
  <c r="BI174" i="15"/>
  <c r="BH174" i="15"/>
  <c r="BG174" i="15"/>
  <c r="BF174" i="15"/>
  <c r="T174" i="15"/>
  <c r="R174" i="15"/>
  <c r="P174" i="15"/>
  <c r="BI168" i="15"/>
  <c r="BH168" i="15"/>
  <c r="BG168" i="15"/>
  <c r="BF168" i="15"/>
  <c r="T168" i="15"/>
  <c r="T167" i="15"/>
  <c r="R168" i="15"/>
  <c r="R167" i="15"/>
  <c r="P168" i="15"/>
  <c r="P167" i="15"/>
  <c r="BI163" i="15"/>
  <c r="BH163" i="15"/>
  <c r="BG163" i="15"/>
  <c r="BF163" i="15"/>
  <c r="T163" i="15"/>
  <c r="R163" i="15"/>
  <c r="P163" i="15"/>
  <c r="BI161" i="15"/>
  <c r="BH161" i="15"/>
  <c r="BG161" i="15"/>
  <c r="BF161" i="15"/>
  <c r="T161" i="15"/>
  <c r="R161" i="15"/>
  <c r="P161" i="15"/>
  <c r="BI160" i="15"/>
  <c r="BH160" i="15"/>
  <c r="BG160" i="15"/>
  <c r="BF160" i="15"/>
  <c r="T160" i="15"/>
  <c r="R160" i="15"/>
  <c r="P160" i="15"/>
  <c r="BI159" i="15"/>
  <c r="BH159" i="15"/>
  <c r="BG159" i="15"/>
  <c r="BF159" i="15"/>
  <c r="T159" i="15"/>
  <c r="R159" i="15"/>
  <c r="P159" i="15"/>
  <c r="BI157" i="15"/>
  <c r="BH157" i="15"/>
  <c r="BG157" i="15"/>
  <c r="BF157" i="15"/>
  <c r="T157" i="15"/>
  <c r="R157" i="15"/>
  <c r="P157" i="15"/>
  <c r="BI155" i="15"/>
  <c r="BH155" i="15"/>
  <c r="BG155" i="15"/>
  <c r="BF155" i="15"/>
  <c r="T155" i="15"/>
  <c r="R155" i="15"/>
  <c r="P155" i="15"/>
  <c r="BI154" i="15"/>
  <c r="BH154" i="15"/>
  <c r="BG154" i="15"/>
  <c r="BF154" i="15"/>
  <c r="T154" i="15"/>
  <c r="R154" i="15"/>
  <c r="P154" i="15"/>
  <c r="BI153" i="15"/>
  <c r="BH153" i="15"/>
  <c r="BG153" i="15"/>
  <c r="BF153" i="15"/>
  <c r="T153" i="15"/>
  <c r="R153" i="15"/>
  <c r="P153" i="15"/>
  <c r="BI151" i="15"/>
  <c r="BH151" i="15"/>
  <c r="BG151" i="15"/>
  <c r="BF151" i="15"/>
  <c r="T151" i="15"/>
  <c r="R151" i="15"/>
  <c r="P151" i="15"/>
  <c r="BI150" i="15"/>
  <c r="BH150" i="15"/>
  <c r="BG150" i="15"/>
  <c r="BF150" i="15"/>
  <c r="T150" i="15"/>
  <c r="R150" i="15"/>
  <c r="P150" i="15"/>
  <c r="BI148" i="15"/>
  <c r="BH148" i="15"/>
  <c r="BG148" i="15"/>
  <c r="BF148" i="15"/>
  <c r="T148" i="15"/>
  <c r="R148" i="15"/>
  <c r="P148" i="15"/>
  <c r="BI147" i="15"/>
  <c r="BH147" i="15"/>
  <c r="BG147" i="15"/>
  <c r="BF147" i="15"/>
  <c r="T147" i="15"/>
  <c r="R147" i="15"/>
  <c r="P147" i="15"/>
  <c r="BI141" i="15"/>
  <c r="BH141" i="15"/>
  <c r="BG141" i="15"/>
  <c r="BF141" i="15"/>
  <c r="T141" i="15"/>
  <c r="R141" i="15"/>
  <c r="P141" i="15"/>
  <c r="BI135" i="15"/>
  <c r="BH135" i="15"/>
  <c r="BG135" i="15"/>
  <c r="BF135" i="15"/>
  <c r="T135" i="15"/>
  <c r="R135" i="15"/>
  <c r="P135" i="15"/>
  <c r="BI129" i="15"/>
  <c r="BH129" i="15"/>
  <c r="BG129" i="15"/>
  <c r="BF129" i="15"/>
  <c r="T129" i="15"/>
  <c r="R129" i="15"/>
  <c r="P129" i="15"/>
  <c r="BI127" i="15"/>
  <c r="BH127" i="15"/>
  <c r="BG127" i="15"/>
  <c r="BF127" i="15"/>
  <c r="T127" i="15"/>
  <c r="R127" i="15"/>
  <c r="P127" i="15"/>
  <c r="J121" i="15"/>
  <c r="J120" i="15"/>
  <c r="F120" i="15"/>
  <c r="F118" i="15"/>
  <c r="E116" i="15"/>
  <c r="J92" i="15"/>
  <c r="J91" i="15"/>
  <c r="F91" i="15"/>
  <c r="F89" i="15"/>
  <c r="E87" i="15"/>
  <c r="J18" i="15"/>
  <c r="E18" i="15"/>
  <c r="F121" i="15" s="1"/>
  <c r="J17" i="15"/>
  <c r="J12" i="15"/>
  <c r="J118" i="15" s="1"/>
  <c r="E7" i="15"/>
  <c r="E114" i="15"/>
  <c r="J37" i="13"/>
  <c r="J36" i="13"/>
  <c r="AY106" i="1"/>
  <c r="J35" i="13"/>
  <c r="AX106" i="1"/>
  <c r="BI174" i="13"/>
  <c r="BH174" i="13"/>
  <c r="BG174" i="13"/>
  <c r="BF174" i="13"/>
  <c r="T174" i="13"/>
  <c r="R174" i="13"/>
  <c r="P174" i="13"/>
  <c r="BI173" i="13"/>
  <c r="BH173" i="13"/>
  <c r="BG173" i="13"/>
  <c r="BF173" i="13"/>
  <c r="T173" i="13"/>
  <c r="R173" i="13"/>
  <c r="P173" i="13"/>
  <c r="BI172" i="13"/>
  <c r="BH172" i="13"/>
  <c r="BG172" i="13"/>
  <c r="BF172" i="13"/>
  <c r="T172" i="13"/>
  <c r="R172" i="13"/>
  <c r="P172" i="13"/>
  <c r="BI171" i="13"/>
  <c r="BH171" i="13"/>
  <c r="BG171" i="13"/>
  <c r="BF171" i="13"/>
  <c r="T171" i="13"/>
  <c r="R171" i="13"/>
  <c r="P171" i="13"/>
  <c r="BI170" i="13"/>
  <c r="BH170" i="13"/>
  <c r="BG170" i="13"/>
  <c r="BF170" i="13"/>
  <c r="T170" i="13"/>
  <c r="R170" i="13"/>
  <c r="P170" i="13"/>
  <c r="BI168" i="13"/>
  <c r="BH168" i="13"/>
  <c r="BG168" i="13"/>
  <c r="BF168" i="13"/>
  <c r="T168" i="13"/>
  <c r="R168" i="13"/>
  <c r="P168" i="13"/>
  <c r="BI167" i="13"/>
  <c r="BH167" i="13"/>
  <c r="BG167" i="13"/>
  <c r="BF167" i="13"/>
  <c r="T167" i="13"/>
  <c r="R167" i="13"/>
  <c r="P167" i="13"/>
  <c r="BI166" i="13"/>
  <c r="BH166" i="13"/>
  <c r="BG166" i="13"/>
  <c r="BF166" i="13"/>
  <c r="T166" i="13"/>
  <c r="R166" i="13"/>
  <c r="P166" i="13"/>
  <c r="BI165" i="13"/>
  <c r="BH165" i="13"/>
  <c r="BG165" i="13"/>
  <c r="BF165" i="13"/>
  <c r="T165" i="13"/>
  <c r="R165" i="13"/>
  <c r="P165" i="13"/>
  <c r="BI164" i="13"/>
  <c r="BH164" i="13"/>
  <c r="BG164" i="13"/>
  <c r="BF164" i="13"/>
  <c r="T164" i="13"/>
  <c r="R164" i="13"/>
  <c r="P164" i="13"/>
  <c r="BI163" i="13"/>
  <c r="BH163" i="13"/>
  <c r="BG163" i="13"/>
  <c r="BF163" i="13"/>
  <c r="T163" i="13"/>
  <c r="R163" i="13"/>
  <c r="P163" i="13"/>
  <c r="BI162" i="13"/>
  <c r="BH162" i="13"/>
  <c r="BG162" i="13"/>
  <c r="BF162" i="13"/>
  <c r="T162" i="13"/>
  <c r="R162" i="13"/>
  <c r="P162" i="13"/>
  <c r="BI161" i="13"/>
  <c r="BH161" i="13"/>
  <c r="BG161" i="13"/>
  <c r="BF161" i="13"/>
  <c r="T161" i="13"/>
  <c r="R161" i="13"/>
  <c r="P161" i="13"/>
  <c r="BI160" i="13"/>
  <c r="BH160" i="13"/>
  <c r="BG160" i="13"/>
  <c r="BF160" i="13"/>
  <c r="T160" i="13"/>
  <c r="R160" i="13"/>
  <c r="P160" i="13"/>
  <c r="BI159" i="13"/>
  <c r="BH159" i="13"/>
  <c r="BG159" i="13"/>
  <c r="BF159" i="13"/>
  <c r="T159" i="13"/>
  <c r="R159" i="13"/>
  <c r="P159" i="13"/>
  <c r="BI158" i="13"/>
  <c r="BH158" i="13"/>
  <c r="BG158" i="13"/>
  <c r="BF158" i="13"/>
  <c r="T158" i="13"/>
  <c r="R158" i="13"/>
  <c r="P158" i="13"/>
  <c r="BI157" i="13"/>
  <c r="BH157" i="13"/>
  <c r="BG157" i="13"/>
  <c r="BF157" i="13"/>
  <c r="T157" i="13"/>
  <c r="R157" i="13"/>
  <c r="P157" i="13"/>
  <c r="BI156" i="13"/>
  <c r="BH156" i="13"/>
  <c r="BG156" i="13"/>
  <c r="BF156" i="13"/>
  <c r="T156" i="13"/>
  <c r="R156" i="13"/>
  <c r="P156" i="13"/>
  <c r="BI155" i="13"/>
  <c r="BH155" i="13"/>
  <c r="BG155" i="13"/>
  <c r="BF155" i="13"/>
  <c r="T155" i="13"/>
  <c r="R155" i="13"/>
  <c r="P155" i="13"/>
  <c r="BI154" i="13"/>
  <c r="BH154" i="13"/>
  <c r="BG154" i="13"/>
  <c r="BF154" i="13"/>
  <c r="T154" i="13"/>
  <c r="R154" i="13"/>
  <c r="P154" i="13"/>
  <c r="BI153" i="13"/>
  <c r="BH153" i="13"/>
  <c r="BG153" i="13"/>
  <c r="BF153" i="13"/>
  <c r="T153" i="13"/>
  <c r="R153" i="13"/>
  <c r="P153" i="13"/>
  <c r="BI152" i="13"/>
  <c r="BH152" i="13"/>
  <c r="BG152" i="13"/>
  <c r="BF152" i="13"/>
  <c r="T152" i="13"/>
  <c r="R152" i="13"/>
  <c r="P152" i="13"/>
  <c r="BI151" i="13"/>
  <c r="BH151" i="13"/>
  <c r="BG151" i="13"/>
  <c r="BF151" i="13"/>
  <c r="T151" i="13"/>
  <c r="R151" i="13"/>
  <c r="P151" i="13"/>
  <c r="BI150" i="13"/>
  <c r="BH150" i="13"/>
  <c r="BG150" i="13"/>
  <c r="BF150" i="13"/>
  <c r="T150" i="13"/>
  <c r="R150" i="13"/>
  <c r="P150" i="13"/>
  <c r="BI149" i="13"/>
  <c r="BH149" i="13"/>
  <c r="BG149" i="13"/>
  <c r="BF149" i="13"/>
  <c r="T149" i="13"/>
  <c r="R149" i="13"/>
  <c r="P149" i="13"/>
  <c r="BI148" i="13"/>
  <c r="BH148" i="13"/>
  <c r="BG148" i="13"/>
  <c r="BF148" i="13"/>
  <c r="T148" i="13"/>
  <c r="R148" i="13"/>
  <c r="P148" i="13"/>
  <c r="BI147" i="13"/>
  <c r="BH147" i="13"/>
  <c r="BG147" i="13"/>
  <c r="BF147" i="13"/>
  <c r="T147" i="13"/>
  <c r="R147" i="13"/>
  <c r="P147" i="13"/>
  <c r="BI146" i="13"/>
  <c r="BH146" i="13"/>
  <c r="BG146" i="13"/>
  <c r="BF146" i="13"/>
  <c r="T146" i="13"/>
  <c r="R146" i="13"/>
  <c r="P146" i="13"/>
  <c r="BI145" i="13"/>
  <c r="BH145" i="13"/>
  <c r="BG145" i="13"/>
  <c r="BF145" i="13"/>
  <c r="T145" i="13"/>
  <c r="R145" i="13"/>
  <c r="P145" i="13"/>
  <c r="BI144" i="13"/>
  <c r="BH144" i="13"/>
  <c r="BG144" i="13"/>
  <c r="BF144" i="13"/>
  <c r="T144" i="13"/>
  <c r="R144" i="13"/>
  <c r="P144" i="13"/>
  <c r="BI143" i="13"/>
  <c r="BH143" i="13"/>
  <c r="BG143" i="13"/>
  <c r="BF143" i="13"/>
  <c r="T143" i="13"/>
  <c r="R143" i="13"/>
  <c r="P143" i="13"/>
  <c r="BI142" i="13"/>
  <c r="BH142" i="13"/>
  <c r="BG142" i="13"/>
  <c r="BF142" i="13"/>
  <c r="T142" i="13"/>
  <c r="R142" i="13"/>
  <c r="P142" i="13"/>
  <c r="BI141" i="13"/>
  <c r="BH141" i="13"/>
  <c r="BG141" i="13"/>
  <c r="BF141" i="13"/>
  <c r="T141" i="13"/>
  <c r="R141" i="13"/>
  <c r="P141" i="13"/>
  <c r="BI140" i="13"/>
  <c r="BH140" i="13"/>
  <c r="BG140" i="13"/>
  <c r="BF140" i="13"/>
  <c r="T140" i="13"/>
  <c r="R140" i="13"/>
  <c r="P140" i="13"/>
  <c r="BI139" i="13"/>
  <c r="BH139" i="13"/>
  <c r="BG139" i="13"/>
  <c r="BF139" i="13"/>
  <c r="T139" i="13"/>
  <c r="R139" i="13"/>
  <c r="P139" i="13"/>
  <c r="BI138" i="13"/>
  <c r="BH138" i="13"/>
  <c r="BG138" i="13"/>
  <c r="BF138" i="13"/>
  <c r="T138" i="13"/>
  <c r="R138" i="13"/>
  <c r="P138" i="13"/>
  <c r="BI137" i="13"/>
  <c r="BH137" i="13"/>
  <c r="BG137" i="13"/>
  <c r="BF137" i="13"/>
  <c r="T137" i="13"/>
  <c r="R137" i="13"/>
  <c r="P137" i="13"/>
  <c r="BI136" i="13"/>
  <c r="BH136" i="13"/>
  <c r="BG136" i="13"/>
  <c r="BF136" i="13"/>
  <c r="T136" i="13"/>
  <c r="R136" i="13"/>
  <c r="P136" i="13"/>
  <c r="BI135" i="13"/>
  <c r="BH135" i="13"/>
  <c r="BG135" i="13"/>
  <c r="BF135" i="13"/>
  <c r="T135" i="13"/>
  <c r="R135" i="13"/>
  <c r="P135" i="13"/>
  <c r="BI134" i="13"/>
  <c r="BH134" i="13"/>
  <c r="BG134" i="13"/>
  <c r="BF134" i="13"/>
  <c r="T134" i="13"/>
  <c r="R134" i="13"/>
  <c r="P134" i="13"/>
  <c r="BI133" i="13"/>
  <c r="BH133" i="13"/>
  <c r="BG133" i="13"/>
  <c r="BF133" i="13"/>
  <c r="T133" i="13"/>
  <c r="R133" i="13"/>
  <c r="P133" i="13"/>
  <c r="BI132" i="13"/>
  <c r="BH132" i="13"/>
  <c r="BG132" i="13"/>
  <c r="BF132" i="13"/>
  <c r="T132" i="13"/>
  <c r="R132" i="13"/>
  <c r="P132" i="13"/>
  <c r="BI131" i="13"/>
  <c r="BH131" i="13"/>
  <c r="BG131" i="13"/>
  <c r="BF131" i="13"/>
  <c r="T131" i="13"/>
  <c r="R131" i="13"/>
  <c r="P131" i="13"/>
  <c r="BI130" i="13"/>
  <c r="BH130" i="13"/>
  <c r="BG130" i="13"/>
  <c r="BF130" i="13"/>
  <c r="T130" i="13"/>
  <c r="R130" i="13"/>
  <c r="P130" i="13"/>
  <c r="BI129" i="13"/>
  <c r="BH129" i="13"/>
  <c r="BG129" i="13"/>
  <c r="BF129" i="13"/>
  <c r="T129" i="13"/>
  <c r="R129" i="13"/>
  <c r="P129" i="13"/>
  <c r="BI127" i="13"/>
  <c r="BH127" i="13"/>
  <c r="BG127" i="13"/>
  <c r="BF127" i="13"/>
  <c r="T127" i="13"/>
  <c r="R127" i="13"/>
  <c r="P127" i="13"/>
  <c r="BI126" i="13"/>
  <c r="BH126" i="13"/>
  <c r="BG126" i="13"/>
  <c r="BF126" i="13"/>
  <c r="T126" i="13"/>
  <c r="R126" i="13"/>
  <c r="P126" i="13"/>
  <c r="BI125" i="13"/>
  <c r="BH125" i="13"/>
  <c r="BG125" i="13"/>
  <c r="BF125" i="13"/>
  <c r="T125" i="13"/>
  <c r="R125" i="13"/>
  <c r="P125" i="13"/>
  <c r="BI124" i="13"/>
  <c r="BH124" i="13"/>
  <c r="BG124" i="13"/>
  <c r="BF124" i="13"/>
  <c r="T124" i="13"/>
  <c r="R124" i="13"/>
  <c r="P124" i="13"/>
  <c r="BI123" i="13"/>
  <c r="BH123" i="13"/>
  <c r="BG123" i="13"/>
  <c r="BF123" i="13"/>
  <c r="T123" i="13"/>
  <c r="R123" i="13"/>
  <c r="P123" i="13"/>
  <c r="BI122" i="13"/>
  <c r="BH122" i="13"/>
  <c r="BG122" i="13"/>
  <c r="BF122" i="13"/>
  <c r="T122" i="13"/>
  <c r="R122" i="13"/>
  <c r="P122" i="13"/>
  <c r="J116" i="13"/>
  <c r="J115" i="13"/>
  <c r="F115" i="13"/>
  <c r="F113" i="13"/>
  <c r="E111" i="13"/>
  <c r="J92" i="13"/>
  <c r="J91" i="13"/>
  <c r="F91" i="13"/>
  <c r="F89" i="13"/>
  <c r="E87" i="13"/>
  <c r="J18" i="13"/>
  <c r="E18" i="13"/>
  <c r="F116" i="13"/>
  <c r="J17" i="13"/>
  <c r="J12" i="13"/>
  <c r="J113" i="13"/>
  <c r="E7" i="13"/>
  <c r="E109" i="13"/>
  <c r="J37" i="12"/>
  <c r="J36" i="12"/>
  <c r="AY105" i="1"/>
  <c r="J35" i="12"/>
  <c r="AX105" i="1"/>
  <c r="BI146" i="12"/>
  <c r="BH146" i="12"/>
  <c r="BG146" i="12"/>
  <c r="BF146" i="12"/>
  <c r="T146" i="12"/>
  <c r="R146" i="12"/>
  <c r="P146" i="12"/>
  <c r="BI145" i="12"/>
  <c r="BH145" i="12"/>
  <c r="BG145" i="12"/>
  <c r="BF145" i="12"/>
  <c r="T145" i="12"/>
  <c r="R145" i="12"/>
  <c r="P145" i="12"/>
  <c r="BI144" i="12"/>
  <c r="BH144" i="12"/>
  <c r="BG144" i="12"/>
  <c r="BF144" i="12"/>
  <c r="T144" i="12"/>
  <c r="R144" i="12"/>
  <c r="P144" i="12"/>
  <c r="BI142" i="12"/>
  <c r="BH142" i="12"/>
  <c r="BG142" i="12"/>
  <c r="BF142" i="12"/>
  <c r="T142" i="12"/>
  <c r="R142" i="12"/>
  <c r="P142" i="12"/>
  <c r="BI141" i="12"/>
  <c r="BH141" i="12"/>
  <c r="BG141" i="12"/>
  <c r="BF141" i="12"/>
  <c r="T141" i="12"/>
  <c r="R141" i="12"/>
  <c r="P141" i="12"/>
  <c r="BI140" i="12"/>
  <c r="BH140" i="12"/>
  <c r="BG140" i="12"/>
  <c r="BF140" i="12"/>
  <c r="T140" i="12"/>
  <c r="R140" i="12"/>
  <c r="P140" i="12"/>
  <c r="BI139" i="12"/>
  <c r="BH139" i="12"/>
  <c r="BG139" i="12"/>
  <c r="BF139" i="12"/>
  <c r="T139" i="12"/>
  <c r="R139" i="12"/>
  <c r="P139" i="12"/>
  <c r="BI138" i="12"/>
  <c r="BH138" i="12"/>
  <c r="BG138" i="12"/>
  <c r="BF138" i="12"/>
  <c r="T138" i="12"/>
  <c r="R138" i="12"/>
  <c r="P138" i="12"/>
  <c r="BI136" i="12"/>
  <c r="BH136" i="12"/>
  <c r="BG136" i="12"/>
  <c r="BF136" i="12"/>
  <c r="T136" i="12"/>
  <c r="R136" i="12"/>
  <c r="P136" i="12"/>
  <c r="BI135" i="12"/>
  <c r="BH135" i="12"/>
  <c r="BG135" i="12"/>
  <c r="BF135" i="12"/>
  <c r="T135" i="12"/>
  <c r="R135" i="12"/>
  <c r="P135" i="12"/>
  <c r="BI134" i="12"/>
  <c r="BH134" i="12"/>
  <c r="BG134" i="12"/>
  <c r="BF134" i="12"/>
  <c r="T134" i="12"/>
  <c r="R134" i="12"/>
  <c r="P134" i="12"/>
  <c r="BI133" i="12"/>
  <c r="BH133" i="12"/>
  <c r="BG133" i="12"/>
  <c r="BF133" i="12"/>
  <c r="T133" i="12"/>
  <c r="R133" i="12"/>
  <c r="P133" i="12"/>
  <c r="BI132" i="12"/>
  <c r="BH132" i="12"/>
  <c r="BG132" i="12"/>
  <c r="BF132" i="12"/>
  <c r="T132" i="12"/>
  <c r="R132" i="12"/>
  <c r="P132" i="12"/>
  <c r="BI131" i="12"/>
  <c r="BH131" i="12"/>
  <c r="BG131" i="12"/>
  <c r="BF131" i="12"/>
  <c r="T131" i="12"/>
  <c r="R131" i="12"/>
  <c r="P131" i="12"/>
  <c r="BI130" i="12"/>
  <c r="BH130" i="12"/>
  <c r="BG130" i="12"/>
  <c r="BF130" i="12"/>
  <c r="T130" i="12"/>
  <c r="R130" i="12"/>
  <c r="P130" i="12"/>
  <c r="BI129" i="12"/>
  <c r="BH129" i="12"/>
  <c r="BG129" i="12"/>
  <c r="BF129" i="12"/>
  <c r="T129" i="12"/>
  <c r="R129" i="12"/>
  <c r="P129" i="12"/>
  <c r="BI128" i="12"/>
  <c r="BH128" i="12"/>
  <c r="BG128" i="12"/>
  <c r="BF128" i="12"/>
  <c r="T128" i="12"/>
  <c r="R128" i="12"/>
  <c r="P128" i="12"/>
  <c r="BI127" i="12"/>
  <c r="BH127" i="12"/>
  <c r="BG127" i="12"/>
  <c r="BF127" i="12"/>
  <c r="T127" i="12"/>
  <c r="R127" i="12"/>
  <c r="P127" i="12"/>
  <c r="BI126" i="12"/>
  <c r="BH126" i="12"/>
  <c r="BG126" i="12"/>
  <c r="BF126" i="12"/>
  <c r="T126" i="12"/>
  <c r="R126" i="12"/>
  <c r="P126" i="12"/>
  <c r="BI125" i="12"/>
  <c r="BH125" i="12"/>
  <c r="BG125" i="12"/>
  <c r="BF125" i="12"/>
  <c r="T125" i="12"/>
  <c r="R125" i="12"/>
  <c r="P125" i="12"/>
  <c r="BI124" i="12"/>
  <c r="BH124" i="12"/>
  <c r="BG124" i="12"/>
  <c r="BF124" i="12"/>
  <c r="T124" i="12"/>
  <c r="R124" i="12"/>
  <c r="P124" i="12"/>
  <c r="BI123" i="12"/>
  <c r="BH123" i="12"/>
  <c r="BG123" i="12"/>
  <c r="BF123" i="12"/>
  <c r="T123" i="12"/>
  <c r="R123" i="12"/>
  <c r="P123" i="12"/>
  <c r="J117" i="12"/>
  <c r="J116" i="12"/>
  <c r="F116" i="12"/>
  <c r="F114" i="12"/>
  <c r="E112" i="12"/>
  <c r="J92" i="12"/>
  <c r="J91" i="12"/>
  <c r="F91" i="12"/>
  <c r="F89" i="12"/>
  <c r="E87" i="12"/>
  <c r="J18" i="12"/>
  <c r="E18" i="12"/>
  <c r="F117" i="12"/>
  <c r="J17" i="12"/>
  <c r="J12" i="12"/>
  <c r="J114" i="12"/>
  <c r="E7" i="12"/>
  <c r="E110" i="12"/>
  <c r="J37" i="11"/>
  <c r="J36" i="11"/>
  <c r="AY104" i="1"/>
  <c r="J35" i="11"/>
  <c r="AX104" i="1"/>
  <c r="BI155" i="11"/>
  <c r="BH155" i="11"/>
  <c r="BG155" i="11"/>
  <c r="BF155" i="11"/>
  <c r="T155" i="11"/>
  <c r="R155" i="11"/>
  <c r="P155" i="11"/>
  <c r="BI154" i="11"/>
  <c r="BH154" i="11"/>
  <c r="BG154" i="11"/>
  <c r="BF154" i="11"/>
  <c r="T154" i="11"/>
  <c r="R154" i="11"/>
  <c r="P154" i="11"/>
  <c r="BI153" i="11"/>
  <c r="BH153" i="11"/>
  <c r="BG153" i="11"/>
  <c r="BF153" i="11"/>
  <c r="T153" i="11"/>
  <c r="R153" i="11"/>
  <c r="P153" i="11"/>
  <c r="BI152" i="11"/>
  <c r="BH152" i="11"/>
  <c r="BG152" i="11"/>
  <c r="BF152" i="11"/>
  <c r="T152" i="11"/>
  <c r="R152" i="11"/>
  <c r="P152" i="11"/>
  <c r="BI151" i="11"/>
  <c r="BH151" i="11"/>
  <c r="BG151" i="11"/>
  <c r="BF151" i="11"/>
  <c r="T151" i="11"/>
  <c r="R151" i="11"/>
  <c r="P151" i="11"/>
  <c r="BI150" i="11"/>
  <c r="BH150" i="11"/>
  <c r="BG150" i="11"/>
  <c r="BF150" i="11"/>
  <c r="T150" i="11"/>
  <c r="R150" i="11"/>
  <c r="P150" i="11"/>
  <c r="BI148" i="11"/>
  <c r="BH148" i="11"/>
  <c r="BG148" i="11"/>
  <c r="BF148" i="11"/>
  <c r="T148" i="11"/>
  <c r="R148" i="11"/>
  <c r="P148" i="11"/>
  <c r="BI147" i="11"/>
  <c r="BH147" i="11"/>
  <c r="BG147" i="11"/>
  <c r="BF147" i="11"/>
  <c r="T147" i="11"/>
  <c r="R147" i="11"/>
  <c r="P147" i="11"/>
  <c r="BI146" i="11"/>
  <c r="BH146" i="11"/>
  <c r="BG146" i="11"/>
  <c r="BF146" i="11"/>
  <c r="T146" i="11"/>
  <c r="R146" i="11"/>
  <c r="P146" i="11"/>
  <c r="BI145" i="11"/>
  <c r="BH145" i="11"/>
  <c r="BG145" i="11"/>
  <c r="BF145" i="11"/>
  <c r="T145" i="11"/>
  <c r="R145" i="11"/>
  <c r="P145" i="11"/>
  <c r="BI144" i="11"/>
  <c r="BH144" i="11"/>
  <c r="BG144" i="11"/>
  <c r="BF144" i="11"/>
  <c r="T144" i="11"/>
  <c r="R144" i="11"/>
  <c r="P144" i="11"/>
  <c r="BI143" i="11"/>
  <c r="BH143" i="11"/>
  <c r="BG143" i="11"/>
  <c r="BF143" i="11"/>
  <c r="T143" i="11"/>
  <c r="R143" i="11"/>
  <c r="P143" i="11"/>
  <c r="BI142" i="11"/>
  <c r="BH142" i="11"/>
  <c r="BG142" i="11"/>
  <c r="BF142" i="11"/>
  <c r="T142" i="11"/>
  <c r="R142" i="11"/>
  <c r="P142" i="11"/>
  <c r="BI141" i="11"/>
  <c r="BH141" i="11"/>
  <c r="BG141" i="11"/>
  <c r="BF141" i="11"/>
  <c r="T141" i="11"/>
  <c r="R141" i="11"/>
  <c r="P141" i="11"/>
  <c r="BI140" i="11"/>
  <c r="BH140" i="11"/>
  <c r="BG140" i="11"/>
  <c r="BF140" i="11"/>
  <c r="T140" i="11"/>
  <c r="R140" i="11"/>
  <c r="P140" i="11"/>
  <c r="BI139" i="11"/>
  <c r="BH139" i="11"/>
  <c r="BG139" i="11"/>
  <c r="BF139" i="11"/>
  <c r="T139" i="11"/>
  <c r="R139" i="11"/>
  <c r="P139" i="11"/>
  <c r="BI138" i="11"/>
  <c r="BH138" i="11"/>
  <c r="BG138" i="11"/>
  <c r="BF138" i="11"/>
  <c r="T138" i="11"/>
  <c r="R138" i="11"/>
  <c r="P138" i="11"/>
  <c r="BI137" i="11"/>
  <c r="BH137" i="11"/>
  <c r="BG137" i="11"/>
  <c r="BF137" i="11"/>
  <c r="T137" i="11"/>
  <c r="R137" i="11"/>
  <c r="P137" i="11"/>
  <c r="BI136" i="11"/>
  <c r="BH136" i="11"/>
  <c r="BG136" i="11"/>
  <c r="BF136" i="11"/>
  <c r="T136" i="11"/>
  <c r="R136" i="11"/>
  <c r="P136" i="11"/>
  <c r="BI135" i="11"/>
  <c r="BH135" i="11"/>
  <c r="BG135" i="11"/>
  <c r="BF135" i="11"/>
  <c r="T135" i="11"/>
  <c r="R135" i="11"/>
  <c r="P135" i="11"/>
  <c r="BI134" i="11"/>
  <c r="BH134" i="11"/>
  <c r="BG134" i="11"/>
  <c r="BF134" i="11"/>
  <c r="T134" i="11"/>
  <c r="R134" i="11"/>
  <c r="P134" i="11"/>
  <c r="BI133" i="11"/>
  <c r="BH133" i="11"/>
  <c r="BG133" i="11"/>
  <c r="BF133" i="11"/>
  <c r="T133" i="11"/>
  <c r="R133" i="11"/>
  <c r="P133" i="11"/>
  <c r="BI132" i="11"/>
  <c r="BH132" i="11"/>
  <c r="BG132" i="11"/>
  <c r="BF132" i="11"/>
  <c r="T132" i="11"/>
  <c r="R132" i="11"/>
  <c r="P132" i="11"/>
  <c r="BI131" i="11"/>
  <c r="BH131" i="11"/>
  <c r="BG131" i="11"/>
  <c r="BF131" i="11"/>
  <c r="T131" i="11"/>
  <c r="R131" i="11"/>
  <c r="P131" i="11"/>
  <c r="BI130" i="11"/>
  <c r="BH130" i="11"/>
  <c r="BG130" i="11"/>
  <c r="BF130" i="11"/>
  <c r="T130" i="11"/>
  <c r="R130" i="11"/>
  <c r="P130" i="11"/>
  <c r="BI129" i="11"/>
  <c r="BH129" i="11"/>
  <c r="BG129" i="11"/>
  <c r="BF129" i="11"/>
  <c r="T129" i="11"/>
  <c r="R129" i="11"/>
  <c r="P129" i="11"/>
  <c r="BI128" i="11"/>
  <c r="BH128" i="11"/>
  <c r="BG128" i="11"/>
  <c r="BF128" i="11"/>
  <c r="T128" i="11"/>
  <c r="R128" i="11"/>
  <c r="P128" i="11"/>
  <c r="BI127" i="11"/>
  <c r="BH127" i="11"/>
  <c r="BG127" i="11"/>
  <c r="BF127" i="11"/>
  <c r="T127" i="11"/>
  <c r="R127" i="11"/>
  <c r="P127" i="11"/>
  <c r="BI126" i="11"/>
  <c r="BH126" i="11"/>
  <c r="BG126" i="11"/>
  <c r="BF126" i="11"/>
  <c r="T126" i="11"/>
  <c r="R126" i="11"/>
  <c r="P126" i="11"/>
  <c r="BI125" i="11"/>
  <c r="BH125" i="11"/>
  <c r="BG125" i="11"/>
  <c r="BF125" i="11"/>
  <c r="T125" i="11"/>
  <c r="R125" i="11"/>
  <c r="P125" i="11"/>
  <c r="BI124" i="11"/>
  <c r="BH124" i="11"/>
  <c r="BG124" i="11"/>
  <c r="BF124" i="11"/>
  <c r="T124" i="11"/>
  <c r="R124" i="11"/>
  <c r="P124" i="11"/>
  <c r="BI123" i="11"/>
  <c r="BH123" i="11"/>
  <c r="BG123" i="11"/>
  <c r="BF123" i="11"/>
  <c r="T123" i="11"/>
  <c r="R123" i="11"/>
  <c r="P123" i="11"/>
  <c r="BI122" i="11"/>
  <c r="BH122" i="11"/>
  <c r="BG122" i="11"/>
  <c r="BF122" i="11"/>
  <c r="T122" i="11"/>
  <c r="R122" i="11"/>
  <c r="P122" i="11"/>
  <c r="J116" i="11"/>
  <c r="J115" i="11"/>
  <c r="F115" i="11"/>
  <c r="F113" i="11"/>
  <c r="E111" i="11"/>
  <c r="J92" i="11"/>
  <c r="J91" i="11"/>
  <c r="F91" i="11"/>
  <c r="F89" i="11"/>
  <c r="E87" i="11"/>
  <c r="J18" i="11"/>
  <c r="E18" i="11"/>
  <c r="F92" i="11"/>
  <c r="J17" i="11"/>
  <c r="J12" i="11"/>
  <c r="J89" i="11"/>
  <c r="E7" i="11"/>
  <c r="E109" i="11"/>
  <c r="J37" i="10"/>
  <c r="J36" i="10"/>
  <c r="AY103" i="1"/>
  <c r="J35" i="10"/>
  <c r="AX103" i="1"/>
  <c r="BI159" i="10"/>
  <c r="BH159" i="10"/>
  <c r="BG159" i="10"/>
  <c r="BF159" i="10"/>
  <c r="T159" i="10"/>
  <c r="R159" i="10"/>
  <c r="P159" i="10"/>
  <c r="BI158" i="10"/>
  <c r="BH158" i="10"/>
  <c r="BG158" i="10"/>
  <c r="BF158" i="10"/>
  <c r="T158" i="10"/>
  <c r="R158" i="10"/>
  <c r="P158" i="10"/>
  <c r="BI157" i="10"/>
  <c r="BH157" i="10"/>
  <c r="BG157" i="10"/>
  <c r="BF157" i="10"/>
  <c r="T157" i="10"/>
  <c r="R157" i="10"/>
  <c r="P157" i="10"/>
  <c r="BI155" i="10"/>
  <c r="BH155" i="10"/>
  <c r="BG155" i="10"/>
  <c r="BF155" i="10"/>
  <c r="T155" i="10"/>
  <c r="R155" i="10"/>
  <c r="P155" i="10"/>
  <c r="BI154" i="10"/>
  <c r="BH154" i="10"/>
  <c r="BG154" i="10"/>
  <c r="BF154" i="10"/>
  <c r="T154" i="10"/>
  <c r="R154" i="10"/>
  <c r="P154" i="10"/>
  <c r="BI153" i="10"/>
  <c r="BH153" i="10"/>
  <c r="BG153" i="10"/>
  <c r="BF153" i="10"/>
  <c r="T153" i="10"/>
  <c r="R153" i="10"/>
  <c r="P153" i="10"/>
  <c r="BI152" i="10"/>
  <c r="BH152" i="10"/>
  <c r="BG152" i="10"/>
  <c r="BF152" i="10"/>
  <c r="T152" i="10"/>
  <c r="R152" i="10"/>
  <c r="P152" i="10"/>
  <c r="BI151" i="10"/>
  <c r="BH151" i="10"/>
  <c r="BG151" i="10"/>
  <c r="BF151" i="10"/>
  <c r="T151" i="10"/>
  <c r="R151" i="10"/>
  <c r="P151" i="10"/>
  <c r="BI150" i="10"/>
  <c r="BH150" i="10"/>
  <c r="BG150" i="10"/>
  <c r="BF150" i="10"/>
  <c r="T150" i="10"/>
  <c r="R150" i="10"/>
  <c r="P150" i="10"/>
  <c r="BI149" i="10"/>
  <c r="BH149" i="10"/>
  <c r="BG149" i="10"/>
  <c r="BF149" i="10"/>
  <c r="T149" i="10"/>
  <c r="R149" i="10"/>
  <c r="P149" i="10"/>
  <c r="BI148" i="10"/>
  <c r="BH148" i="10"/>
  <c r="BG148" i="10"/>
  <c r="BF148" i="10"/>
  <c r="T148" i="10"/>
  <c r="R148" i="10"/>
  <c r="P148" i="10"/>
  <c r="BI147" i="10"/>
  <c r="BH147" i="10"/>
  <c r="BG147" i="10"/>
  <c r="BF147" i="10"/>
  <c r="T147" i="10"/>
  <c r="R147" i="10"/>
  <c r="P147" i="10"/>
  <c r="BI146" i="10"/>
  <c r="BH146" i="10"/>
  <c r="BG146" i="10"/>
  <c r="BF146" i="10"/>
  <c r="T146" i="10"/>
  <c r="R146" i="10"/>
  <c r="P146" i="10"/>
  <c r="BI145" i="10"/>
  <c r="BH145" i="10"/>
  <c r="BG145" i="10"/>
  <c r="BF145" i="10"/>
  <c r="T145" i="10"/>
  <c r="R145" i="10"/>
  <c r="P145" i="10"/>
  <c r="BI144" i="10"/>
  <c r="BH144" i="10"/>
  <c r="BG144" i="10"/>
  <c r="BF144" i="10"/>
  <c r="T144" i="10"/>
  <c r="R144" i="10"/>
  <c r="P144" i="10"/>
  <c r="BI143" i="10"/>
  <c r="BH143" i="10"/>
  <c r="BG143" i="10"/>
  <c r="BF143" i="10"/>
  <c r="T143" i="10"/>
  <c r="R143" i="10"/>
  <c r="P143" i="10"/>
  <c r="BI142" i="10"/>
  <c r="BH142" i="10"/>
  <c r="BG142" i="10"/>
  <c r="BF142" i="10"/>
  <c r="T142" i="10"/>
  <c r="R142" i="10"/>
  <c r="P142" i="10"/>
  <c r="BI141" i="10"/>
  <c r="BH141" i="10"/>
  <c r="BG141" i="10"/>
  <c r="BF141" i="10"/>
  <c r="T141" i="10"/>
  <c r="R141" i="10"/>
  <c r="P141" i="10"/>
  <c r="BI140" i="10"/>
  <c r="BH140" i="10"/>
  <c r="BG140" i="10"/>
  <c r="BF140" i="10"/>
  <c r="T140" i="10"/>
  <c r="R140" i="10"/>
  <c r="P140" i="10"/>
  <c r="BI139" i="10"/>
  <c r="BH139" i="10"/>
  <c r="BG139" i="10"/>
  <c r="BF139" i="10"/>
  <c r="T139" i="10"/>
  <c r="R139" i="10"/>
  <c r="P139" i="10"/>
  <c r="BI138" i="10"/>
  <c r="BH138" i="10"/>
  <c r="BG138" i="10"/>
  <c r="BF138" i="10"/>
  <c r="T138" i="10"/>
  <c r="R138" i="10"/>
  <c r="P138" i="10"/>
  <c r="BI137" i="10"/>
  <c r="BH137" i="10"/>
  <c r="BG137" i="10"/>
  <c r="BF137" i="10"/>
  <c r="T137" i="10"/>
  <c r="R137" i="10"/>
  <c r="P137" i="10"/>
  <c r="BI136" i="10"/>
  <c r="BH136" i="10"/>
  <c r="BG136" i="10"/>
  <c r="BF136" i="10"/>
  <c r="T136" i="10"/>
  <c r="R136" i="10"/>
  <c r="P136" i="10"/>
  <c r="BI134" i="10"/>
  <c r="BH134" i="10"/>
  <c r="BG134" i="10"/>
  <c r="BF134" i="10"/>
  <c r="T134" i="10"/>
  <c r="R134" i="10"/>
  <c r="P134" i="10"/>
  <c r="BI133" i="10"/>
  <c r="BH133" i="10"/>
  <c r="BG133" i="10"/>
  <c r="BF133" i="10"/>
  <c r="T133" i="10"/>
  <c r="R133" i="10"/>
  <c r="P133" i="10"/>
  <c r="BI132" i="10"/>
  <c r="BH132" i="10"/>
  <c r="BG132" i="10"/>
  <c r="BF132" i="10"/>
  <c r="T132" i="10"/>
  <c r="R132" i="10"/>
  <c r="P132" i="10"/>
  <c r="BI131" i="10"/>
  <c r="BH131" i="10"/>
  <c r="BG131" i="10"/>
  <c r="BF131" i="10"/>
  <c r="T131" i="10"/>
  <c r="R131" i="10"/>
  <c r="P131" i="10"/>
  <c r="BI130" i="10"/>
  <c r="BH130" i="10"/>
  <c r="BG130" i="10"/>
  <c r="BF130" i="10"/>
  <c r="T130" i="10"/>
  <c r="R130" i="10"/>
  <c r="P130" i="10"/>
  <c r="BI129" i="10"/>
  <c r="BH129" i="10"/>
  <c r="BG129" i="10"/>
  <c r="BF129" i="10"/>
  <c r="T129" i="10"/>
  <c r="R129" i="10"/>
  <c r="P129" i="10"/>
  <c r="BI128" i="10"/>
  <c r="BH128" i="10"/>
  <c r="BG128" i="10"/>
  <c r="BF128" i="10"/>
  <c r="T128" i="10"/>
  <c r="R128" i="10"/>
  <c r="P128" i="10"/>
  <c r="BI127" i="10"/>
  <c r="BH127" i="10"/>
  <c r="BG127" i="10"/>
  <c r="BF127" i="10"/>
  <c r="T127" i="10"/>
  <c r="R127" i="10"/>
  <c r="P127" i="10"/>
  <c r="BI126" i="10"/>
  <c r="BH126" i="10"/>
  <c r="BG126" i="10"/>
  <c r="BF126" i="10"/>
  <c r="T126" i="10"/>
  <c r="R126" i="10"/>
  <c r="P126" i="10"/>
  <c r="BI125" i="10"/>
  <c r="BH125" i="10"/>
  <c r="BG125" i="10"/>
  <c r="BF125" i="10"/>
  <c r="T125" i="10"/>
  <c r="R125" i="10"/>
  <c r="P125" i="10"/>
  <c r="BI124" i="10"/>
  <c r="BH124" i="10"/>
  <c r="BG124" i="10"/>
  <c r="BF124" i="10"/>
  <c r="T124" i="10"/>
  <c r="R124" i="10"/>
  <c r="P124" i="10"/>
  <c r="BI123" i="10"/>
  <c r="BH123" i="10"/>
  <c r="BG123" i="10"/>
  <c r="BF123" i="10"/>
  <c r="T123" i="10"/>
  <c r="R123" i="10"/>
  <c r="P123" i="10"/>
  <c r="J117" i="10"/>
  <c r="J116" i="10"/>
  <c r="F116" i="10"/>
  <c r="F114" i="10"/>
  <c r="E112" i="10"/>
  <c r="J92" i="10"/>
  <c r="J91" i="10"/>
  <c r="F91" i="10"/>
  <c r="F89" i="10"/>
  <c r="E87" i="10"/>
  <c r="J18" i="10"/>
  <c r="E18" i="10"/>
  <c r="F117" i="10"/>
  <c r="J17" i="10"/>
  <c r="J12" i="10"/>
  <c r="J114" i="10"/>
  <c r="E7" i="10"/>
  <c r="E85" i="10" s="1"/>
  <c r="J37" i="9"/>
  <c r="J36" i="9"/>
  <c r="AY102" i="1"/>
  <c r="J35" i="9"/>
  <c r="AX102" i="1"/>
  <c r="BI376" i="9"/>
  <c r="BH376" i="9"/>
  <c r="BG376" i="9"/>
  <c r="BF376" i="9"/>
  <c r="T376" i="9"/>
  <c r="R376" i="9"/>
  <c r="P376" i="9"/>
  <c r="BI375" i="9"/>
  <c r="BH375" i="9"/>
  <c r="BG375" i="9"/>
  <c r="BF375" i="9"/>
  <c r="T375" i="9"/>
  <c r="R375" i="9"/>
  <c r="P375" i="9"/>
  <c r="BI374" i="9"/>
  <c r="BH374" i="9"/>
  <c r="BG374" i="9"/>
  <c r="BF374" i="9"/>
  <c r="T374" i="9"/>
  <c r="R374" i="9"/>
  <c r="P374" i="9"/>
  <c r="BI372" i="9"/>
  <c r="BH372" i="9"/>
  <c r="BG372" i="9"/>
  <c r="BF372" i="9"/>
  <c r="T372" i="9"/>
  <c r="R372" i="9"/>
  <c r="P372" i="9"/>
  <c r="BI371" i="9"/>
  <c r="BH371" i="9"/>
  <c r="BG371" i="9"/>
  <c r="BF371" i="9"/>
  <c r="T371" i="9"/>
  <c r="R371" i="9"/>
  <c r="P371" i="9"/>
  <c r="BI370" i="9"/>
  <c r="BH370" i="9"/>
  <c r="BG370" i="9"/>
  <c r="BF370" i="9"/>
  <c r="T370" i="9"/>
  <c r="R370" i="9"/>
  <c r="P370" i="9"/>
  <c r="BI369" i="9"/>
  <c r="BH369" i="9"/>
  <c r="BG369" i="9"/>
  <c r="BF369" i="9"/>
  <c r="T369" i="9"/>
  <c r="R369" i="9"/>
  <c r="P369" i="9"/>
  <c r="BI368" i="9"/>
  <c r="BH368" i="9"/>
  <c r="BG368" i="9"/>
  <c r="BF368" i="9"/>
  <c r="T368" i="9"/>
  <c r="R368" i="9"/>
  <c r="P368" i="9"/>
  <c r="BI367" i="9"/>
  <c r="BH367" i="9"/>
  <c r="BG367" i="9"/>
  <c r="BF367" i="9"/>
  <c r="T367" i="9"/>
  <c r="R367" i="9"/>
  <c r="P367" i="9"/>
  <c r="BI365" i="9"/>
  <c r="BH365" i="9"/>
  <c r="BG365" i="9"/>
  <c r="BF365" i="9"/>
  <c r="T365" i="9"/>
  <c r="R365" i="9"/>
  <c r="P365" i="9"/>
  <c r="BI364" i="9"/>
  <c r="BH364" i="9"/>
  <c r="BG364" i="9"/>
  <c r="BF364" i="9"/>
  <c r="T364" i="9"/>
  <c r="R364" i="9"/>
  <c r="P364" i="9"/>
  <c r="BI363" i="9"/>
  <c r="BH363" i="9"/>
  <c r="BG363" i="9"/>
  <c r="BF363" i="9"/>
  <c r="T363" i="9"/>
  <c r="R363" i="9"/>
  <c r="P363" i="9"/>
  <c r="BI362" i="9"/>
  <c r="BH362" i="9"/>
  <c r="BG362" i="9"/>
  <c r="BF362" i="9"/>
  <c r="T362" i="9"/>
  <c r="R362" i="9"/>
  <c r="P362" i="9"/>
  <c r="BI361" i="9"/>
  <c r="BH361" i="9"/>
  <c r="BG361" i="9"/>
  <c r="BF361" i="9"/>
  <c r="T361" i="9"/>
  <c r="R361" i="9"/>
  <c r="P361" i="9"/>
  <c r="BI360" i="9"/>
  <c r="BH360" i="9"/>
  <c r="BG360" i="9"/>
  <c r="BF360" i="9"/>
  <c r="T360" i="9"/>
  <c r="R360" i="9"/>
  <c r="P360" i="9"/>
  <c r="BI359" i="9"/>
  <c r="BH359" i="9"/>
  <c r="BG359" i="9"/>
  <c r="BF359" i="9"/>
  <c r="T359" i="9"/>
  <c r="R359" i="9"/>
  <c r="P359" i="9"/>
  <c r="BI357" i="9"/>
  <c r="BH357" i="9"/>
  <c r="BG357" i="9"/>
  <c r="BF357" i="9"/>
  <c r="T357" i="9"/>
  <c r="R357" i="9"/>
  <c r="P357" i="9"/>
  <c r="BI356" i="9"/>
  <c r="BH356" i="9"/>
  <c r="BG356" i="9"/>
  <c r="BF356" i="9"/>
  <c r="T356" i="9"/>
  <c r="R356" i="9"/>
  <c r="P356" i="9"/>
  <c r="BI355" i="9"/>
  <c r="BH355" i="9"/>
  <c r="BG355" i="9"/>
  <c r="BF355" i="9"/>
  <c r="T355" i="9"/>
  <c r="R355" i="9"/>
  <c r="P355" i="9"/>
  <c r="BI354" i="9"/>
  <c r="BH354" i="9"/>
  <c r="BG354" i="9"/>
  <c r="BF354" i="9"/>
  <c r="T354" i="9"/>
  <c r="R354" i="9"/>
  <c r="P354" i="9"/>
  <c r="BI353" i="9"/>
  <c r="BH353" i="9"/>
  <c r="BG353" i="9"/>
  <c r="BF353" i="9"/>
  <c r="T353" i="9"/>
  <c r="R353" i="9"/>
  <c r="P353" i="9"/>
  <c r="BI352" i="9"/>
  <c r="BH352" i="9"/>
  <c r="BG352" i="9"/>
  <c r="BF352" i="9"/>
  <c r="T352" i="9"/>
  <c r="R352" i="9"/>
  <c r="P352" i="9"/>
  <c r="BI351" i="9"/>
  <c r="BH351" i="9"/>
  <c r="BG351" i="9"/>
  <c r="BF351" i="9"/>
  <c r="T351" i="9"/>
  <c r="R351" i="9"/>
  <c r="P351" i="9"/>
  <c r="BI350" i="9"/>
  <c r="BH350" i="9"/>
  <c r="BG350" i="9"/>
  <c r="BF350" i="9"/>
  <c r="T350" i="9"/>
  <c r="R350" i="9"/>
  <c r="P350" i="9"/>
  <c r="BI349" i="9"/>
  <c r="BH349" i="9"/>
  <c r="BG349" i="9"/>
  <c r="BF349" i="9"/>
  <c r="T349" i="9"/>
  <c r="R349" i="9"/>
  <c r="P349" i="9"/>
  <c r="BI348" i="9"/>
  <c r="BH348" i="9"/>
  <c r="BG348" i="9"/>
  <c r="BF348" i="9"/>
  <c r="T348" i="9"/>
  <c r="R348" i="9"/>
  <c r="P348" i="9"/>
  <c r="BI347" i="9"/>
  <c r="BH347" i="9"/>
  <c r="BG347" i="9"/>
  <c r="BF347" i="9"/>
  <c r="T347" i="9"/>
  <c r="R347" i="9"/>
  <c r="P347" i="9"/>
  <c r="BI346" i="9"/>
  <c r="BH346" i="9"/>
  <c r="BG346" i="9"/>
  <c r="BF346" i="9"/>
  <c r="T346" i="9"/>
  <c r="R346" i="9"/>
  <c r="P346" i="9"/>
  <c r="BI344" i="9"/>
  <c r="BH344" i="9"/>
  <c r="BG344" i="9"/>
  <c r="BF344" i="9"/>
  <c r="T344" i="9"/>
  <c r="R344" i="9"/>
  <c r="P344" i="9"/>
  <c r="BI343" i="9"/>
  <c r="BH343" i="9"/>
  <c r="BG343" i="9"/>
  <c r="BF343" i="9"/>
  <c r="T343" i="9"/>
  <c r="R343" i="9"/>
  <c r="P343" i="9"/>
  <c r="BI342" i="9"/>
  <c r="BH342" i="9"/>
  <c r="BG342" i="9"/>
  <c r="BF342" i="9"/>
  <c r="T342" i="9"/>
  <c r="R342" i="9"/>
  <c r="P342" i="9"/>
  <c r="BI341" i="9"/>
  <c r="BH341" i="9"/>
  <c r="BG341" i="9"/>
  <c r="BF341" i="9"/>
  <c r="T341" i="9"/>
  <c r="R341" i="9"/>
  <c r="P341" i="9"/>
  <c r="BI339" i="9"/>
  <c r="BH339" i="9"/>
  <c r="BG339" i="9"/>
  <c r="BF339" i="9"/>
  <c r="T339" i="9"/>
  <c r="R339" i="9"/>
  <c r="P339" i="9"/>
  <c r="BI338" i="9"/>
  <c r="BH338" i="9"/>
  <c r="BG338" i="9"/>
  <c r="BF338" i="9"/>
  <c r="T338" i="9"/>
  <c r="R338" i="9"/>
  <c r="P338" i="9"/>
  <c r="BI336" i="9"/>
  <c r="BH336" i="9"/>
  <c r="BG336" i="9"/>
  <c r="BF336" i="9"/>
  <c r="T336" i="9"/>
  <c r="R336" i="9"/>
  <c r="P336" i="9"/>
  <c r="BI335" i="9"/>
  <c r="BH335" i="9"/>
  <c r="BG335" i="9"/>
  <c r="BF335" i="9"/>
  <c r="T335" i="9"/>
  <c r="R335" i="9"/>
  <c r="P335" i="9"/>
  <c r="BI333" i="9"/>
  <c r="BH333" i="9"/>
  <c r="BG333" i="9"/>
  <c r="BF333" i="9"/>
  <c r="T333" i="9"/>
  <c r="R333" i="9"/>
  <c r="P333" i="9"/>
  <c r="BI332" i="9"/>
  <c r="BH332" i="9"/>
  <c r="BG332" i="9"/>
  <c r="BF332" i="9"/>
  <c r="T332" i="9"/>
  <c r="R332" i="9"/>
  <c r="P332" i="9"/>
  <c r="BI331" i="9"/>
  <c r="BH331" i="9"/>
  <c r="BG331" i="9"/>
  <c r="BF331" i="9"/>
  <c r="T331" i="9"/>
  <c r="R331" i="9"/>
  <c r="P331" i="9"/>
  <c r="BI330" i="9"/>
  <c r="BH330" i="9"/>
  <c r="BG330" i="9"/>
  <c r="BF330" i="9"/>
  <c r="T330" i="9"/>
  <c r="R330" i="9"/>
  <c r="P330" i="9"/>
  <c r="BI329" i="9"/>
  <c r="BH329" i="9"/>
  <c r="BG329" i="9"/>
  <c r="BF329" i="9"/>
  <c r="T329" i="9"/>
  <c r="R329" i="9"/>
  <c r="P329" i="9"/>
  <c r="BI328" i="9"/>
  <c r="BH328" i="9"/>
  <c r="BG328" i="9"/>
  <c r="BF328" i="9"/>
  <c r="T328" i="9"/>
  <c r="R328" i="9"/>
  <c r="P328" i="9"/>
  <c r="BI327" i="9"/>
  <c r="BH327" i="9"/>
  <c r="BG327" i="9"/>
  <c r="BF327" i="9"/>
  <c r="T327" i="9"/>
  <c r="R327" i="9"/>
  <c r="P327" i="9"/>
  <c r="BI326" i="9"/>
  <c r="BH326" i="9"/>
  <c r="BG326" i="9"/>
  <c r="BF326" i="9"/>
  <c r="T326" i="9"/>
  <c r="R326" i="9"/>
  <c r="P326" i="9"/>
  <c r="BI325" i="9"/>
  <c r="BH325" i="9"/>
  <c r="BG325" i="9"/>
  <c r="BF325" i="9"/>
  <c r="T325" i="9"/>
  <c r="R325" i="9"/>
  <c r="P325" i="9"/>
  <c r="BI324" i="9"/>
  <c r="BH324" i="9"/>
  <c r="BG324" i="9"/>
  <c r="BF324" i="9"/>
  <c r="T324" i="9"/>
  <c r="R324" i="9"/>
  <c r="P324" i="9"/>
  <c r="BI323" i="9"/>
  <c r="BH323" i="9"/>
  <c r="BG323" i="9"/>
  <c r="BF323" i="9"/>
  <c r="T323" i="9"/>
  <c r="R323" i="9"/>
  <c r="P323" i="9"/>
  <c r="BI322" i="9"/>
  <c r="BH322" i="9"/>
  <c r="BG322" i="9"/>
  <c r="BF322" i="9"/>
  <c r="T322" i="9"/>
  <c r="R322" i="9"/>
  <c r="P322" i="9"/>
  <c r="BI321" i="9"/>
  <c r="BH321" i="9"/>
  <c r="BG321" i="9"/>
  <c r="BF321" i="9"/>
  <c r="T321" i="9"/>
  <c r="R321" i="9"/>
  <c r="P321" i="9"/>
  <c r="BI320" i="9"/>
  <c r="BH320" i="9"/>
  <c r="BG320" i="9"/>
  <c r="BF320" i="9"/>
  <c r="T320" i="9"/>
  <c r="R320" i="9"/>
  <c r="P320" i="9"/>
  <c r="BI319" i="9"/>
  <c r="BH319" i="9"/>
  <c r="BG319" i="9"/>
  <c r="BF319" i="9"/>
  <c r="T319" i="9"/>
  <c r="R319" i="9"/>
  <c r="P319" i="9"/>
  <c r="BI318" i="9"/>
  <c r="BH318" i="9"/>
  <c r="BG318" i="9"/>
  <c r="BF318" i="9"/>
  <c r="T318" i="9"/>
  <c r="R318" i="9"/>
  <c r="P318" i="9"/>
  <c r="BI317" i="9"/>
  <c r="BH317" i="9"/>
  <c r="BG317" i="9"/>
  <c r="BF317" i="9"/>
  <c r="T317" i="9"/>
  <c r="R317" i="9"/>
  <c r="P317" i="9"/>
  <c r="BI315" i="9"/>
  <c r="BH315" i="9"/>
  <c r="BG315" i="9"/>
  <c r="BF315" i="9"/>
  <c r="T315" i="9"/>
  <c r="R315" i="9"/>
  <c r="P315" i="9"/>
  <c r="BI314" i="9"/>
  <c r="BH314" i="9"/>
  <c r="BG314" i="9"/>
  <c r="BF314" i="9"/>
  <c r="T314" i="9"/>
  <c r="R314" i="9"/>
  <c r="P314" i="9"/>
  <c r="BI313" i="9"/>
  <c r="BH313" i="9"/>
  <c r="BG313" i="9"/>
  <c r="BF313" i="9"/>
  <c r="T313" i="9"/>
  <c r="R313" i="9"/>
  <c r="P313" i="9"/>
  <c r="BI312" i="9"/>
  <c r="BH312" i="9"/>
  <c r="BG312" i="9"/>
  <c r="BF312" i="9"/>
  <c r="T312" i="9"/>
  <c r="R312" i="9"/>
  <c r="P312" i="9"/>
  <c r="BI311" i="9"/>
  <c r="BH311" i="9"/>
  <c r="BG311" i="9"/>
  <c r="BF311" i="9"/>
  <c r="T311" i="9"/>
  <c r="R311" i="9"/>
  <c r="P311" i="9"/>
  <c r="BI310" i="9"/>
  <c r="BH310" i="9"/>
  <c r="BG310" i="9"/>
  <c r="BF310" i="9"/>
  <c r="T310" i="9"/>
  <c r="R310" i="9"/>
  <c r="P310" i="9"/>
  <c r="BI309" i="9"/>
  <c r="BH309" i="9"/>
  <c r="BG309" i="9"/>
  <c r="BF309" i="9"/>
  <c r="T309" i="9"/>
  <c r="R309" i="9"/>
  <c r="P309" i="9"/>
  <c r="BI308" i="9"/>
  <c r="BH308" i="9"/>
  <c r="BG308" i="9"/>
  <c r="BF308" i="9"/>
  <c r="T308" i="9"/>
  <c r="R308" i="9"/>
  <c r="P308" i="9"/>
  <c r="BI307" i="9"/>
  <c r="BH307" i="9"/>
  <c r="BG307" i="9"/>
  <c r="BF307" i="9"/>
  <c r="T307" i="9"/>
  <c r="R307" i="9"/>
  <c r="P307" i="9"/>
  <c r="BI306" i="9"/>
  <c r="BH306" i="9"/>
  <c r="BG306" i="9"/>
  <c r="BF306" i="9"/>
  <c r="T306" i="9"/>
  <c r="R306" i="9"/>
  <c r="P306" i="9"/>
  <c r="BI305" i="9"/>
  <c r="BH305" i="9"/>
  <c r="BG305" i="9"/>
  <c r="BF305" i="9"/>
  <c r="T305" i="9"/>
  <c r="R305" i="9"/>
  <c r="P305" i="9"/>
  <c r="BI304" i="9"/>
  <c r="BH304" i="9"/>
  <c r="BG304" i="9"/>
  <c r="BF304" i="9"/>
  <c r="T304" i="9"/>
  <c r="R304" i="9"/>
  <c r="P304" i="9"/>
  <c r="BI303" i="9"/>
  <c r="BH303" i="9"/>
  <c r="BG303" i="9"/>
  <c r="BF303" i="9"/>
  <c r="T303" i="9"/>
  <c r="R303" i="9"/>
  <c r="P303" i="9"/>
  <c r="BI302" i="9"/>
  <c r="BH302" i="9"/>
  <c r="BG302" i="9"/>
  <c r="BF302" i="9"/>
  <c r="T302" i="9"/>
  <c r="R302" i="9"/>
  <c r="P302" i="9"/>
  <c r="BI301" i="9"/>
  <c r="BH301" i="9"/>
  <c r="BG301" i="9"/>
  <c r="BF301" i="9"/>
  <c r="T301" i="9"/>
  <c r="R301" i="9"/>
  <c r="P301" i="9"/>
  <c r="BI300" i="9"/>
  <c r="BH300" i="9"/>
  <c r="BG300" i="9"/>
  <c r="BF300" i="9"/>
  <c r="T300" i="9"/>
  <c r="R300" i="9"/>
  <c r="P300" i="9"/>
  <c r="BI299" i="9"/>
  <c r="BH299" i="9"/>
  <c r="BG299" i="9"/>
  <c r="BF299" i="9"/>
  <c r="T299" i="9"/>
  <c r="R299" i="9"/>
  <c r="P299" i="9"/>
  <c r="BI298" i="9"/>
  <c r="BH298" i="9"/>
  <c r="BG298" i="9"/>
  <c r="BF298" i="9"/>
  <c r="T298" i="9"/>
  <c r="R298" i="9"/>
  <c r="P298" i="9"/>
  <c r="BI297" i="9"/>
  <c r="BH297" i="9"/>
  <c r="BG297" i="9"/>
  <c r="BF297" i="9"/>
  <c r="T297" i="9"/>
  <c r="R297" i="9"/>
  <c r="P297" i="9"/>
  <c r="BI296" i="9"/>
  <c r="BH296" i="9"/>
  <c r="BG296" i="9"/>
  <c r="BF296" i="9"/>
  <c r="T296" i="9"/>
  <c r="R296" i="9"/>
  <c r="P296" i="9"/>
  <c r="BI295" i="9"/>
  <c r="BH295" i="9"/>
  <c r="BG295" i="9"/>
  <c r="BF295" i="9"/>
  <c r="T295" i="9"/>
  <c r="R295" i="9"/>
  <c r="P295" i="9"/>
  <c r="BI294" i="9"/>
  <c r="BH294" i="9"/>
  <c r="BG294" i="9"/>
  <c r="BF294" i="9"/>
  <c r="T294" i="9"/>
  <c r="R294" i="9"/>
  <c r="P294" i="9"/>
  <c r="BI293" i="9"/>
  <c r="BH293" i="9"/>
  <c r="BG293" i="9"/>
  <c r="BF293" i="9"/>
  <c r="T293" i="9"/>
  <c r="R293" i="9"/>
  <c r="P293" i="9"/>
  <c r="BI292" i="9"/>
  <c r="BH292" i="9"/>
  <c r="BG292" i="9"/>
  <c r="BF292" i="9"/>
  <c r="T292" i="9"/>
  <c r="R292" i="9"/>
  <c r="P292" i="9"/>
  <c r="BI291" i="9"/>
  <c r="BH291" i="9"/>
  <c r="BG291" i="9"/>
  <c r="BF291" i="9"/>
  <c r="T291" i="9"/>
  <c r="R291" i="9"/>
  <c r="P291" i="9"/>
  <c r="BI290" i="9"/>
  <c r="BH290" i="9"/>
  <c r="BG290" i="9"/>
  <c r="BF290" i="9"/>
  <c r="T290" i="9"/>
  <c r="R290" i="9"/>
  <c r="P290" i="9"/>
  <c r="BI288" i="9"/>
  <c r="BH288" i="9"/>
  <c r="BG288" i="9"/>
  <c r="BF288" i="9"/>
  <c r="T288" i="9"/>
  <c r="R288" i="9"/>
  <c r="P288" i="9"/>
  <c r="BI287" i="9"/>
  <c r="BH287" i="9"/>
  <c r="BG287" i="9"/>
  <c r="BF287" i="9"/>
  <c r="T287" i="9"/>
  <c r="R287" i="9"/>
  <c r="P287" i="9"/>
  <c r="BI286" i="9"/>
  <c r="BH286" i="9"/>
  <c r="BG286" i="9"/>
  <c r="BF286" i="9"/>
  <c r="T286" i="9"/>
  <c r="R286" i="9"/>
  <c r="P286" i="9"/>
  <c r="BI285" i="9"/>
  <c r="BH285" i="9"/>
  <c r="BG285" i="9"/>
  <c r="BF285" i="9"/>
  <c r="T285" i="9"/>
  <c r="R285" i="9"/>
  <c r="P285" i="9"/>
  <c r="BI284" i="9"/>
  <c r="BH284" i="9"/>
  <c r="BG284" i="9"/>
  <c r="BF284" i="9"/>
  <c r="T284" i="9"/>
  <c r="R284" i="9"/>
  <c r="P284" i="9"/>
  <c r="BI283" i="9"/>
  <c r="BH283" i="9"/>
  <c r="BG283" i="9"/>
  <c r="BF283" i="9"/>
  <c r="T283" i="9"/>
  <c r="R283" i="9"/>
  <c r="P283" i="9"/>
  <c r="BI282" i="9"/>
  <c r="BH282" i="9"/>
  <c r="BG282" i="9"/>
  <c r="BF282" i="9"/>
  <c r="T282" i="9"/>
  <c r="R282" i="9"/>
  <c r="P282" i="9"/>
  <c r="BI281" i="9"/>
  <c r="BH281" i="9"/>
  <c r="BG281" i="9"/>
  <c r="BF281" i="9"/>
  <c r="T281" i="9"/>
  <c r="R281" i="9"/>
  <c r="P281" i="9"/>
  <c r="BI280" i="9"/>
  <c r="BH280" i="9"/>
  <c r="BG280" i="9"/>
  <c r="BF280" i="9"/>
  <c r="T280" i="9"/>
  <c r="R280" i="9"/>
  <c r="P280" i="9"/>
  <c r="BI279" i="9"/>
  <c r="BH279" i="9"/>
  <c r="BG279" i="9"/>
  <c r="BF279" i="9"/>
  <c r="T279" i="9"/>
  <c r="R279" i="9"/>
  <c r="P279" i="9"/>
  <c r="BI278" i="9"/>
  <c r="BH278" i="9"/>
  <c r="BG278" i="9"/>
  <c r="BF278" i="9"/>
  <c r="T278" i="9"/>
  <c r="R278" i="9"/>
  <c r="P278" i="9"/>
  <c r="BI277" i="9"/>
  <c r="BH277" i="9"/>
  <c r="BG277" i="9"/>
  <c r="BF277" i="9"/>
  <c r="T277" i="9"/>
  <c r="R277" i="9"/>
  <c r="P277" i="9"/>
  <c r="BI276" i="9"/>
  <c r="BH276" i="9"/>
  <c r="BG276" i="9"/>
  <c r="BF276" i="9"/>
  <c r="T276" i="9"/>
  <c r="R276" i="9"/>
  <c r="P276" i="9"/>
  <c r="BI275" i="9"/>
  <c r="BH275" i="9"/>
  <c r="BG275" i="9"/>
  <c r="BF275" i="9"/>
  <c r="T275" i="9"/>
  <c r="R275" i="9"/>
  <c r="P275" i="9"/>
  <c r="BI274" i="9"/>
  <c r="BH274" i="9"/>
  <c r="BG274" i="9"/>
  <c r="BF274" i="9"/>
  <c r="T274" i="9"/>
  <c r="R274" i="9"/>
  <c r="P274" i="9"/>
  <c r="BI273" i="9"/>
  <c r="BH273" i="9"/>
  <c r="BG273" i="9"/>
  <c r="BF273" i="9"/>
  <c r="T273" i="9"/>
  <c r="R273" i="9"/>
  <c r="P273" i="9"/>
  <c r="BI272" i="9"/>
  <c r="BH272" i="9"/>
  <c r="BG272" i="9"/>
  <c r="BF272" i="9"/>
  <c r="T272" i="9"/>
  <c r="R272" i="9"/>
  <c r="P272" i="9"/>
  <c r="BI270" i="9"/>
  <c r="BH270" i="9"/>
  <c r="BG270" i="9"/>
  <c r="BF270" i="9"/>
  <c r="T270" i="9"/>
  <c r="R270" i="9"/>
  <c r="P270" i="9"/>
  <c r="BI269" i="9"/>
  <c r="BH269" i="9"/>
  <c r="BG269" i="9"/>
  <c r="BF269" i="9"/>
  <c r="T269" i="9"/>
  <c r="R269" i="9"/>
  <c r="P269" i="9"/>
  <c r="BI268" i="9"/>
  <c r="BH268" i="9"/>
  <c r="BG268" i="9"/>
  <c r="BF268" i="9"/>
  <c r="T268" i="9"/>
  <c r="R268" i="9"/>
  <c r="P268" i="9"/>
  <c r="BI267" i="9"/>
  <c r="BH267" i="9"/>
  <c r="BG267" i="9"/>
  <c r="BF267" i="9"/>
  <c r="T267" i="9"/>
  <c r="R267" i="9"/>
  <c r="P267" i="9"/>
  <c r="BI266" i="9"/>
  <c r="BH266" i="9"/>
  <c r="BG266" i="9"/>
  <c r="BF266" i="9"/>
  <c r="T266" i="9"/>
  <c r="R266" i="9"/>
  <c r="P266" i="9"/>
  <c r="BI265" i="9"/>
  <c r="BH265" i="9"/>
  <c r="BG265" i="9"/>
  <c r="BF265" i="9"/>
  <c r="T265" i="9"/>
  <c r="R265" i="9"/>
  <c r="P265" i="9"/>
  <c r="BI264" i="9"/>
  <c r="BH264" i="9"/>
  <c r="BG264" i="9"/>
  <c r="BF264" i="9"/>
  <c r="T264" i="9"/>
  <c r="R264" i="9"/>
  <c r="P264" i="9"/>
  <c r="BI263" i="9"/>
  <c r="BH263" i="9"/>
  <c r="BG263" i="9"/>
  <c r="BF263" i="9"/>
  <c r="T263" i="9"/>
  <c r="R263" i="9"/>
  <c r="P263" i="9"/>
  <c r="BI262" i="9"/>
  <c r="BH262" i="9"/>
  <c r="BG262" i="9"/>
  <c r="BF262" i="9"/>
  <c r="T262" i="9"/>
  <c r="R262" i="9"/>
  <c r="P262" i="9"/>
  <c r="BI261" i="9"/>
  <c r="BH261" i="9"/>
  <c r="BG261" i="9"/>
  <c r="BF261" i="9"/>
  <c r="T261" i="9"/>
  <c r="R261" i="9"/>
  <c r="P261" i="9"/>
  <c r="BI260" i="9"/>
  <c r="BH260" i="9"/>
  <c r="BG260" i="9"/>
  <c r="BF260" i="9"/>
  <c r="T260" i="9"/>
  <c r="R260" i="9"/>
  <c r="P260" i="9"/>
  <c r="BI259" i="9"/>
  <c r="BH259" i="9"/>
  <c r="BG259" i="9"/>
  <c r="BF259" i="9"/>
  <c r="T259" i="9"/>
  <c r="R259" i="9"/>
  <c r="P259" i="9"/>
  <c r="BI258" i="9"/>
  <c r="BH258" i="9"/>
  <c r="BG258" i="9"/>
  <c r="BF258" i="9"/>
  <c r="T258" i="9"/>
  <c r="R258" i="9"/>
  <c r="P258" i="9"/>
  <c r="BI257" i="9"/>
  <c r="BH257" i="9"/>
  <c r="BG257" i="9"/>
  <c r="BF257" i="9"/>
  <c r="T257" i="9"/>
  <c r="R257" i="9"/>
  <c r="P257" i="9"/>
  <c r="BI256" i="9"/>
  <c r="BH256" i="9"/>
  <c r="BG256" i="9"/>
  <c r="BF256" i="9"/>
  <c r="T256" i="9"/>
  <c r="R256" i="9"/>
  <c r="P256" i="9"/>
  <c r="BI255" i="9"/>
  <c r="BH255" i="9"/>
  <c r="BG255" i="9"/>
  <c r="BF255" i="9"/>
  <c r="T255" i="9"/>
  <c r="R255" i="9"/>
  <c r="P255" i="9"/>
  <c r="BI254" i="9"/>
  <c r="BH254" i="9"/>
  <c r="BG254" i="9"/>
  <c r="BF254" i="9"/>
  <c r="T254" i="9"/>
  <c r="R254" i="9"/>
  <c r="P254" i="9"/>
  <c r="BI253" i="9"/>
  <c r="BH253" i="9"/>
  <c r="BG253" i="9"/>
  <c r="BF253" i="9"/>
  <c r="T253" i="9"/>
  <c r="R253" i="9"/>
  <c r="P253" i="9"/>
  <c r="BI252" i="9"/>
  <c r="BH252" i="9"/>
  <c r="BG252" i="9"/>
  <c r="BF252" i="9"/>
  <c r="T252" i="9"/>
  <c r="R252" i="9"/>
  <c r="P252" i="9"/>
  <c r="BI251" i="9"/>
  <c r="BH251" i="9"/>
  <c r="BG251" i="9"/>
  <c r="BF251" i="9"/>
  <c r="T251" i="9"/>
  <c r="R251" i="9"/>
  <c r="P251" i="9"/>
  <c r="BI250" i="9"/>
  <c r="BH250" i="9"/>
  <c r="BG250" i="9"/>
  <c r="BF250" i="9"/>
  <c r="T250" i="9"/>
  <c r="R250" i="9"/>
  <c r="P250" i="9"/>
  <c r="BI249" i="9"/>
  <c r="BH249" i="9"/>
  <c r="BG249" i="9"/>
  <c r="BF249" i="9"/>
  <c r="T249" i="9"/>
  <c r="R249" i="9"/>
  <c r="P249" i="9"/>
  <c r="BI248" i="9"/>
  <c r="BH248" i="9"/>
  <c r="BG248" i="9"/>
  <c r="BF248" i="9"/>
  <c r="T248" i="9"/>
  <c r="R248" i="9"/>
  <c r="P248" i="9"/>
  <c r="BI247" i="9"/>
  <c r="BH247" i="9"/>
  <c r="BG247" i="9"/>
  <c r="BF247" i="9"/>
  <c r="T247" i="9"/>
  <c r="R247" i="9"/>
  <c r="P247" i="9"/>
  <c r="BI246" i="9"/>
  <c r="BH246" i="9"/>
  <c r="BG246" i="9"/>
  <c r="BF246" i="9"/>
  <c r="T246" i="9"/>
  <c r="R246" i="9"/>
  <c r="P246" i="9"/>
  <c r="BI245" i="9"/>
  <c r="BH245" i="9"/>
  <c r="BG245" i="9"/>
  <c r="BF245" i="9"/>
  <c r="T245" i="9"/>
  <c r="R245" i="9"/>
  <c r="P245" i="9"/>
  <c r="BI244" i="9"/>
  <c r="BH244" i="9"/>
  <c r="BG244" i="9"/>
  <c r="BF244" i="9"/>
  <c r="T244" i="9"/>
  <c r="R244" i="9"/>
  <c r="P244" i="9"/>
  <c r="BI243" i="9"/>
  <c r="BH243" i="9"/>
  <c r="BG243" i="9"/>
  <c r="BF243" i="9"/>
  <c r="T243" i="9"/>
  <c r="R243" i="9"/>
  <c r="P243" i="9"/>
  <c r="BI242" i="9"/>
  <c r="BH242" i="9"/>
  <c r="BG242" i="9"/>
  <c r="BF242" i="9"/>
  <c r="T242" i="9"/>
  <c r="R242" i="9"/>
  <c r="P242" i="9"/>
  <c r="BI241" i="9"/>
  <c r="BH241" i="9"/>
  <c r="BG241" i="9"/>
  <c r="BF241" i="9"/>
  <c r="T241" i="9"/>
  <c r="R241" i="9"/>
  <c r="P241" i="9"/>
  <c r="BI240" i="9"/>
  <c r="BH240" i="9"/>
  <c r="BG240" i="9"/>
  <c r="BF240" i="9"/>
  <c r="T240" i="9"/>
  <c r="R240" i="9"/>
  <c r="P240" i="9"/>
  <c r="BI239" i="9"/>
  <c r="BH239" i="9"/>
  <c r="BG239" i="9"/>
  <c r="BF239" i="9"/>
  <c r="T239" i="9"/>
  <c r="R239" i="9"/>
  <c r="P239" i="9"/>
  <c r="BI238" i="9"/>
  <c r="BH238" i="9"/>
  <c r="BG238" i="9"/>
  <c r="BF238" i="9"/>
  <c r="T238" i="9"/>
  <c r="R238" i="9"/>
  <c r="P238" i="9"/>
  <c r="BI237" i="9"/>
  <c r="BH237" i="9"/>
  <c r="BG237" i="9"/>
  <c r="BF237" i="9"/>
  <c r="T237" i="9"/>
  <c r="R237" i="9"/>
  <c r="P237" i="9"/>
  <c r="BI236" i="9"/>
  <c r="BH236" i="9"/>
  <c r="BG236" i="9"/>
  <c r="BF236" i="9"/>
  <c r="T236" i="9"/>
  <c r="R236" i="9"/>
  <c r="P236" i="9"/>
  <c r="BI234" i="9"/>
  <c r="BH234" i="9"/>
  <c r="BG234" i="9"/>
  <c r="BF234" i="9"/>
  <c r="T234" i="9"/>
  <c r="T233" i="9" s="1"/>
  <c r="R234" i="9"/>
  <c r="R233" i="9"/>
  <c r="P234" i="9"/>
  <c r="P233" i="9"/>
  <c r="BI214" i="9"/>
  <c r="BH214" i="9"/>
  <c r="BG214" i="9"/>
  <c r="BF214" i="9"/>
  <c r="T214" i="9"/>
  <c r="R214" i="9"/>
  <c r="P214" i="9"/>
  <c r="BI213" i="9"/>
  <c r="BH213" i="9"/>
  <c r="BG213" i="9"/>
  <c r="BF213" i="9"/>
  <c r="T213" i="9"/>
  <c r="R213" i="9"/>
  <c r="P213" i="9"/>
  <c r="BI212" i="9"/>
  <c r="BH212" i="9"/>
  <c r="BG212" i="9"/>
  <c r="BF212" i="9"/>
  <c r="T212" i="9"/>
  <c r="R212" i="9"/>
  <c r="P212" i="9"/>
  <c r="BI211" i="9"/>
  <c r="BH211" i="9"/>
  <c r="BG211" i="9"/>
  <c r="BF211" i="9"/>
  <c r="T211" i="9"/>
  <c r="R211" i="9"/>
  <c r="P211" i="9"/>
  <c r="BI210" i="9"/>
  <c r="BH210" i="9"/>
  <c r="BG210" i="9"/>
  <c r="BF210" i="9"/>
  <c r="T210" i="9"/>
  <c r="R210" i="9"/>
  <c r="P210" i="9"/>
  <c r="BI209" i="9"/>
  <c r="BH209" i="9"/>
  <c r="BG209" i="9"/>
  <c r="BF209" i="9"/>
  <c r="T209" i="9"/>
  <c r="R209" i="9"/>
  <c r="P209" i="9"/>
  <c r="BI208" i="9"/>
  <c r="BH208" i="9"/>
  <c r="BG208" i="9"/>
  <c r="BF208" i="9"/>
  <c r="T208" i="9"/>
  <c r="R208" i="9"/>
  <c r="P208" i="9"/>
  <c r="BI207" i="9"/>
  <c r="BH207" i="9"/>
  <c r="BG207" i="9"/>
  <c r="BF207" i="9"/>
  <c r="T207" i="9"/>
  <c r="R207" i="9"/>
  <c r="P207" i="9"/>
  <c r="BI206" i="9"/>
  <c r="BH206" i="9"/>
  <c r="BG206" i="9"/>
  <c r="BF206" i="9"/>
  <c r="T206" i="9"/>
  <c r="R206" i="9"/>
  <c r="P206" i="9"/>
  <c r="BI205" i="9"/>
  <c r="BH205" i="9"/>
  <c r="BG205" i="9"/>
  <c r="BF205" i="9"/>
  <c r="T205" i="9"/>
  <c r="R205" i="9"/>
  <c r="P205" i="9"/>
  <c r="BI204" i="9"/>
  <c r="BH204" i="9"/>
  <c r="BG204" i="9"/>
  <c r="BF204" i="9"/>
  <c r="T204" i="9"/>
  <c r="R204" i="9"/>
  <c r="P204" i="9"/>
  <c r="BI203" i="9"/>
  <c r="BH203" i="9"/>
  <c r="BG203" i="9"/>
  <c r="BF203" i="9"/>
  <c r="T203" i="9"/>
  <c r="R203" i="9"/>
  <c r="P203" i="9"/>
  <c r="BI202" i="9"/>
  <c r="BH202" i="9"/>
  <c r="BG202" i="9"/>
  <c r="BF202" i="9"/>
  <c r="T202" i="9"/>
  <c r="R202" i="9"/>
  <c r="P202" i="9"/>
  <c r="BI201" i="9"/>
  <c r="BH201" i="9"/>
  <c r="BG201" i="9"/>
  <c r="BF201" i="9"/>
  <c r="T201" i="9"/>
  <c r="R201" i="9"/>
  <c r="P201" i="9"/>
  <c r="BI200" i="9"/>
  <c r="BH200" i="9"/>
  <c r="BG200" i="9"/>
  <c r="BF200" i="9"/>
  <c r="T200" i="9"/>
  <c r="R200" i="9"/>
  <c r="P200" i="9"/>
  <c r="BI199" i="9"/>
  <c r="BH199" i="9"/>
  <c r="BG199" i="9"/>
  <c r="BF199" i="9"/>
  <c r="T199" i="9"/>
  <c r="R199" i="9"/>
  <c r="P199" i="9"/>
  <c r="BI198" i="9"/>
  <c r="BH198" i="9"/>
  <c r="BG198" i="9"/>
  <c r="BF198" i="9"/>
  <c r="T198" i="9"/>
  <c r="R198" i="9"/>
  <c r="P198" i="9"/>
  <c r="BI197" i="9"/>
  <c r="BH197" i="9"/>
  <c r="BG197" i="9"/>
  <c r="BF197" i="9"/>
  <c r="T197" i="9"/>
  <c r="R197" i="9"/>
  <c r="P197" i="9"/>
  <c r="BI196" i="9"/>
  <c r="BH196" i="9"/>
  <c r="BG196" i="9"/>
  <c r="BF196" i="9"/>
  <c r="T196" i="9"/>
  <c r="R196" i="9"/>
  <c r="P196" i="9"/>
  <c r="BI195" i="9"/>
  <c r="BH195" i="9"/>
  <c r="BG195" i="9"/>
  <c r="BF195" i="9"/>
  <c r="T195" i="9"/>
  <c r="R195" i="9"/>
  <c r="P195" i="9"/>
  <c r="BI194" i="9"/>
  <c r="BH194" i="9"/>
  <c r="BG194" i="9"/>
  <c r="BF194" i="9"/>
  <c r="T194" i="9"/>
  <c r="R194" i="9"/>
  <c r="P194" i="9"/>
  <c r="BI193" i="9"/>
  <c r="BH193" i="9"/>
  <c r="BG193" i="9"/>
  <c r="BF193" i="9"/>
  <c r="T193" i="9"/>
  <c r="R193" i="9"/>
  <c r="P193" i="9"/>
  <c r="BI192" i="9"/>
  <c r="BH192" i="9"/>
  <c r="BG192" i="9"/>
  <c r="BF192" i="9"/>
  <c r="T192" i="9"/>
  <c r="R192" i="9"/>
  <c r="P192" i="9"/>
  <c r="BI191" i="9"/>
  <c r="BH191" i="9"/>
  <c r="BG191" i="9"/>
  <c r="BF191" i="9"/>
  <c r="T191" i="9"/>
  <c r="R191" i="9"/>
  <c r="P191" i="9"/>
  <c r="BI190" i="9"/>
  <c r="BH190" i="9"/>
  <c r="BG190" i="9"/>
  <c r="BF190" i="9"/>
  <c r="T190" i="9"/>
  <c r="R190" i="9"/>
  <c r="P190" i="9"/>
  <c r="BI189" i="9"/>
  <c r="BH189" i="9"/>
  <c r="BG189" i="9"/>
  <c r="BF189" i="9"/>
  <c r="T189" i="9"/>
  <c r="R189" i="9"/>
  <c r="P189" i="9"/>
  <c r="BI188" i="9"/>
  <c r="BH188" i="9"/>
  <c r="BG188" i="9"/>
  <c r="BF188" i="9"/>
  <c r="T188" i="9"/>
  <c r="R188" i="9"/>
  <c r="P188" i="9"/>
  <c r="BI187" i="9"/>
  <c r="BH187" i="9"/>
  <c r="BG187" i="9"/>
  <c r="BF187" i="9"/>
  <c r="T187" i="9"/>
  <c r="R187" i="9"/>
  <c r="P187" i="9"/>
  <c r="BI186" i="9"/>
  <c r="BH186" i="9"/>
  <c r="BG186" i="9"/>
  <c r="BF186" i="9"/>
  <c r="T186" i="9"/>
  <c r="R186" i="9"/>
  <c r="P186" i="9"/>
  <c r="BI185" i="9"/>
  <c r="BH185" i="9"/>
  <c r="BG185" i="9"/>
  <c r="BF185" i="9"/>
  <c r="T185" i="9"/>
  <c r="R185" i="9"/>
  <c r="P185" i="9"/>
  <c r="BI184" i="9"/>
  <c r="BH184" i="9"/>
  <c r="BG184" i="9"/>
  <c r="BF184" i="9"/>
  <c r="T184" i="9"/>
  <c r="R184" i="9"/>
  <c r="P184" i="9"/>
  <c r="BI183" i="9"/>
  <c r="BH183" i="9"/>
  <c r="BG183" i="9"/>
  <c r="BF183" i="9"/>
  <c r="T183" i="9"/>
  <c r="R183" i="9"/>
  <c r="P183" i="9"/>
  <c r="BI182" i="9"/>
  <c r="BH182" i="9"/>
  <c r="BG182" i="9"/>
  <c r="BF182" i="9"/>
  <c r="T182" i="9"/>
  <c r="R182" i="9"/>
  <c r="P182" i="9"/>
  <c r="BI181" i="9"/>
  <c r="BH181" i="9"/>
  <c r="BG181" i="9"/>
  <c r="BF181" i="9"/>
  <c r="T181" i="9"/>
  <c r="R181" i="9"/>
  <c r="P181" i="9"/>
  <c r="BI180" i="9"/>
  <c r="BH180" i="9"/>
  <c r="BG180" i="9"/>
  <c r="BF180" i="9"/>
  <c r="T180" i="9"/>
  <c r="R180" i="9"/>
  <c r="P180" i="9"/>
  <c r="BI179" i="9"/>
  <c r="BH179" i="9"/>
  <c r="BG179" i="9"/>
  <c r="BF179" i="9"/>
  <c r="T179" i="9"/>
  <c r="R179" i="9"/>
  <c r="P179" i="9"/>
  <c r="BI178" i="9"/>
  <c r="BH178" i="9"/>
  <c r="BG178" i="9"/>
  <c r="BF178" i="9"/>
  <c r="T178" i="9"/>
  <c r="R178" i="9"/>
  <c r="P178" i="9"/>
  <c r="BI177" i="9"/>
  <c r="BH177" i="9"/>
  <c r="BG177" i="9"/>
  <c r="BF177" i="9"/>
  <c r="T177" i="9"/>
  <c r="R177" i="9"/>
  <c r="P177" i="9"/>
  <c r="BI176" i="9"/>
  <c r="BH176" i="9"/>
  <c r="BG176" i="9"/>
  <c r="BF176" i="9"/>
  <c r="T176" i="9"/>
  <c r="R176" i="9"/>
  <c r="P176" i="9"/>
  <c r="BI174" i="9"/>
  <c r="BH174" i="9"/>
  <c r="BG174" i="9"/>
  <c r="BF174" i="9"/>
  <c r="T174" i="9"/>
  <c r="R174" i="9"/>
  <c r="P174" i="9"/>
  <c r="BI173" i="9"/>
  <c r="BH173" i="9"/>
  <c r="BG173" i="9"/>
  <c r="BF173" i="9"/>
  <c r="T173" i="9"/>
  <c r="R173" i="9"/>
  <c r="P173" i="9"/>
  <c r="BI172" i="9"/>
  <c r="BH172" i="9"/>
  <c r="BG172" i="9"/>
  <c r="BF172" i="9"/>
  <c r="T172" i="9"/>
  <c r="R172" i="9"/>
  <c r="P172" i="9"/>
  <c r="BI171" i="9"/>
  <c r="BH171" i="9"/>
  <c r="BG171" i="9"/>
  <c r="BF171" i="9"/>
  <c r="T171" i="9"/>
  <c r="R171" i="9"/>
  <c r="P171" i="9"/>
  <c r="BI170" i="9"/>
  <c r="BH170" i="9"/>
  <c r="BG170" i="9"/>
  <c r="BF170" i="9"/>
  <c r="T170" i="9"/>
  <c r="R170" i="9"/>
  <c r="P170" i="9"/>
  <c r="BI169" i="9"/>
  <c r="BH169" i="9"/>
  <c r="BG169" i="9"/>
  <c r="BF169" i="9"/>
  <c r="T169" i="9"/>
  <c r="R169" i="9"/>
  <c r="P169" i="9"/>
  <c r="BI168" i="9"/>
  <c r="BH168" i="9"/>
  <c r="BG168" i="9"/>
  <c r="BF168" i="9"/>
  <c r="T168" i="9"/>
  <c r="R168" i="9"/>
  <c r="P168" i="9"/>
  <c r="BI167" i="9"/>
  <c r="BH167" i="9"/>
  <c r="BG167" i="9"/>
  <c r="BF167" i="9"/>
  <c r="T167" i="9"/>
  <c r="R167" i="9"/>
  <c r="P167" i="9"/>
  <c r="BI166" i="9"/>
  <c r="BH166" i="9"/>
  <c r="BG166" i="9"/>
  <c r="BF166" i="9"/>
  <c r="T166" i="9"/>
  <c r="R166" i="9"/>
  <c r="P166" i="9"/>
  <c r="BI165" i="9"/>
  <c r="BH165" i="9"/>
  <c r="BG165" i="9"/>
  <c r="BF165" i="9"/>
  <c r="T165" i="9"/>
  <c r="R165" i="9"/>
  <c r="P165" i="9"/>
  <c r="BI164" i="9"/>
  <c r="BH164" i="9"/>
  <c r="BG164" i="9"/>
  <c r="BF164" i="9"/>
  <c r="T164" i="9"/>
  <c r="R164" i="9"/>
  <c r="P164" i="9"/>
  <c r="BI163" i="9"/>
  <c r="BH163" i="9"/>
  <c r="BG163" i="9"/>
  <c r="BF163" i="9"/>
  <c r="T163" i="9"/>
  <c r="R163" i="9"/>
  <c r="P163" i="9"/>
  <c r="BI162" i="9"/>
  <c r="BH162" i="9"/>
  <c r="BG162" i="9"/>
  <c r="BF162" i="9"/>
  <c r="T162" i="9"/>
  <c r="R162" i="9"/>
  <c r="P162" i="9"/>
  <c r="BI161" i="9"/>
  <c r="BH161" i="9"/>
  <c r="BG161" i="9"/>
  <c r="BF161" i="9"/>
  <c r="T161" i="9"/>
  <c r="R161" i="9"/>
  <c r="P161" i="9"/>
  <c r="BI160" i="9"/>
  <c r="BH160" i="9"/>
  <c r="BG160" i="9"/>
  <c r="BF160" i="9"/>
  <c r="T160" i="9"/>
  <c r="R160" i="9"/>
  <c r="P160" i="9"/>
  <c r="BI159" i="9"/>
  <c r="BH159" i="9"/>
  <c r="BG159" i="9"/>
  <c r="BF159" i="9"/>
  <c r="T159" i="9"/>
  <c r="R159" i="9"/>
  <c r="P159" i="9"/>
  <c r="BI158" i="9"/>
  <c r="BH158" i="9"/>
  <c r="BG158" i="9"/>
  <c r="BF158" i="9"/>
  <c r="T158" i="9"/>
  <c r="R158" i="9"/>
  <c r="P158" i="9"/>
  <c r="BI157" i="9"/>
  <c r="BH157" i="9"/>
  <c r="BG157" i="9"/>
  <c r="BF157" i="9"/>
  <c r="T157" i="9"/>
  <c r="R157" i="9"/>
  <c r="P157" i="9"/>
  <c r="BI156" i="9"/>
  <c r="BH156" i="9"/>
  <c r="BG156" i="9"/>
  <c r="BF156" i="9"/>
  <c r="T156" i="9"/>
  <c r="R156" i="9"/>
  <c r="P156" i="9"/>
  <c r="BI155" i="9"/>
  <c r="BH155" i="9"/>
  <c r="BG155" i="9"/>
  <c r="BF155" i="9"/>
  <c r="T155" i="9"/>
  <c r="R155" i="9"/>
  <c r="P155" i="9"/>
  <c r="BI154" i="9"/>
  <c r="BH154" i="9"/>
  <c r="BG154" i="9"/>
  <c r="BF154" i="9"/>
  <c r="T154" i="9"/>
  <c r="R154" i="9"/>
  <c r="P154" i="9"/>
  <c r="BI153" i="9"/>
  <c r="BH153" i="9"/>
  <c r="BG153" i="9"/>
  <c r="BF153" i="9"/>
  <c r="T153" i="9"/>
  <c r="R153" i="9"/>
  <c r="P153" i="9"/>
  <c r="BI152" i="9"/>
  <c r="BH152" i="9"/>
  <c r="BG152" i="9"/>
  <c r="BF152" i="9"/>
  <c r="T152" i="9"/>
  <c r="R152" i="9"/>
  <c r="P152" i="9"/>
  <c r="BI151" i="9"/>
  <c r="BH151" i="9"/>
  <c r="BG151" i="9"/>
  <c r="BF151" i="9"/>
  <c r="T151" i="9"/>
  <c r="R151" i="9"/>
  <c r="P151" i="9"/>
  <c r="BI150" i="9"/>
  <c r="BH150" i="9"/>
  <c r="BG150" i="9"/>
  <c r="BF150" i="9"/>
  <c r="T150" i="9"/>
  <c r="R150" i="9"/>
  <c r="P150" i="9"/>
  <c r="BI149" i="9"/>
  <c r="BH149" i="9"/>
  <c r="BG149" i="9"/>
  <c r="BF149" i="9"/>
  <c r="T149" i="9"/>
  <c r="R149" i="9"/>
  <c r="P149" i="9"/>
  <c r="BI148" i="9"/>
  <c r="BH148" i="9"/>
  <c r="BG148" i="9"/>
  <c r="BF148" i="9"/>
  <c r="T148" i="9"/>
  <c r="R148" i="9"/>
  <c r="P148" i="9"/>
  <c r="BI147" i="9"/>
  <c r="BH147" i="9"/>
  <c r="BG147" i="9"/>
  <c r="BF147" i="9"/>
  <c r="T147" i="9"/>
  <c r="R147" i="9"/>
  <c r="P147" i="9"/>
  <c r="BI146" i="9"/>
  <c r="BH146" i="9"/>
  <c r="BG146" i="9"/>
  <c r="BF146" i="9"/>
  <c r="T146" i="9"/>
  <c r="R146" i="9"/>
  <c r="P146" i="9"/>
  <c r="BI145" i="9"/>
  <c r="BH145" i="9"/>
  <c r="BG145" i="9"/>
  <c r="BF145" i="9"/>
  <c r="T145" i="9"/>
  <c r="R145" i="9"/>
  <c r="P145" i="9"/>
  <c r="BI144" i="9"/>
  <c r="BH144" i="9"/>
  <c r="BG144" i="9"/>
  <c r="BF144" i="9"/>
  <c r="T144" i="9"/>
  <c r="R144" i="9"/>
  <c r="P144" i="9"/>
  <c r="BI143" i="9"/>
  <c r="BH143" i="9"/>
  <c r="BG143" i="9"/>
  <c r="BF143" i="9"/>
  <c r="T143" i="9"/>
  <c r="R143" i="9"/>
  <c r="P143" i="9"/>
  <c r="BI142" i="9"/>
  <c r="BH142" i="9"/>
  <c r="BG142" i="9"/>
  <c r="BF142" i="9"/>
  <c r="T142" i="9"/>
  <c r="R142" i="9"/>
  <c r="P142" i="9"/>
  <c r="BI141" i="9"/>
  <c r="BH141" i="9"/>
  <c r="BG141" i="9"/>
  <c r="BF141" i="9"/>
  <c r="T141" i="9"/>
  <c r="R141" i="9"/>
  <c r="P141" i="9"/>
  <c r="BI140" i="9"/>
  <c r="BH140" i="9"/>
  <c r="BG140" i="9"/>
  <c r="BF140" i="9"/>
  <c r="T140" i="9"/>
  <c r="R140" i="9"/>
  <c r="P140" i="9"/>
  <c r="BI139" i="9"/>
  <c r="BH139" i="9"/>
  <c r="BG139" i="9"/>
  <c r="BF139" i="9"/>
  <c r="T139" i="9"/>
  <c r="R139" i="9"/>
  <c r="P139" i="9"/>
  <c r="BI138" i="9"/>
  <c r="BH138" i="9"/>
  <c r="BG138" i="9"/>
  <c r="BF138" i="9"/>
  <c r="T138" i="9"/>
  <c r="R138" i="9"/>
  <c r="P138" i="9"/>
  <c r="BI137" i="9"/>
  <c r="BH137" i="9"/>
  <c r="BG137" i="9"/>
  <c r="BF137" i="9"/>
  <c r="T137" i="9"/>
  <c r="R137" i="9"/>
  <c r="P137" i="9"/>
  <c r="BI136" i="9"/>
  <c r="BH136" i="9"/>
  <c r="BG136" i="9"/>
  <c r="BF136" i="9"/>
  <c r="T136" i="9"/>
  <c r="R136" i="9"/>
  <c r="P136" i="9"/>
  <c r="BI135" i="9"/>
  <c r="BH135" i="9"/>
  <c r="BG135" i="9"/>
  <c r="BF135" i="9"/>
  <c r="T135" i="9"/>
  <c r="R135" i="9"/>
  <c r="P135" i="9"/>
  <c r="BI134" i="9"/>
  <c r="BH134" i="9"/>
  <c r="BG134" i="9"/>
  <c r="BF134" i="9"/>
  <c r="T134" i="9"/>
  <c r="R134" i="9"/>
  <c r="P134" i="9"/>
  <c r="BI133" i="9"/>
  <c r="BH133" i="9"/>
  <c r="BG133" i="9"/>
  <c r="BF133" i="9"/>
  <c r="T133" i="9"/>
  <c r="R133" i="9"/>
  <c r="P133" i="9"/>
  <c r="J127" i="9"/>
  <c r="J126" i="9"/>
  <c r="F126" i="9"/>
  <c r="F124" i="9"/>
  <c r="E122" i="9"/>
  <c r="J92" i="9"/>
  <c r="J91" i="9"/>
  <c r="F91" i="9"/>
  <c r="F89" i="9"/>
  <c r="E87" i="9"/>
  <c r="J18" i="9"/>
  <c r="E18" i="9"/>
  <c r="F127" i="9" s="1"/>
  <c r="J17" i="9"/>
  <c r="J12" i="9"/>
  <c r="J124" i="9" s="1"/>
  <c r="E7" i="9"/>
  <c r="E120" i="9" s="1"/>
  <c r="J37" i="8"/>
  <c r="J36" i="8"/>
  <c r="AY101" i="1"/>
  <c r="J35" i="8"/>
  <c r="AX101" i="1"/>
  <c r="BI179" i="8"/>
  <c r="BH179" i="8"/>
  <c r="BG179" i="8"/>
  <c r="BF179" i="8"/>
  <c r="T179" i="8"/>
  <c r="R179" i="8"/>
  <c r="P179" i="8"/>
  <c r="BI178" i="8"/>
  <c r="BH178" i="8"/>
  <c r="BG178" i="8"/>
  <c r="BF178" i="8"/>
  <c r="T178" i="8"/>
  <c r="R178" i="8"/>
  <c r="P178" i="8"/>
  <c r="BI177" i="8"/>
  <c r="BH177" i="8"/>
  <c r="BG177" i="8"/>
  <c r="BF177" i="8"/>
  <c r="T177" i="8"/>
  <c r="R177" i="8"/>
  <c r="P177" i="8"/>
  <c r="BI176" i="8"/>
  <c r="BH176" i="8"/>
  <c r="BG176" i="8"/>
  <c r="BF176" i="8"/>
  <c r="T176" i="8"/>
  <c r="R176" i="8"/>
  <c r="P176" i="8"/>
  <c r="BI175" i="8"/>
  <c r="BH175" i="8"/>
  <c r="BG175" i="8"/>
  <c r="BF175" i="8"/>
  <c r="T175" i="8"/>
  <c r="R175" i="8"/>
  <c r="P175" i="8"/>
  <c r="BI174" i="8"/>
  <c r="BH174" i="8"/>
  <c r="BG174" i="8"/>
  <c r="BF174" i="8"/>
  <c r="T174" i="8"/>
  <c r="R174" i="8"/>
  <c r="P174" i="8"/>
  <c r="BI173" i="8"/>
  <c r="BH173" i="8"/>
  <c r="BG173" i="8"/>
  <c r="BF173" i="8"/>
  <c r="T173" i="8"/>
  <c r="R173" i="8"/>
  <c r="P173" i="8"/>
  <c r="BI172" i="8"/>
  <c r="BH172" i="8"/>
  <c r="BG172" i="8"/>
  <c r="BF172" i="8"/>
  <c r="T172" i="8"/>
  <c r="R172" i="8"/>
  <c r="P172" i="8"/>
  <c r="BI170" i="8"/>
  <c r="BH170" i="8"/>
  <c r="BG170" i="8"/>
  <c r="BF170" i="8"/>
  <c r="T170" i="8"/>
  <c r="R170" i="8"/>
  <c r="P170" i="8"/>
  <c r="BI169" i="8"/>
  <c r="BH169" i="8"/>
  <c r="BG169" i="8"/>
  <c r="BF169" i="8"/>
  <c r="T169" i="8"/>
  <c r="R169" i="8"/>
  <c r="P169" i="8"/>
  <c r="BI168" i="8"/>
  <c r="BH168" i="8"/>
  <c r="BG168" i="8"/>
  <c r="BF168" i="8"/>
  <c r="T168" i="8"/>
  <c r="R168" i="8"/>
  <c r="P168" i="8"/>
  <c r="BI167" i="8"/>
  <c r="BH167" i="8"/>
  <c r="BG167" i="8"/>
  <c r="BF167" i="8"/>
  <c r="T167" i="8"/>
  <c r="R167" i="8"/>
  <c r="P167" i="8"/>
  <c r="BI166" i="8"/>
  <c r="BH166" i="8"/>
  <c r="BG166" i="8"/>
  <c r="BF166" i="8"/>
  <c r="T166" i="8"/>
  <c r="R166" i="8"/>
  <c r="P166" i="8"/>
  <c r="BI165" i="8"/>
  <c r="BH165" i="8"/>
  <c r="BG165" i="8"/>
  <c r="BF165" i="8"/>
  <c r="T165" i="8"/>
  <c r="R165" i="8"/>
  <c r="P165" i="8"/>
  <c r="BI164" i="8"/>
  <c r="BH164" i="8"/>
  <c r="BG164" i="8"/>
  <c r="BF164" i="8"/>
  <c r="T164" i="8"/>
  <c r="R164" i="8"/>
  <c r="P164" i="8"/>
  <c r="BI163" i="8"/>
  <c r="BH163" i="8"/>
  <c r="BG163" i="8"/>
  <c r="BF163" i="8"/>
  <c r="T163" i="8"/>
  <c r="R163" i="8"/>
  <c r="P163" i="8"/>
  <c r="BI162" i="8"/>
  <c r="BH162" i="8"/>
  <c r="BG162" i="8"/>
  <c r="BF162" i="8"/>
  <c r="T162" i="8"/>
  <c r="R162" i="8"/>
  <c r="P162" i="8"/>
  <c r="BI161" i="8"/>
  <c r="BH161" i="8"/>
  <c r="BG161" i="8"/>
  <c r="BF161" i="8"/>
  <c r="T161" i="8"/>
  <c r="R161" i="8"/>
  <c r="P161" i="8"/>
  <c r="BI160" i="8"/>
  <c r="BH160" i="8"/>
  <c r="BG160" i="8"/>
  <c r="BF160" i="8"/>
  <c r="T160" i="8"/>
  <c r="R160" i="8"/>
  <c r="P160" i="8"/>
  <c r="BI159" i="8"/>
  <c r="BH159" i="8"/>
  <c r="BG159" i="8"/>
  <c r="BF159" i="8"/>
  <c r="T159" i="8"/>
  <c r="R159" i="8"/>
  <c r="P159" i="8"/>
  <c r="BI158" i="8"/>
  <c r="BH158" i="8"/>
  <c r="BG158" i="8"/>
  <c r="BF158" i="8"/>
  <c r="T158" i="8"/>
  <c r="R158" i="8"/>
  <c r="P158" i="8"/>
  <c r="BI157" i="8"/>
  <c r="BH157" i="8"/>
  <c r="BG157" i="8"/>
  <c r="BF157" i="8"/>
  <c r="T157" i="8"/>
  <c r="R157" i="8"/>
  <c r="P157" i="8"/>
  <c r="BI156" i="8"/>
  <c r="BH156" i="8"/>
  <c r="BG156" i="8"/>
  <c r="BF156" i="8"/>
  <c r="T156" i="8"/>
  <c r="R156" i="8"/>
  <c r="P156" i="8"/>
  <c r="BI155" i="8"/>
  <c r="BH155" i="8"/>
  <c r="BG155" i="8"/>
  <c r="BF155" i="8"/>
  <c r="T155" i="8"/>
  <c r="R155" i="8"/>
  <c r="P155" i="8"/>
  <c r="BI154" i="8"/>
  <c r="BH154" i="8"/>
  <c r="BG154" i="8"/>
  <c r="BF154" i="8"/>
  <c r="T154" i="8"/>
  <c r="R154" i="8"/>
  <c r="P154" i="8"/>
  <c r="BI153" i="8"/>
  <c r="BH153" i="8"/>
  <c r="BG153" i="8"/>
  <c r="BF153" i="8"/>
  <c r="T153" i="8"/>
  <c r="R153" i="8"/>
  <c r="P153" i="8"/>
  <c r="BI152" i="8"/>
  <c r="BH152" i="8"/>
  <c r="BG152" i="8"/>
  <c r="BF152" i="8"/>
  <c r="T152" i="8"/>
  <c r="R152" i="8"/>
  <c r="P152" i="8"/>
  <c r="BI151" i="8"/>
  <c r="BH151" i="8"/>
  <c r="BG151" i="8"/>
  <c r="BF151" i="8"/>
  <c r="T151" i="8"/>
  <c r="R151" i="8"/>
  <c r="P151" i="8"/>
  <c r="BI150" i="8"/>
  <c r="BH150" i="8"/>
  <c r="BG150" i="8"/>
  <c r="BF150" i="8"/>
  <c r="T150" i="8"/>
  <c r="R150" i="8"/>
  <c r="P150" i="8"/>
  <c r="BI149" i="8"/>
  <c r="BH149" i="8"/>
  <c r="BG149" i="8"/>
  <c r="BF149" i="8"/>
  <c r="T149" i="8"/>
  <c r="R149" i="8"/>
  <c r="P149" i="8"/>
  <c r="BI147" i="8"/>
  <c r="BH147" i="8"/>
  <c r="BG147" i="8"/>
  <c r="BF147" i="8"/>
  <c r="T147" i="8"/>
  <c r="R147" i="8"/>
  <c r="P147" i="8"/>
  <c r="BI146" i="8"/>
  <c r="BH146" i="8"/>
  <c r="BG146" i="8"/>
  <c r="BF146" i="8"/>
  <c r="T146" i="8"/>
  <c r="R146" i="8"/>
  <c r="P146" i="8"/>
  <c r="BI144" i="8"/>
  <c r="BH144" i="8"/>
  <c r="BG144" i="8"/>
  <c r="BF144" i="8"/>
  <c r="T144" i="8"/>
  <c r="R144" i="8"/>
  <c r="P144" i="8"/>
  <c r="BI143" i="8"/>
  <c r="BH143" i="8"/>
  <c r="BG143" i="8"/>
  <c r="BF143" i="8"/>
  <c r="T143" i="8"/>
  <c r="R143" i="8"/>
  <c r="P143" i="8"/>
  <c r="BI142" i="8"/>
  <c r="BH142" i="8"/>
  <c r="BG142" i="8"/>
  <c r="BF142" i="8"/>
  <c r="T142" i="8"/>
  <c r="R142" i="8"/>
  <c r="P142" i="8"/>
  <c r="BI141" i="8"/>
  <c r="BH141" i="8"/>
  <c r="BG141" i="8"/>
  <c r="BF141" i="8"/>
  <c r="T141" i="8"/>
  <c r="R141" i="8"/>
  <c r="P141" i="8"/>
  <c r="BI140" i="8"/>
  <c r="BH140" i="8"/>
  <c r="BG140" i="8"/>
  <c r="BF140" i="8"/>
  <c r="T140" i="8"/>
  <c r="R140" i="8"/>
  <c r="P140" i="8"/>
  <c r="BI139" i="8"/>
  <c r="BH139" i="8"/>
  <c r="BG139" i="8"/>
  <c r="BF139" i="8"/>
  <c r="T139" i="8"/>
  <c r="R139" i="8"/>
  <c r="P139" i="8"/>
  <c r="BI138" i="8"/>
  <c r="BH138" i="8"/>
  <c r="BG138" i="8"/>
  <c r="BF138" i="8"/>
  <c r="T138" i="8"/>
  <c r="R138" i="8"/>
  <c r="P138" i="8"/>
  <c r="BI137" i="8"/>
  <c r="BH137" i="8"/>
  <c r="BG137" i="8"/>
  <c r="BF137" i="8"/>
  <c r="T137" i="8"/>
  <c r="R137" i="8"/>
  <c r="P137" i="8"/>
  <c r="BI136" i="8"/>
  <c r="BH136" i="8"/>
  <c r="BG136" i="8"/>
  <c r="BF136" i="8"/>
  <c r="T136" i="8"/>
  <c r="R136" i="8"/>
  <c r="P136" i="8"/>
  <c r="BI134" i="8"/>
  <c r="BH134" i="8"/>
  <c r="BG134" i="8"/>
  <c r="BF134" i="8"/>
  <c r="T134" i="8"/>
  <c r="R134" i="8"/>
  <c r="P134" i="8"/>
  <c r="BI132" i="8"/>
  <c r="BH132" i="8"/>
  <c r="BG132" i="8"/>
  <c r="BF132" i="8"/>
  <c r="T132" i="8"/>
  <c r="R132" i="8"/>
  <c r="P132" i="8"/>
  <c r="BI130" i="8"/>
  <c r="BH130" i="8"/>
  <c r="BG130" i="8"/>
  <c r="BF130" i="8"/>
  <c r="T130" i="8"/>
  <c r="R130" i="8"/>
  <c r="P130" i="8"/>
  <c r="BI128" i="8"/>
  <c r="BH128" i="8"/>
  <c r="BG128" i="8"/>
  <c r="BF128" i="8"/>
  <c r="T128" i="8"/>
  <c r="R128" i="8"/>
  <c r="P128" i="8"/>
  <c r="BI126" i="8"/>
  <c r="BH126" i="8"/>
  <c r="BG126" i="8"/>
  <c r="BF126" i="8"/>
  <c r="T126" i="8"/>
  <c r="R126" i="8"/>
  <c r="P126" i="8"/>
  <c r="BI125" i="8"/>
  <c r="BH125" i="8"/>
  <c r="BG125" i="8"/>
  <c r="BF125" i="8"/>
  <c r="T125" i="8"/>
  <c r="R125" i="8"/>
  <c r="P125" i="8"/>
  <c r="J119" i="8"/>
  <c r="J118" i="8"/>
  <c r="F118" i="8"/>
  <c r="F116" i="8"/>
  <c r="E114" i="8"/>
  <c r="J92" i="8"/>
  <c r="J91" i="8"/>
  <c r="F91" i="8"/>
  <c r="F89" i="8"/>
  <c r="E87" i="8"/>
  <c r="J18" i="8"/>
  <c r="E18" i="8"/>
  <c r="F92" i="8"/>
  <c r="J17" i="8"/>
  <c r="J12" i="8"/>
  <c r="J116" i="8"/>
  <c r="E7" i="8"/>
  <c r="E85" i="8"/>
  <c r="J37" i="7"/>
  <c r="J36" i="7"/>
  <c r="AY100" i="1"/>
  <c r="J35" i="7"/>
  <c r="AX100" i="1"/>
  <c r="BI186" i="7"/>
  <c r="BH186" i="7"/>
  <c r="BG186" i="7"/>
  <c r="BF186" i="7"/>
  <c r="T186" i="7"/>
  <c r="R186" i="7"/>
  <c r="P186" i="7"/>
  <c r="BI185" i="7"/>
  <c r="BH185" i="7"/>
  <c r="BG185" i="7"/>
  <c r="BF185" i="7"/>
  <c r="T185" i="7"/>
  <c r="R185" i="7"/>
  <c r="P185" i="7"/>
  <c r="BI184" i="7"/>
  <c r="BH184" i="7"/>
  <c r="BG184" i="7"/>
  <c r="BF184" i="7"/>
  <c r="T184" i="7"/>
  <c r="R184" i="7"/>
  <c r="P184" i="7"/>
  <c r="BI183" i="7"/>
  <c r="BH183" i="7"/>
  <c r="BG183" i="7"/>
  <c r="BF183" i="7"/>
  <c r="T183" i="7"/>
  <c r="R183" i="7"/>
  <c r="P183" i="7"/>
  <c r="BI182" i="7"/>
  <c r="BH182" i="7"/>
  <c r="BG182" i="7"/>
  <c r="BF182" i="7"/>
  <c r="T182" i="7"/>
  <c r="R182" i="7"/>
  <c r="P182" i="7"/>
  <c r="BI181" i="7"/>
  <c r="BH181" i="7"/>
  <c r="BG181" i="7"/>
  <c r="BF181" i="7"/>
  <c r="T181" i="7"/>
  <c r="R181" i="7"/>
  <c r="P181" i="7"/>
  <c r="BI180" i="7"/>
  <c r="BH180" i="7"/>
  <c r="BG180" i="7"/>
  <c r="BF180" i="7"/>
  <c r="T180" i="7"/>
  <c r="R180" i="7"/>
  <c r="P180" i="7"/>
  <c r="BI179" i="7"/>
  <c r="BH179" i="7"/>
  <c r="BG179" i="7"/>
  <c r="BF179" i="7"/>
  <c r="T179" i="7"/>
  <c r="R179" i="7"/>
  <c r="P179" i="7"/>
  <c r="BI178" i="7"/>
  <c r="BH178" i="7"/>
  <c r="BG178" i="7"/>
  <c r="BF178" i="7"/>
  <c r="T178" i="7"/>
  <c r="R178" i="7"/>
  <c r="P178" i="7"/>
  <c r="BI177" i="7"/>
  <c r="BH177" i="7"/>
  <c r="BG177" i="7"/>
  <c r="BF177" i="7"/>
  <c r="T177" i="7"/>
  <c r="R177" i="7"/>
  <c r="P177" i="7"/>
  <c r="BI176" i="7"/>
  <c r="BH176" i="7"/>
  <c r="BG176" i="7"/>
  <c r="BF176" i="7"/>
  <c r="T176" i="7"/>
  <c r="R176" i="7"/>
  <c r="P176" i="7"/>
  <c r="BI174" i="7"/>
  <c r="BH174" i="7"/>
  <c r="BG174" i="7"/>
  <c r="BF174" i="7"/>
  <c r="T174" i="7"/>
  <c r="R174" i="7"/>
  <c r="P174" i="7"/>
  <c r="BI173" i="7"/>
  <c r="BH173" i="7"/>
  <c r="BG173" i="7"/>
  <c r="BF173" i="7"/>
  <c r="T173" i="7"/>
  <c r="R173" i="7"/>
  <c r="P173" i="7"/>
  <c r="BI172" i="7"/>
  <c r="BH172" i="7"/>
  <c r="BG172" i="7"/>
  <c r="BF172" i="7"/>
  <c r="T172" i="7"/>
  <c r="R172" i="7"/>
  <c r="P172" i="7"/>
  <c r="BI171" i="7"/>
  <c r="BH171" i="7"/>
  <c r="BG171" i="7"/>
  <c r="BF171" i="7"/>
  <c r="T171" i="7"/>
  <c r="R171" i="7"/>
  <c r="P171" i="7"/>
  <c r="BI170" i="7"/>
  <c r="BH170" i="7"/>
  <c r="BG170" i="7"/>
  <c r="BF170" i="7"/>
  <c r="T170" i="7"/>
  <c r="R170" i="7"/>
  <c r="P170" i="7"/>
  <c r="BI169" i="7"/>
  <c r="BH169" i="7"/>
  <c r="BG169" i="7"/>
  <c r="BF169" i="7"/>
  <c r="T169" i="7"/>
  <c r="R169" i="7"/>
  <c r="P169" i="7"/>
  <c r="BI168" i="7"/>
  <c r="BH168" i="7"/>
  <c r="BG168" i="7"/>
  <c r="BF168" i="7"/>
  <c r="T168" i="7"/>
  <c r="R168" i="7"/>
  <c r="P168" i="7"/>
  <c r="BI167" i="7"/>
  <c r="BH167" i="7"/>
  <c r="BG167" i="7"/>
  <c r="BF167" i="7"/>
  <c r="T167" i="7"/>
  <c r="R167" i="7"/>
  <c r="P167" i="7"/>
  <c r="BI166" i="7"/>
  <c r="BH166" i="7"/>
  <c r="BG166" i="7"/>
  <c r="BF166" i="7"/>
  <c r="T166" i="7"/>
  <c r="R166" i="7"/>
  <c r="P166" i="7"/>
  <c r="BI165" i="7"/>
  <c r="BH165" i="7"/>
  <c r="BG165" i="7"/>
  <c r="BF165" i="7"/>
  <c r="T165" i="7"/>
  <c r="R165" i="7"/>
  <c r="P165" i="7"/>
  <c r="BI164" i="7"/>
  <c r="BH164" i="7"/>
  <c r="BG164" i="7"/>
  <c r="BF164" i="7"/>
  <c r="T164" i="7"/>
  <c r="R164" i="7"/>
  <c r="P164" i="7"/>
  <c r="BI163" i="7"/>
  <c r="BH163" i="7"/>
  <c r="BG163" i="7"/>
  <c r="BF163" i="7"/>
  <c r="T163" i="7"/>
  <c r="R163" i="7"/>
  <c r="P163" i="7"/>
  <c r="BI162" i="7"/>
  <c r="BH162" i="7"/>
  <c r="BG162" i="7"/>
  <c r="BF162" i="7"/>
  <c r="T162" i="7"/>
  <c r="R162" i="7"/>
  <c r="P162" i="7"/>
  <c r="BI160" i="7"/>
  <c r="BH160" i="7"/>
  <c r="BG160" i="7"/>
  <c r="BF160" i="7"/>
  <c r="T160" i="7"/>
  <c r="R160" i="7"/>
  <c r="P160" i="7"/>
  <c r="BI159" i="7"/>
  <c r="BH159" i="7"/>
  <c r="BG159" i="7"/>
  <c r="BF159" i="7"/>
  <c r="T159" i="7"/>
  <c r="R159" i="7"/>
  <c r="P159" i="7"/>
  <c r="BI158" i="7"/>
  <c r="BH158" i="7"/>
  <c r="BG158" i="7"/>
  <c r="BF158" i="7"/>
  <c r="T158" i="7"/>
  <c r="R158" i="7"/>
  <c r="P158" i="7"/>
  <c r="BI157" i="7"/>
  <c r="BH157" i="7"/>
  <c r="BG157" i="7"/>
  <c r="BF157" i="7"/>
  <c r="T157" i="7"/>
  <c r="R157" i="7"/>
  <c r="P157" i="7"/>
  <c r="BI156" i="7"/>
  <c r="BH156" i="7"/>
  <c r="BG156" i="7"/>
  <c r="BF156" i="7"/>
  <c r="T156" i="7"/>
  <c r="R156" i="7"/>
  <c r="P156" i="7"/>
  <c r="BI155" i="7"/>
  <c r="BH155" i="7"/>
  <c r="BG155" i="7"/>
  <c r="BF155" i="7"/>
  <c r="T155" i="7"/>
  <c r="R155" i="7"/>
  <c r="P155" i="7"/>
  <c r="BI153" i="7"/>
  <c r="BH153" i="7"/>
  <c r="BG153" i="7"/>
  <c r="BF153" i="7"/>
  <c r="T153" i="7"/>
  <c r="R153" i="7"/>
  <c r="P153" i="7"/>
  <c r="BI152" i="7"/>
  <c r="BH152" i="7"/>
  <c r="BG152" i="7"/>
  <c r="BF152" i="7"/>
  <c r="T152" i="7"/>
  <c r="R152" i="7"/>
  <c r="P152" i="7"/>
  <c r="BI151" i="7"/>
  <c r="BH151" i="7"/>
  <c r="BG151" i="7"/>
  <c r="BF151" i="7"/>
  <c r="T151" i="7"/>
  <c r="R151" i="7"/>
  <c r="P151" i="7"/>
  <c r="BI150" i="7"/>
  <c r="BH150" i="7"/>
  <c r="BG150" i="7"/>
  <c r="BF150" i="7"/>
  <c r="T150" i="7"/>
  <c r="R150" i="7"/>
  <c r="P150" i="7"/>
  <c r="BI149" i="7"/>
  <c r="BH149" i="7"/>
  <c r="BG149" i="7"/>
  <c r="BF149" i="7"/>
  <c r="T149" i="7"/>
  <c r="R149" i="7"/>
  <c r="P149" i="7"/>
  <c r="BI148" i="7"/>
  <c r="BH148" i="7"/>
  <c r="BG148" i="7"/>
  <c r="BF148" i="7"/>
  <c r="T148" i="7"/>
  <c r="R148" i="7"/>
  <c r="P148" i="7"/>
  <c r="BI147" i="7"/>
  <c r="BH147" i="7"/>
  <c r="BG147" i="7"/>
  <c r="BF147" i="7"/>
  <c r="T147" i="7"/>
  <c r="R147" i="7"/>
  <c r="P147" i="7"/>
  <c r="BI145" i="7"/>
  <c r="BH145" i="7"/>
  <c r="BG145" i="7"/>
  <c r="BF145" i="7"/>
  <c r="T145" i="7"/>
  <c r="R145" i="7"/>
  <c r="P145" i="7"/>
  <c r="BI144" i="7"/>
  <c r="BH144" i="7"/>
  <c r="BG144" i="7"/>
  <c r="BF144" i="7"/>
  <c r="T144" i="7"/>
  <c r="R144" i="7"/>
  <c r="P144" i="7"/>
  <c r="BI143" i="7"/>
  <c r="BH143" i="7"/>
  <c r="BG143" i="7"/>
  <c r="BF143" i="7"/>
  <c r="T143" i="7"/>
  <c r="R143" i="7"/>
  <c r="P143" i="7"/>
  <c r="BI142" i="7"/>
  <c r="BH142" i="7"/>
  <c r="BG142" i="7"/>
  <c r="BF142" i="7"/>
  <c r="T142" i="7"/>
  <c r="R142" i="7"/>
  <c r="P142" i="7"/>
  <c r="BI141" i="7"/>
  <c r="BH141" i="7"/>
  <c r="BG141" i="7"/>
  <c r="BF141" i="7"/>
  <c r="T141" i="7"/>
  <c r="R141" i="7"/>
  <c r="P141" i="7"/>
  <c r="BI140" i="7"/>
  <c r="BH140" i="7"/>
  <c r="BG140" i="7"/>
  <c r="BF140" i="7"/>
  <c r="T140" i="7"/>
  <c r="R140" i="7"/>
  <c r="P140" i="7"/>
  <c r="BI139" i="7"/>
  <c r="BH139" i="7"/>
  <c r="BG139" i="7"/>
  <c r="BF139" i="7"/>
  <c r="T139" i="7"/>
  <c r="R139" i="7"/>
  <c r="P139" i="7"/>
  <c r="BI138" i="7"/>
  <c r="BH138" i="7"/>
  <c r="BG138" i="7"/>
  <c r="BF138" i="7"/>
  <c r="T138" i="7"/>
  <c r="R138" i="7"/>
  <c r="P138" i="7"/>
  <c r="BI137" i="7"/>
  <c r="BH137" i="7"/>
  <c r="BG137" i="7"/>
  <c r="BF137" i="7"/>
  <c r="T137" i="7"/>
  <c r="R137" i="7"/>
  <c r="P137" i="7"/>
  <c r="BI136" i="7"/>
  <c r="BH136" i="7"/>
  <c r="BG136" i="7"/>
  <c r="BF136" i="7"/>
  <c r="T136" i="7"/>
  <c r="R136" i="7"/>
  <c r="P136" i="7"/>
  <c r="BI135" i="7"/>
  <c r="BH135" i="7"/>
  <c r="BG135" i="7"/>
  <c r="BF135" i="7"/>
  <c r="T135" i="7"/>
  <c r="R135" i="7"/>
  <c r="P135" i="7"/>
  <c r="BI133" i="7"/>
  <c r="BH133" i="7"/>
  <c r="BG133" i="7"/>
  <c r="BF133" i="7"/>
  <c r="T133" i="7"/>
  <c r="R133" i="7"/>
  <c r="P133" i="7"/>
  <c r="BI132" i="7"/>
  <c r="BH132" i="7"/>
  <c r="BG132" i="7"/>
  <c r="BF132" i="7"/>
  <c r="T132" i="7"/>
  <c r="R132" i="7"/>
  <c r="P132" i="7"/>
  <c r="BI131" i="7"/>
  <c r="BH131" i="7"/>
  <c r="BG131" i="7"/>
  <c r="BF131" i="7"/>
  <c r="T131" i="7"/>
  <c r="R131" i="7"/>
  <c r="P131" i="7"/>
  <c r="BI130" i="7"/>
  <c r="BH130" i="7"/>
  <c r="BG130" i="7"/>
  <c r="BF130" i="7"/>
  <c r="T130" i="7"/>
  <c r="R130" i="7"/>
  <c r="P130" i="7"/>
  <c r="BI129" i="7"/>
  <c r="BH129" i="7"/>
  <c r="BG129" i="7"/>
  <c r="BF129" i="7"/>
  <c r="T129" i="7"/>
  <c r="R129" i="7"/>
  <c r="P129" i="7"/>
  <c r="BI128" i="7"/>
  <c r="BH128" i="7"/>
  <c r="BG128" i="7"/>
  <c r="BF128" i="7"/>
  <c r="T128" i="7"/>
  <c r="R128" i="7"/>
  <c r="P128" i="7"/>
  <c r="BI127" i="7"/>
  <c r="BH127" i="7"/>
  <c r="BG127" i="7"/>
  <c r="BF127" i="7"/>
  <c r="T127" i="7"/>
  <c r="R127" i="7"/>
  <c r="P127" i="7"/>
  <c r="BI126" i="7"/>
  <c r="BH126" i="7"/>
  <c r="BG126" i="7"/>
  <c r="BF126" i="7"/>
  <c r="T126" i="7"/>
  <c r="R126" i="7"/>
  <c r="P126" i="7"/>
  <c r="J120" i="7"/>
  <c r="J119" i="7"/>
  <c r="F119" i="7"/>
  <c r="F117" i="7"/>
  <c r="E115" i="7"/>
  <c r="J92" i="7"/>
  <c r="J91" i="7"/>
  <c r="F91" i="7"/>
  <c r="F89" i="7"/>
  <c r="E87" i="7"/>
  <c r="J18" i="7"/>
  <c r="E18" i="7"/>
  <c r="F92" i="7"/>
  <c r="J17" i="7"/>
  <c r="J12" i="7"/>
  <c r="J117" i="7"/>
  <c r="E7" i="7"/>
  <c r="E85" i="7"/>
  <c r="J37" i="6"/>
  <c r="J36" i="6"/>
  <c r="AY99" i="1"/>
  <c r="J35" i="6"/>
  <c r="AX99" i="1"/>
  <c r="BI327" i="6"/>
  <c r="BH327" i="6"/>
  <c r="BG327" i="6"/>
  <c r="BF327" i="6"/>
  <c r="T327" i="6"/>
  <c r="R327" i="6"/>
  <c r="P327" i="6"/>
  <c r="BI326" i="6"/>
  <c r="BH326" i="6"/>
  <c r="BG326" i="6"/>
  <c r="BF326" i="6"/>
  <c r="T326" i="6"/>
  <c r="R326" i="6"/>
  <c r="P326" i="6"/>
  <c r="BI325" i="6"/>
  <c r="BH325" i="6"/>
  <c r="BG325" i="6"/>
  <c r="BF325" i="6"/>
  <c r="T325" i="6"/>
  <c r="R325" i="6"/>
  <c r="P325" i="6"/>
  <c r="BI324" i="6"/>
  <c r="BH324" i="6"/>
  <c r="BG324" i="6"/>
  <c r="BF324" i="6"/>
  <c r="T324" i="6"/>
  <c r="R324" i="6"/>
  <c r="P324" i="6"/>
  <c r="BI323" i="6"/>
  <c r="BH323" i="6"/>
  <c r="BG323" i="6"/>
  <c r="BF323" i="6"/>
  <c r="T323" i="6"/>
  <c r="R323" i="6"/>
  <c r="P323" i="6"/>
  <c r="BI322" i="6"/>
  <c r="BH322" i="6"/>
  <c r="BG322" i="6"/>
  <c r="BF322" i="6"/>
  <c r="T322" i="6"/>
  <c r="R322" i="6"/>
  <c r="P322" i="6"/>
  <c r="BI321" i="6"/>
  <c r="BH321" i="6"/>
  <c r="BG321" i="6"/>
  <c r="BF321" i="6"/>
  <c r="T321" i="6"/>
  <c r="R321" i="6"/>
  <c r="P321" i="6"/>
  <c r="BI320" i="6"/>
  <c r="BH320" i="6"/>
  <c r="BG320" i="6"/>
  <c r="BF320" i="6"/>
  <c r="T320" i="6"/>
  <c r="R320" i="6"/>
  <c r="P320" i="6"/>
  <c r="BI319" i="6"/>
  <c r="BH319" i="6"/>
  <c r="BG319" i="6"/>
  <c r="BF319" i="6"/>
  <c r="T319" i="6"/>
  <c r="R319" i="6"/>
  <c r="P319" i="6"/>
  <c r="BI318" i="6"/>
  <c r="BH318" i="6"/>
  <c r="BG318" i="6"/>
  <c r="BF318" i="6"/>
  <c r="T318" i="6"/>
  <c r="R318" i="6"/>
  <c r="P318" i="6"/>
  <c r="BI317" i="6"/>
  <c r="BH317" i="6"/>
  <c r="BG317" i="6"/>
  <c r="BF317" i="6"/>
  <c r="T317" i="6"/>
  <c r="R317" i="6"/>
  <c r="P317" i="6"/>
  <c r="BI316" i="6"/>
  <c r="BH316" i="6"/>
  <c r="BG316" i="6"/>
  <c r="BF316" i="6"/>
  <c r="T316" i="6"/>
  <c r="R316" i="6"/>
  <c r="P316" i="6"/>
  <c r="BI315" i="6"/>
  <c r="BH315" i="6"/>
  <c r="BG315" i="6"/>
  <c r="BF315" i="6"/>
  <c r="T315" i="6"/>
  <c r="R315" i="6"/>
  <c r="P315" i="6"/>
  <c r="BI314" i="6"/>
  <c r="BH314" i="6"/>
  <c r="BG314" i="6"/>
  <c r="BF314" i="6"/>
  <c r="T314" i="6"/>
  <c r="R314" i="6"/>
  <c r="P314" i="6"/>
  <c r="BI313" i="6"/>
  <c r="BH313" i="6"/>
  <c r="BG313" i="6"/>
  <c r="BF313" i="6"/>
  <c r="T313" i="6"/>
  <c r="R313" i="6"/>
  <c r="P313" i="6"/>
  <c r="BI312" i="6"/>
  <c r="BH312" i="6"/>
  <c r="BG312" i="6"/>
  <c r="BF312" i="6"/>
  <c r="T312" i="6"/>
  <c r="R312" i="6"/>
  <c r="P312" i="6"/>
  <c r="BI311" i="6"/>
  <c r="BH311" i="6"/>
  <c r="BG311" i="6"/>
  <c r="BF311" i="6"/>
  <c r="T311" i="6"/>
  <c r="R311" i="6"/>
  <c r="P311" i="6"/>
  <c r="BI310" i="6"/>
  <c r="BH310" i="6"/>
  <c r="BG310" i="6"/>
  <c r="BF310" i="6"/>
  <c r="T310" i="6"/>
  <c r="R310" i="6"/>
  <c r="P310" i="6"/>
  <c r="BI309" i="6"/>
  <c r="BH309" i="6"/>
  <c r="BG309" i="6"/>
  <c r="BF309" i="6"/>
  <c r="T309" i="6"/>
  <c r="R309" i="6"/>
  <c r="P309" i="6"/>
  <c r="BI308" i="6"/>
  <c r="BH308" i="6"/>
  <c r="BG308" i="6"/>
  <c r="BF308" i="6"/>
  <c r="T308" i="6"/>
  <c r="R308" i="6"/>
  <c r="P308" i="6"/>
  <c r="BI307" i="6"/>
  <c r="BH307" i="6"/>
  <c r="BG307" i="6"/>
  <c r="BF307" i="6"/>
  <c r="T307" i="6"/>
  <c r="R307" i="6"/>
  <c r="P307" i="6"/>
  <c r="BI306" i="6"/>
  <c r="BH306" i="6"/>
  <c r="BG306" i="6"/>
  <c r="BF306" i="6"/>
  <c r="T306" i="6"/>
  <c r="R306" i="6"/>
  <c r="P306" i="6"/>
  <c r="BI304" i="6"/>
  <c r="BH304" i="6"/>
  <c r="BG304" i="6"/>
  <c r="BF304" i="6"/>
  <c r="T304" i="6"/>
  <c r="R304" i="6"/>
  <c r="P304" i="6"/>
  <c r="BI303" i="6"/>
  <c r="BH303" i="6"/>
  <c r="BG303" i="6"/>
  <c r="BF303" i="6"/>
  <c r="T303" i="6"/>
  <c r="R303" i="6"/>
  <c r="P303" i="6"/>
  <c r="BI299" i="6"/>
  <c r="BH299" i="6"/>
  <c r="BG299" i="6"/>
  <c r="BF299" i="6"/>
  <c r="T299" i="6"/>
  <c r="R299" i="6"/>
  <c r="P299" i="6"/>
  <c r="BI295" i="6"/>
  <c r="BH295" i="6"/>
  <c r="BG295" i="6"/>
  <c r="BF295" i="6"/>
  <c r="T295" i="6"/>
  <c r="R295" i="6"/>
  <c r="P295" i="6"/>
  <c r="BI291" i="6"/>
  <c r="BH291" i="6"/>
  <c r="BG291" i="6"/>
  <c r="BF291" i="6"/>
  <c r="T291" i="6"/>
  <c r="R291" i="6"/>
  <c r="P291" i="6"/>
  <c r="BI290" i="6"/>
  <c r="BH290" i="6"/>
  <c r="BG290" i="6"/>
  <c r="BF290" i="6"/>
  <c r="T290" i="6"/>
  <c r="R290" i="6"/>
  <c r="P290" i="6"/>
  <c r="BI289" i="6"/>
  <c r="BH289" i="6"/>
  <c r="BG289" i="6"/>
  <c r="BF289" i="6"/>
  <c r="T289" i="6"/>
  <c r="R289" i="6"/>
  <c r="P289" i="6"/>
  <c r="BI288" i="6"/>
  <c r="BH288" i="6"/>
  <c r="BG288" i="6"/>
  <c r="BF288" i="6"/>
  <c r="T288" i="6"/>
  <c r="R288" i="6"/>
  <c r="P288" i="6"/>
  <c r="BI287" i="6"/>
  <c r="BH287" i="6"/>
  <c r="BG287" i="6"/>
  <c r="BF287" i="6"/>
  <c r="T287" i="6"/>
  <c r="R287" i="6"/>
  <c r="P287" i="6"/>
  <c r="BI286" i="6"/>
  <c r="BH286" i="6"/>
  <c r="BG286" i="6"/>
  <c r="BF286" i="6"/>
  <c r="T286" i="6"/>
  <c r="R286" i="6"/>
  <c r="P286" i="6"/>
  <c r="BI285" i="6"/>
  <c r="BH285" i="6"/>
  <c r="BG285" i="6"/>
  <c r="BF285" i="6"/>
  <c r="T285" i="6"/>
  <c r="R285" i="6"/>
  <c r="P285" i="6"/>
  <c r="BI284" i="6"/>
  <c r="BH284" i="6"/>
  <c r="BG284" i="6"/>
  <c r="BF284" i="6"/>
  <c r="T284" i="6"/>
  <c r="R284" i="6"/>
  <c r="P284" i="6"/>
  <c r="BI283" i="6"/>
  <c r="BH283" i="6"/>
  <c r="BG283" i="6"/>
  <c r="BF283" i="6"/>
  <c r="T283" i="6"/>
  <c r="R283" i="6"/>
  <c r="P283" i="6"/>
  <c r="BI282" i="6"/>
  <c r="BH282" i="6"/>
  <c r="BG282" i="6"/>
  <c r="BF282" i="6"/>
  <c r="T282" i="6"/>
  <c r="R282" i="6"/>
  <c r="P282" i="6"/>
  <c r="BI281" i="6"/>
  <c r="BH281" i="6"/>
  <c r="BG281" i="6"/>
  <c r="BF281" i="6"/>
  <c r="T281" i="6"/>
  <c r="R281" i="6"/>
  <c r="P281" i="6"/>
  <c r="BI280" i="6"/>
  <c r="BH280" i="6"/>
  <c r="BG280" i="6"/>
  <c r="BF280" i="6"/>
  <c r="T280" i="6"/>
  <c r="R280" i="6"/>
  <c r="P280" i="6"/>
  <c r="BI279" i="6"/>
  <c r="BH279" i="6"/>
  <c r="BG279" i="6"/>
  <c r="BF279" i="6"/>
  <c r="T279" i="6"/>
  <c r="R279" i="6"/>
  <c r="P279" i="6"/>
  <c r="BI278" i="6"/>
  <c r="BH278" i="6"/>
  <c r="BG278" i="6"/>
  <c r="BF278" i="6"/>
  <c r="T278" i="6"/>
  <c r="R278" i="6"/>
  <c r="P278" i="6"/>
  <c r="BI277" i="6"/>
  <c r="BH277" i="6"/>
  <c r="BG277" i="6"/>
  <c r="BF277" i="6"/>
  <c r="T277" i="6"/>
  <c r="R277" i="6"/>
  <c r="P277" i="6"/>
  <c r="BI275" i="6"/>
  <c r="BH275" i="6"/>
  <c r="BG275" i="6"/>
  <c r="BF275" i="6"/>
  <c r="T275" i="6"/>
  <c r="R275" i="6"/>
  <c r="P275" i="6"/>
  <c r="BI274" i="6"/>
  <c r="BH274" i="6"/>
  <c r="BG274" i="6"/>
  <c r="BF274" i="6"/>
  <c r="T274" i="6"/>
  <c r="R274" i="6"/>
  <c r="P274" i="6"/>
  <c r="BI273" i="6"/>
  <c r="BH273" i="6"/>
  <c r="BG273" i="6"/>
  <c r="BF273" i="6"/>
  <c r="T273" i="6"/>
  <c r="R273" i="6"/>
  <c r="P273" i="6"/>
  <c r="BI272" i="6"/>
  <c r="BH272" i="6"/>
  <c r="BG272" i="6"/>
  <c r="BF272" i="6"/>
  <c r="T272" i="6"/>
  <c r="R272" i="6"/>
  <c r="P272" i="6"/>
  <c r="BI271" i="6"/>
  <c r="BH271" i="6"/>
  <c r="BG271" i="6"/>
  <c r="BF271" i="6"/>
  <c r="T271" i="6"/>
  <c r="R271" i="6"/>
  <c r="P271" i="6"/>
  <c r="BI270" i="6"/>
  <c r="BH270" i="6"/>
  <c r="BG270" i="6"/>
  <c r="BF270" i="6"/>
  <c r="T270" i="6"/>
  <c r="R270" i="6"/>
  <c r="P270" i="6"/>
  <c r="BI269" i="6"/>
  <c r="BH269" i="6"/>
  <c r="BG269" i="6"/>
  <c r="BF269" i="6"/>
  <c r="T269" i="6"/>
  <c r="R269" i="6"/>
  <c r="P269" i="6"/>
  <c r="BI268" i="6"/>
  <c r="BH268" i="6"/>
  <c r="BG268" i="6"/>
  <c r="BF268" i="6"/>
  <c r="T268" i="6"/>
  <c r="R268" i="6"/>
  <c r="P268" i="6"/>
  <c r="BI266" i="6"/>
  <c r="BH266" i="6"/>
  <c r="BG266" i="6"/>
  <c r="BF266" i="6"/>
  <c r="T266" i="6"/>
  <c r="R266" i="6"/>
  <c r="P266" i="6"/>
  <c r="BI265" i="6"/>
  <c r="BH265" i="6"/>
  <c r="BG265" i="6"/>
  <c r="BF265" i="6"/>
  <c r="T265" i="6"/>
  <c r="R265" i="6"/>
  <c r="P265" i="6"/>
  <c r="BI264" i="6"/>
  <c r="BH264" i="6"/>
  <c r="BG264" i="6"/>
  <c r="BF264" i="6"/>
  <c r="T264" i="6"/>
  <c r="R264" i="6"/>
  <c r="P264" i="6"/>
  <c r="BI263" i="6"/>
  <c r="BH263" i="6"/>
  <c r="BG263" i="6"/>
  <c r="BF263" i="6"/>
  <c r="T263" i="6"/>
  <c r="R263" i="6"/>
  <c r="P263" i="6"/>
  <c r="BI259" i="6"/>
  <c r="BH259" i="6"/>
  <c r="BG259" i="6"/>
  <c r="BF259" i="6"/>
  <c r="T259" i="6"/>
  <c r="R259" i="6"/>
  <c r="P259" i="6"/>
  <c r="BI255" i="6"/>
  <c r="BH255" i="6"/>
  <c r="BG255" i="6"/>
  <c r="BF255" i="6"/>
  <c r="T255" i="6"/>
  <c r="R255" i="6"/>
  <c r="P255" i="6"/>
  <c r="BI254" i="6"/>
  <c r="BH254" i="6"/>
  <c r="BG254" i="6"/>
  <c r="BF254" i="6"/>
  <c r="T254" i="6"/>
  <c r="R254" i="6"/>
  <c r="P254" i="6"/>
  <c r="BI253" i="6"/>
  <c r="BH253" i="6"/>
  <c r="BG253" i="6"/>
  <c r="BF253" i="6"/>
  <c r="T253" i="6"/>
  <c r="R253" i="6"/>
  <c r="P253" i="6"/>
  <c r="BI252" i="6"/>
  <c r="BH252" i="6"/>
  <c r="BG252" i="6"/>
  <c r="BF252" i="6"/>
  <c r="T252" i="6"/>
  <c r="R252" i="6"/>
  <c r="P252" i="6"/>
  <c r="BI251" i="6"/>
  <c r="BH251" i="6"/>
  <c r="BG251" i="6"/>
  <c r="BF251" i="6"/>
  <c r="T251" i="6"/>
  <c r="R251" i="6"/>
  <c r="P251" i="6"/>
  <c r="BI250" i="6"/>
  <c r="BH250" i="6"/>
  <c r="BG250" i="6"/>
  <c r="BF250" i="6"/>
  <c r="T250" i="6"/>
  <c r="R250" i="6"/>
  <c r="P250" i="6"/>
  <c r="BI249" i="6"/>
  <c r="BH249" i="6"/>
  <c r="BG249" i="6"/>
  <c r="BF249" i="6"/>
  <c r="T249" i="6"/>
  <c r="R249" i="6"/>
  <c r="P249" i="6"/>
  <c r="BI248" i="6"/>
  <c r="BH248" i="6"/>
  <c r="BG248" i="6"/>
  <c r="BF248" i="6"/>
  <c r="T248" i="6"/>
  <c r="R248" i="6"/>
  <c r="P248" i="6"/>
  <c r="BI247" i="6"/>
  <c r="BH247" i="6"/>
  <c r="BG247" i="6"/>
  <c r="BF247" i="6"/>
  <c r="T247" i="6"/>
  <c r="R247" i="6"/>
  <c r="P247" i="6"/>
  <c r="BI246" i="6"/>
  <c r="BH246" i="6"/>
  <c r="BG246" i="6"/>
  <c r="BF246" i="6"/>
  <c r="T246" i="6"/>
  <c r="R246" i="6"/>
  <c r="P246" i="6"/>
  <c r="BI245" i="6"/>
  <c r="BH245" i="6"/>
  <c r="BG245" i="6"/>
  <c r="BF245" i="6"/>
  <c r="T245" i="6"/>
  <c r="R245" i="6"/>
  <c r="P245" i="6"/>
  <c r="BI244" i="6"/>
  <c r="BH244" i="6"/>
  <c r="BG244" i="6"/>
  <c r="BF244" i="6"/>
  <c r="T244" i="6"/>
  <c r="R244" i="6"/>
  <c r="P244" i="6"/>
  <c r="BI243" i="6"/>
  <c r="BH243" i="6"/>
  <c r="BG243" i="6"/>
  <c r="BF243" i="6"/>
  <c r="T243" i="6"/>
  <c r="R243" i="6"/>
  <c r="P243" i="6"/>
  <c r="BI242" i="6"/>
  <c r="BH242" i="6"/>
  <c r="BG242" i="6"/>
  <c r="BF242" i="6"/>
  <c r="T242" i="6"/>
  <c r="R242" i="6"/>
  <c r="P242" i="6"/>
  <c r="BI240" i="6"/>
  <c r="BH240" i="6"/>
  <c r="BG240" i="6"/>
  <c r="BF240" i="6"/>
  <c r="T240" i="6"/>
  <c r="R240" i="6"/>
  <c r="P240" i="6"/>
  <c r="BI239" i="6"/>
  <c r="BH239" i="6"/>
  <c r="BG239" i="6"/>
  <c r="BF239" i="6"/>
  <c r="T239" i="6"/>
  <c r="R239" i="6"/>
  <c r="P239" i="6"/>
  <c r="BI238" i="6"/>
  <c r="BH238" i="6"/>
  <c r="BG238" i="6"/>
  <c r="BF238" i="6"/>
  <c r="T238" i="6"/>
  <c r="R238" i="6"/>
  <c r="P238" i="6"/>
  <c r="BI237" i="6"/>
  <c r="BH237" i="6"/>
  <c r="BG237" i="6"/>
  <c r="BF237" i="6"/>
  <c r="T237" i="6"/>
  <c r="R237" i="6"/>
  <c r="P237" i="6"/>
  <c r="BI236" i="6"/>
  <c r="BH236" i="6"/>
  <c r="BG236" i="6"/>
  <c r="BF236" i="6"/>
  <c r="T236" i="6"/>
  <c r="R236" i="6"/>
  <c r="P236" i="6"/>
  <c r="BI235" i="6"/>
  <c r="BH235" i="6"/>
  <c r="BG235" i="6"/>
  <c r="BF235" i="6"/>
  <c r="T235" i="6"/>
  <c r="R235" i="6"/>
  <c r="P235" i="6"/>
  <c r="BI234" i="6"/>
  <c r="BH234" i="6"/>
  <c r="BG234" i="6"/>
  <c r="BF234" i="6"/>
  <c r="T234" i="6"/>
  <c r="R234" i="6"/>
  <c r="P234" i="6"/>
  <c r="BI233" i="6"/>
  <c r="BH233" i="6"/>
  <c r="BG233" i="6"/>
  <c r="BF233" i="6"/>
  <c r="T233" i="6"/>
  <c r="R233" i="6"/>
  <c r="P233" i="6"/>
  <c r="BI232" i="6"/>
  <c r="BH232" i="6"/>
  <c r="BG232" i="6"/>
  <c r="BF232" i="6"/>
  <c r="T232" i="6"/>
  <c r="R232" i="6"/>
  <c r="P232" i="6"/>
  <c r="BI231" i="6"/>
  <c r="BH231" i="6"/>
  <c r="BG231" i="6"/>
  <c r="BF231" i="6"/>
  <c r="T231" i="6"/>
  <c r="R231" i="6"/>
  <c r="P231" i="6"/>
  <c r="BI230" i="6"/>
  <c r="BH230" i="6"/>
  <c r="BG230" i="6"/>
  <c r="BF230" i="6"/>
  <c r="T230" i="6"/>
  <c r="R230" i="6"/>
  <c r="P230" i="6"/>
  <c r="BI229" i="6"/>
  <c r="BH229" i="6"/>
  <c r="BG229" i="6"/>
  <c r="BF229" i="6"/>
  <c r="T229" i="6"/>
  <c r="R229" i="6"/>
  <c r="P229" i="6"/>
  <c r="BI228" i="6"/>
  <c r="BH228" i="6"/>
  <c r="BG228" i="6"/>
  <c r="BF228" i="6"/>
  <c r="T228" i="6"/>
  <c r="R228" i="6"/>
  <c r="P228" i="6"/>
  <c r="BI227" i="6"/>
  <c r="BH227" i="6"/>
  <c r="BG227" i="6"/>
  <c r="BF227" i="6"/>
  <c r="T227" i="6"/>
  <c r="R227" i="6"/>
  <c r="P227" i="6"/>
  <c r="BI226" i="6"/>
  <c r="BH226" i="6"/>
  <c r="BG226" i="6"/>
  <c r="BF226" i="6"/>
  <c r="T226" i="6"/>
  <c r="R226" i="6"/>
  <c r="P226" i="6"/>
  <c r="BI225" i="6"/>
  <c r="BH225" i="6"/>
  <c r="BG225" i="6"/>
  <c r="BF225" i="6"/>
  <c r="T225" i="6"/>
  <c r="R225" i="6"/>
  <c r="P225" i="6"/>
  <c r="BI224" i="6"/>
  <c r="BH224" i="6"/>
  <c r="BG224" i="6"/>
  <c r="BF224" i="6"/>
  <c r="T224" i="6"/>
  <c r="R224" i="6"/>
  <c r="P224" i="6"/>
  <c r="BI223" i="6"/>
  <c r="BH223" i="6"/>
  <c r="BG223" i="6"/>
  <c r="BF223" i="6"/>
  <c r="T223" i="6"/>
  <c r="R223" i="6"/>
  <c r="P223" i="6"/>
  <c r="BI222" i="6"/>
  <c r="BH222" i="6"/>
  <c r="BG222" i="6"/>
  <c r="BF222" i="6"/>
  <c r="T222" i="6"/>
  <c r="R222" i="6"/>
  <c r="P222" i="6"/>
  <c r="BI221" i="6"/>
  <c r="BH221" i="6"/>
  <c r="BG221" i="6"/>
  <c r="BF221" i="6"/>
  <c r="T221" i="6"/>
  <c r="R221" i="6"/>
  <c r="P221" i="6"/>
  <c r="BI218" i="6"/>
  <c r="BH218" i="6"/>
  <c r="BG218" i="6"/>
  <c r="BF218" i="6"/>
  <c r="T218" i="6"/>
  <c r="T217" i="6"/>
  <c r="R218" i="6"/>
  <c r="R217" i="6"/>
  <c r="P218" i="6"/>
  <c r="P217" i="6"/>
  <c r="BI216" i="6"/>
  <c r="BH216" i="6"/>
  <c r="BG216" i="6"/>
  <c r="BF216" i="6"/>
  <c r="T216" i="6"/>
  <c r="R216" i="6"/>
  <c r="P216" i="6"/>
  <c r="BI215" i="6"/>
  <c r="BH215" i="6"/>
  <c r="BG215" i="6"/>
  <c r="BF215" i="6"/>
  <c r="T215" i="6"/>
  <c r="R215" i="6"/>
  <c r="P215" i="6"/>
  <c r="BI213" i="6"/>
  <c r="BH213" i="6"/>
  <c r="BG213" i="6"/>
  <c r="BF213" i="6"/>
  <c r="T213" i="6"/>
  <c r="R213" i="6"/>
  <c r="P213" i="6"/>
  <c r="BI212" i="6"/>
  <c r="BH212" i="6"/>
  <c r="BG212" i="6"/>
  <c r="BF212" i="6"/>
  <c r="T212" i="6"/>
  <c r="R212" i="6"/>
  <c r="P212" i="6"/>
  <c r="BI210" i="6"/>
  <c r="BH210" i="6"/>
  <c r="BG210" i="6"/>
  <c r="BF210" i="6"/>
  <c r="T210" i="6"/>
  <c r="R210" i="6"/>
  <c r="P210" i="6"/>
  <c r="BI209" i="6"/>
  <c r="BH209" i="6"/>
  <c r="BG209" i="6"/>
  <c r="BF209" i="6"/>
  <c r="T209" i="6"/>
  <c r="R209" i="6"/>
  <c r="P209" i="6"/>
  <c r="BI207" i="6"/>
  <c r="BH207" i="6"/>
  <c r="BG207" i="6"/>
  <c r="BF207" i="6"/>
  <c r="T207" i="6"/>
  <c r="R207" i="6"/>
  <c r="P207" i="6"/>
  <c r="BI206" i="6"/>
  <c r="BH206" i="6"/>
  <c r="BG206" i="6"/>
  <c r="BF206" i="6"/>
  <c r="T206" i="6"/>
  <c r="R206" i="6"/>
  <c r="P206" i="6"/>
  <c r="BI203" i="6"/>
  <c r="BH203" i="6"/>
  <c r="BG203" i="6"/>
  <c r="BF203" i="6"/>
  <c r="T203" i="6"/>
  <c r="R203" i="6"/>
  <c r="P203" i="6"/>
  <c r="BI201" i="6"/>
  <c r="BH201" i="6"/>
  <c r="BG201" i="6"/>
  <c r="BF201" i="6"/>
  <c r="T201" i="6"/>
  <c r="R201" i="6"/>
  <c r="P201" i="6"/>
  <c r="BI198" i="6"/>
  <c r="BH198" i="6"/>
  <c r="BG198" i="6"/>
  <c r="BF198" i="6"/>
  <c r="T198" i="6"/>
  <c r="R198" i="6"/>
  <c r="P198" i="6"/>
  <c r="BI196" i="6"/>
  <c r="BH196" i="6"/>
  <c r="BG196" i="6"/>
  <c r="BF196" i="6"/>
  <c r="T196" i="6"/>
  <c r="R196" i="6"/>
  <c r="P196" i="6"/>
  <c r="BI195" i="6"/>
  <c r="BH195" i="6"/>
  <c r="BG195" i="6"/>
  <c r="BF195" i="6"/>
  <c r="T195" i="6"/>
  <c r="R195" i="6"/>
  <c r="P195" i="6"/>
  <c r="BI194" i="6"/>
  <c r="BH194" i="6"/>
  <c r="BG194" i="6"/>
  <c r="BF194" i="6"/>
  <c r="T194" i="6"/>
  <c r="R194" i="6"/>
  <c r="P194" i="6"/>
  <c r="BI192" i="6"/>
  <c r="BH192" i="6"/>
  <c r="BG192" i="6"/>
  <c r="BF192" i="6"/>
  <c r="T192" i="6"/>
  <c r="R192" i="6"/>
  <c r="P192" i="6"/>
  <c r="BI191" i="6"/>
  <c r="BH191" i="6"/>
  <c r="BG191" i="6"/>
  <c r="BF191" i="6"/>
  <c r="T191" i="6"/>
  <c r="R191" i="6"/>
  <c r="P191" i="6"/>
  <c r="BI190" i="6"/>
  <c r="BH190" i="6"/>
  <c r="BG190" i="6"/>
  <c r="BF190" i="6"/>
  <c r="T190" i="6"/>
  <c r="R190" i="6"/>
  <c r="P190" i="6"/>
  <c r="BI188" i="6"/>
  <c r="BH188" i="6"/>
  <c r="BG188" i="6"/>
  <c r="BF188" i="6"/>
  <c r="T188" i="6"/>
  <c r="R188" i="6"/>
  <c r="P188" i="6"/>
  <c r="BI185" i="6"/>
  <c r="BH185" i="6"/>
  <c r="BG185" i="6"/>
  <c r="BF185" i="6"/>
  <c r="T185" i="6"/>
  <c r="R185" i="6"/>
  <c r="P185" i="6"/>
  <c r="BI184" i="6"/>
  <c r="BH184" i="6"/>
  <c r="BG184" i="6"/>
  <c r="BF184" i="6"/>
  <c r="T184" i="6"/>
  <c r="R184" i="6"/>
  <c r="P184" i="6"/>
  <c r="BI183" i="6"/>
  <c r="BH183" i="6"/>
  <c r="BG183" i="6"/>
  <c r="BF183" i="6"/>
  <c r="T183" i="6"/>
  <c r="R183" i="6"/>
  <c r="P183" i="6"/>
  <c r="BI182" i="6"/>
  <c r="BH182" i="6"/>
  <c r="BG182" i="6"/>
  <c r="BF182" i="6"/>
  <c r="T182" i="6"/>
  <c r="R182" i="6"/>
  <c r="P182" i="6"/>
  <c r="BI181" i="6"/>
  <c r="BH181" i="6"/>
  <c r="BG181" i="6"/>
  <c r="BF181" i="6"/>
  <c r="T181" i="6"/>
  <c r="R181" i="6"/>
  <c r="P181" i="6"/>
  <c r="BI180" i="6"/>
  <c r="BH180" i="6"/>
  <c r="BG180" i="6"/>
  <c r="BF180" i="6"/>
  <c r="T180" i="6"/>
  <c r="R180" i="6"/>
  <c r="P180" i="6"/>
  <c r="BI179" i="6"/>
  <c r="BH179" i="6"/>
  <c r="BG179" i="6"/>
  <c r="BF179" i="6"/>
  <c r="T179" i="6"/>
  <c r="R179" i="6"/>
  <c r="P179" i="6"/>
  <c r="BI178" i="6"/>
  <c r="BH178" i="6"/>
  <c r="BG178" i="6"/>
  <c r="BF178" i="6"/>
  <c r="T178" i="6"/>
  <c r="R178" i="6"/>
  <c r="P178" i="6"/>
  <c r="BI177" i="6"/>
  <c r="BH177" i="6"/>
  <c r="BG177" i="6"/>
  <c r="BF177" i="6"/>
  <c r="T177" i="6"/>
  <c r="R177" i="6"/>
  <c r="P177" i="6"/>
  <c r="BI176" i="6"/>
  <c r="BH176" i="6"/>
  <c r="BG176" i="6"/>
  <c r="BF176" i="6"/>
  <c r="T176" i="6"/>
  <c r="R176" i="6"/>
  <c r="P176" i="6"/>
  <c r="BI174" i="6"/>
  <c r="BH174" i="6"/>
  <c r="BG174" i="6"/>
  <c r="BF174" i="6"/>
  <c r="T174" i="6"/>
  <c r="R174" i="6"/>
  <c r="P174" i="6"/>
  <c r="BI173" i="6"/>
  <c r="BH173" i="6"/>
  <c r="BG173" i="6"/>
  <c r="BF173" i="6"/>
  <c r="T173" i="6"/>
  <c r="R173" i="6"/>
  <c r="P173" i="6"/>
  <c r="BI171" i="6"/>
  <c r="BH171" i="6"/>
  <c r="BG171" i="6"/>
  <c r="BF171" i="6"/>
  <c r="T171" i="6"/>
  <c r="R171" i="6"/>
  <c r="P171" i="6"/>
  <c r="BI170" i="6"/>
  <c r="BH170" i="6"/>
  <c r="BG170" i="6"/>
  <c r="BF170" i="6"/>
  <c r="T170" i="6"/>
  <c r="R170" i="6"/>
  <c r="P170" i="6"/>
  <c r="BI168" i="6"/>
  <c r="BH168" i="6"/>
  <c r="BG168" i="6"/>
  <c r="BF168" i="6"/>
  <c r="T168" i="6"/>
  <c r="R168" i="6"/>
  <c r="P168" i="6"/>
  <c r="BI167" i="6"/>
  <c r="BH167" i="6"/>
  <c r="BG167" i="6"/>
  <c r="BF167" i="6"/>
  <c r="T167" i="6"/>
  <c r="R167" i="6"/>
  <c r="P167" i="6"/>
  <c r="BI165" i="6"/>
  <c r="BH165" i="6"/>
  <c r="BG165" i="6"/>
  <c r="BF165" i="6"/>
  <c r="T165" i="6"/>
  <c r="R165" i="6"/>
  <c r="P165" i="6"/>
  <c r="BI161" i="6"/>
  <c r="BH161" i="6"/>
  <c r="BG161" i="6"/>
  <c r="BF161" i="6"/>
  <c r="T161" i="6"/>
  <c r="R161" i="6"/>
  <c r="P161" i="6"/>
  <c r="BI156" i="6"/>
  <c r="BH156" i="6"/>
  <c r="BG156" i="6"/>
  <c r="BF156" i="6"/>
  <c r="T156" i="6"/>
  <c r="R156" i="6"/>
  <c r="P156" i="6"/>
  <c r="BI154" i="6"/>
  <c r="BH154" i="6"/>
  <c r="BG154" i="6"/>
  <c r="BF154" i="6"/>
  <c r="T154" i="6"/>
  <c r="R154" i="6"/>
  <c r="P154" i="6"/>
  <c r="BI153" i="6"/>
  <c r="BH153" i="6"/>
  <c r="BG153" i="6"/>
  <c r="BF153" i="6"/>
  <c r="T153" i="6"/>
  <c r="R153" i="6"/>
  <c r="P153" i="6"/>
  <c r="BI151" i="6"/>
  <c r="BH151" i="6"/>
  <c r="BG151" i="6"/>
  <c r="BF151" i="6"/>
  <c r="T151" i="6"/>
  <c r="R151" i="6"/>
  <c r="P151" i="6"/>
  <c r="BI149" i="6"/>
  <c r="BH149" i="6"/>
  <c r="BG149" i="6"/>
  <c r="BF149" i="6"/>
  <c r="T149" i="6"/>
  <c r="R149" i="6"/>
  <c r="P149" i="6"/>
  <c r="BI148" i="6"/>
  <c r="BH148" i="6"/>
  <c r="BG148" i="6"/>
  <c r="BF148" i="6"/>
  <c r="T148" i="6"/>
  <c r="R148" i="6"/>
  <c r="P148" i="6"/>
  <c r="BI147" i="6"/>
  <c r="BH147" i="6"/>
  <c r="BG147" i="6"/>
  <c r="BF147" i="6"/>
  <c r="T147" i="6"/>
  <c r="R147" i="6"/>
  <c r="P147" i="6"/>
  <c r="BI146" i="6"/>
  <c r="BH146" i="6"/>
  <c r="BG146" i="6"/>
  <c r="BF146" i="6"/>
  <c r="T146" i="6"/>
  <c r="R146" i="6"/>
  <c r="P146" i="6"/>
  <c r="BI145" i="6"/>
  <c r="BH145" i="6"/>
  <c r="BG145" i="6"/>
  <c r="BF145" i="6"/>
  <c r="T145" i="6"/>
  <c r="R145" i="6"/>
  <c r="P145" i="6"/>
  <c r="BI144" i="6"/>
  <c r="BH144" i="6"/>
  <c r="BG144" i="6"/>
  <c r="BF144" i="6"/>
  <c r="T144" i="6"/>
  <c r="R144" i="6"/>
  <c r="P144" i="6"/>
  <c r="BI142" i="6"/>
  <c r="BH142" i="6"/>
  <c r="BG142" i="6"/>
  <c r="BF142" i="6"/>
  <c r="T142" i="6"/>
  <c r="R142" i="6"/>
  <c r="P142" i="6"/>
  <c r="BI141" i="6"/>
  <c r="BH141" i="6"/>
  <c r="BG141" i="6"/>
  <c r="BF141" i="6"/>
  <c r="T141" i="6"/>
  <c r="R141" i="6"/>
  <c r="P141" i="6"/>
  <c r="BI139" i="6"/>
  <c r="BH139" i="6"/>
  <c r="BG139" i="6"/>
  <c r="BF139" i="6"/>
  <c r="T139" i="6"/>
  <c r="R139" i="6"/>
  <c r="P139" i="6"/>
  <c r="BI137" i="6"/>
  <c r="BH137" i="6"/>
  <c r="BG137" i="6"/>
  <c r="BF137" i="6"/>
  <c r="T137" i="6"/>
  <c r="R137" i="6"/>
  <c r="P137" i="6"/>
  <c r="BI135" i="6"/>
  <c r="BH135" i="6"/>
  <c r="BG135" i="6"/>
  <c r="BF135" i="6"/>
  <c r="T135" i="6"/>
  <c r="R135" i="6"/>
  <c r="P135" i="6"/>
  <c r="BI133" i="6"/>
  <c r="BH133" i="6"/>
  <c r="BG133" i="6"/>
  <c r="BF133" i="6"/>
  <c r="T133" i="6"/>
  <c r="R133" i="6"/>
  <c r="P133" i="6"/>
  <c r="J127" i="6"/>
  <c r="J126" i="6"/>
  <c r="F126" i="6"/>
  <c r="F124" i="6"/>
  <c r="E122" i="6"/>
  <c r="J92" i="6"/>
  <c r="J91" i="6"/>
  <c r="F91" i="6"/>
  <c r="F89" i="6"/>
  <c r="E87" i="6"/>
  <c r="J18" i="6"/>
  <c r="E18" i="6"/>
  <c r="F92" i="6"/>
  <c r="J17" i="6"/>
  <c r="J12" i="6"/>
  <c r="J124" i="6"/>
  <c r="E7" i="6"/>
  <c r="E85" i="6" s="1"/>
  <c r="J37" i="5"/>
  <c r="J36" i="5"/>
  <c r="AY98" i="1"/>
  <c r="J35" i="5"/>
  <c r="AX98" i="1"/>
  <c r="BI1702" i="5"/>
  <c r="BH1702" i="5"/>
  <c r="BG1702" i="5"/>
  <c r="BF1702" i="5"/>
  <c r="T1702" i="5"/>
  <c r="R1702" i="5"/>
  <c r="P1702" i="5"/>
  <c r="BI1700" i="5"/>
  <c r="BH1700" i="5"/>
  <c r="BG1700" i="5"/>
  <c r="BF1700" i="5"/>
  <c r="T1700" i="5"/>
  <c r="R1700" i="5"/>
  <c r="P1700" i="5"/>
  <c r="BI1698" i="5"/>
  <c r="BH1698" i="5"/>
  <c r="BG1698" i="5"/>
  <c r="BF1698" i="5"/>
  <c r="T1698" i="5"/>
  <c r="R1698" i="5"/>
  <c r="P1698" i="5"/>
  <c r="BI1696" i="5"/>
  <c r="BH1696" i="5"/>
  <c r="BG1696" i="5"/>
  <c r="BF1696" i="5"/>
  <c r="T1696" i="5"/>
  <c r="R1696" i="5"/>
  <c r="P1696" i="5"/>
  <c r="BI1695" i="5"/>
  <c r="BH1695" i="5"/>
  <c r="BG1695" i="5"/>
  <c r="BF1695" i="5"/>
  <c r="T1695" i="5"/>
  <c r="R1695" i="5"/>
  <c r="P1695" i="5"/>
  <c r="BI1694" i="5"/>
  <c r="BH1694" i="5"/>
  <c r="BG1694" i="5"/>
  <c r="BF1694" i="5"/>
  <c r="T1694" i="5"/>
  <c r="R1694" i="5"/>
  <c r="P1694" i="5"/>
  <c r="BI1693" i="5"/>
  <c r="BH1693" i="5"/>
  <c r="BG1693" i="5"/>
  <c r="BF1693" i="5"/>
  <c r="T1693" i="5"/>
  <c r="R1693" i="5"/>
  <c r="P1693" i="5"/>
  <c r="BI1692" i="5"/>
  <c r="BH1692" i="5"/>
  <c r="BG1692" i="5"/>
  <c r="BF1692" i="5"/>
  <c r="T1692" i="5"/>
  <c r="R1692" i="5"/>
  <c r="P1692" i="5"/>
  <c r="BI1691" i="5"/>
  <c r="BH1691" i="5"/>
  <c r="BG1691" i="5"/>
  <c r="BF1691" i="5"/>
  <c r="T1691" i="5"/>
  <c r="R1691" i="5"/>
  <c r="P1691" i="5"/>
  <c r="BI1690" i="5"/>
  <c r="BH1690" i="5"/>
  <c r="BG1690" i="5"/>
  <c r="BF1690" i="5"/>
  <c r="T1690" i="5"/>
  <c r="R1690" i="5"/>
  <c r="P1690" i="5"/>
  <c r="BI1689" i="5"/>
  <c r="BH1689" i="5"/>
  <c r="BG1689" i="5"/>
  <c r="BF1689" i="5"/>
  <c r="T1689" i="5"/>
  <c r="R1689" i="5"/>
  <c r="P1689" i="5"/>
  <c r="BI1688" i="5"/>
  <c r="BH1688" i="5"/>
  <c r="BG1688" i="5"/>
  <c r="BF1688" i="5"/>
  <c r="T1688" i="5"/>
  <c r="R1688" i="5"/>
  <c r="P1688" i="5"/>
  <c r="BI1687" i="5"/>
  <c r="BH1687" i="5"/>
  <c r="BG1687" i="5"/>
  <c r="BF1687" i="5"/>
  <c r="T1687" i="5"/>
  <c r="R1687" i="5"/>
  <c r="P1687" i="5"/>
  <c r="BI1686" i="5"/>
  <c r="BH1686" i="5"/>
  <c r="BG1686" i="5"/>
  <c r="BF1686" i="5"/>
  <c r="T1686" i="5"/>
  <c r="R1686" i="5"/>
  <c r="P1686" i="5"/>
  <c r="BI1685" i="5"/>
  <c r="BH1685" i="5"/>
  <c r="BG1685" i="5"/>
  <c r="BF1685" i="5"/>
  <c r="T1685" i="5"/>
  <c r="R1685" i="5"/>
  <c r="P1685" i="5"/>
  <c r="BI1684" i="5"/>
  <c r="BH1684" i="5"/>
  <c r="BG1684" i="5"/>
  <c r="BF1684" i="5"/>
  <c r="T1684" i="5"/>
  <c r="R1684" i="5"/>
  <c r="P1684" i="5"/>
  <c r="BI1683" i="5"/>
  <c r="BH1683" i="5"/>
  <c r="BG1683" i="5"/>
  <c r="BF1683" i="5"/>
  <c r="T1683" i="5"/>
  <c r="R1683" i="5"/>
  <c r="P1683" i="5"/>
  <c r="BI1682" i="5"/>
  <c r="BH1682" i="5"/>
  <c r="BG1682" i="5"/>
  <c r="BF1682" i="5"/>
  <c r="T1682" i="5"/>
  <c r="R1682" i="5"/>
  <c r="P1682" i="5"/>
  <c r="BI1681" i="5"/>
  <c r="BH1681" i="5"/>
  <c r="BG1681" i="5"/>
  <c r="BF1681" i="5"/>
  <c r="T1681" i="5"/>
  <c r="R1681" i="5"/>
  <c r="P1681" i="5"/>
  <c r="BI1680" i="5"/>
  <c r="BH1680" i="5"/>
  <c r="BG1680" i="5"/>
  <c r="BF1680" i="5"/>
  <c r="T1680" i="5"/>
  <c r="R1680" i="5"/>
  <c r="P1680" i="5"/>
  <c r="BI1679" i="5"/>
  <c r="BH1679" i="5"/>
  <c r="BG1679" i="5"/>
  <c r="BF1679" i="5"/>
  <c r="T1679" i="5"/>
  <c r="R1679" i="5"/>
  <c r="P1679" i="5"/>
  <c r="BI1678" i="5"/>
  <c r="BH1678" i="5"/>
  <c r="BG1678" i="5"/>
  <c r="BF1678" i="5"/>
  <c r="T1678" i="5"/>
  <c r="R1678" i="5"/>
  <c r="P1678" i="5"/>
  <c r="BI1677" i="5"/>
  <c r="BH1677" i="5"/>
  <c r="BG1677" i="5"/>
  <c r="BF1677" i="5"/>
  <c r="T1677" i="5"/>
  <c r="R1677" i="5"/>
  <c r="P1677" i="5"/>
  <c r="BI1676" i="5"/>
  <c r="BH1676" i="5"/>
  <c r="BG1676" i="5"/>
  <c r="BF1676" i="5"/>
  <c r="T1676" i="5"/>
  <c r="R1676" i="5"/>
  <c r="P1676" i="5"/>
  <c r="BI1675" i="5"/>
  <c r="BH1675" i="5"/>
  <c r="BG1675" i="5"/>
  <c r="BF1675" i="5"/>
  <c r="T1675" i="5"/>
  <c r="R1675" i="5"/>
  <c r="P1675" i="5"/>
  <c r="BI1674" i="5"/>
  <c r="BH1674" i="5"/>
  <c r="BG1674" i="5"/>
  <c r="BF1674" i="5"/>
  <c r="T1674" i="5"/>
  <c r="R1674" i="5"/>
  <c r="P1674" i="5"/>
  <c r="BI1673" i="5"/>
  <c r="BH1673" i="5"/>
  <c r="BG1673" i="5"/>
  <c r="BF1673" i="5"/>
  <c r="T1673" i="5"/>
  <c r="R1673" i="5"/>
  <c r="P1673" i="5"/>
  <c r="BI1672" i="5"/>
  <c r="BH1672" i="5"/>
  <c r="BG1672" i="5"/>
  <c r="BF1672" i="5"/>
  <c r="T1672" i="5"/>
  <c r="R1672" i="5"/>
  <c r="P1672" i="5"/>
  <c r="BI1670" i="5"/>
  <c r="BH1670" i="5"/>
  <c r="BG1670" i="5"/>
  <c r="BF1670" i="5"/>
  <c r="T1670" i="5"/>
  <c r="R1670" i="5"/>
  <c r="P1670" i="5"/>
  <c r="BI1669" i="5"/>
  <c r="BH1669" i="5"/>
  <c r="BG1669" i="5"/>
  <c r="BF1669" i="5"/>
  <c r="T1669" i="5"/>
  <c r="R1669" i="5"/>
  <c r="P1669" i="5"/>
  <c r="BI1668" i="5"/>
  <c r="BH1668" i="5"/>
  <c r="BG1668" i="5"/>
  <c r="BF1668" i="5"/>
  <c r="T1668" i="5"/>
  <c r="R1668" i="5"/>
  <c r="P1668" i="5"/>
  <c r="BI1667" i="5"/>
  <c r="BH1667" i="5"/>
  <c r="BG1667" i="5"/>
  <c r="BF1667" i="5"/>
  <c r="T1667" i="5"/>
  <c r="R1667" i="5"/>
  <c r="P1667" i="5"/>
  <c r="BI1666" i="5"/>
  <c r="BH1666" i="5"/>
  <c r="BG1666" i="5"/>
  <c r="BF1666" i="5"/>
  <c r="T1666" i="5"/>
  <c r="R1666" i="5"/>
  <c r="P1666" i="5"/>
  <c r="BI1665" i="5"/>
  <c r="BH1665" i="5"/>
  <c r="BG1665" i="5"/>
  <c r="BF1665" i="5"/>
  <c r="T1665" i="5"/>
  <c r="R1665" i="5"/>
  <c r="P1665" i="5"/>
  <c r="BI1664" i="5"/>
  <c r="BH1664" i="5"/>
  <c r="BG1664" i="5"/>
  <c r="BF1664" i="5"/>
  <c r="T1664" i="5"/>
  <c r="R1664" i="5"/>
  <c r="P1664" i="5"/>
  <c r="BI1663" i="5"/>
  <c r="BH1663" i="5"/>
  <c r="BG1663" i="5"/>
  <c r="BF1663" i="5"/>
  <c r="T1663" i="5"/>
  <c r="R1663" i="5"/>
  <c r="P1663" i="5"/>
  <c r="BI1662" i="5"/>
  <c r="BH1662" i="5"/>
  <c r="BG1662" i="5"/>
  <c r="BF1662" i="5"/>
  <c r="T1662" i="5"/>
  <c r="R1662" i="5"/>
  <c r="P1662" i="5"/>
  <c r="BI1661" i="5"/>
  <c r="BH1661" i="5"/>
  <c r="BG1661" i="5"/>
  <c r="BF1661" i="5"/>
  <c r="T1661" i="5"/>
  <c r="R1661" i="5"/>
  <c r="P1661" i="5"/>
  <c r="BI1660" i="5"/>
  <c r="BH1660" i="5"/>
  <c r="BG1660" i="5"/>
  <c r="BF1660" i="5"/>
  <c r="T1660" i="5"/>
  <c r="R1660" i="5"/>
  <c r="P1660" i="5"/>
  <c r="BI1659" i="5"/>
  <c r="BH1659" i="5"/>
  <c r="BG1659" i="5"/>
  <c r="BF1659" i="5"/>
  <c r="T1659" i="5"/>
  <c r="R1659" i="5"/>
  <c r="P1659" i="5"/>
  <c r="BI1658" i="5"/>
  <c r="BH1658" i="5"/>
  <c r="BG1658" i="5"/>
  <c r="BF1658" i="5"/>
  <c r="T1658" i="5"/>
  <c r="R1658" i="5"/>
  <c r="P1658" i="5"/>
  <c r="BI1657" i="5"/>
  <c r="BH1657" i="5"/>
  <c r="BG1657" i="5"/>
  <c r="BF1657" i="5"/>
  <c r="T1657" i="5"/>
  <c r="R1657" i="5"/>
  <c r="P1657" i="5"/>
  <c r="BI1656" i="5"/>
  <c r="BH1656" i="5"/>
  <c r="BG1656" i="5"/>
  <c r="BF1656" i="5"/>
  <c r="T1656" i="5"/>
  <c r="R1656" i="5"/>
  <c r="P1656" i="5"/>
  <c r="BI1655" i="5"/>
  <c r="BH1655" i="5"/>
  <c r="BG1655" i="5"/>
  <c r="BF1655" i="5"/>
  <c r="T1655" i="5"/>
  <c r="R1655" i="5"/>
  <c r="P1655" i="5"/>
  <c r="BI1640" i="5"/>
  <c r="BH1640" i="5"/>
  <c r="BG1640" i="5"/>
  <c r="BF1640" i="5"/>
  <c r="T1640" i="5"/>
  <c r="R1640" i="5"/>
  <c r="P1640" i="5"/>
  <c r="BI1570" i="5"/>
  <c r="BH1570" i="5"/>
  <c r="BG1570" i="5"/>
  <c r="BF1570" i="5"/>
  <c r="T1570" i="5"/>
  <c r="T1569" i="5" s="1"/>
  <c r="R1570" i="5"/>
  <c r="R1569" i="5" s="1"/>
  <c r="P1570" i="5"/>
  <c r="P1569" i="5" s="1"/>
  <c r="BI1565" i="5"/>
  <c r="BH1565" i="5"/>
  <c r="BG1565" i="5"/>
  <c r="BF1565" i="5"/>
  <c r="T1565" i="5"/>
  <c r="R1565" i="5"/>
  <c r="P1565" i="5"/>
  <c r="BI1559" i="5"/>
  <c r="BH1559" i="5"/>
  <c r="BG1559" i="5"/>
  <c r="BF1559" i="5"/>
  <c r="T1559" i="5"/>
  <c r="R1559" i="5"/>
  <c r="P1559" i="5"/>
  <c r="BI1555" i="5"/>
  <c r="BH1555" i="5"/>
  <c r="BG1555" i="5"/>
  <c r="BF1555" i="5"/>
  <c r="T1555" i="5"/>
  <c r="R1555" i="5"/>
  <c r="P1555" i="5"/>
  <c r="BI1457" i="5"/>
  <c r="BH1457" i="5"/>
  <c r="BG1457" i="5"/>
  <c r="BF1457" i="5"/>
  <c r="T1457" i="5"/>
  <c r="R1457" i="5"/>
  <c r="P1457" i="5"/>
  <c r="BI1453" i="5"/>
  <c r="BH1453" i="5"/>
  <c r="BG1453" i="5"/>
  <c r="BF1453" i="5"/>
  <c r="T1453" i="5"/>
  <c r="R1453" i="5"/>
  <c r="P1453" i="5"/>
  <c r="BI1451" i="5"/>
  <c r="BH1451" i="5"/>
  <c r="BG1451" i="5"/>
  <c r="BF1451" i="5"/>
  <c r="T1451" i="5"/>
  <c r="R1451" i="5"/>
  <c r="P1451" i="5"/>
  <c r="BI1449" i="5"/>
  <c r="BH1449" i="5"/>
  <c r="BG1449" i="5"/>
  <c r="BF1449" i="5"/>
  <c r="T1449" i="5"/>
  <c r="R1449" i="5"/>
  <c r="P1449" i="5"/>
  <c r="BI1439" i="5"/>
  <c r="BH1439" i="5"/>
  <c r="BG1439" i="5"/>
  <c r="BF1439" i="5"/>
  <c r="T1439" i="5"/>
  <c r="R1439" i="5"/>
  <c r="P1439" i="5"/>
  <c r="BI1438" i="5"/>
  <c r="BH1438" i="5"/>
  <c r="BG1438" i="5"/>
  <c r="BF1438" i="5"/>
  <c r="T1438" i="5"/>
  <c r="R1438" i="5"/>
  <c r="P1438" i="5"/>
  <c r="BI1436" i="5"/>
  <c r="BH1436" i="5"/>
  <c r="BG1436" i="5"/>
  <c r="BF1436" i="5"/>
  <c r="T1436" i="5"/>
  <c r="R1436" i="5"/>
  <c r="P1436" i="5"/>
  <c r="BI1423" i="5"/>
  <c r="BH1423" i="5"/>
  <c r="BG1423" i="5"/>
  <c r="BF1423" i="5"/>
  <c r="T1423" i="5"/>
  <c r="R1423" i="5"/>
  <c r="P1423" i="5"/>
  <c r="BI1421" i="5"/>
  <c r="BH1421" i="5"/>
  <c r="BG1421" i="5"/>
  <c r="BF1421" i="5"/>
  <c r="T1421" i="5"/>
  <c r="R1421" i="5"/>
  <c r="P1421" i="5"/>
  <c r="BI1403" i="5"/>
  <c r="BH1403" i="5"/>
  <c r="BG1403" i="5"/>
  <c r="BF1403" i="5"/>
  <c r="T1403" i="5"/>
  <c r="R1403" i="5"/>
  <c r="P1403" i="5"/>
  <c r="BI1401" i="5"/>
  <c r="BH1401" i="5"/>
  <c r="BG1401" i="5"/>
  <c r="BF1401" i="5"/>
  <c r="T1401" i="5"/>
  <c r="R1401" i="5"/>
  <c r="P1401" i="5"/>
  <c r="BI1391" i="5"/>
  <c r="BH1391" i="5"/>
  <c r="BG1391" i="5"/>
  <c r="BF1391" i="5"/>
  <c r="T1391" i="5"/>
  <c r="R1391" i="5"/>
  <c r="P1391" i="5"/>
  <c r="BI1387" i="5"/>
  <c r="BH1387" i="5"/>
  <c r="BG1387" i="5"/>
  <c r="BF1387" i="5"/>
  <c r="T1387" i="5"/>
  <c r="R1387" i="5"/>
  <c r="P1387" i="5"/>
  <c r="BI1385" i="5"/>
  <c r="BH1385" i="5"/>
  <c r="BG1385" i="5"/>
  <c r="BF1385" i="5"/>
  <c r="T1385" i="5"/>
  <c r="R1385" i="5"/>
  <c r="P1385" i="5"/>
  <c r="BI1381" i="5"/>
  <c r="BH1381" i="5"/>
  <c r="BG1381" i="5"/>
  <c r="BF1381" i="5"/>
  <c r="T1381" i="5"/>
  <c r="R1381" i="5"/>
  <c r="P1381" i="5"/>
  <c r="BI1379" i="5"/>
  <c r="BH1379" i="5"/>
  <c r="BG1379" i="5"/>
  <c r="BF1379" i="5"/>
  <c r="T1379" i="5"/>
  <c r="R1379" i="5"/>
  <c r="P1379" i="5"/>
  <c r="BI1377" i="5"/>
  <c r="BH1377" i="5"/>
  <c r="BG1377" i="5"/>
  <c r="BF1377" i="5"/>
  <c r="T1377" i="5"/>
  <c r="R1377" i="5"/>
  <c r="P1377" i="5"/>
  <c r="BI1354" i="5"/>
  <c r="BH1354" i="5"/>
  <c r="BG1354" i="5"/>
  <c r="BF1354" i="5"/>
  <c r="T1354" i="5"/>
  <c r="R1354" i="5"/>
  <c r="P1354" i="5"/>
  <c r="BI1352" i="5"/>
  <c r="BH1352" i="5"/>
  <c r="BG1352" i="5"/>
  <c r="BF1352" i="5"/>
  <c r="T1352" i="5"/>
  <c r="R1352" i="5"/>
  <c r="P1352" i="5"/>
  <c r="BI1351" i="5"/>
  <c r="BH1351" i="5"/>
  <c r="BG1351" i="5"/>
  <c r="BF1351" i="5"/>
  <c r="T1351" i="5"/>
  <c r="R1351" i="5"/>
  <c r="P1351" i="5"/>
  <c r="BI1349" i="5"/>
  <c r="BH1349" i="5"/>
  <c r="BG1349" i="5"/>
  <c r="BF1349" i="5"/>
  <c r="T1349" i="5"/>
  <c r="R1349" i="5"/>
  <c r="P1349" i="5"/>
  <c r="BI1343" i="5"/>
  <c r="BH1343" i="5"/>
  <c r="BG1343" i="5"/>
  <c r="BF1343" i="5"/>
  <c r="T1343" i="5"/>
  <c r="R1343" i="5"/>
  <c r="P1343" i="5"/>
  <c r="BI1341" i="5"/>
  <c r="BH1341" i="5"/>
  <c r="BG1341" i="5"/>
  <c r="BF1341" i="5"/>
  <c r="T1341" i="5"/>
  <c r="R1341" i="5"/>
  <c r="P1341" i="5"/>
  <c r="BI1338" i="5"/>
  <c r="BH1338" i="5"/>
  <c r="BG1338" i="5"/>
  <c r="BF1338" i="5"/>
  <c r="T1338" i="5"/>
  <c r="R1338" i="5"/>
  <c r="P1338" i="5"/>
  <c r="BI1336" i="5"/>
  <c r="BH1336" i="5"/>
  <c r="BG1336" i="5"/>
  <c r="BF1336" i="5"/>
  <c r="T1336" i="5"/>
  <c r="R1336" i="5"/>
  <c r="P1336" i="5"/>
  <c r="BI1334" i="5"/>
  <c r="BH1334" i="5"/>
  <c r="BG1334" i="5"/>
  <c r="BF1334" i="5"/>
  <c r="T1334" i="5"/>
  <c r="R1334" i="5"/>
  <c r="P1334" i="5"/>
  <c r="BI1332" i="5"/>
  <c r="BH1332" i="5"/>
  <c r="BG1332" i="5"/>
  <c r="BF1332" i="5"/>
  <c r="T1332" i="5"/>
  <c r="R1332" i="5"/>
  <c r="P1332" i="5"/>
  <c r="BI1331" i="5"/>
  <c r="BH1331" i="5"/>
  <c r="BG1331" i="5"/>
  <c r="BF1331" i="5"/>
  <c r="T1331" i="5"/>
  <c r="R1331" i="5"/>
  <c r="P1331" i="5"/>
  <c r="BI1330" i="5"/>
  <c r="BH1330" i="5"/>
  <c r="BG1330" i="5"/>
  <c r="BF1330" i="5"/>
  <c r="T1330" i="5"/>
  <c r="R1330" i="5"/>
  <c r="P1330" i="5"/>
  <c r="BI1329" i="5"/>
  <c r="BH1329" i="5"/>
  <c r="BG1329" i="5"/>
  <c r="BF1329" i="5"/>
  <c r="T1329" i="5"/>
  <c r="R1329" i="5"/>
  <c r="P1329" i="5"/>
  <c r="BI1327" i="5"/>
  <c r="BH1327" i="5"/>
  <c r="BG1327" i="5"/>
  <c r="BF1327" i="5"/>
  <c r="T1327" i="5"/>
  <c r="R1327" i="5"/>
  <c r="P1327" i="5"/>
  <c r="BI1326" i="5"/>
  <c r="BH1326" i="5"/>
  <c r="BG1326" i="5"/>
  <c r="BF1326" i="5"/>
  <c r="T1326" i="5"/>
  <c r="R1326" i="5"/>
  <c r="P1326" i="5"/>
  <c r="BI1324" i="5"/>
  <c r="BH1324" i="5"/>
  <c r="BG1324" i="5"/>
  <c r="BF1324" i="5"/>
  <c r="T1324" i="5"/>
  <c r="R1324" i="5"/>
  <c r="P1324" i="5"/>
  <c r="BI1315" i="5"/>
  <c r="BH1315" i="5"/>
  <c r="BG1315" i="5"/>
  <c r="BF1315" i="5"/>
  <c r="T1315" i="5"/>
  <c r="R1315" i="5"/>
  <c r="P1315" i="5"/>
  <c r="BI1313" i="5"/>
  <c r="BH1313" i="5"/>
  <c r="BG1313" i="5"/>
  <c r="BF1313" i="5"/>
  <c r="T1313" i="5"/>
  <c r="R1313" i="5"/>
  <c r="P1313" i="5"/>
  <c r="BI1306" i="5"/>
  <c r="BH1306" i="5"/>
  <c r="BG1306" i="5"/>
  <c r="BF1306" i="5"/>
  <c r="T1306" i="5"/>
  <c r="R1306" i="5"/>
  <c r="P1306" i="5"/>
  <c r="BI1304" i="5"/>
  <c r="BH1304" i="5"/>
  <c r="BG1304" i="5"/>
  <c r="BF1304" i="5"/>
  <c r="T1304" i="5"/>
  <c r="R1304" i="5"/>
  <c r="P1304" i="5"/>
  <c r="BI1302" i="5"/>
  <c r="BH1302" i="5"/>
  <c r="BG1302" i="5"/>
  <c r="BF1302" i="5"/>
  <c r="T1302" i="5"/>
  <c r="R1302" i="5"/>
  <c r="P1302" i="5"/>
  <c r="BI1300" i="5"/>
  <c r="BH1300" i="5"/>
  <c r="BG1300" i="5"/>
  <c r="BF1300" i="5"/>
  <c r="T1300" i="5"/>
  <c r="R1300" i="5"/>
  <c r="P1300" i="5"/>
  <c r="BI1298" i="5"/>
  <c r="BH1298" i="5"/>
  <c r="BG1298" i="5"/>
  <c r="BF1298" i="5"/>
  <c r="T1298" i="5"/>
  <c r="R1298" i="5"/>
  <c r="P1298" i="5"/>
  <c r="BI1274" i="5"/>
  <c r="BH1274" i="5"/>
  <c r="BG1274" i="5"/>
  <c r="BF1274" i="5"/>
  <c r="T1274" i="5"/>
  <c r="R1274" i="5"/>
  <c r="P1274" i="5"/>
  <c r="BI1272" i="5"/>
  <c r="BH1272" i="5"/>
  <c r="BG1272" i="5"/>
  <c r="BF1272" i="5"/>
  <c r="T1272" i="5"/>
  <c r="R1272" i="5"/>
  <c r="P1272" i="5"/>
  <c r="BI1270" i="5"/>
  <c r="BH1270" i="5"/>
  <c r="BG1270" i="5"/>
  <c r="BF1270" i="5"/>
  <c r="T1270" i="5"/>
  <c r="R1270" i="5"/>
  <c r="P1270" i="5"/>
  <c r="BI1265" i="5"/>
  <c r="BH1265" i="5"/>
  <c r="BG1265" i="5"/>
  <c r="BF1265" i="5"/>
  <c r="T1265" i="5"/>
  <c r="R1265" i="5"/>
  <c r="P1265" i="5"/>
  <c r="BI1263" i="5"/>
  <c r="BH1263" i="5"/>
  <c r="BG1263" i="5"/>
  <c r="BF1263" i="5"/>
  <c r="T1263" i="5"/>
  <c r="R1263" i="5"/>
  <c r="P1263" i="5"/>
  <c r="BI1262" i="5"/>
  <c r="BH1262" i="5"/>
  <c r="BG1262" i="5"/>
  <c r="BF1262" i="5"/>
  <c r="T1262" i="5"/>
  <c r="R1262" i="5"/>
  <c r="P1262" i="5"/>
  <c r="BI1261" i="5"/>
  <c r="BH1261" i="5"/>
  <c r="BG1261" i="5"/>
  <c r="BF1261" i="5"/>
  <c r="T1261" i="5"/>
  <c r="R1261" i="5"/>
  <c r="P1261" i="5"/>
  <c r="BI1260" i="5"/>
  <c r="BH1260" i="5"/>
  <c r="BG1260" i="5"/>
  <c r="BF1260" i="5"/>
  <c r="T1260" i="5"/>
  <c r="R1260" i="5"/>
  <c r="P1260" i="5"/>
  <c r="BI1259" i="5"/>
  <c r="BH1259" i="5"/>
  <c r="BG1259" i="5"/>
  <c r="BF1259" i="5"/>
  <c r="T1259" i="5"/>
  <c r="R1259" i="5"/>
  <c r="P1259" i="5"/>
  <c r="BI1258" i="5"/>
  <c r="BH1258" i="5"/>
  <c r="BG1258" i="5"/>
  <c r="BF1258" i="5"/>
  <c r="T1258" i="5"/>
  <c r="R1258" i="5"/>
  <c r="P1258" i="5"/>
  <c r="BI1257" i="5"/>
  <c r="BH1257" i="5"/>
  <c r="BG1257" i="5"/>
  <c r="BF1257" i="5"/>
  <c r="T1257" i="5"/>
  <c r="R1257" i="5"/>
  <c r="P1257" i="5"/>
  <c r="BI1256" i="5"/>
  <c r="BH1256" i="5"/>
  <c r="BG1256" i="5"/>
  <c r="BF1256" i="5"/>
  <c r="T1256" i="5"/>
  <c r="R1256" i="5"/>
  <c r="P1256" i="5"/>
  <c r="BI1255" i="5"/>
  <c r="BH1255" i="5"/>
  <c r="BG1255" i="5"/>
  <c r="BF1255" i="5"/>
  <c r="T1255" i="5"/>
  <c r="R1255" i="5"/>
  <c r="P1255" i="5"/>
  <c r="BI1254" i="5"/>
  <c r="BH1254" i="5"/>
  <c r="BG1254" i="5"/>
  <c r="BF1254" i="5"/>
  <c r="T1254" i="5"/>
  <c r="R1254" i="5"/>
  <c r="P1254" i="5"/>
  <c r="BI1253" i="5"/>
  <c r="BH1253" i="5"/>
  <c r="BG1253" i="5"/>
  <c r="BF1253" i="5"/>
  <c r="T1253" i="5"/>
  <c r="R1253" i="5"/>
  <c r="P1253" i="5"/>
  <c r="BI1252" i="5"/>
  <c r="BH1252" i="5"/>
  <c r="BG1252" i="5"/>
  <c r="BF1252" i="5"/>
  <c r="T1252" i="5"/>
  <c r="R1252" i="5"/>
  <c r="P1252" i="5"/>
  <c r="BI1251" i="5"/>
  <c r="BH1251" i="5"/>
  <c r="BG1251" i="5"/>
  <c r="BF1251" i="5"/>
  <c r="T1251" i="5"/>
  <c r="R1251" i="5"/>
  <c r="P1251" i="5"/>
  <c r="BI1250" i="5"/>
  <c r="BH1250" i="5"/>
  <c r="BG1250" i="5"/>
  <c r="BF1250" i="5"/>
  <c r="T1250" i="5"/>
  <c r="R1250" i="5"/>
  <c r="P1250" i="5"/>
  <c r="BI1249" i="5"/>
  <c r="BH1249" i="5"/>
  <c r="BG1249" i="5"/>
  <c r="BF1249" i="5"/>
  <c r="T1249" i="5"/>
  <c r="R1249" i="5"/>
  <c r="P1249" i="5"/>
  <c r="BI1248" i="5"/>
  <c r="BH1248" i="5"/>
  <c r="BG1248" i="5"/>
  <c r="BF1248" i="5"/>
  <c r="T1248" i="5"/>
  <c r="R1248" i="5"/>
  <c r="P1248" i="5"/>
  <c r="BI1247" i="5"/>
  <c r="BH1247" i="5"/>
  <c r="BG1247" i="5"/>
  <c r="BF1247" i="5"/>
  <c r="T1247" i="5"/>
  <c r="R1247" i="5"/>
  <c r="P1247" i="5"/>
  <c r="BI1246" i="5"/>
  <c r="BH1246" i="5"/>
  <c r="BG1246" i="5"/>
  <c r="BF1246" i="5"/>
  <c r="T1246" i="5"/>
  <c r="R1246" i="5"/>
  <c r="P1246" i="5"/>
  <c r="BI1245" i="5"/>
  <c r="BH1245" i="5"/>
  <c r="BG1245" i="5"/>
  <c r="BF1245" i="5"/>
  <c r="T1245" i="5"/>
  <c r="R1245" i="5"/>
  <c r="P1245" i="5"/>
  <c r="BI1244" i="5"/>
  <c r="BH1244" i="5"/>
  <c r="BG1244" i="5"/>
  <c r="BF1244" i="5"/>
  <c r="T1244" i="5"/>
  <c r="R1244" i="5"/>
  <c r="P1244" i="5"/>
  <c r="BI1243" i="5"/>
  <c r="BH1243" i="5"/>
  <c r="BG1243" i="5"/>
  <c r="BF1243" i="5"/>
  <c r="T1243" i="5"/>
  <c r="R1243" i="5"/>
  <c r="P1243" i="5"/>
  <c r="BI1242" i="5"/>
  <c r="BH1242" i="5"/>
  <c r="BG1242" i="5"/>
  <c r="BF1242" i="5"/>
  <c r="T1242" i="5"/>
  <c r="R1242" i="5"/>
  <c r="P1242" i="5"/>
  <c r="BI1241" i="5"/>
  <c r="BH1241" i="5"/>
  <c r="BG1241" i="5"/>
  <c r="BF1241" i="5"/>
  <c r="T1241" i="5"/>
  <c r="R1241" i="5"/>
  <c r="P1241" i="5"/>
  <c r="BI1240" i="5"/>
  <c r="BH1240" i="5"/>
  <c r="BG1240" i="5"/>
  <c r="BF1240" i="5"/>
  <c r="T1240" i="5"/>
  <c r="R1240" i="5"/>
  <c r="P1240" i="5"/>
  <c r="BI1239" i="5"/>
  <c r="BH1239" i="5"/>
  <c r="BG1239" i="5"/>
  <c r="BF1239" i="5"/>
  <c r="T1239" i="5"/>
  <c r="R1239" i="5"/>
  <c r="P1239" i="5"/>
  <c r="BI1238" i="5"/>
  <c r="BH1238" i="5"/>
  <c r="BG1238" i="5"/>
  <c r="BF1238" i="5"/>
  <c r="T1238" i="5"/>
  <c r="R1238" i="5"/>
  <c r="P1238" i="5"/>
  <c r="BI1237" i="5"/>
  <c r="BH1237" i="5"/>
  <c r="BG1237" i="5"/>
  <c r="BF1237" i="5"/>
  <c r="T1237" i="5"/>
  <c r="R1237" i="5"/>
  <c r="P1237" i="5"/>
  <c r="BI1236" i="5"/>
  <c r="BH1236" i="5"/>
  <c r="BG1236" i="5"/>
  <c r="BF1236" i="5"/>
  <c r="T1236" i="5"/>
  <c r="R1236" i="5"/>
  <c r="P1236" i="5"/>
  <c r="BI1235" i="5"/>
  <c r="BH1235" i="5"/>
  <c r="BG1235" i="5"/>
  <c r="BF1235" i="5"/>
  <c r="T1235" i="5"/>
  <c r="R1235" i="5"/>
  <c r="P1235" i="5"/>
  <c r="BI1234" i="5"/>
  <c r="BH1234" i="5"/>
  <c r="BG1234" i="5"/>
  <c r="BF1234" i="5"/>
  <c r="T1234" i="5"/>
  <c r="R1234" i="5"/>
  <c r="P1234" i="5"/>
  <c r="BI1233" i="5"/>
  <c r="BH1233" i="5"/>
  <c r="BG1233" i="5"/>
  <c r="BF1233" i="5"/>
  <c r="T1233" i="5"/>
  <c r="R1233" i="5"/>
  <c r="P1233" i="5"/>
  <c r="BI1232" i="5"/>
  <c r="BH1232" i="5"/>
  <c r="BG1232" i="5"/>
  <c r="BF1232" i="5"/>
  <c r="T1232" i="5"/>
  <c r="R1232" i="5"/>
  <c r="P1232" i="5"/>
  <c r="BI1231" i="5"/>
  <c r="BH1231" i="5"/>
  <c r="BG1231" i="5"/>
  <c r="BF1231" i="5"/>
  <c r="T1231" i="5"/>
  <c r="R1231" i="5"/>
  <c r="P1231" i="5"/>
  <c r="BI1230" i="5"/>
  <c r="BH1230" i="5"/>
  <c r="BG1230" i="5"/>
  <c r="BF1230" i="5"/>
  <c r="T1230" i="5"/>
  <c r="R1230" i="5"/>
  <c r="P1230" i="5"/>
  <c r="BI1229" i="5"/>
  <c r="BH1229" i="5"/>
  <c r="BG1229" i="5"/>
  <c r="BF1229" i="5"/>
  <c r="T1229" i="5"/>
  <c r="R1229" i="5"/>
  <c r="P1229" i="5"/>
  <c r="BI1228" i="5"/>
  <c r="BH1228" i="5"/>
  <c r="BG1228" i="5"/>
  <c r="BF1228" i="5"/>
  <c r="T1228" i="5"/>
  <c r="R1228" i="5"/>
  <c r="P1228" i="5"/>
  <c r="BI1227" i="5"/>
  <c r="BH1227" i="5"/>
  <c r="BG1227" i="5"/>
  <c r="BF1227" i="5"/>
  <c r="T1227" i="5"/>
  <c r="R1227" i="5"/>
  <c r="P1227" i="5"/>
  <c r="BI1226" i="5"/>
  <c r="BH1226" i="5"/>
  <c r="BG1226" i="5"/>
  <c r="BF1226" i="5"/>
  <c r="T1226" i="5"/>
  <c r="R1226" i="5"/>
  <c r="P1226" i="5"/>
  <c r="BI1225" i="5"/>
  <c r="BH1225" i="5"/>
  <c r="BG1225" i="5"/>
  <c r="BF1225" i="5"/>
  <c r="T1225" i="5"/>
  <c r="R1225" i="5"/>
  <c r="P1225" i="5"/>
  <c r="BI1224" i="5"/>
  <c r="BH1224" i="5"/>
  <c r="BG1224" i="5"/>
  <c r="BF1224" i="5"/>
  <c r="T1224" i="5"/>
  <c r="R1224" i="5"/>
  <c r="P1224" i="5"/>
  <c r="BI1222" i="5"/>
  <c r="BH1222" i="5"/>
  <c r="BG1222" i="5"/>
  <c r="BF1222" i="5"/>
  <c r="T1222" i="5"/>
  <c r="R1222" i="5"/>
  <c r="P1222" i="5"/>
  <c r="BI1221" i="5"/>
  <c r="BH1221" i="5"/>
  <c r="BG1221" i="5"/>
  <c r="BF1221" i="5"/>
  <c r="T1221" i="5"/>
  <c r="R1221" i="5"/>
  <c r="P1221" i="5"/>
  <c r="BI1220" i="5"/>
  <c r="BH1220" i="5"/>
  <c r="BG1220" i="5"/>
  <c r="BF1220" i="5"/>
  <c r="T1220" i="5"/>
  <c r="R1220" i="5"/>
  <c r="P1220" i="5"/>
  <c r="BI1219" i="5"/>
  <c r="BH1219" i="5"/>
  <c r="BG1219" i="5"/>
  <c r="BF1219" i="5"/>
  <c r="T1219" i="5"/>
  <c r="R1219" i="5"/>
  <c r="P1219" i="5"/>
  <c r="BI1218" i="5"/>
  <c r="BH1218" i="5"/>
  <c r="BG1218" i="5"/>
  <c r="BF1218" i="5"/>
  <c r="T1218" i="5"/>
  <c r="R1218" i="5"/>
  <c r="P1218" i="5"/>
  <c r="BI1217" i="5"/>
  <c r="BH1217" i="5"/>
  <c r="BG1217" i="5"/>
  <c r="BF1217" i="5"/>
  <c r="T1217" i="5"/>
  <c r="R1217" i="5"/>
  <c r="P1217" i="5"/>
  <c r="BI1216" i="5"/>
  <c r="BH1216" i="5"/>
  <c r="BG1216" i="5"/>
  <c r="BF1216" i="5"/>
  <c r="T1216" i="5"/>
  <c r="R1216" i="5"/>
  <c r="P1216" i="5"/>
  <c r="BI1215" i="5"/>
  <c r="BH1215" i="5"/>
  <c r="BG1215" i="5"/>
  <c r="BF1215" i="5"/>
  <c r="T1215" i="5"/>
  <c r="R1215" i="5"/>
  <c r="P1215" i="5"/>
  <c r="BI1214" i="5"/>
  <c r="BH1214" i="5"/>
  <c r="BG1214" i="5"/>
  <c r="BF1214" i="5"/>
  <c r="T1214" i="5"/>
  <c r="R1214" i="5"/>
  <c r="P1214" i="5"/>
  <c r="BI1213" i="5"/>
  <c r="BH1213" i="5"/>
  <c r="BG1213" i="5"/>
  <c r="BF1213" i="5"/>
  <c r="T1213" i="5"/>
  <c r="R1213" i="5"/>
  <c r="P1213" i="5"/>
  <c r="BI1212" i="5"/>
  <c r="BH1212" i="5"/>
  <c r="BG1212" i="5"/>
  <c r="BF1212" i="5"/>
  <c r="T1212" i="5"/>
  <c r="R1212" i="5"/>
  <c r="P1212" i="5"/>
  <c r="BI1211" i="5"/>
  <c r="BH1211" i="5"/>
  <c r="BG1211" i="5"/>
  <c r="BF1211" i="5"/>
  <c r="T1211" i="5"/>
  <c r="R1211" i="5"/>
  <c r="P1211" i="5"/>
  <c r="BI1210" i="5"/>
  <c r="BH1210" i="5"/>
  <c r="BG1210" i="5"/>
  <c r="BF1210" i="5"/>
  <c r="T1210" i="5"/>
  <c r="R1210" i="5"/>
  <c r="P1210" i="5"/>
  <c r="BI1209" i="5"/>
  <c r="BH1209" i="5"/>
  <c r="BG1209" i="5"/>
  <c r="BF1209" i="5"/>
  <c r="T1209" i="5"/>
  <c r="R1209" i="5"/>
  <c r="P1209" i="5"/>
  <c r="BI1208" i="5"/>
  <c r="BH1208" i="5"/>
  <c r="BG1208" i="5"/>
  <c r="BF1208" i="5"/>
  <c r="T1208" i="5"/>
  <c r="R1208" i="5"/>
  <c r="P1208" i="5"/>
  <c r="BI1207" i="5"/>
  <c r="BH1207" i="5"/>
  <c r="BG1207" i="5"/>
  <c r="BF1207" i="5"/>
  <c r="T1207" i="5"/>
  <c r="R1207" i="5"/>
  <c r="P1207" i="5"/>
  <c r="BI1206" i="5"/>
  <c r="BH1206" i="5"/>
  <c r="BG1206" i="5"/>
  <c r="BF1206" i="5"/>
  <c r="T1206" i="5"/>
  <c r="R1206" i="5"/>
  <c r="P1206" i="5"/>
  <c r="BI1205" i="5"/>
  <c r="BH1205" i="5"/>
  <c r="BG1205" i="5"/>
  <c r="BF1205" i="5"/>
  <c r="T1205" i="5"/>
  <c r="R1205" i="5"/>
  <c r="P1205" i="5"/>
  <c r="BI1204" i="5"/>
  <c r="BH1204" i="5"/>
  <c r="BG1204" i="5"/>
  <c r="BF1204" i="5"/>
  <c r="T1204" i="5"/>
  <c r="R1204" i="5"/>
  <c r="P1204" i="5"/>
  <c r="BI1203" i="5"/>
  <c r="BH1203" i="5"/>
  <c r="BG1203" i="5"/>
  <c r="BF1203" i="5"/>
  <c r="T1203" i="5"/>
  <c r="R1203" i="5"/>
  <c r="P1203" i="5"/>
  <c r="BI1202" i="5"/>
  <c r="BH1202" i="5"/>
  <c r="BG1202" i="5"/>
  <c r="BF1202" i="5"/>
  <c r="T1202" i="5"/>
  <c r="R1202" i="5"/>
  <c r="P1202" i="5"/>
  <c r="BI1200" i="5"/>
  <c r="BH1200" i="5"/>
  <c r="BG1200" i="5"/>
  <c r="BF1200" i="5"/>
  <c r="T1200" i="5"/>
  <c r="R1200" i="5"/>
  <c r="P1200" i="5"/>
  <c r="BI1199" i="5"/>
  <c r="BH1199" i="5"/>
  <c r="BG1199" i="5"/>
  <c r="BF1199" i="5"/>
  <c r="T1199" i="5"/>
  <c r="R1199" i="5"/>
  <c r="P1199" i="5"/>
  <c r="BI1198" i="5"/>
  <c r="BH1198" i="5"/>
  <c r="BG1198" i="5"/>
  <c r="BF1198" i="5"/>
  <c r="T1198" i="5"/>
  <c r="R1198" i="5"/>
  <c r="P1198" i="5"/>
  <c r="BI1197" i="5"/>
  <c r="BH1197" i="5"/>
  <c r="BG1197" i="5"/>
  <c r="BF1197" i="5"/>
  <c r="T1197" i="5"/>
  <c r="R1197" i="5"/>
  <c r="P1197" i="5"/>
  <c r="BI1196" i="5"/>
  <c r="BH1196" i="5"/>
  <c r="BG1196" i="5"/>
  <c r="BF1196" i="5"/>
  <c r="T1196" i="5"/>
  <c r="R1196" i="5"/>
  <c r="P1196" i="5"/>
  <c r="BI1195" i="5"/>
  <c r="BH1195" i="5"/>
  <c r="BG1195" i="5"/>
  <c r="BF1195" i="5"/>
  <c r="T1195" i="5"/>
  <c r="R1195" i="5"/>
  <c r="P1195" i="5"/>
  <c r="BI1194" i="5"/>
  <c r="BH1194" i="5"/>
  <c r="BG1194" i="5"/>
  <c r="BF1194" i="5"/>
  <c r="T1194" i="5"/>
  <c r="R1194" i="5"/>
  <c r="P1194" i="5"/>
  <c r="BI1193" i="5"/>
  <c r="BH1193" i="5"/>
  <c r="BG1193" i="5"/>
  <c r="BF1193" i="5"/>
  <c r="T1193" i="5"/>
  <c r="R1193" i="5"/>
  <c r="P1193" i="5"/>
  <c r="BI1192" i="5"/>
  <c r="BH1192" i="5"/>
  <c r="BG1192" i="5"/>
  <c r="BF1192" i="5"/>
  <c r="T1192" i="5"/>
  <c r="R1192" i="5"/>
  <c r="P1192" i="5"/>
  <c r="BI1191" i="5"/>
  <c r="BH1191" i="5"/>
  <c r="BG1191" i="5"/>
  <c r="BF1191" i="5"/>
  <c r="T1191" i="5"/>
  <c r="R1191" i="5"/>
  <c r="P1191" i="5"/>
  <c r="BI1189" i="5"/>
  <c r="BH1189" i="5"/>
  <c r="BG1189" i="5"/>
  <c r="BF1189" i="5"/>
  <c r="T1189" i="5"/>
  <c r="R1189" i="5"/>
  <c r="P1189" i="5"/>
  <c r="BI1184" i="5"/>
  <c r="BH1184" i="5"/>
  <c r="BG1184" i="5"/>
  <c r="BF1184" i="5"/>
  <c r="T1184" i="5"/>
  <c r="R1184" i="5"/>
  <c r="P1184" i="5"/>
  <c r="BI1181" i="5"/>
  <c r="BH1181" i="5"/>
  <c r="BG1181" i="5"/>
  <c r="BF1181" i="5"/>
  <c r="T1181" i="5"/>
  <c r="R1181" i="5"/>
  <c r="P1181" i="5"/>
  <c r="BI1176" i="5"/>
  <c r="BH1176" i="5"/>
  <c r="BG1176" i="5"/>
  <c r="BF1176" i="5"/>
  <c r="T1176" i="5"/>
  <c r="R1176" i="5"/>
  <c r="P1176" i="5"/>
  <c r="BI1171" i="5"/>
  <c r="BH1171" i="5"/>
  <c r="BG1171" i="5"/>
  <c r="BF1171" i="5"/>
  <c r="T1171" i="5"/>
  <c r="R1171" i="5"/>
  <c r="P1171" i="5"/>
  <c r="BI1166" i="5"/>
  <c r="BH1166" i="5"/>
  <c r="BG1166" i="5"/>
  <c r="BF1166" i="5"/>
  <c r="T1166" i="5"/>
  <c r="R1166" i="5"/>
  <c r="P1166" i="5"/>
  <c r="BI1161" i="5"/>
  <c r="BH1161" i="5"/>
  <c r="BG1161" i="5"/>
  <c r="BF1161" i="5"/>
  <c r="T1161" i="5"/>
  <c r="R1161" i="5"/>
  <c r="P1161" i="5"/>
  <c r="BI1152" i="5"/>
  <c r="BH1152" i="5"/>
  <c r="BG1152" i="5"/>
  <c r="BF1152" i="5"/>
  <c r="T1152" i="5"/>
  <c r="R1152" i="5"/>
  <c r="P1152" i="5"/>
  <c r="BI1143" i="5"/>
  <c r="BH1143" i="5"/>
  <c r="BG1143" i="5"/>
  <c r="BF1143" i="5"/>
  <c r="T1143" i="5"/>
  <c r="R1143" i="5"/>
  <c r="P1143" i="5"/>
  <c r="BI1141" i="5"/>
  <c r="BH1141" i="5"/>
  <c r="BG1141" i="5"/>
  <c r="BF1141" i="5"/>
  <c r="T1141" i="5"/>
  <c r="R1141" i="5"/>
  <c r="P1141" i="5"/>
  <c r="BI1137" i="5"/>
  <c r="BH1137" i="5"/>
  <c r="BG1137" i="5"/>
  <c r="BF1137" i="5"/>
  <c r="T1137" i="5"/>
  <c r="R1137" i="5"/>
  <c r="P1137" i="5"/>
  <c r="BI1135" i="5"/>
  <c r="BH1135" i="5"/>
  <c r="BG1135" i="5"/>
  <c r="BF1135" i="5"/>
  <c r="T1135" i="5"/>
  <c r="R1135" i="5"/>
  <c r="P1135" i="5"/>
  <c r="BI1133" i="5"/>
  <c r="BH1133" i="5"/>
  <c r="BG1133" i="5"/>
  <c r="BF1133" i="5"/>
  <c r="T1133" i="5"/>
  <c r="R1133" i="5"/>
  <c r="P1133" i="5"/>
  <c r="BI1131" i="5"/>
  <c r="BH1131" i="5"/>
  <c r="BG1131" i="5"/>
  <c r="BF1131" i="5"/>
  <c r="T1131" i="5"/>
  <c r="R1131" i="5"/>
  <c r="P1131" i="5"/>
  <c r="BI1129" i="5"/>
  <c r="BH1129" i="5"/>
  <c r="BG1129" i="5"/>
  <c r="BF1129" i="5"/>
  <c r="T1129" i="5"/>
  <c r="R1129" i="5"/>
  <c r="P1129" i="5"/>
  <c r="BI1127" i="5"/>
  <c r="BH1127" i="5"/>
  <c r="BG1127" i="5"/>
  <c r="BF1127" i="5"/>
  <c r="T1127" i="5"/>
  <c r="R1127" i="5"/>
  <c r="P1127" i="5"/>
  <c r="BI1123" i="5"/>
  <c r="BH1123" i="5"/>
  <c r="BG1123" i="5"/>
  <c r="BF1123" i="5"/>
  <c r="T1123" i="5"/>
  <c r="R1123" i="5"/>
  <c r="P1123" i="5"/>
  <c r="BI1121" i="5"/>
  <c r="BH1121" i="5"/>
  <c r="BG1121" i="5"/>
  <c r="BF1121" i="5"/>
  <c r="T1121" i="5"/>
  <c r="R1121" i="5"/>
  <c r="P1121" i="5"/>
  <c r="BI1120" i="5"/>
  <c r="BH1120" i="5"/>
  <c r="BG1120" i="5"/>
  <c r="BF1120" i="5"/>
  <c r="T1120" i="5"/>
  <c r="R1120" i="5"/>
  <c r="P1120" i="5"/>
  <c r="BI1119" i="5"/>
  <c r="BH1119" i="5"/>
  <c r="BG1119" i="5"/>
  <c r="BF1119" i="5"/>
  <c r="T1119" i="5"/>
  <c r="R1119" i="5"/>
  <c r="P1119" i="5"/>
  <c r="BI1117" i="5"/>
  <c r="BH1117" i="5"/>
  <c r="BG1117" i="5"/>
  <c r="BF1117" i="5"/>
  <c r="T1117" i="5"/>
  <c r="R1117" i="5"/>
  <c r="P1117" i="5"/>
  <c r="BI1113" i="5"/>
  <c r="BH1113" i="5"/>
  <c r="BG1113" i="5"/>
  <c r="BF1113" i="5"/>
  <c r="T1113" i="5"/>
  <c r="R1113" i="5"/>
  <c r="P1113" i="5"/>
  <c r="BI1111" i="5"/>
  <c r="BH1111" i="5"/>
  <c r="BG1111" i="5"/>
  <c r="BF1111" i="5"/>
  <c r="T1111" i="5"/>
  <c r="R1111" i="5"/>
  <c r="P1111" i="5"/>
  <c r="BI1107" i="5"/>
  <c r="BH1107" i="5"/>
  <c r="BG1107" i="5"/>
  <c r="BF1107" i="5"/>
  <c r="T1107" i="5"/>
  <c r="R1107" i="5"/>
  <c r="P1107" i="5"/>
  <c r="BI1105" i="5"/>
  <c r="BH1105" i="5"/>
  <c r="BG1105" i="5"/>
  <c r="BF1105" i="5"/>
  <c r="T1105" i="5"/>
  <c r="R1105" i="5"/>
  <c r="P1105" i="5"/>
  <c r="BI1103" i="5"/>
  <c r="BH1103" i="5"/>
  <c r="BG1103" i="5"/>
  <c r="BF1103" i="5"/>
  <c r="T1103" i="5"/>
  <c r="R1103" i="5"/>
  <c r="P1103" i="5"/>
  <c r="BI1099" i="5"/>
  <c r="BH1099" i="5"/>
  <c r="BG1099" i="5"/>
  <c r="BF1099" i="5"/>
  <c r="T1099" i="5"/>
  <c r="R1099" i="5"/>
  <c r="P1099" i="5"/>
  <c r="BI1097" i="5"/>
  <c r="BH1097" i="5"/>
  <c r="BG1097" i="5"/>
  <c r="BF1097" i="5"/>
  <c r="T1097" i="5"/>
  <c r="R1097" i="5"/>
  <c r="P1097" i="5"/>
  <c r="BI1095" i="5"/>
  <c r="BH1095" i="5"/>
  <c r="BG1095" i="5"/>
  <c r="BF1095" i="5"/>
  <c r="T1095" i="5"/>
  <c r="R1095" i="5"/>
  <c r="P1095" i="5"/>
  <c r="BI1093" i="5"/>
  <c r="BH1093" i="5"/>
  <c r="BG1093" i="5"/>
  <c r="BF1093" i="5"/>
  <c r="T1093" i="5"/>
  <c r="R1093" i="5"/>
  <c r="P1093" i="5"/>
  <c r="BI1080" i="5"/>
  <c r="BH1080" i="5"/>
  <c r="BG1080" i="5"/>
  <c r="BF1080" i="5"/>
  <c r="T1080" i="5"/>
  <c r="R1080" i="5"/>
  <c r="P1080" i="5"/>
  <c r="BI1078" i="5"/>
  <c r="BH1078" i="5"/>
  <c r="BG1078" i="5"/>
  <c r="BF1078" i="5"/>
  <c r="T1078" i="5"/>
  <c r="R1078" i="5"/>
  <c r="P1078" i="5"/>
  <c r="BI1076" i="5"/>
  <c r="BH1076" i="5"/>
  <c r="BG1076" i="5"/>
  <c r="BF1076" i="5"/>
  <c r="T1076" i="5"/>
  <c r="R1076" i="5"/>
  <c r="P1076" i="5"/>
  <c r="BI1066" i="5"/>
  <c r="BH1066" i="5"/>
  <c r="BG1066" i="5"/>
  <c r="BF1066" i="5"/>
  <c r="T1066" i="5"/>
  <c r="R1066" i="5"/>
  <c r="P1066" i="5"/>
  <c r="BI1064" i="5"/>
  <c r="BH1064" i="5"/>
  <c r="BG1064" i="5"/>
  <c r="BF1064" i="5"/>
  <c r="T1064" i="5"/>
  <c r="R1064" i="5"/>
  <c r="P1064" i="5"/>
  <c r="BI1060" i="5"/>
  <c r="BH1060" i="5"/>
  <c r="BG1060" i="5"/>
  <c r="BF1060" i="5"/>
  <c r="T1060" i="5"/>
  <c r="R1060" i="5"/>
  <c r="P1060" i="5"/>
  <c r="BI1058" i="5"/>
  <c r="BH1058" i="5"/>
  <c r="BG1058" i="5"/>
  <c r="BF1058" i="5"/>
  <c r="T1058" i="5"/>
  <c r="R1058" i="5"/>
  <c r="P1058" i="5"/>
  <c r="BI1056" i="5"/>
  <c r="BH1056" i="5"/>
  <c r="BG1056" i="5"/>
  <c r="BF1056" i="5"/>
  <c r="T1056" i="5"/>
  <c r="R1056" i="5"/>
  <c r="P1056" i="5"/>
  <c r="BI1050" i="5"/>
  <c r="BH1050" i="5"/>
  <c r="BG1050" i="5"/>
  <c r="BF1050" i="5"/>
  <c r="T1050" i="5"/>
  <c r="R1050" i="5"/>
  <c r="P1050" i="5"/>
  <c r="BI1048" i="5"/>
  <c r="BH1048" i="5"/>
  <c r="BG1048" i="5"/>
  <c r="BF1048" i="5"/>
  <c r="T1048" i="5"/>
  <c r="R1048" i="5"/>
  <c r="P1048" i="5"/>
  <c r="BI992" i="5"/>
  <c r="BH992" i="5"/>
  <c r="BG992" i="5"/>
  <c r="BF992" i="5"/>
  <c r="T992" i="5"/>
  <c r="R992" i="5"/>
  <c r="P992" i="5"/>
  <c r="BI990" i="5"/>
  <c r="BH990" i="5"/>
  <c r="BG990" i="5"/>
  <c r="BF990" i="5"/>
  <c r="T990" i="5"/>
  <c r="R990" i="5"/>
  <c r="P990" i="5"/>
  <c r="BI988" i="5"/>
  <c r="BH988" i="5"/>
  <c r="BG988" i="5"/>
  <c r="BF988" i="5"/>
  <c r="T988" i="5"/>
  <c r="R988" i="5"/>
  <c r="P988" i="5"/>
  <c r="BI986" i="5"/>
  <c r="BH986" i="5"/>
  <c r="BG986" i="5"/>
  <c r="BF986" i="5"/>
  <c r="T986" i="5"/>
  <c r="R986" i="5"/>
  <c r="P986" i="5"/>
  <c r="BI980" i="5"/>
  <c r="BH980" i="5"/>
  <c r="BG980" i="5"/>
  <c r="BF980" i="5"/>
  <c r="T980" i="5"/>
  <c r="R980" i="5"/>
  <c r="P980" i="5"/>
  <c r="BI978" i="5"/>
  <c r="BH978" i="5"/>
  <c r="BG978" i="5"/>
  <c r="BF978" i="5"/>
  <c r="T978" i="5"/>
  <c r="R978" i="5"/>
  <c r="P978" i="5"/>
  <c r="BI976" i="5"/>
  <c r="BH976" i="5"/>
  <c r="BG976" i="5"/>
  <c r="BF976" i="5"/>
  <c r="T976" i="5"/>
  <c r="R976" i="5"/>
  <c r="P976" i="5"/>
  <c r="BI974" i="5"/>
  <c r="BH974" i="5"/>
  <c r="BG974" i="5"/>
  <c r="BF974" i="5"/>
  <c r="T974" i="5"/>
  <c r="R974" i="5"/>
  <c r="P974" i="5"/>
  <c r="BI966" i="5"/>
  <c r="BH966" i="5"/>
  <c r="BG966" i="5"/>
  <c r="BF966" i="5"/>
  <c r="T966" i="5"/>
  <c r="R966" i="5"/>
  <c r="P966" i="5"/>
  <c r="BI964" i="5"/>
  <c r="BH964" i="5"/>
  <c r="BG964" i="5"/>
  <c r="BF964" i="5"/>
  <c r="T964" i="5"/>
  <c r="R964" i="5"/>
  <c r="P964" i="5"/>
  <c r="BI963" i="5"/>
  <c r="BH963" i="5"/>
  <c r="BG963" i="5"/>
  <c r="BF963" i="5"/>
  <c r="T963" i="5"/>
  <c r="R963" i="5"/>
  <c r="P963" i="5"/>
  <c r="BI962" i="5"/>
  <c r="BH962" i="5"/>
  <c r="BG962" i="5"/>
  <c r="BF962" i="5"/>
  <c r="T962" i="5"/>
  <c r="R962" i="5"/>
  <c r="P962" i="5"/>
  <c r="BI955" i="5"/>
  <c r="BH955" i="5"/>
  <c r="BG955" i="5"/>
  <c r="BF955" i="5"/>
  <c r="T955" i="5"/>
  <c r="R955" i="5"/>
  <c r="P955" i="5"/>
  <c r="BI953" i="5"/>
  <c r="BH953" i="5"/>
  <c r="BG953" i="5"/>
  <c r="BF953" i="5"/>
  <c r="T953" i="5"/>
  <c r="R953" i="5"/>
  <c r="P953" i="5"/>
  <c r="BI948" i="5"/>
  <c r="BH948" i="5"/>
  <c r="BG948" i="5"/>
  <c r="BF948" i="5"/>
  <c r="T948" i="5"/>
  <c r="R948" i="5"/>
  <c r="P948" i="5"/>
  <c r="BI946" i="5"/>
  <c r="BH946" i="5"/>
  <c r="BG946" i="5"/>
  <c r="BF946" i="5"/>
  <c r="T946" i="5"/>
  <c r="R946" i="5"/>
  <c r="P946" i="5"/>
  <c r="BI941" i="5"/>
  <c r="BH941" i="5"/>
  <c r="BG941" i="5"/>
  <c r="BF941" i="5"/>
  <c r="T941" i="5"/>
  <c r="R941" i="5"/>
  <c r="P941" i="5"/>
  <c r="BI939" i="5"/>
  <c r="BH939" i="5"/>
  <c r="BG939" i="5"/>
  <c r="BF939" i="5"/>
  <c r="T939" i="5"/>
  <c r="R939" i="5"/>
  <c r="P939" i="5"/>
  <c r="BI924" i="5"/>
  <c r="BH924" i="5"/>
  <c r="BG924" i="5"/>
  <c r="BF924" i="5"/>
  <c r="T924" i="5"/>
  <c r="R924" i="5"/>
  <c r="P924" i="5"/>
  <c r="BI922" i="5"/>
  <c r="BH922" i="5"/>
  <c r="BG922" i="5"/>
  <c r="BF922" i="5"/>
  <c r="T922" i="5"/>
  <c r="R922" i="5"/>
  <c r="P922" i="5"/>
  <c r="BI921" i="5"/>
  <c r="BH921" i="5"/>
  <c r="BG921" i="5"/>
  <c r="BF921" i="5"/>
  <c r="T921" i="5"/>
  <c r="R921" i="5"/>
  <c r="P921" i="5"/>
  <c r="BI919" i="5"/>
  <c r="BH919" i="5"/>
  <c r="BG919" i="5"/>
  <c r="BF919" i="5"/>
  <c r="T919" i="5"/>
  <c r="R919" i="5"/>
  <c r="P919" i="5"/>
  <c r="BI904" i="5"/>
  <c r="BH904" i="5"/>
  <c r="BG904" i="5"/>
  <c r="BF904" i="5"/>
  <c r="T904" i="5"/>
  <c r="R904" i="5"/>
  <c r="P904" i="5"/>
  <c r="BI903" i="5"/>
  <c r="BH903" i="5"/>
  <c r="BG903" i="5"/>
  <c r="BF903" i="5"/>
  <c r="T903" i="5"/>
  <c r="R903" i="5"/>
  <c r="P903" i="5"/>
  <c r="BI901" i="5"/>
  <c r="BH901" i="5"/>
  <c r="BG901" i="5"/>
  <c r="BF901" i="5"/>
  <c r="T901" i="5"/>
  <c r="R901" i="5"/>
  <c r="P901" i="5"/>
  <c r="BI883" i="5"/>
  <c r="BH883" i="5"/>
  <c r="BG883" i="5"/>
  <c r="BF883" i="5"/>
  <c r="T883" i="5"/>
  <c r="R883" i="5"/>
  <c r="P883" i="5"/>
  <c r="BI881" i="5"/>
  <c r="BH881" i="5"/>
  <c r="BG881" i="5"/>
  <c r="BF881" i="5"/>
  <c r="T881" i="5"/>
  <c r="R881" i="5"/>
  <c r="P881" i="5"/>
  <c r="BI880" i="5"/>
  <c r="BH880" i="5"/>
  <c r="BG880" i="5"/>
  <c r="BF880" i="5"/>
  <c r="T880" i="5"/>
  <c r="R880" i="5"/>
  <c r="P880" i="5"/>
  <c r="BI878" i="5"/>
  <c r="BH878" i="5"/>
  <c r="BG878" i="5"/>
  <c r="BF878" i="5"/>
  <c r="T878" i="5"/>
  <c r="R878" i="5"/>
  <c r="P878" i="5"/>
  <c r="BI847" i="5"/>
  <c r="BH847" i="5"/>
  <c r="BG847" i="5"/>
  <c r="BF847" i="5"/>
  <c r="T847" i="5"/>
  <c r="R847" i="5"/>
  <c r="P847" i="5"/>
  <c r="BI845" i="5"/>
  <c r="BH845" i="5"/>
  <c r="BG845" i="5"/>
  <c r="BF845" i="5"/>
  <c r="T845" i="5"/>
  <c r="R845" i="5"/>
  <c r="P845" i="5"/>
  <c r="BI834" i="5"/>
  <c r="BH834" i="5"/>
  <c r="BG834" i="5"/>
  <c r="BF834" i="5"/>
  <c r="T834" i="5"/>
  <c r="R834" i="5"/>
  <c r="P834" i="5"/>
  <c r="BI829" i="5"/>
  <c r="BH829" i="5"/>
  <c r="BG829" i="5"/>
  <c r="BF829" i="5"/>
  <c r="T829" i="5"/>
  <c r="R829" i="5"/>
  <c r="P829" i="5"/>
  <c r="BI827" i="5"/>
  <c r="BH827" i="5"/>
  <c r="BG827" i="5"/>
  <c r="BF827" i="5"/>
  <c r="T827" i="5"/>
  <c r="R827" i="5"/>
  <c r="P827" i="5"/>
  <c r="BI826" i="5"/>
  <c r="BH826" i="5"/>
  <c r="BG826" i="5"/>
  <c r="BF826" i="5"/>
  <c r="T826" i="5"/>
  <c r="R826" i="5"/>
  <c r="P826" i="5"/>
  <c r="BI824" i="5"/>
  <c r="BH824" i="5"/>
  <c r="BG824" i="5"/>
  <c r="BF824" i="5"/>
  <c r="T824" i="5"/>
  <c r="R824" i="5"/>
  <c r="P824" i="5"/>
  <c r="BI822" i="5"/>
  <c r="BH822" i="5"/>
  <c r="BG822" i="5"/>
  <c r="BF822" i="5"/>
  <c r="T822" i="5"/>
  <c r="R822" i="5"/>
  <c r="P822" i="5"/>
  <c r="BI820" i="5"/>
  <c r="BH820" i="5"/>
  <c r="BG820" i="5"/>
  <c r="BF820" i="5"/>
  <c r="T820" i="5"/>
  <c r="R820" i="5"/>
  <c r="P820" i="5"/>
  <c r="BI818" i="5"/>
  <c r="BH818" i="5"/>
  <c r="BG818" i="5"/>
  <c r="BF818" i="5"/>
  <c r="T818" i="5"/>
  <c r="R818" i="5"/>
  <c r="P818" i="5"/>
  <c r="BI816" i="5"/>
  <c r="BH816" i="5"/>
  <c r="BG816" i="5"/>
  <c r="BF816" i="5"/>
  <c r="T816" i="5"/>
  <c r="R816" i="5"/>
  <c r="P816" i="5"/>
  <c r="BI812" i="5"/>
  <c r="BH812" i="5"/>
  <c r="BG812" i="5"/>
  <c r="BF812" i="5"/>
  <c r="T812" i="5"/>
  <c r="R812" i="5"/>
  <c r="P812" i="5"/>
  <c r="BI810" i="5"/>
  <c r="BH810" i="5"/>
  <c r="BG810" i="5"/>
  <c r="BF810" i="5"/>
  <c r="T810" i="5"/>
  <c r="R810" i="5"/>
  <c r="P810" i="5"/>
  <c r="BI808" i="5"/>
  <c r="BH808" i="5"/>
  <c r="BG808" i="5"/>
  <c r="BF808" i="5"/>
  <c r="T808" i="5"/>
  <c r="R808" i="5"/>
  <c r="P808" i="5"/>
  <c r="BI805" i="5"/>
  <c r="BH805" i="5"/>
  <c r="BG805" i="5"/>
  <c r="BF805" i="5"/>
  <c r="T805" i="5"/>
  <c r="T804" i="5"/>
  <c r="R805" i="5"/>
  <c r="R804" i="5"/>
  <c r="P805" i="5"/>
  <c r="P804" i="5"/>
  <c r="BI802" i="5"/>
  <c r="BH802" i="5"/>
  <c r="BG802" i="5"/>
  <c r="BF802" i="5"/>
  <c r="T802" i="5"/>
  <c r="R802" i="5"/>
  <c r="P802" i="5"/>
  <c r="BI798" i="5"/>
  <c r="BH798" i="5"/>
  <c r="BG798" i="5"/>
  <c r="BF798" i="5"/>
  <c r="T798" i="5"/>
  <c r="R798" i="5"/>
  <c r="P798" i="5"/>
  <c r="BI797" i="5"/>
  <c r="BH797" i="5"/>
  <c r="BG797" i="5"/>
  <c r="BF797" i="5"/>
  <c r="T797" i="5"/>
  <c r="R797" i="5"/>
  <c r="P797" i="5"/>
  <c r="BI791" i="5"/>
  <c r="BH791" i="5"/>
  <c r="BG791" i="5"/>
  <c r="BF791" i="5"/>
  <c r="T791" i="5"/>
  <c r="R791" i="5"/>
  <c r="P791" i="5"/>
  <c r="BI789" i="5"/>
  <c r="BH789" i="5"/>
  <c r="BG789" i="5"/>
  <c r="BF789" i="5"/>
  <c r="T789" i="5"/>
  <c r="R789" i="5"/>
  <c r="P789" i="5"/>
  <c r="BI788" i="5"/>
  <c r="BH788" i="5"/>
  <c r="BG788" i="5"/>
  <c r="BF788" i="5"/>
  <c r="T788" i="5"/>
  <c r="R788" i="5"/>
  <c r="P788" i="5"/>
  <c r="BI787" i="5"/>
  <c r="BH787" i="5"/>
  <c r="BG787" i="5"/>
  <c r="BF787" i="5"/>
  <c r="T787" i="5"/>
  <c r="R787" i="5"/>
  <c r="P787" i="5"/>
  <c r="BI786" i="5"/>
  <c r="BH786" i="5"/>
  <c r="BG786" i="5"/>
  <c r="BF786" i="5"/>
  <c r="T786" i="5"/>
  <c r="R786" i="5"/>
  <c r="P786" i="5"/>
  <c r="BI785" i="5"/>
  <c r="BH785" i="5"/>
  <c r="BG785" i="5"/>
  <c r="BF785" i="5"/>
  <c r="T785" i="5"/>
  <c r="R785" i="5"/>
  <c r="P785" i="5"/>
  <c r="BI784" i="5"/>
  <c r="BH784" i="5"/>
  <c r="BG784" i="5"/>
  <c r="BF784" i="5"/>
  <c r="T784" i="5"/>
  <c r="R784" i="5"/>
  <c r="P784" i="5"/>
  <c r="BI783" i="5"/>
  <c r="BH783" i="5"/>
  <c r="BG783" i="5"/>
  <c r="BF783" i="5"/>
  <c r="T783" i="5"/>
  <c r="R783" i="5"/>
  <c r="P783" i="5"/>
  <c r="BI782" i="5"/>
  <c r="BH782" i="5"/>
  <c r="BG782" i="5"/>
  <c r="BF782" i="5"/>
  <c r="T782" i="5"/>
  <c r="R782" i="5"/>
  <c r="P782" i="5"/>
  <c r="BI781" i="5"/>
  <c r="BH781" i="5"/>
  <c r="BG781" i="5"/>
  <c r="BF781" i="5"/>
  <c r="T781" i="5"/>
  <c r="R781" i="5"/>
  <c r="P781" i="5"/>
  <c r="BI780" i="5"/>
  <c r="BH780" i="5"/>
  <c r="BG780" i="5"/>
  <c r="BF780" i="5"/>
  <c r="T780" i="5"/>
  <c r="R780" i="5"/>
  <c r="P780" i="5"/>
  <c r="BI779" i="5"/>
  <c r="BH779" i="5"/>
  <c r="BG779" i="5"/>
  <c r="BF779" i="5"/>
  <c r="T779" i="5"/>
  <c r="R779" i="5"/>
  <c r="P779" i="5"/>
  <c r="BI778" i="5"/>
  <c r="BH778" i="5"/>
  <c r="BG778" i="5"/>
  <c r="BF778" i="5"/>
  <c r="T778" i="5"/>
  <c r="R778" i="5"/>
  <c r="P778" i="5"/>
  <c r="BI777" i="5"/>
  <c r="BH777" i="5"/>
  <c r="BG777" i="5"/>
  <c r="BF777" i="5"/>
  <c r="T777" i="5"/>
  <c r="R777" i="5"/>
  <c r="P777" i="5"/>
  <c r="BI775" i="5"/>
  <c r="BH775" i="5"/>
  <c r="BG775" i="5"/>
  <c r="BF775" i="5"/>
  <c r="T775" i="5"/>
  <c r="R775" i="5"/>
  <c r="P775" i="5"/>
  <c r="BI772" i="5"/>
  <c r="BH772" i="5"/>
  <c r="BG772" i="5"/>
  <c r="BF772" i="5"/>
  <c r="T772" i="5"/>
  <c r="R772" i="5"/>
  <c r="P772" i="5"/>
  <c r="BI769" i="5"/>
  <c r="BH769" i="5"/>
  <c r="BG769" i="5"/>
  <c r="BF769" i="5"/>
  <c r="T769" i="5"/>
  <c r="R769" i="5"/>
  <c r="P769" i="5"/>
  <c r="BI766" i="5"/>
  <c r="BH766" i="5"/>
  <c r="BG766" i="5"/>
  <c r="BF766" i="5"/>
  <c r="T766" i="5"/>
  <c r="R766" i="5"/>
  <c r="P766" i="5"/>
  <c r="BI764" i="5"/>
  <c r="BH764" i="5"/>
  <c r="BG764" i="5"/>
  <c r="BF764" i="5"/>
  <c r="T764" i="5"/>
  <c r="R764" i="5"/>
  <c r="P764" i="5"/>
  <c r="BI755" i="5"/>
  <c r="BH755" i="5"/>
  <c r="BG755" i="5"/>
  <c r="BF755" i="5"/>
  <c r="T755" i="5"/>
  <c r="R755" i="5"/>
  <c r="P755" i="5"/>
  <c r="BI753" i="5"/>
  <c r="BH753" i="5"/>
  <c r="BG753" i="5"/>
  <c r="BF753" i="5"/>
  <c r="T753" i="5"/>
  <c r="R753" i="5"/>
  <c r="P753" i="5"/>
  <c r="BI752" i="5"/>
  <c r="BH752" i="5"/>
  <c r="BG752" i="5"/>
  <c r="BF752" i="5"/>
  <c r="T752" i="5"/>
  <c r="R752" i="5"/>
  <c r="P752" i="5"/>
  <c r="BI748" i="5"/>
  <c r="BH748" i="5"/>
  <c r="BG748" i="5"/>
  <c r="BF748" i="5"/>
  <c r="T748" i="5"/>
  <c r="R748" i="5"/>
  <c r="P748" i="5"/>
  <c r="BI746" i="5"/>
  <c r="BH746" i="5"/>
  <c r="BG746" i="5"/>
  <c r="BF746" i="5"/>
  <c r="T746" i="5"/>
  <c r="R746" i="5"/>
  <c r="P746" i="5"/>
  <c r="BI736" i="5"/>
  <c r="BH736" i="5"/>
  <c r="BG736" i="5"/>
  <c r="BF736" i="5"/>
  <c r="T736" i="5"/>
  <c r="R736" i="5"/>
  <c r="P736" i="5"/>
  <c r="BI710" i="5"/>
  <c r="BH710" i="5"/>
  <c r="BG710" i="5"/>
  <c r="BF710" i="5"/>
  <c r="T710" i="5"/>
  <c r="R710" i="5"/>
  <c r="P710" i="5"/>
  <c r="BI694" i="5"/>
  <c r="BH694" i="5"/>
  <c r="BG694" i="5"/>
  <c r="BF694" i="5"/>
  <c r="T694" i="5"/>
  <c r="R694" i="5"/>
  <c r="P694" i="5"/>
  <c r="BI692" i="5"/>
  <c r="BH692" i="5"/>
  <c r="BG692" i="5"/>
  <c r="BF692" i="5"/>
  <c r="T692" i="5"/>
  <c r="R692" i="5"/>
  <c r="P692" i="5"/>
  <c r="BI690" i="5"/>
  <c r="BH690" i="5"/>
  <c r="BG690" i="5"/>
  <c r="BF690" i="5"/>
  <c r="T690" i="5"/>
  <c r="R690" i="5"/>
  <c r="P690" i="5"/>
  <c r="BI686" i="5"/>
  <c r="BH686" i="5"/>
  <c r="BG686" i="5"/>
  <c r="BF686" i="5"/>
  <c r="T686" i="5"/>
  <c r="R686" i="5"/>
  <c r="P686" i="5"/>
  <c r="BI684" i="5"/>
  <c r="BH684" i="5"/>
  <c r="BG684" i="5"/>
  <c r="BF684" i="5"/>
  <c r="T684" i="5"/>
  <c r="R684" i="5"/>
  <c r="P684" i="5"/>
  <c r="BI668" i="5"/>
  <c r="BH668" i="5"/>
  <c r="BG668" i="5"/>
  <c r="BF668" i="5"/>
  <c r="T668" i="5"/>
  <c r="R668" i="5"/>
  <c r="P668" i="5"/>
  <c r="BI666" i="5"/>
  <c r="BH666" i="5"/>
  <c r="BG666" i="5"/>
  <c r="BF666" i="5"/>
  <c r="T666" i="5"/>
  <c r="R666" i="5"/>
  <c r="P666" i="5"/>
  <c r="BI660" i="5"/>
  <c r="BH660" i="5"/>
  <c r="BG660" i="5"/>
  <c r="BF660" i="5"/>
  <c r="T660" i="5"/>
  <c r="R660" i="5"/>
  <c r="P660" i="5"/>
  <c r="BI658" i="5"/>
  <c r="BH658" i="5"/>
  <c r="BG658" i="5"/>
  <c r="BF658" i="5"/>
  <c r="T658" i="5"/>
  <c r="R658" i="5"/>
  <c r="P658" i="5"/>
  <c r="BI644" i="5"/>
  <c r="BH644" i="5"/>
  <c r="BG644" i="5"/>
  <c r="BF644" i="5"/>
  <c r="T644" i="5"/>
  <c r="R644" i="5"/>
  <c r="P644" i="5"/>
  <c r="BI642" i="5"/>
  <c r="BH642" i="5"/>
  <c r="BG642" i="5"/>
  <c r="BF642" i="5"/>
  <c r="T642" i="5"/>
  <c r="R642" i="5"/>
  <c r="P642" i="5"/>
  <c r="BI638" i="5"/>
  <c r="BH638" i="5"/>
  <c r="BG638" i="5"/>
  <c r="BF638" i="5"/>
  <c r="T638" i="5"/>
  <c r="R638" i="5"/>
  <c r="P638" i="5"/>
  <c r="BI636" i="5"/>
  <c r="BH636" i="5"/>
  <c r="BG636" i="5"/>
  <c r="BF636" i="5"/>
  <c r="T636" i="5"/>
  <c r="R636" i="5"/>
  <c r="P636" i="5"/>
  <c r="BI633" i="5"/>
  <c r="BH633" i="5"/>
  <c r="BG633" i="5"/>
  <c r="BF633" i="5"/>
  <c r="T633" i="5"/>
  <c r="R633" i="5"/>
  <c r="P633" i="5"/>
  <c r="BI631" i="5"/>
  <c r="BH631" i="5"/>
  <c r="BG631" i="5"/>
  <c r="BF631" i="5"/>
  <c r="T631" i="5"/>
  <c r="R631" i="5"/>
  <c r="P631" i="5"/>
  <c r="BI628" i="5"/>
  <c r="BH628" i="5"/>
  <c r="BG628" i="5"/>
  <c r="BF628" i="5"/>
  <c r="T628" i="5"/>
  <c r="R628" i="5"/>
  <c r="P628" i="5"/>
  <c r="BI626" i="5"/>
  <c r="BH626" i="5"/>
  <c r="BG626" i="5"/>
  <c r="BF626" i="5"/>
  <c r="T626" i="5"/>
  <c r="R626" i="5"/>
  <c r="P626" i="5"/>
  <c r="BI624" i="5"/>
  <c r="BH624" i="5"/>
  <c r="BG624" i="5"/>
  <c r="BF624" i="5"/>
  <c r="T624" i="5"/>
  <c r="R624" i="5"/>
  <c r="P624" i="5"/>
  <c r="BI500" i="5"/>
  <c r="BH500" i="5"/>
  <c r="BG500" i="5"/>
  <c r="BF500" i="5"/>
  <c r="T500" i="5"/>
  <c r="R500" i="5"/>
  <c r="P500" i="5"/>
  <c r="BI499" i="5"/>
  <c r="BH499" i="5"/>
  <c r="BG499" i="5"/>
  <c r="BF499" i="5"/>
  <c r="T499" i="5"/>
  <c r="R499" i="5"/>
  <c r="P499" i="5"/>
  <c r="BI496" i="5"/>
  <c r="BH496" i="5"/>
  <c r="BG496" i="5"/>
  <c r="BF496" i="5"/>
  <c r="T496" i="5"/>
  <c r="R496" i="5"/>
  <c r="P496" i="5"/>
  <c r="BI492" i="5"/>
  <c r="BH492" i="5"/>
  <c r="BG492" i="5"/>
  <c r="BF492" i="5"/>
  <c r="T492" i="5"/>
  <c r="R492" i="5"/>
  <c r="P492" i="5"/>
  <c r="BI490" i="5"/>
  <c r="BH490" i="5"/>
  <c r="BG490" i="5"/>
  <c r="BF490" i="5"/>
  <c r="T490" i="5"/>
  <c r="R490" i="5"/>
  <c r="P490" i="5"/>
  <c r="BI488" i="5"/>
  <c r="BH488" i="5"/>
  <c r="BG488" i="5"/>
  <c r="BF488" i="5"/>
  <c r="T488" i="5"/>
  <c r="R488" i="5"/>
  <c r="P488" i="5"/>
  <c r="BI487" i="5"/>
  <c r="BH487" i="5"/>
  <c r="BG487" i="5"/>
  <c r="BF487" i="5"/>
  <c r="T487" i="5"/>
  <c r="R487" i="5"/>
  <c r="P487" i="5"/>
  <c r="BI486" i="5"/>
  <c r="BH486" i="5"/>
  <c r="BG486" i="5"/>
  <c r="BF486" i="5"/>
  <c r="T486" i="5"/>
  <c r="R486" i="5"/>
  <c r="P486" i="5"/>
  <c r="BI485" i="5"/>
  <c r="BH485" i="5"/>
  <c r="BG485" i="5"/>
  <c r="BF485" i="5"/>
  <c r="T485" i="5"/>
  <c r="R485" i="5"/>
  <c r="P485" i="5"/>
  <c r="BI484" i="5"/>
  <c r="BH484" i="5"/>
  <c r="BG484" i="5"/>
  <c r="BF484" i="5"/>
  <c r="T484" i="5"/>
  <c r="R484" i="5"/>
  <c r="P484" i="5"/>
  <c r="BI483" i="5"/>
  <c r="BH483" i="5"/>
  <c r="BG483" i="5"/>
  <c r="BF483" i="5"/>
  <c r="T483" i="5"/>
  <c r="R483" i="5"/>
  <c r="P483" i="5"/>
  <c r="BI482" i="5"/>
  <c r="BH482" i="5"/>
  <c r="BG482" i="5"/>
  <c r="BF482" i="5"/>
  <c r="T482" i="5"/>
  <c r="R482" i="5"/>
  <c r="P482" i="5"/>
  <c r="BI479" i="5"/>
  <c r="BH479" i="5"/>
  <c r="BG479" i="5"/>
  <c r="BF479" i="5"/>
  <c r="T479" i="5"/>
  <c r="R479" i="5"/>
  <c r="P479" i="5"/>
  <c r="BI478" i="5"/>
  <c r="BH478" i="5"/>
  <c r="BG478" i="5"/>
  <c r="BF478" i="5"/>
  <c r="T478" i="5"/>
  <c r="R478" i="5"/>
  <c r="P478" i="5"/>
  <c r="BI472" i="5"/>
  <c r="BH472" i="5"/>
  <c r="BG472" i="5"/>
  <c r="BF472" i="5"/>
  <c r="T472" i="5"/>
  <c r="R472" i="5"/>
  <c r="P472" i="5"/>
  <c r="BI471" i="5"/>
  <c r="BH471" i="5"/>
  <c r="BG471" i="5"/>
  <c r="BF471" i="5"/>
  <c r="T471" i="5"/>
  <c r="R471" i="5"/>
  <c r="P471" i="5"/>
  <c r="BI468" i="5"/>
  <c r="BH468" i="5"/>
  <c r="BG468" i="5"/>
  <c r="BF468" i="5"/>
  <c r="T468" i="5"/>
  <c r="R468" i="5"/>
  <c r="P468" i="5"/>
  <c r="BI467" i="5"/>
  <c r="BH467" i="5"/>
  <c r="BG467" i="5"/>
  <c r="BF467" i="5"/>
  <c r="T467" i="5"/>
  <c r="R467" i="5"/>
  <c r="P467" i="5"/>
  <c r="BI458" i="5"/>
  <c r="BH458" i="5"/>
  <c r="BG458" i="5"/>
  <c r="BF458" i="5"/>
  <c r="T458" i="5"/>
  <c r="R458" i="5"/>
  <c r="P458" i="5"/>
  <c r="BI456" i="5"/>
  <c r="BH456" i="5"/>
  <c r="BG456" i="5"/>
  <c r="BF456" i="5"/>
  <c r="T456" i="5"/>
  <c r="R456" i="5"/>
  <c r="P456" i="5"/>
  <c r="BI445" i="5"/>
  <c r="BH445" i="5"/>
  <c r="BG445" i="5"/>
  <c r="BF445" i="5"/>
  <c r="T445" i="5"/>
  <c r="R445" i="5"/>
  <c r="P445" i="5"/>
  <c r="BI443" i="5"/>
  <c r="BH443" i="5"/>
  <c r="BG443" i="5"/>
  <c r="BF443" i="5"/>
  <c r="T443" i="5"/>
  <c r="R443" i="5"/>
  <c r="P443" i="5"/>
  <c r="BI442" i="5"/>
  <c r="BH442" i="5"/>
  <c r="BG442" i="5"/>
  <c r="BF442" i="5"/>
  <c r="T442" i="5"/>
  <c r="R442" i="5"/>
  <c r="P442" i="5"/>
  <c r="BI441" i="5"/>
  <c r="BH441" i="5"/>
  <c r="BG441" i="5"/>
  <c r="BF441" i="5"/>
  <c r="T441" i="5"/>
  <c r="R441" i="5"/>
  <c r="P441" i="5"/>
  <c r="BI440" i="5"/>
  <c r="BH440" i="5"/>
  <c r="BG440" i="5"/>
  <c r="BF440" i="5"/>
  <c r="T440" i="5"/>
  <c r="R440" i="5"/>
  <c r="P440" i="5"/>
  <c r="BI439" i="5"/>
  <c r="BH439" i="5"/>
  <c r="BG439" i="5"/>
  <c r="BF439" i="5"/>
  <c r="T439" i="5"/>
  <c r="R439" i="5"/>
  <c r="P439" i="5"/>
  <c r="BI428" i="5"/>
  <c r="BH428" i="5"/>
  <c r="BG428" i="5"/>
  <c r="BF428" i="5"/>
  <c r="T428" i="5"/>
  <c r="R428" i="5"/>
  <c r="P428" i="5"/>
  <c r="BI420" i="5"/>
  <c r="BH420" i="5"/>
  <c r="BG420" i="5"/>
  <c r="BF420" i="5"/>
  <c r="T420" i="5"/>
  <c r="R420" i="5"/>
  <c r="P420" i="5"/>
  <c r="BI419" i="5"/>
  <c r="BH419" i="5"/>
  <c r="BG419" i="5"/>
  <c r="BF419" i="5"/>
  <c r="T419" i="5"/>
  <c r="R419" i="5"/>
  <c r="P419" i="5"/>
  <c r="BI406" i="5"/>
  <c r="BH406" i="5"/>
  <c r="BG406" i="5"/>
  <c r="BF406" i="5"/>
  <c r="T406" i="5"/>
  <c r="R406" i="5"/>
  <c r="P406" i="5"/>
  <c r="BI392" i="5"/>
  <c r="BH392" i="5"/>
  <c r="BG392" i="5"/>
  <c r="BF392" i="5"/>
  <c r="T392" i="5"/>
  <c r="R392" i="5"/>
  <c r="P392" i="5"/>
  <c r="BI373" i="5"/>
  <c r="BH373" i="5"/>
  <c r="BG373" i="5"/>
  <c r="BF373" i="5"/>
  <c r="T373" i="5"/>
  <c r="R373" i="5"/>
  <c r="P373" i="5"/>
  <c r="BI356" i="5"/>
  <c r="BH356" i="5"/>
  <c r="BG356" i="5"/>
  <c r="BF356" i="5"/>
  <c r="T356" i="5"/>
  <c r="R356" i="5"/>
  <c r="P356" i="5"/>
  <c r="BI352" i="5"/>
  <c r="BH352" i="5"/>
  <c r="BG352" i="5"/>
  <c r="BF352" i="5"/>
  <c r="T352" i="5"/>
  <c r="R352" i="5"/>
  <c r="P352" i="5"/>
  <c r="BI336" i="5"/>
  <c r="BH336" i="5"/>
  <c r="BG336" i="5"/>
  <c r="BF336" i="5"/>
  <c r="T336" i="5"/>
  <c r="R336" i="5"/>
  <c r="P336" i="5"/>
  <c r="BI330" i="5"/>
  <c r="BH330" i="5"/>
  <c r="BG330" i="5"/>
  <c r="BF330" i="5"/>
  <c r="T330" i="5"/>
  <c r="R330" i="5"/>
  <c r="P330" i="5"/>
  <c r="BI328" i="5"/>
  <c r="BH328" i="5"/>
  <c r="BG328" i="5"/>
  <c r="BF328" i="5"/>
  <c r="T328" i="5"/>
  <c r="R328" i="5"/>
  <c r="P328" i="5"/>
  <c r="BI327" i="5"/>
  <c r="BH327" i="5"/>
  <c r="BG327" i="5"/>
  <c r="BF327" i="5"/>
  <c r="T327" i="5"/>
  <c r="R327" i="5"/>
  <c r="P327" i="5"/>
  <c r="BI323" i="5"/>
  <c r="BH323" i="5"/>
  <c r="BG323" i="5"/>
  <c r="BF323" i="5"/>
  <c r="T323" i="5"/>
  <c r="R323" i="5"/>
  <c r="P323" i="5"/>
  <c r="BI319" i="5"/>
  <c r="BH319" i="5"/>
  <c r="BG319" i="5"/>
  <c r="BF319" i="5"/>
  <c r="T319" i="5"/>
  <c r="R319" i="5"/>
  <c r="P319" i="5"/>
  <c r="BI317" i="5"/>
  <c r="BH317" i="5"/>
  <c r="BG317" i="5"/>
  <c r="BF317" i="5"/>
  <c r="T317" i="5"/>
  <c r="R317" i="5"/>
  <c r="P317" i="5"/>
  <c r="BI311" i="5"/>
  <c r="BH311" i="5"/>
  <c r="BG311" i="5"/>
  <c r="BF311" i="5"/>
  <c r="T311" i="5"/>
  <c r="R311" i="5"/>
  <c r="P311" i="5"/>
  <c r="BI310" i="5"/>
  <c r="BH310" i="5"/>
  <c r="BG310" i="5"/>
  <c r="BF310" i="5"/>
  <c r="T310" i="5"/>
  <c r="R310" i="5"/>
  <c r="P310" i="5"/>
  <c r="BI309" i="5"/>
  <c r="BH309" i="5"/>
  <c r="BG309" i="5"/>
  <c r="BF309" i="5"/>
  <c r="T309" i="5"/>
  <c r="R309" i="5"/>
  <c r="P309" i="5"/>
  <c r="BI308" i="5"/>
  <c r="BH308" i="5"/>
  <c r="BG308" i="5"/>
  <c r="BF308" i="5"/>
  <c r="T308" i="5"/>
  <c r="R308" i="5"/>
  <c r="P308" i="5"/>
  <c r="BI307" i="5"/>
  <c r="BH307" i="5"/>
  <c r="BG307" i="5"/>
  <c r="BF307" i="5"/>
  <c r="T307" i="5"/>
  <c r="R307" i="5"/>
  <c r="P307" i="5"/>
  <c r="BI306" i="5"/>
  <c r="BH306" i="5"/>
  <c r="BG306" i="5"/>
  <c r="BF306" i="5"/>
  <c r="T306" i="5"/>
  <c r="R306" i="5"/>
  <c r="P306" i="5"/>
  <c r="BI305" i="5"/>
  <c r="BH305" i="5"/>
  <c r="BG305" i="5"/>
  <c r="BF305" i="5"/>
  <c r="T305" i="5"/>
  <c r="R305" i="5"/>
  <c r="P305" i="5"/>
  <c r="BI304" i="5"/>
  <c r="BH304" i="5"/>
  <c r="BG304" i="5"/>
  <c r="BF304" i="5"/>
  <c r="T304" i="5"/>
  <c r="R304" i="5"/>
  <c r="P304" i="5"/>
  <c r="BI303" i="5"/>
  <c r="BH303" i="5"/>
  <c r="BG303" i="5"/>
  <c r="BF303" i="5"/>
  <c r="T303" i="5"/>
  <c r="R303" i="5"/>
  <c r="P303" i="5"/>
  <c r="BI302" i="5"/>
  <c r="BH302" i="5"/>
  <c r="BG302" i="5"/>
  <c r="BF302" i="5"/>
  <c r="T302" i="5"/>
  <c r="R302" i="5"/>
  <c r="P302" i="5"/>
  <c r="BI298" i="5"/>
  <c r="BH298" i="5"/>
  <c r="BG298" i="5"/>
  <c r="BF298" i="5"/>
  <c r="T298" i="5"/>
  <c r="R298" i="5"/>
  <c r="P298" i="5"/>
  <c r="BI297" i="5"/>
  <c r="BH297" i="5"/>
  <c r="BG297" i="5"/>
  <c r="BF297" i="5"/>
  <c r="T297" i="5"/>
  <c r="R297" i="5"/>
  <c r="P297" i="5"/>
  <c r="BI296" i="5"/>
  <c r="BH296" i="5"/>
  <c r="BG296" i="5"/>
  <c r="BF296" i="5"/>
  <c r="T296" i="5"/>
  <c r="R296" i="5"/>
  <c r="P296" i="5"/>
  <c r="BI290" i="5"/>
  <c r="BH290" i="5"/>
  <c r="BG290" i="5"/>
  <c r="BF290" i="5"/>
  <c r="T290" i="5"/>
  <c r="R290" i="5"/>
  <c r="P290" i="5"/>
  <c r="BI289" i="5"/>
  <c r="BH289" i="5"/>
  <c r="BG289" i="5"/>
  <c r="BF289" i="5"/>
  <c r="T289" i="5"/>
  <c r="R289" i="5"/>
  <c r="P289" i="5"/>
  <c r="BI278" i="5"/>
  <c r="BH278" i="5"/>
  <c r="BG278" i="5"/>
  <c r="BF278" i="5"/>
  <c r="T278" i="5"/>
  <c r="R278" i="5"/>
  <c r="P278" i="5"/>
  <c r="BI277" i="5"/>
  <c r="BH277" i="5"/>
  <c r="BG277" i="5"/>
  <c r="BF277" i="5"/>
  <c r="T277" i="5"/>
  <c r="R277" i="5"/>
  <c r="P277" i="5"/>
  <c r="BI255" i="5"/>
  <c r="BH255" i="5"/>
  <c r="BG255" i="5"/>
  <c r="BF255" i="5"/>
  <c r="T255" i="5"/>
  <c r="R255" i="5"/>
  <c r="P255" i="5"/>
  <c r="BI229" i="5"/>
  <c r="BH229" i="5"/>
  <c r="BG229" i="5"/>
  <c r="BF229" i="5"/>
  <c r="T229" i="5"/>
  <c r="R229" i="5"/>
  <c r="P229" i="5"/>
  <c r="BI216" i="5"/>
  <c r="BH216" i="5"/>
  <c r="BG216" i="5"/>
  <c r="BF216" i="5"/>
  <c r="T216" i="5"/>
  <c r="R216" i="5"/>
  <c r="P216" i="5"/>
  <c r="BI208" i="5"/>
  <c r="BH208" i="5"/>
  <c r="BG208" i="5"/>
  <c r="BF208" i="5"/>
  <c r="T208" i="5"/>
  <c r="R208" i="5"/>
  <c r="P208" i="5"/>
  <c r="BI204" i="5"/>
  <c r="BH204" i="5"/>
  <c r="BG204" i="5"/>
  <c r="BF204" i="5"/>
  <c r="T204" i="5"/>
  <c r="R204" i="5"/>
  <c r="P204" i="5"/>
  <c r="BI202" i="5"/>
  <c r="BH202" i="5"/>
  <c r="BG202" i="5"/>
  <c r="BF202" i="5"/>
  <c r="T202" i="5"/>
  <c r="R202" i="5"/>
  <c r="P202" i="5"/>
  <c r="BI201" i="5"/>
  <c r="BH201" i="5"/>
  <c r="BG201" i="5"/>
  <c r="BF201" i="5"/>
  <c r="T201" i="5"/>
  <c r="R201" i="5"/>
  <c r="P201" i="5"/>
  <c r="BI199" i="5"/>
  <c r="BH199" i="5"/>
  <c r="BG199" i="5"/>
  <c r="BF199" i="5"/>
  <c r="T199" i="5"/>
  <c r="R199" i="5"/>
  <c r="P199" i="5"/>
  <c r="BI198" i="5"/>
  <c r="BH198" i="5"/>
  <c r="BG198" i="5"/>
  <c r="BF198" i="5"/>
  <c r="T198" i="5"/>
  <c r="R198" i="5"/>
  <c r="P198" i="5"/>
  <c r="BI196" i="5"/>
  <c r="BH196" i="5"/>
  <c r="BG196" i="5"/>
  <c r="BF196" i="5"/>
  <c r="T196" i="5"/>
  <c r="R196" i="5"/>
  <c r="P196" i="5"/>
  <c r="BI194" i="5"/>
  <c r="BH194" i="5"/>
  <c r="BG194" i="5"/>
  <c r="BF194" i="5"/>
  <c r="T194" i="5"/>
  <c r="R194" i="5"/>
  <c r="P194" i="5"/>
  <c r="BI190" i="5"/>
  <c r="BH190" i="5"/>
  <c r="BG190" i="5"/>
  <c r="BF190" i="5"/>
  <c r="T190" i="5"/>
  <c r="R190" i="5"/>
  <c r="P190" i="5"/>
  <c r="BI189" i="5"/>
  <c r="BH189" i="5"/>
  <c r="BG189" i="5"/>
  <c r="BF189" i="5"/>
  <c r="T189" i="5"/>
  <c r="R189" i="5"/>
  <c r="P189" i="5"/>
  <c r="BI188" i="5"/>
  <c r="BH188" i="5"/>
  <c r="BG188" i="5"/>
  <c r="BF188" i="5"/>
  <c r="T188" i="5"/>
  <c r="R188" i="5"/>
  <c r="P188" i="5"/>
  <c r="BI184" i="5"/>
  <c r="BH184" i="5"/>
  <c r="BG184" i="5"/>
  <c r="BF184" i="5"/>
  <c r="T184" i="5"/>
  <c r="R184" i="5"/>
  <c r="P184" i="5"/>
  <c r="BI180" i="5"/>
  <c r="BH180" i="5"/>
  <c r="BG180" i="5"/>
  <c r="BF180" i="5"/>
  <c r="T180" i="5"/>
  <c r="R180" i="5"/>
  <c r="P180" i="5"/>
  <c r="BI176" i="5"/>
  <c r="BH176" i="5"/>
  <c r="BG176" i="5"/>
  <c r="BF176" i="5"/>
  <c r="T176" i="5"/>
  <c r="R176" i="5"/>
  <c r="P176" i="5"/>
  <c r="BI174" i="5"/>
  <c r="BH174" i="5"/>
  <c r="BG174" i="5"/>
  <c r="BF174" i="5"/>
  <c r="T174" i="5"/>
  <c r="R174" i="5"/>
  <c r="P174" i="5"/>
  <c r="BI172" i="5"/>
  <c r="BH172" i="5"/>
  <c r="BG172" i="5"/>
  <c r="BF172" i="5"/>
  <c r="T172" i="5"/>
  <c r="R172" i="5"/>
  <c r="P172" i="5"/>
  <c r="BI170" i="5"/>
  <c r="BH170" i="5"/>
  <c r="BG170" i="5"/>
  <c r="BF170" i="5"/>
  <c r="T170" i="5"/>
  <c r="R170" i="5"/>
  <c r="P170" i="5"/>
  <c r="BI168" i="5"/>
  <c r="BH168" i="5"/>
  <c r="BG168" i="5"/>
  <c r="BF168" i="5"/>
  <c r="T168" i="5"/>
  <c r="R168" i="5"/>
  <c r="P168" i="5"/>
  <c r="BI167" i="5"/>
  <c r="BH167" i="5"/>
  <c r="BG167" i="5"/>
  <c r="BF167" i="5"/>
  <c r="T167" i="5"/>
  <c r="R167" i="5"/>
  <c r="P167" i="5"/>
  <c r="BI166" i="5"/>
  <c r="BH166" i="5"/>
  <c r="BG166" i="5"/>
  <c r="BF166" i="5"/>
  <c r="T166" i="5"/>
  <c r="R166" i="5"/>
  <c r="P166" i="5"/>
  <c r="BI165" i="5"/>
  <c r="BH165" i="5"/>
  <c r="BG165" i="5"/>
  <c r="BF165" i="5"/>
  <c r="T165" i="5"/>
  <c r="R165" i="5"/>
  <c r="P165" i="5"/>
  <c r="BI160" i="5"/>
  <c r="BH160" i="5"/>
  <c r="BG160" i="5"/>
  <c r="BF160" i="5"/>
  <c r="T160" i="5"/>
  <c r="R160" i="5"/>
  <c r="P160" i="5"/>
  <c r="BI158" i="5"/>
  <c r="BH158" i="5"/>
  <c r="BG158" i="5"/>
  <c r="BF158" i="5"/>
  <c r="T158" i="5"/>
  <c r="R158" i="5"/>
  <c r="P158" i="5"/>
  <c r="BI157" i="5"/>
  <c r="BH157" i="5"/>
  <c r="BG157" i="5"/>
  <c r="BF157" i="5"/>
  <c r="T157" i="5"/>
  <c r="R157" i="5"/>
  <c r="P157" i="5"/>
  <c r="BI156" i="5"/>
  <c r="BH156" i="5"/>
  <c r="BG156" i="5"/>
  <c r="BF156" i="5"/>
  <c r="T156" i="5"/>
  <c r="R156" i="5"/>
  <c r="P156" i="5"/>
  <c r="BI154" i="5"/>
  <c r="BH154" i="5"/>
  <c r="BG154" i="5"/>
  <c r="BF154" i="5"/>
  <c r="T154" i="5"/>
  <c r="R154" i="5"/>
  <c r="P154" i="5"/>
  <c r="BI152" i="5"/>
  <c r="BH152" i="5"/>
  <c r="BG152" i="5"/>
  <c r="BF152" i="5"/>
  <c r="T152" i="5"/>
  <c r="R152" i="5"/>
  <c r="P152" i="5"/>
  <c r="BI151" i="5"/>
  <c r="BH151" i="5"/>
  <c r="BG151" i="5"/>
  <c r="BF151" i="5"/>
  <c r="T151" i="5"/>
  <c r="R151" i="5"/>
  <c r="P151" i="5"/>
  <c r="BI144" i="5"/>
  <c r="BH144" i="5"/>
  <c r="BG144" i="5"/>
  <c r="BF144" i="5"/>
  <c r="T144" i="5"/>
  <c r="R144" i="5"/>
  <c r="P144" i="5"/>
  <c r="J138" i="5"/>
  <c r="J137" i="5"/>
  <c r="F137" i="5"/>
  <c r="F135" i="5"/>
  <c r="E133" i="5"/>
  <c r="J92" i="5"/>
  <c r="J91" i="5"/>
  <c r="F91" i="5"/>
  <c r="F89" i="5"/>
  <c r="E87" i="5"/>
  <c r="J18" i="5"/>
  <c r="E18" i="5"/>
  <c r="F138" i="5" s="1"/>
  <c r="J17" i="5"/>
  <c r="J12" i="5"/>
  <c r="J135" i="5"/>
  <c r="E7" i="5"/>
  <c r="E131" i="5"/>
  <c r="J37" i="4"/>
  <c r="J36" i="4"/>
  <c r="AY97" i="1"/>
  <c r="J35" i="4"/>
  <c r="AX97" i="1"/>
  <c r="BI184" i="4"/>
  <c r="BH184" i="4"/>
  <c r="BG184" i="4"/>
  <c r="BF184" i="4"/>
  <c r="T184" i="4"/>
  <c r="T183" i="4"/>
  <c r="T182" i="4"/>
  <c r="R184" i="4"/>
  <c r="R183" i="4"/>
  <c r="R182" i="4"/>
  <c r="P184" i="4"/>
  <c r="P183" i="4" s="1"/>
  <c r="P182" i="4" s="1"/>
  <c r="BI181" i="4"/>
  <c r="BH181" i="4"/>
  <c r="BG181" i="4"/>
  <c r="BF181" i="4"/>
  <c r="T181" i="4"/>
  <c r="R181" i="4"/>
  <c r="P181" i="4"/>
  <c r="BI180" i="4"/>
  <c r="BH180" i="4"/>
  <c r="BG180" i="4"/>
  <c r="BF180" i="4"/>
  <c r="T180" i="4"/>
  <c r="R180" i="4"/>
  <c r="P180" i="4"/>
  <c r="BI179" i="4"/>
  <c r="BH179" i="4"/>
  <c r="BG179" i="4"/>
  <c r="BF179" i="4"/>
  <c r="T179" i="4"/>
  <c r="R179" i="4"/>
  <c r="P179" i="4"/>
  <c r="BI178" i="4"/>
  <c r="BH178" i="4"/>
  <c r="BG178" i="4"/>
  <c r="BF178" i="4"/>
  <c r="T178" i="4"/>
  <c r="R178" i="4"/>
  <c r="P178" i="4"/>
  <c r="BI177" i="4"/>
  <c r="BH177" i="4"/>
  <c r="BG177" i="4"/>
  <c r="BF177" i="4"/>
  <c r="T177" i="4"/>
  <c r="R177" i="4"/>
  <c r="P177" i="4"/>
  <c r="BI176" i="4"/>
  <c r="BH176" i="4"/>
  <c r="BG176" i="4"/>
  <c r="BF176" i="4"/>
  <c r="T176" i="4"/>
  <c r="R176" i="4"/>
  <c r="P176" i="4"/>
  <c r="BI172" i="4"/>
  <c r="BH172" i="4"/>
  <c r="BG172" i="4"/>
  <c r="BF172" i="4"/>
  <c r="T172" i="4"/>
  <c r="R172" i="4"/>
  <c r="P172" i="4"/>
  <c r="BI170" i="4"/>
  <c r="BH170" i="4"/>
  <c r="BG170" i="4"/>
  <c r="BF170" i="4"/>
  <c r="T170" i="4"/>
  <c r="R170" i="4"/>
  <c r="P170" i="4"/>
  <c r="BI169" i="4"/>
  <c r="BH169" i="4"/>
  <c r="BG169" i="4"/>
  <c r="BF169" i="4"/>
  <c r="T169" i="4"/>
  <c r="R169" i="4"/>
  <c r="P169" i="4"/>
  <c r="BI167" i="4"/>
  <c r="BH167" i="4"/>
  <c r="BG167" i="4"/>
  <c r="BF167" i="4"/>
  <c r="T167" i="4"/>
  <c r="R167" i="4"/>
  <c r="P167" i="4"/>
  <c r="BI166" i="4"/>
  <c r="BH166" i="4"/>
  <c r="BG166" i="4"/>
  <c r="BF166" i="4"/>
  <c r="T166" i="4"/>
  <c r="R166" i="4"/>
  <c r="P166" i="4"/>
  <c r="BI165" i="4"/>
  <c r="BH165" i="4"/>
  <c r="BG165" i="4"/>
  <c r="BF165" i="4"/>
  <c r="T165" i="4"/>
  <c r="R165" i="4"/>
  <c r="P165" i="4"/>
  <c r="BI164" i="4"/>
  <c r="BH164" i="4"/>
  <c r="BG164" i="4"/>
  <c r="BF164" i="4"/>
  <c r="T164" i="4"/>
  <c r="R164" i="4"/>
  <c r="P164" i="4"/>
  <c r="BI163" i="4"/>
  <c r="BH163" i="4"/>
  <c r="BG163" i="4"/>
  <c r="BF163" i="4"/>
  <c r="T163" i="4"/>
  <c r="R163" i="4"/>
  <c r="P163" i="4"/>
  <c r="BI161" i="4"/>
  <c r="BH161" i="4"/>
  <c r="BG161" i="4"/>
  <c r="BF161" i="4"/>
  <c r="T161" i="4"/>
  <c r="R161" i="4"/>
  <c r="P161" i="4"/>
  <c r="BI152" i="4"/>
  <c r="BH152" i="4"/>
  <c r="BG152" i="4"/>
  <c r="BF152" i="4"/>
  <c r="T152" i="4"/>
  <c r="R152" i="4"/>
  <c r="P152" i="4"/>
  <c r="BI145" i="4"/>
  <c r="BH145" i="4"/>
  <c r="BG145" i="4"/>
  <c r="BF145" i="4"/>
  <c r="T145" i="4"/>
  <c r="R145" i="4"/>
  <c r="P145" i="4"/>
  <c r="BI142" i="4"/>
  <c r="BH142" i="4"/>
  <c r="BG142" i="4"/>
  <c r="BF142" i="4"/>
  <c r="T142" i="4"/>
  <c r="R142" i="4"/>
  <c r="P142" i="4"/>
  <c r="BI140" i="4"/>
  <c r="BH140" i="4"/>
  <c r="BG140" i="4"/>
  <c r="BF140" i="4"/>
  <c r="T140" i="4"/>
  <c r="R140" i="4"/>
  <c r="P140" i="4"/>
  <c r="BI138" i="4"/>
  <c r="BH138" i="4"/>
  <c r="BG138" i="4"/>
  <c r="BF138" i="4"/>
  <c r="T138" i="4"/>
  <c r="R138" i="4"/>
  <c r="P138" i="4"/>
  <c r="BI136" i="4"/>
  <c r="BH136" i="4"/>
  <c r="BG136" i="4"/>
  <c r="BF136" i="4"/>
  <c r="T136" i="4"/>
  <c r="R136" i="4"/>
  <c r="P136" i="4"/>
  <c r="BI132" i="4"/>
  <c r="BH132" i="4"/>
  <c r="BG132" i="4"/>
  <c r="BF132" i="4"/>
  <c r="T132" i="4"/>
  <c r="R132" i="4"/>
  <c r="P132" i="4"/>
  <c r="BI130" i="4"/>
  <c r="BH130" i="4"/>
  <c r="BG130" i="4"/>
  <c r="BF130" i="4"/>
  <c r="T130" i="4"/>
  <c r="R130" i="4"/>
  <c r="P130" i="4"/>
  <c r="BI126" i="4"/>
  <c r="BH126" i="4"/>
  <c r="BG126" i="4"/>
  <c r="BF126" i="4"/>
  <c r="T126" i="4"/>
  <c r="R126" i="4"/>
  <c r="P126" i="4"/>
  <c r="BI125" i="4"/>
  <c r="BH125" i="4"/>
  <c r="BG125" i="4"/>
  <c r="BF125" i="4"/>
  <c r="T125" i="4"/>
  <c r="R125" i="4"/>
  <c r="P125" i="4"/>
  <c r="J119" i="4"/>
  <c r="J118" i="4"/>
  <c r="F118" i="4"/>
  <c r="F116" i="4"/>
  <c r="E114" i="4"/>
  <c r="J92" i="4"/>
  <c r="J91" i="4"/>
  <c r="F91" i="4"/>
  <c r="F89" i="4"/>
  <c r="E87" i="4"/>
  <c r="J18" i="4"/>
  <c r="E18" i="4"/>
  <c r="F119" i="4"/>
  <c r="J17" i="4"/>
  <c r="J12" i="4"/>
  <c r="J89" i="4"/>
  <c r="E7" i="4"/>
  <c r="E85" i="4"/>
  <c r="J37" i="3"/>
  <c r="J36" i="3"/>
  <c r="AY96" i="1"/>
  <c r="J35" i="3"/>
  <c r="AX96" i="1"/>
  <c r="BI134" i="3"/>
  <c r="BH134" i="3"/>
  <c r="BG134" i="3"/>
  <c r="BF134" i="3"/>
  <c r="T134" i="3"/>
  <c r="R134" i="3"/>
  <c r="P134" i="3"/>
  <c r="BI132" i="3"/>
  <c r="BH132" i="3"/>
  <c r="BG132" i="3"/>
  <c r="BF132" i="3"/>
  <c r="T132" i="3"/>
  <c r="R132" i="3"/>
  <c r="P132" i="3"/>
  <c r="BI130" i="3"/>
  <c r="BH130" i="3"/>
  <c r="BG130" i="3"/>
  <c r="BF130" i="3"/>
  <c r="T130" i="3"/>
  <c r="R130" i="3"/>
  <c r="P130" i="3"/>
  <c r="BI128" i="3"/>
  <c r="BH128" i="3"/>
  <c r="BG128" i="3"/>
  <c r="BF128" i="3"/>
  <c r="T128" i="3"/>
  <c r="R128" i="3"/>
  <c r="P128" i="3"/>
  <c r="BI127" i="3"/>
  <c r="BH127" i="3"/>
  <c r="BG127" i="3"/>
  <c r="BF127" i="3"/>
  <c r="T127" i="3"/>
  <c r="R127" i="3"/>
  <c r="P127" i="3"/>
  <c r="BI126" i="3"/>
  <c r="BH126" i="3"/>
  <c r="BG126" i="3"/>
  <c r="BF126" i="3"/>
  <c r="T126" i="3"/>
  <c r="R126" i="3"/>
  <c r="P126" i="3"/>
  <c r="BI125" i="3"/>
  <c r="BH125" i="3"/>
  <c r="BG125" i="3"/>
  <c r="BF125" i="3"/>
  <c r="T125" i="3"/>
  <c r="R125" i="3"/>
  <c r="P125" i="3"/>
  <c r="BI124" i="3"/>
  <c r="BH124" i="3"/>
  <c r="BG124" i="3"/>
  <c r="BF124" i="3"/>
  <c r="T124" i="3"/>
  <c r="R124" i="3"/>
  <c r="P124" i="3"/>
  <c r="BI122" i="3"/>
  <c r="BH122" i="3"/>
  <c r="BG122" i="3"/>
  <c r="BF122" i="3"/>
  <c r="T122" i="3"/>
  <c r="R122" i="3"/>
  <c r="P122" i="3"/>
  <c r="J116" i="3"/>
  <c r="J115" i="3"/>
  <c r="F115" i="3"/>
  <c r="F113" i="3"/>
  <c r="E111" i="3"/>
  <c r="J92" i="3"/>
  <c r="J91" i="3"/>
  <c r="F91" i="3"/>
  <c r="F89" i="3"/>
  <c r="E87" i="3"/>
  <c r="J18" i="3"/>
  <c r="E18" i="3"/>
  <c r="F92" i="3"/>
  <c r="J17" i="3"/>
  <c r="J12" i="3"/>
  <c r="J89" i="3"/>
  <c r="E7" i="3"/>
  <c r="E109" i="3"/>
  <c r="J37" i="2"/>
  <c r="J36" i="2"/>
  <c r="AY95" i="1"/>
  <c r="J35" i="2"/>
  <c r="AX95" i="1"/>
  <c r="BI144" i="2"/>
  <c r="BH144" i="2"/>
  <c r="BG144" i="2"/>
  <c r="BF144" i="2"/>
  <c r="T144" i="2"/>
  <c r="R144" i="2"/>
  <c r="P144" i="2"/>
  <c r="BI143" i="2"/>
  <c r="BH143" i="2"/>
  <c r="BG143" i="2"/>
  <c r="BF143" i="2"/>
  <c r="T143" i="2"/>
  <c r="R143" i="2"/>
  <c r="P143" i="2"/>
  <c r="BI141" i="2"/>
  <c r="BH141" i="2"/>
  <c r="BG141" i="2"/>
  <c r="BF141" i="2"/>
  <c r="T141" i="2"/>
  <c r="R141" i="2"/>
  <c r="P141" i="2"/>
  <c r="BI139" i="2"/>
  <c r="BH139" i="2"/>
  <c r="BG139" i="2"/>
  <c r="BF139" i="2"/>
  <c r="T139" i="2"/>
  <c r="R139" i="2"/>
  <c r="P139" i="2"/>
  <c r="BI137" i="2"/>
  <c r="BH137" i="2"/>
  <c r="BG137" i="2"/>
  <c r="BF137" i="2"/>
  <c r="T137" i="2"/>
  <c r="R137" i="2"/>
  <c r="P137" i="2"/>
  <c r="BI135" i="2"/>
  <c r="BH135" i="2"/>
  <c r="BG135" i="2"/>
  <c r="BF135" i="2"/>
  <c r="T135" i="2"/>
  <c r="R135" i="2"/>
  <c r="P135" i="2"/>
  <c r="BI134" i="2"/>
  <c r="BH134" i="2"/>
  <c r="BG134" i="2"/>
  <c r="BF134" i="2"/>
  <c r="T134" i="2"/>
  <c r="R134" i="2"/>
  <c r="P134" i="2"/>
  <c r="BI133" i="2"/>
  <c r="BH133" i="2"/>
  <c r="BG133" i="2"/>
  <c r="BF133" i="2"/>
  <c r="T133" i="2"/>
  <c r="R133" i="2"/>
  <c r="P133" i="2"/>
  <c r="BI131" i="2"/>
  <c r="BH131" i="2"/>
  <c r="BG131" i="2"/>
  <c r="BF131" i="2"/>
  <c r="T131" i="2"/>
  <c r="R131" i="2"/>
  <c r="P131" i="2"/>
  <c r="BI130" i="2"/>
  <c r="BH130" i="2"/>
  <c r="BG130" i="2"/>
  <c r="BF130" i="2"/>
  <c r="T130" i="2"/>
  <c r="R130" i="2"/>
  <c r="P130" i="2"/>
  <c r="BI128" i="2"/>
  <c r="BH128" i="2"/>
  <c r="BG128" i="2"/>
  <c r="BF128" i="2"/>
  <c r="T128" i="2"/>
  <c r="R128" i="2"/>
  <c r="P128" i="2"/>
  <c r="BI126" i="2"/>
  <c r="BH126" i="2"/>
  <c r="BG126" i="2"/>
  <c r="BF126" i="2"/>
  <c r="T126" i="2"/>
  <c r="R126" i="2"/>
  <c r="P126" i="2"/>
  <c r="BI125" i="2"/>
  <c r="BH125" i="2"/>
  <c r="BG125" i="2"/>
  <c r="BF125" i="2"/>
  <c r="T125" i="2"/>
  <c r="R125" i="2"/>
  <c r="P125" i="2"/>
  <c r="BI124" i="2"/>
  <c r="BH124" i="2"/>
  <c r="BG124" i="2"/>
  <c r="BF124" i="2"/>
  <c r="T124" i="2"/>
  <c r="R124" i="2"/>
  <c r="P124" i="2"/>
  <c r="J118" i="2"/>
  <c r="J117" i="2"/>
  <c r="F117" i="2"/>
  <c r="F115" i="2"/>
  <c r="E113" i="2"/>
  <c r="J92" i="2"/>
  <c r="J91" i="2"/>
  <c r="F91" i="2"/>
  <c r="F89" i="2"/>
  <c r="E87" i="2"/>
  <c r="J18" i="2"/>
  <c r="E18" i="2"/>
  <c r="F118" i="2"/>
  <c r="J17" i="2"/>
  <c r="J12" i="2"/>
  <c r="J115" i="2"/>
  <c r="E7" i="2"/>
  <c r="E111" i="2" s="1"/>
  <c r="L90" i="1"/>
  <c r="AM90" i="1"/>
  <c r="AM89" i="1"/>
  <c r="L89" i="1"/>
  <c r="AM87" i="1"/>
  <c r="L87" i="1"/>
  <c r="L85" i="1"/>
  <c r="L84" i="1"/>
  <c r="BK150" i="22"/>
  <c r="BK147" i="22"/>
  <c r="J146" i="22"/>
  <c r="J129" i="22"/>
  <c r="J127" i="22"/>
  <c r="BK126" i="22"/>
  <c r="BK125" i="22"/>
  <c r="BK124" i="22"/>
  <c r="J123" i="22"/>
  <c r="J145" i="21"/>
  <c r="J144" i="21"/>
  <c r="BK141" i="21"/>
  <c r="BK138" i="21"/>
  <c r="BK135" i="21"/>
  <c r="J132" i="21"/>
  <c r="J131" i="21"/>
  <c r="BK127" i="21"/>
  <c r="BK125" i="21"/>
  <c r="J272" i="20"/>
  <c r="J267" i="20"/>
  <c r="J266" i="20"/>
  <c r="BK263" i="20"/>
  <c r="J261" i="20"/>
  <c r="BK260" i="20"/>
  <c r="J259" i="20"/>
  <c r="J257" i="20"/>
  <c r="J256" i="20"/>
  <c r="BK249" i="20"/>
  <c r="BK248" i="20"/>
  <c r="J237" i="20"/>
  <c r="J231" i="20"/>
  <c r="J224" i="20"/>
  <c r="BK223" i="20"/>
  <c r="J210" i="20"/>
  <c r="BK198" i="20"/>
  <c r="BK197" i="20"/>
  <c r="J196" i="20"/>
  <c r="J195" i="20"/>
  <c r="BK193" i="20"/>
  <c r="BK191" i="20"/>
  <c r="BK189" i="20"/>
  <c r="J183" i="20"/>
  <c r="BK181" i="20"/>
  <c r="J179" i="20"/>
  <c r="J178" i="20"/>
  <c r="BK173" i="20"/>
  <c r="J170" i="20"/>
  <c r="BK169" i="20"/>
  <c r="J164" i="20"/>
  <c r="J163" i="20"/>
  <c r="BK162" i="20"/>
  <c r="J159" i="20"/>
  <c r="J158" i="20"/>
  <c r="J155" i="20"/>
  <c r="BK154" i="20"/>
  <c r="J152" i="20"/>
  <c r="BK151" i="20"/>
  <c r="J144" i="20"/>
  <c r="BK142" i="20"/>
  <c r="J141" i="20"/>
  <c r="J138" i="20"/>
  <c r="J135" i="20"/>
  <c r="J134" i="20"/>
  <c r="BK132" i="20"/>
  <c r="J207" i="19"/>
  <c r="BK203" i="19"/>
  <c r="J201" i="19"/>
  <c r="J198" i="19"/>
  <c r="J196" i="19"/>
  <c r="BK185" i="19"/>
  <c r="J180" i="19"/>
  <c r="BK179" i="19"/>
  <c r="J177" i="19"/>
  <c r="BK170" i="19"/>
  <c r="J164" i="19"/>
  <c r="J162" i="19"/>
  <c r="BK161" i="19"/>
  <c r="J154" i="19"/>
  <c r="J152" i="19"/>
  <c r="BK149" i="19"/>
  <c r="J143" i="19"/>
  <c r="J141" i="19"/>
  <c r="BK137" i="19"/>
  <c r="BK133" i="19"/>
  <c r="J358" i="18"/>
  <c r="BK357" i="18"/>
  <c r="BK356" i="18"/>
  <c r="BK355" i="18"/>
  <c r="BK354" i="18"/>
  <c r="BK353" i="18"/>
  <c r="J351" i="18"/>
  <c r="BK350" i="18"/>
  <c r="BK348" i="18"/>
  <c r="BK347" i="18"/>
  <c r="J346" i="18"/>
  <c r="BK343" i="18"/>
  <c r="J341" i="18"/>
  <c r="BK340" i="18"/>
  <c r="BK339" i="18"/>
  <c r="BK338" i="18"/>
  <c r="BK335" i="18"/>
  <c r="J334" i="18"/>
  <c r="BK333" i="18"/>
  <c r="BK316" i="18"/>
  <c r="BK315" i="18" s="1"/>
  <c r="J315" i="18" s="1"/>
  <c r="J112" i="18" s="1"/>
  <c r="BK308" i="18"/>
  <c r="BK298" i="18"/>
  <c r="J294" i="18"/>
  <c r="BK291" i="18"/>
  <c r="J286" i="18"/>
  <c r="BK284" i="18"/>
  <c r="BK283" i="18"/>
  <c r="J277" i="18"/>
  <c r="J275" i="18"/>
  <c r="J273" i="18"/>
  <c r="BK272" i="18"/>
  <c r="J271" i="18"/>
  <c r="J269" i="18"/>
  <c r="J268" i="18"/>
  <c r="BK262" i="18"/>
  <c r="BK260" i="18"/>
  <c r="BK258" i="18"/>
  <c r="BK257" i="18"/>
  <c r="BK255" i="18"/>
  <c r="BK254" i="18"/>
  <c r="J252" i="18"/>
  <c r="BK249" i="18"/>
  <c r="J244" i="18"/>
  <c r="J242" i="18"/>
  <c r="BK240" i="18"/>
  <c r="BK231" i="18"/>
  <c r="BK223" i="18"/>
  <c r="BK222" i="18"/>
  <c r="BK216" i="18"/>
  <c r="BK213" i="18"/>
  <c r="J212" i="18"/>
  <c r="BK210" i="18"/>
  <c r="J209" i="18"/>
  <c r="J207" i="18"/>
  <c r="J205" i="18"/>
  <c r="BK203" i="18"/>
  <c r="J202" i="18"/>
  <c r="BK193" i="18"/>
  <c r="BK186" i="18"/>
  <c r="BK183" i="18"/>
  <c r="J182" i="18"/>
  <c r="BK181" i="18"/>
  <c r="J180" i="18"/>
  <c r="J179" i="18"/>
  <c r="J177" i="18"/>
  <c r="BK176" i="18"/>
  <c r="J174" i="18"/>
  <c r="BK172" i="18"/>
  <c r="BK171" i="18"/>
  <c r="J170" i="18"/>
  <c r="BK168" i="18"/>
  <c r="J167" i="18"/>
  <c r="J166" i="18"/>
  <c r="J151" i="18"/>
  <c r="J149" i="18"/>
  <c r="BK148" i="18"/>
  <c r="J261" i="17"/>
  <c r="BK258" i="17"/>
  <c r="BK251" i="17"/>
  <c r="J250" i="17"/>
  <c r="J247" i="17"/>
  <c r="J246" i="17"/>
  <c r="BK244" i="17"/>
  <c r="BK240" i="17"/>
  <c r="BK236" i="17"/>
  <c r="BK232" i="17"/>
  <c r="J211" i="17"/>
  <c r="BK206" i="17"/>
  <c r="BK204" i="17"/>
  <c r="BK202" i="17"/>
  <c r="J199" i="17"/>
  <c r="BK196" i="17"/>
  <c r="J189" i="17"/>
  <c r="BK187" i="17"/>
  <c r="BK176" i="17"/>
  <c r="J165" i="17"/>
  <c r="J161" i="17"/>
  <c r="BK148" i="17"/>
  <c r="BK146" i="17"/>
  <c r="J144" i="17"/>
  <c r="J138" i="17"/>
  <c r="BK135" i="17"/>
  <c r="BK134" i="17"/>
  <c r="BK132" i="17"/>
  <c r="BK130" i="17"/>
  <c r="BK165" i="16"/>
  <c r="BK163" i="16"/>
  <c r="J162" i="16"/>
  <c r="BK161" i="16"/>
  <c r="J160" i="16"/>
  <c r="J159" i="16"/>
  <c r="J157" i="16"/>
  <c r="BK153" i="16"/>
  <c r="J134" i="16"/>
  <c r="BK133" i="16"/>
  <c r="J128" i="16"/>
  <c r="J126" i="16"/>
  <c r="BK222" i="15"/>
  <c r="BK218" i="15"/>
  <c r="J215" i="15"/>
  <c r="BK211" i="15"/>
  <c r="BK209" i="15"/>
  <c r="J208" i="15"/>
  <c r="J207" i="15"/>
  <c r="J206" i="15"/>
  <c r="J200" i="15"/>
  <c r="BK197" i="15"/>
  <c r="J186" i="15"/>
  <c r="J174" i="15"/>
  <c r="J163" i="15"/>
  <c r="J161" i="15"/>
  <c r="BK157" i="15"/>
  <c r="BK155" i="15"/>
  <c r="J154" i="15"/>
  <c r="J151" i="15"/>
  <c r="J135" i="15"/>
  <c r="BK129" i="15"/>
  <c r="J127" i="15"/>
  <c r="BK171" i="13"/>
  <c r="BK170" i="13"/>
  <c r="J168" i="13"/>
  <c r="J166" i="13"/>
  <c r="J164" i="13"/>
  <c r="J163" i="13"/>
  <c r="BK162" i="13"/>
  <c r="BK161" i="13"/>
  <c r="J160" i="13"/>
  <c r="J159" i="13"/>
  <c r="J158" i="13"/>
  <c r="J155" i="13"/>
  <c r="BK154" i="13"/>
  <c r="J153" i="13"/>
  <c r="BK151" i="13"/>
  <c r="J147" i="13"/>
  <c r="J143" i="13"/>
  <c r="J142" i="13"/>
  <c r="BK138" i="13"/>
  <c r="BK137" i="13"/>
  <c r="J134" i="13"/>
  <c r="J133" i="13"/>
  <c r="J132" i="13"/>
  <c r="J131" i="13"/>
  <c r="J130" i="13"/>
  <c r="BK124" i="13"/>
  <c r="J123" i="13"/>
  <c r="J122" i="13"/>
  <c r="J146" i="12"/>
  <c r="J144" i="12"/>
  <c r="J142" i="12"/>
  <c r="J141" i="12"/>
  <c r="J140" i="12"/>
  <c r="BK131" i="12"/>
  <c r="J130" i="12"/>
  <c r="BK127" i="12"/>
  <c r="BK123" i="12"/>
  <c r="J155" i="11"/>
  <c r="BK154" i="11"/>
  <c r="J153" i="11"/>
  <c r="BK152" i="11"/>
  <c r="J147" i="11"/>
  <c r="BK143" i="11"/>
  <c r="J142" i="11"/>
  <c r="BK140" i="11"/>
  <c r="J139" i="11"/>
  <c r="J137" i="11"/>
  <c r="BK134" i="11"/>
  <c r="J133" i="11"/>
  <c r="BK129" i="11"/>
  <c r="J128" i="11"/>
  <c r="BK126" i="11"/>
  <c r="BK124" i="11"/>
  <c r="J123" i="11"/>
  <c r="BK159" i="10"/>
  <c r="BK157" i="10"/>
  <c r="BK151" i="10"/>
  <c r="J148" i="10"/>
  <c r="BK146" i="10"/>
  <c r="J145" i="10"/>
  <c r="J143" i="10"/>
  <c r="J137" i="10"/>
  <c r="BK136" i="10"/>
  <c r="J133" i="10"/>
  <c r="J131" i="10"/>
  <c r="J128" i="10"/>
  <c r="BK126" i="10"/>
  <c r="BK125" i="10"/>
  <c r="BK124" i="10"/>
  <c r="BK368" i="9"/>
  <c r="J367" i="9"/>
  <c r="BK365" i="9"/>
  <c r="BK364" i="9"/>
  <c r="BK363" i="9"/>
  <c r="J362" i="9"/>
  <c r="BK361" i="9"/>
  <c r="BK357" i="9"/>
  <c r="BK351" i="9"/>
  <c r="BK350" i="9"/>
  <c r="BK349" i="9"/>
  <c r="BK348" i="9"/>
  <c r="BK347" i="9"/>
  <c r="J346" i="9"/>
  <c r="J344" i="9"/>
  <c r="J342" i="9"/>
  <c r="J341" i="9"/>
  <c r="BK339" i="9"/>
  <c r="BK335" i="9"/>
  <c r="BK330" i="9"/>
  <c r="BK326" i="9"/>
  <c r="J323" i="9"/>
  <c r="BK318" i="9"/>
  <c r="BK317" i="9"/>
  <c r="J314" i="9"/>
  <c r="J309" i="9"/>
  <c r="J306" i="9"/>
  <c r="J299" i="9"/>
  <c r="J297" i="9"/>
  <c r="BK296" i="9"/>
  <c r="BK295" i="9"/>
  <c r="J292" i="9"/>
  <c r="BK291" i="9"/>
  <c r="BK290" i="9"/>
  <c r="BK288" i="9"/>
  <c r="BK284" i="9"/>
  <c r="J282" i="9"/>
  <c r="J281" i="9"/>
  <c r="BK278" i="9"/>
  <c r="BK277" i="9"/>
  <c r="J276" i="9"/>
  <c r="J275" i="9"/>
  <c r="J274" i="9"/>
  <c r="J273" i="9"/>
  <c r="J272" i="9"/>
  <c r="BK265" i="9"/>
  <c r="J264" i="9"/>
  <c r="BK262" i="9"/>
  <c r="BK258" i="9"/>
  <c r="BK256" i="9"/>
  <c r="BK254" i="9"/>
  <c r="BK252" i="9"/>
  <c r="J251" i="9"/>
  <c r="BK250" i="9"/>
  <c r="J249" i="9"/>
  <c r="J248" i="9"/>
  <c r="BK247" i="9"/>
  <c r="J246" i="9"/>
  <c r="J245" i="9"/>
  <c r="J241" i="9"/>
  <c r="BK240" i="9"/>
  <c r="BK238" i="9"/>
  <c r="BK237" i="9"/>
  <c r="BK236" i="9"/>
  <c r="J234" i="9"/>
  <c r="J214" i="9"/>
  <c r="J100" i="9" s="1"/>
  <c r="J213" i="9"/>
  <c r="J210" i="9"/>
  <c r="BK209" i="9"/>
  <c r="BK207" i="9"/>
  <c r="BK206" i="9"/>
  <c r="J205" i="9"/>
  <c r="J204" i="9"/>
  <c r="BK203" i="9"/>
  <c r="BK202" i="9"/>
  <c r="BK199" i="9"/>
  <c r="BK195" i="9"/>
  <c r="J193" i="9"/>
  <c r="J190" i="9"/>
  <c r="BK189" i="9"/>
  <c r="J187" i="9"/>
  <c r="J186" i="9"/>
  <c r="BK185" i="9"/>
  <c r="BK182" i="9"/>
  <c r="J181" i="9"/>
  <c r="BK179" i="9"/>
  <c r="BK178" i="9"/>
  <c r="BK176" i="9"/>
  <c r="J172" i="9"/>
  <c r="J171" i="9"/>
  <c r="J170" i="9"/>
  <c r="J164" i="9"/>
  <c r="J163" i="9"/>
  <c r="J162" i="9"/>
  <c r="J161" i="9"/>
  <c r="BK159" i="9"/>
  <c r="BK157" i="9"/>
  <c r="J152" i="9"/>
  <c r="J150" i="9"/>
  <c r="J148" i="9"/>
  <c r="BK147" i="9"/>
  <c r="BK144" i="9"/>
  <c r="BK140" i="9"/>
  <c r="BK139" i="9"/>
  <c r="J138" i="9"/>
  <c r="BK134" i="9"/>
  <c r="BK179" i="8"/>
  <c r="J177" i="8"/>
  <c r="BK176" i="8"/>
  <c r="BK175" i="8"/>
  <c r="J173" i="8"/>
  <c r="BK160" i="8"/>
  <c r="J159" i="8"/>
  <c r="BK158" i="8"/>
  <c r="J155" i="8"/>
  <c r="J152" i="8"/>
  <c r="J149" i="8"/>
  <c r="J144" i="8"/>
  <c r="BK138" i="8"/>
  <c r="J137" i="8"/>
  <c r="BK136" i="8"/>
  <c r="BK134" i="8"/>
  <c r="BK126" i="8"/>
  <c r="BK125" i="8"/>
  <c r="J185" i="7"/>
  <c r="J183" i="7"/>
  <c r="BK182" i="7"/>
  <c r="J177" i="7"/>
  <c r="J173" i="7"/>
  <c r="BK171" i="7"/>
  <c r="J170" i="7"/>
  <c r="BK167" i="7"/>
  <c r="BK165" i="7"/>
  <c r="J163" i="7"/>
  <c r="J160" i="7"/>
  <c r="BK157" i="7"/>
  <c r="J155" i="7"/>
  <c r="BK150" i="7"/>
  <c r="J149" i="7"/>
  <c r="J148" i="7"/>
  <c r="BK147" i="7"/>
  <c r="BK143" i="7"/>
  <c r="BK132" i="7"/>
  <c r="J131" i="7"/>
  <c r="BK128" i="7"/>
  <c r="J127" i="7"/>
  <c r="BK324" i="6"/>
  <c r="BK322" i="6"/>
  <c r="J321" i="6"/>
  <c r="BK319" i="6"/>
  <c r="BK317" i="6"/>
  <c r="BK314" i="6"/>
  <c r="J312" i="6"/>
  <c r="BK311" i="6"/>
  <c r="BK307" i="6"/>
  <c r="J303" i="6"/>
  <c r="J291" i="6"/>
  <c r="J289" i="6"/>
  <c r="J288" i="6"/>
  <c r="J287" i="6"/>
  <c r="J284" i="6"/>
  <c r="BK281" i="6"/>
  <c r="J280" i="6"/>
  <c r="BK279" i="6"/>
  <c r="J278" i="6"/>
  <c r="BK277" i="6"/>
  <c r="BK273" i="6"/>
  <c r="BK272" i="6"/>
  <c r="BK271" i="6"/>
  <c r="BK266" i="6"/>
  <c r="J265" i="6"/>
  <c r="BK263" i="6"/>
  <c r="J259" i="6"/>
  <c r="BK254" i="6"/>
  <c r="J253" i="6"/>
  <c r="J252" i="6"/>
  <c r="BK250" i="6"/>
  <c r="BK249" i="6"/>
  <c r="BK248" i="6"/>
  <c r="J247" i="6"/>
  <c r="BK243" i="6"/>
  <c r="J242" i="6"/>
  <c r="J240" i="6"/>
  <c r="BK239" i="6"/>
  <c r="BK238" i="6"/>
  <c r="BK236" i="6"/>
  <c r="BK233" i="6"/>
  <c r="BK230" i="6"/>
  <c r="BK229" i="6"/>
  <c r="J228" i="6"/>
  <c r="BK227" i="6"/>
  <c r="BK226" i="6"/>
  <c r="J225" i="6"/>
  <c r="J215" i="6"/>
  <c r="J213" i="6"/>
  <c r="BK207" i="6"/>
  <c r="J206" i="6"/>
  <c r="J203" i="6"/>
  <c r="J201" i="6"/>
  <c r="J198" i="6"/>
  <c r="BK195" i="6"/>
  <c r="J194" i="6"/>
  <c r="J191" i="6"/>
  <c r="BK190" i="6"/>
  <c r="BK188" i="6"/>
  <c r="BK184" i="6"/>
  <c r="J183" i="6"/>
  <c r="BK182" i="6"/>
  <c r="BK181" i="6"/>
  <c r="J180" i="6"/>
  <c r="BK179" i="6"/>
  <c r="J177" i="6"/>
  <c r="BK176" i="6"/>
  <c r="BK171" i="6"/>
  <c r="BK170" i="6"/>
  <c r="BK151" i="6"/>
  <c r="J148" i="6"/>
  <c r="J144" i="6"/>
  <c r="BK142" i="6"/>
  <c r="J139" i="6"/>
  <c r="BK133" i="6"/>
  <c r="BK1702" i="5"/>
  <c r="J1702" i="5"/>
  <c r="BK1700" i="5"/>
  <c r="J1700" i="5"/>
  <c r="BK1698" i="5"/>
  <c r="J1698" i="5"/>
  <c r="BK1696" i="5"/>
  <c r="J1696" i="5"/>
  <c r="BK1695" i="5"/>
  <c r="J1695" i="5"/>
  <c r="BK1694" i="5"/>
  <c r="J1694" i="5"/>
  <c r="BK1693" i="5"/>
  <c r="J1693" i="5"/>
  <c r="BK1692" i="5"/>
  <c r="J1692" i="5"/>
  <c r="BK1691" i="5"/>
  <c r="J1691" i="5"/>
  <c r="BK1690" i="5"/>
  <c r="J1690" i="5"/>
  <c r="BK1689" i="5"/>
  <c r="J1689" i="5"/>
  <c r="BK1688" i="5"/>
  <c r="J1688" i="5"/>
  <c r="J1687" i="5"/>
  <c r="BK1686" i="5"/>
  <c r="J1685" i="5"/>
  <c r="BK1684" i="5"/>
  <c r="BK1683" i="5"/>
  <c r="J1681" i="5"/>
  <c r="J1680" i="5"/>
  <c r="BK1679" i="5"/>
  <c r="BK1678" i="5"/>
  <c r="BK1677" i="5"/>
  <c r="BK1676" i="5"/>
  <c r="J1673" i="5"/>
  <c r="BK1669" i="5"/>
  <c r="J1667" i="5"/>
  <c r="BK1666" i="5"/>
  <c r="BK1659" i="5"/>
  <c r="J1657" i="5"/>
  <c r="BK1640" i="5"/>
  <c r="J1559" i="5"/>
  <c r="J1438" i="5"/>
  <c r="BK1436" i="5"/>
  <c r="J1423" i="5"/>
  <c r="BK1403" i="5"/>
  <c r="J1401" i="5"/>
  <c r="J1391" i="5"/>
  <c r="J1379" i="5"/>
  <c r="BK1352" i="5"/>
  <c r="BK1351" i="5"/>
  <c r="BK1343" i="5"/>
  <c r="J1341" i="5"/>
  <c r="J1334" i="5"/>
  <c r="J1332" i="5"/>
  <c r="BK1331" i="5"/>
  <c r="J1327" i="5"/>
  <c r="J1315" i="5"/>
  <c r="J1306" i="5"/>
  <c r="BK1304" i="5"/>
  <c r="BK1302" i="5"/>
  <c r="BK1300" i="5"/>
  <c r="J1270" i="5"/>
  <c r="J1265" i="5"/>
  <c r="BK1263" i="5"/>
  <c r="BK1262" i="5"/>
  <c r="J1261" i="5"/>
  <c r="BK1260" i="5"/>
  <c r="BK1259" i="5"/>
  <c r="J1258" i="5"/>
  <c r="J1256" i="5"/>
  <c r="J1254" i="5"/>
  <c r="BK1253" i="5"/>
  <c r="J1252" i="5"/>
  <c r="J1251" i="5"/>
  <c r="BK1250" i="5"/>
  <c r="BK1249" i="5"/>
  <c r="BK1248" i="5"/>
  <c r="J1247" i="5"/>
  <c r="J1246" i="5"/>
  <c r="BK1244" i="5"/>
  <c r="BK1243" i="5"/>
  <c r="J1239" i="5"/>
  <c r="BK1235" i="5"/>
  <c r="BK1234" i="5"/>
  <c r="BK1231" i="5"/>
  <c r="BK1229" i="5"/>
  <c r="J1228" i="5"/>
  <c r="J1226" i="5"/>
  <c r="BK1225" i="5"/>
  <c r="J1224" i="5"/>
  <c r="BK1222" i="5"/>
  <c r="BK1218" i="5"/>
  <c r="J1217" i="5"/>
  <c r="J1215" i="5"/>
  <c r="J1214" i="5"/>
  <c r="BK1211" i="5"/>
  <c r="J1210" i="5"/>
  <c r="BK1207" i="5"/>
  <c r="J1204" i="5"/>
  <c r="BK1199" i="5"/>
  <c r="J1198" i="5"/>
  <c r="BK1197" i="5"/>
  <c r="J1196" i="5"/>
  <c r="J1195" i="5"/>
  <c r="BK1193" i="5"/>
  <c r="J1192" i="5"/>
  <c r="J1189" i="5"/>
  <c r="BK1184" i="5"/>
  <c r="BK1171" i="5"/>
  <c r="J1161" i="5"/>
  <c r="J1143" i="5"/>
  <c r="J1141" i="5"/>
  <c r="J1137" i="5"/>
  <c r="J1135" i="5"/>
  <c r="BK1129" i="5"/>
  <c r="J1127" i="5"/>
  <c r="BK1121" i="5"/>
  <c r="J1119" i="5"/>
  <c r="BK1117" i="5"/>
  <c r="BK1113" i="5"/>
  <c r="J1111" i="5"/>
  <c r="J1107" i="5"/>
  <c r="J1105" i="5"/>
  <c r="BK1099" i="5"/>
  <c r="J1095" i="5"/>
  <c r="J1093" i="5"/>
  <c r="BK1078" i="5"/>
  <c r="BK1050" i="5"/>
  <c r="BK1048" i="5"/>
  <c r="BK992" i="5"/>
  <c r="J976" i="5"/>
  <c r="BK966" i="5"/>
  <c r="BK964" i="5"/>
  <c r="BK963" i="5"/>
  <c r="BK962" i="5"/>
  <c r="J955" i="5"/>
  <c r="BK953" i="5"/>
  <c r="BK948" i="5"/>
  <c r="BK939" i="5"/>
  <c r="BK924" i="5"/>
  <c r="J922" i="5"/>
  <c r="BK921" i="5"/>
  <c r="BK919" i="5"/>
  <c r="J903" i="5"/>
  <c r="J883" i="5"/>
  <c r="BK881" i="5"/>
  <c r="BK880" i="5"/>
  <c r="J878" i="5"/>
  <c r="BK847" i="5"/>
  <c r="BK845" i="5"/>
  <c r="J827" i="5"/>
  <c r="J820" i="5"/>
  <c r="J818" i="5"/>
  <c r="J816" i="5"/>
  <c r="J808" i="5"/>
  <c r="BK805" i="5"/>
  <c r="J798" i="5"/>
  <c r="J788" i="5"/>
  <c r="BK787" i="5"/>
  <c r="J784" i="5"/>
  <c r="J783" i="5"/>
  <c r="BK779" i="5"/>
  <c r="J778" i="5"/>
  <c r="BK775" i="5"/>
  <c r="J772" i="5"/>
  <c r="J769" i="5"/>
  <c r="BK755" i="5"/>
  <c r="J692" i="5"/>
  <c r="BK686" i="5"/>
  <c r="J684" i="5"/>
  <c r="J666" i="5"/>
  <c r="J660" i="5"/>
  <c r="BK658" i="5"/>
  <c r="J644" i="5"/>
  <c r="J642" i="5"/>
  <c r="J638" i="5"/>
  <c r="J636" i="5"/>
  <c r="BK631" i="5"/>
  <c r="J628" i="5"/>
  <c r="BK500" i="5"/>
  <c r="BK499" i="5"/>
  <c r="BK490" i="5"/>
  <c r="J488" i="5"/>
  <c r="J487" i="5"/>
  <c r="J486" i="5"/>
  <c r="BK485" i="5"/>
  <c r="J484" i="5"/>
  <c r="J482" i="5"/>
  <c r="BK479" i="5"/>
  <c r="J478" i="5"/>
  <c r="BK471" i="5"/>
  <c r="BK467" i="5"/>
  <c r="J458" i="5"/>
  <c r="J442" i="5"/>
  <c r="BK441" i="5"/>
  <c r="J428" i="5"/>
  <c r="BK406" i="5"/>
  <c r="BK373" i="5"/>
  <c r="BK356" i="5"/>
  <c r="J336" i="5"/>
  <c r="J327" i="5"/>
  <c r="J323" i="5"/>
  <c r="BK309" i="5"/>
  <c r="J304" i="5"/>
  <c r="BK302" i="5"/>
  <c r="J298" i="5"/>
  <c r="J297" i="5"/>
  <c r="J290" i="5"/>
  <c r="J278" i="5"/>
  <c r="BK277" i="5"/>
  <c r="BK255" i="5"/>
  <c r="BK229" i="5"/>
  <c r="BK201" i="5"/>
  <c r="J199" i="5"/>
  <c r="BK196" i="5"/>
  <c r="BK194" i="5"/>
  <c r="J190" i="5"/>
  <c r="BK188" i="5"/>
  <c r="BK180" i="5"/>
  <c r="BK176" i="5"/>
  <c r="J174" i="5"/>
  <c r="J168" i="5"/>
  <c r="BK156" i="5"/>
  <c r="BK154" i="5"/>
  <c r="J151" i="5"/>
  <c r="BK181" i="4"/>
  <c r="BK180" i="4"/>
  <c r="BK178" i="4"/>
  <c r="J177" i="4"/>
  <c r="BK172" i="4"/>
  <c r="BK170" i="4"/>
  <c r="J170" i="4"/>
  <c r="BK169" i="4"/>
  <c r="J169" i="4"/>
  <c r="J167" i="4"/>
  <c r="J164" i="4"/>
  <c r="BK163" i="4"/>
  <c r="BK161" i="4"/>
  <c r="BK138" i="4"/>
  <c r="J136" i="4"/>
  <c r="BK132" i="4"/>
  <c r="J130" i="4"/>
  <c r="BK126" i="4"/>
  <c r="J125" i="4"/>
  <c r="BK134" i="3"/>
  <c r="J130" i="3"/>
  <c r="J128" i="3"/>
  <c r="BK127" i="3"/>
  <c r="BK126" i="3"/>
  <c r="J125" i="3"/>
  <c r="J124" i="3"/>
  <c r="BK122" i="3"/>
  <c r="BK139" i="2"/>
  <c r="BK137" i="2"/>
  <c r="BK135" i="2"/>
  <c r="BK134" i="2"/>
  <c r="BK133" i="2"/>
  <c r="J131" i="2"/>
  <c r="J130" i="2"/>
  <c r="J128" i="2"/>
  <c r="BK126" i="2"/>
  <c r="J125" i="2"/>
  <c r="J124" i="2"/>
  <c r="J151" i="22"/>
  <c r="BK148" i="22"/>
  <c r="BK141" i="22"/>
  <c r="J139" i="22"/>
  <c r="J138" i="22"/>
  <c r="BK137" i="22"/>
  <c r="J137" i="22"/>
  <c r="BK136" i="22"/>
  <c r="J136" i="22"/>
  <c r="BK135" i="22"/>
  <c r="J135" i="22"/>
  <c r="BK134" i="22"/>
  <c r="J134" i="22"/>
  <c r="BK133" i="22"/>
  <c r="J133" i="22"/>
  <c r="BK132" i="22"/>
  <c r="J132" i="22"/>
  <c r="BK131" i="22"/>
  <c r="J131" i="22"/>
  <c r="BK130" i="22"/>
  <c r="J130" i="22"/>
  <c r="BK129" i="22"/>
  <c r="BK128" i="22"/>
  <c r="J128" i="22"/>
  <c r="BK127" i="22"/>
  <c r="J126" i="22"/>
  <c r="J125" i="22"/>
  <c r="J124" i="22"/>
  <c r="BK123" i="22"/>
  <c r="J141" i="21"/>
  <c r="J138" i="21"/>
  <c r="J135" i="21"/>
  <c r="BK132" i="21"/>
  <c r="BK131" i="21"/>
  <c r="J129" i="21"/>
  <c r="J127" i="21"/>
  <c r="BK271" i="20"/>
  <c r="BK267" i="20"/>
  <c r="BK261" i="20"/>
  <c r="BK258" i="20"/>
  <c r="J250" i="20"/>
  <c r="BK237" i="20"/>
  <c r="J236" i="20"/>
  <c r="J232" i="20"/>
  <c r="J219" i="20"/>
  <c r="J205" i="20"/>
  <c r="BK202" i="20"/>
  <c r="J200" i="20"/>
  <c r="BK196" i="20"/>
  <c r="BK195" i="20"/>
  <c r="J190" i="20"/>
  <c r="J186" i="20"/>
  <c r="J185" i="20"/>
  <c r="BK180" i="20"/>
  <c r="BK178" i="20"/>
  <c r="J176" i="20"/>
  <c r="BK171" i="20"/>
  <c r="J168" i="20"/>
  <c r="BK167" i="20"/>
  <c r="BK158" i="20"/>
  <c r="J157" i="20"/>
  <c r="BK155" i="20"/>
  <c r="J154" i="20"/>
  <c r="BK152" i="20"/>
  <c r="J151" i="20"/>
  <c r="BK144" i="20"/>
  <c r="BK143" i="20"/>
  <c r="BK141" i="20"/>
  <c r="BK135" i="20"/>
  <c r="BK134" i="20"/>
  <c r="J132" i="20"/>
  <c r="J209" i="19"/>
  <c r="J208" i="19"/>
  <c r="BK207" i="19"/>
  <c r="BK206" i="19"/>
  <c r="J199" i="19"/>
  <c r="BK192" i="19"/>
  <c r="BK189" i="19"/>
  <c r="J186" i="19"/>
  <c r="J185" i="19"/>
  <c r="BK177" i="19"/>
  <c r="BK162" i="19"/>
  <c r="J161" i="19"/>
  <c r="J159" i="19"/>
  <c r="J158" i="19"/>
  <c r="J149" i="19"/>
  <c r="BK147" i="19"/>
  <c r="BK144" i="19"/>
  <c r="J131" i="19"/>
  <c r="BK362" i="18"/>
  <c r="J362" i="18"/>
  <c r="BK360" i="18"/>
  <c r="J360" i="18"/>
  <c r="BK359" i="18"/>
  <c r="J359" i="18"/>
  <c r="BK358" i="18"/>
  <c r="J356" i="18"/>
  <c r="J350" i="18"/>
  <c r="BK346" i="18"/>
  <c r="J345" i="18"/>
  <c r="J343" i="18"/>
  <c r="J342" i="18"/>
  <c r="BK334" i="18"/>
  <c r="J333" i="18"/>
  <c r="BK321" i="18"/>
  <c r="BK310" i="18"/>
  <c r="BK294" i="18"/>
  <c r="BK288" i="18"/>
  <c r="BK281" i="18"/>
  <c r="J280" i="18"/>
  <c r="BK278" i="18"/>
  <c r="BK277" i="18"/>
  <c r="BK275" i="18"/>
  <c r="BK273" i="18"/>
  <c r="J272" i="18"/>
  <c r="BK264" i="18"/>
  <c r="J261" i="18"/>
  <c r="J260" i="18"/>
  <c r="J259" i="18"/>
  <c r="J258" i="18"/>
  <c r="J251" i="18"/>
  <c r="BK248" i="18"/>
  <c r="BK244" i="18"/>
  <c r="J240" i="18"/>
  <c r="J237" i="18"/>
  <c r="BK236" i="18"/>
  <c r="BK233" i="18"/>
  <c r="BK226" i="18"/>
  <c r="J224" i="18"/>
  <c r="J215" i="18"/>
  <c r="BK212" i="18"/>
  <c r="J211" i="18"/>
  <c r="BK207" i="18"/>
  <c r="BK206" i="18"/>
  <c r="J203" i="18"/>
  <c r="J197" i="18"/>
  <c r="BK191" i="18"/>
  <c r="BK187" i="18"/>
  <c r="J186" i="18"/>
  <c r="J185" i="18"/>
  <c r="J184" i="18"/>
  <c r="J183" i="18"/>
  <c r="BK182" i="18"/>
  <c r="J175" i="18"/>
  <c r="BK174" i="18"/>
  <c r="J171" i="18"/>
  <c r="BK170" i="18"/>
  <c r="J168" i="18"/>
  <c r="BK167" i="18"/>
  <c r="BK166" i="18"/>
  <c r="BK164" i="18"/>
  <c r="J162" i="18"/>
  <c r="BK160" i="18"/>
  <c r="J158" i="18"/>
  <c r="BK156" i="18"/>
  <c r="BK151" i="18"/>
  <c r="BK150" i="18"/>
  <c r="BK145" i="18"/>
  <c r="J144" i="18"/>
  <c r="BK142" i="18"/>
  <c r="BK141" i="18"/>
  <c r="BK139" i="18"/>
  <c r="J255" i="17"/>
  <c r="J254" i="17"/>
  <c r="BK253" i="17"/>
  <c r="BK252" i="17"/>
  <c r="J251" i="17"/>
  <c r="BK249" i="17"/>
  <c r="J248" i="17"/>
  <c r="BK247" i="17"/>
  <c r="BK242" i="17"/>
  <c r="J236" i="17"/>
  <c r="J234" i="17"/>
  <c r="J232" i="17"/>
  <c r="J230" i="17"/>
  <c r="BK214" i="17"/>
  <c r="BK199" i="17"/>
  <c r="BK183" i="17"/>
  <c r="J178" i="17"/>
  <c r="BK169" i="17"/>
  <c r="BK165" i="17"/>
  <c r="J155" i="17"/>
  <c r="J153" i="17"/>
  <c r="BK140" i="17"/>
  <c r="BK138" i="17"/>
  <c r="J135" i="17"/>
  <c r="J128" i="17"/>
  <c r="J169" i="16"/>
  <c r="J163" i="16"/>
  <c r="BK160" i="16"/>
  <c r="BK159" i="16"/>
  <c r="J158" i="16"/>
  <c r="J155" i="16"/>
  <c r="J153" i="16"/>
  <c r="BK152" i="16"/>
  <c r="J152" i="16"/>
  <c r="BK150" i="16"/>
  <c r="J150" i="16"/>
  <c r="BK149" i="16"/>
  <c r="J149" i="16"/>
  <c r="BK147" i="16"/>
  <c r="J147" i="16"/>
  <c r="BK142" i="16"/>
  <c r="J142" i="16"/>
  <c r="J140" i="16"/>
  <c r="BK139" i="16"/>
  <c r="BK138" i="16"/>
  <c r="BK136" i="16"/>
  <c r="J133" i="16"/>
  <c r="J221" i="15"/>
  <c r="J218" i="15"/>
  <c r="J216" i="15"/>
  <c r="BK215" i="15"/>
  <c r="BK208" i="15"/>
  <c r="BK205" i="15"/>
  <c r="J204" i="15"/>
  <c r="BK186" i="15"/>
  <c r="J159" i="15"/>
  <c r="J155" i="15"/>
  <c r="BK150" i="15"/>
  <c r="BK148" i="15"/>
  <c r="J147" i="15"/>
  <c r="BK127" i="15"/>
  <c r="BK173" i="13"/>
  <c r="J170" i="13"/>
  <c r="J167" i="13"/>
  <c r="BK163" i="13"/>
  <c r="J162" i="13"/>
  <c r="BK160" i="13"/>
  <c r="J157" i="13"/>
  <c r="J156" i="13"/>
  <c r="BK152" i="13"/>
  <c r="BK150" i="13"/>
  <c r="BK148" i="13"/>
  <c r="BK140" i="13"/>
  <c r="J136" i="13"/>
  <c r="BK135" i="13"/>
  <c r="BK129" i="13"/>
  <c r="J126" i="13"/>
  <c r="BK122" i="13"/>
  <c r="BK145" i="12"/>
  <c r="BK142" i="12"/>
  <c r="BK141" i="12"/>
  <c r="J139" i="12"/>
  <c r="BK138" i="12"/>
  <c r="J134" i="12"/>
  <c r="BK133" i="12"/>
  <c r="J132" i="12"/>
  <c r="J131" i="12"/>
  <c r="BK130" i="12"/>
  <c r="BK129" i="12"/>
  <c r="J128" i="12"/>
  <c r="BK125" i="12"/>
  <c r="BK124" i="12"/>
  <c r="J123" i="12"/>
  <c r="BK155" i="11"/>
  <c r="J154" i="11"/>
  <c r="BK150" i="11"/>
  <c r="BK148" i="11"/>
  <c r="BK145" i="11"/>
  <c r="J144" i="11"/>
  <c r="BK142" i="11"/>
  <c r="J141" i="11"/>
  <c r="BK139" i="11"/>
  <c r="J136" i="11"/>
  <c r="J132" i="11"/>
  <c r="BK131" i="11"/>
  <c r="BK130" i="11"/>
  <c r="BK128" i="11"/>
  <c r="BK127" i="11"/>
  <c r="J125" i="11"/>
  <c r="J159" i="10"/>
  <c r="J158" i="10"/>
  <c r="BK155" i="10"/>
  <c r="J152" i="10"/>
  <c r="BK150" i="10"/>
  <c r="J144" i="10"/>
  <c r="BK143" i="10"/>
  <c r="J142" i="10"/>
  <c r="J141" i="10"/>
  <c r="BK140" i="10"/>
  <c r="BK139" i="10"/>
  <c r="BK138" i="10"/>
  <c r="J134" i="10"/>
  <c r="BK133" i="10"/>
  <c r="J130" i="10"/>
  <c r="J129" i="10"/>
  <c r="J126" i="10"/>
  <c r="J125" i="10"/>
  <c r="J124" i="10"/>
  <c r="J123" i="10"/>
  <c r="BK372" i="9"/>
  <c r="BK371" i="9"/>
  <c r="BK370" i="9"/>
  <c r="J368" i="9"/>
  <c r="BK367" i="9"/>
  <c r="J365" i="9"/>
  <c r="BK362" i="9"/>
  <c r="BK360" i="9"/>
  <c r="J357" i="9"/>
  <c r="J356" i="9"/>
  <c r="J355" i="9"/>
  <c r="J352" i="9"/>
  <c r="J351" i="9"/>
  <c r="J349" i="9"/>
  <c r="J347" i="9"/>
  <c r="BK341" i="9"/>
  <c r="J339" i="9"/>
  <c r="BK332" i="9"/>
  <c r="J331" i="9"/>
  <c r="BK329" i="9"/>
  <c r="J328" i="9"/>
  <c r="BK327" i="9"/>
  <c r="J321" i="9"/>
  <c r="J320" i="9"/>
  <c r="BK319" i="9"/>
  <c r="J318" i="9"/>
  <c r="BK315" i="9"/>
  <c r="BK314" i="9"/>
  <c r="J313" i="9"/>
  <c r="J312" i="9"/>
  <c r="J311" i="9"/>
  <c r="J310" i="9"/>
  <c r="J308" i="9"/>
  <c r="J305" i="9"/>
  <c r="BK303" i="9"/>
  <c r="BK302" i="9"/>
  <c r="BK301" i="9"/>
  <c r="J294" i="9"/>
  <c r="J293" i="9"/>
  <c r="J290" i="9"/>
  <c r="BK287" i="9"/>
  <c r="J286" i="9"/>
  <c r="BK285" i="9"/>
  <c r="J280" i="9"/>
  <c r="J278" i="9"/>
  <c r="J277" i="9"/>
  <c r="BK276" i="9"/>
  <c r="BK272" i="9"/>
  <c r="BK270" i="9"/>
  <c r="BK267" i="9"/>
  <c r="J262" i="9"/>
  <c r="J261" i="9"/>
  <c r="J259" i="9"/>
  <c r="J258" i="9"/>
  <c r="BK257" i="9"/>
  <c r="BK253" i="9"/>
  <c r="J252" i="9"/>
  <c r="BK249" i="9"/>
  <c r="J247" i="9"/>
  <c r="BK244" i="9"/>
  <c r="BK242" i="9"/>
  <c r="BK212" i="9"/>
  <c r="J211" i="9"/>
  <c r="BK210" i="9"/>
  <c r="J209" i="9"/>
  <c r="J208" i="9"/>
  <c r="J201" i="9"/>
  <c r="BK198" i="9"/>
  <c r="J195" i="9"/>
  <c r="J191" i="9"/>
  <c r="J188" i="9"/>
  <c r="BK187" i="9"/>
  <c r="J184" i="9"/>
  <c r="BK183" i="9"/>
  <c r="J182" i="9"/>
  <c r="BK180" i="9"/>
  <c r="BK174" i="9"/>
  <c r="BK173" i="9"/>
  <c r="BK170" i="9"/>
  <c r="BK169" i="9"/>
  <c r="BK168" i="9"/>
  <c r="BK167" i="9"/>
  <c r="J166" i="9"/>
  <c r="J165" i="9"/>
  <c r="BK164" i="9"/>
  <c r="BK163" i="9"/>
  <c r="BK161" i="9"/>
  <c r="BK160" i="9"/>
  <c r="J158" i="9"/>
  <c r="BK152" i="9"/>
  <c r="J151" i="9"/>
  <c r="BK149" i="9"/>
  <c r="J147" i="9"/>
  <c r="J146" i="9"/>
  <c r="J144" i="9"/>
  <c r="BK143" i="9"/>
  <c r="BK137" i="9"/>
  <c r="BK136" i="9"/>
  <c r="J135" i="9"/>
  <c r="J176" i="8"/>
  <c r="BK174" i="8"/>
  <c r="J172" i="8"/>
  <c r="J170" i="8"/>
  <c r="BK168" i="8"/>
  <c r="BK167" i="8"/>
  <c r="BK164" i="8"/>
  <c r="BK159" i="8"/>
  <c r="BK156" i="8"/>
  <c r="BK155" i="8"/>
  <c r="J154" i="8"/>
  <c r="J151" i="8"/>
  <c r="BK147" i="8"/>
  <c r="J142" i="8"/>
  <c r="BK141" i="8"/>
  <c r="BK140" i="8"/>
  <c r="J139" i="8"/>
  <c r="BK128" i="8"/>
  <c r="J126" i="8"/>
  <c r="J125" i="8"/>
  <c r="J186" i="7"/>
  <c r="J182" i="7"/>
  <c r="BK181" i="7"/>
  <c r="J180" i="7"/>
  <c r="BK177" i="7"/>
  <c r="J176" i="7"/>
  <c r="BK174" i="7"/>
  <c r="BK173" i="7"/>
  <c r="J172" i="7"/>
  <c r="BK168" i="7"/>
  <c r="BK166" i="7"/>
  <c r="J165" i="7"/>
  <c r="BK164" i="7"/>
  <c r="BK163" i="7"/>
  <c r="J162" i="7"/>
  <c r="BK159" i="7"/>
  <c r="BK156" i="7"/>
  <c r="J151" i="7"/>
  <c r="BK149" i="7"/>
  <c r="BK144" i="7"/>
  <c r="J142" i="7"/>
  <c r="J139" i="7"/>
  <c r="BK137" i="7"/>
  <c r="BK136" i="7"/>
  <c r="J135" i="7"/>
  <c r="BK133" i="7"/>
  <c r="BK130" i="7"/>
  <c r="BK129" i="7"/>
  <c r="J128" i="7"/>
  <c r="BK126" i="7"/>
  <c r="BK325" i="6"/>
  <c r="J322" i="6"/>
  <c r="BK320" i="6"/>
  <c r="BK318" i="6"/>
  <c r="J317" i="6"/>
  <c r="J315" i="6"/>
  <c r="BK313" i="6"/>
  <c r="BK312" i="6"/>
  <c r="BK310" i="6"/>
  <c r="J309" i="6"/>
  <c r="BK308" i="6"/>
  <c r="J307" i="6"/>
  <c r="BK306" i="6"/>
  <c r="J304" i="6"/>
  <c r="BK290" i="6"/>
  <c r="BK289" i="6"/>
  <c r="BK288" i="6"/>
  <c r="BK287" i="6"/>
  <c r="BK285" i="6"/>
  <c r="J279" i="6"/>
  <c r="BK275" i="6"/>
  <c r="BK274" i="6"/>
  <c r="J273" i="6"/>
  <c r="J272" i="6"/>
  <c r="J271" i="6"/>
  <c r="J270" i="6"/>
  <c r="J268" i="6"/>
  <c r="BK265" i="6"/>
  <c r="BK264" i="6"/>
  <c r="J263" i="6"/>
  <c r="BK259" i="6"/>
  <c r="BK255" i="6"/>
  <c r="BK252" i="6"/>
  <c r="J251" i="6"/>
  <c r="J250" i="6"/>
  <c r="BK247" i="6"/>
  <c r="BK246" i="6"/>
  <c r="J245" i="6"/>
  <c r="J244" i="6"/>
  <c r="J235" i="6"/>
  <c r="J232" i="6"/>
  <c r="BK228" i="6"/>
  <c r="BK222" i="6"/>
  <c r="J218" i="6"/>
  <c r="J216" i="6"/>
  <c r="BK215" i="6"/>
  <c r="J212" i="6"/>
  <c r="J210" i="6"/>
  <c r="J209" i="6"/>
  <c r="BK203" i="6"/>
  <c r="BK201" i="6"/>
  <c r="BK198" i="6"/>
  <c r="J196" i="6"/>
  <c r="BK194" i="6"/>
  <c r="BK192" i="6"/>
  <c r="J185" i="6"/>
  <c r="BK174" i="6"/>
  <c r="J173" i="6"/>
  <c r="BK168" i="6"/>
  <c r="J167" i="6"/>
  <c r="BK154" i="6"/>
  <c r="BK153" i="6"/>
  <c r="J151" i="6"/>
  <c r="BK149" i="6"/>
  <c r="J149" i="6"/>
  <c r="BK148" i="6"/>
  <c r="J147" i="6"/>
  <c r="BK146" i="6"/>
  <c r="BK144" i="6"/>
  <c r="J142" i="6"/>
  <c r="J141" i="6"/>
  <c r="BK139" i="6"/>
  <c r="J133" i="6"/>
  <c r="BK1687" i="5"/>
  <c r="J1686" i="5"/>
  <c r="BK1685" i="5"/>
  <c r="J1684" i="5"/>
  <c r="J1683" i="5"/>
  <c r="J1682" i="5"/>
  <c r="BK1681" i="5"/>
  <c r="BK1674" i="5"/>
  <c r="BK1670" i="5"/>
  <c r="J1666" i="5"/>
  <c r="BK1665" i="5"/>
  <c r="BK1664" i="5"/>
  <c r="J1663" i="5"/>
  <c r="BK1661" i="5"/>
  <c r="BK1660" i="5"/>
  <c r="BK1658" i="5"/>
  <c r="BK1657" i="5"/>
  <c r="J1655" i="5"/>
  <c r="BK1570" i="5"/>
  <c r="BK1565" i="5"/>
  <c r="BK1559" i="5"/>
  <c r="BK1555" i="5"/>
  <c r="J1451" i="5"/>
  <c r="J1449" i="5"/>
  <c r="J1439" i="5"/>
  <c r="BK1438" i="5"/>
  <c r="J1436" i="5"/>
  <c r="BK1423" i="5"/>
  <c r="BK1387" i="5"/>
  <c r="BK1385" i="5"/>
  <c r="BK1381" i="5"/>
  <c r="BK1379" i="5"/>
  <c r="BK1377" i="5"/>
  <c r="J1352" i="5"/>
  <c r="BK1349" i="5"/>
  <c r="J1338" i="5"/>
  <c r="BK1327" i="5"/>
  <c r="J1326" i="5"/>
  <c r="BK1324" i="5"/>
  <c r="J1313" i="5"/>
  <c r="J1298" i="5"/>
  <c r="J1274" i="5"/>
  <c r="BK1257" i="5"/>
  <c r="J1253" i="5"/>
  <c r="J1250" i="5"/>
  <c r="BK1247" i="5"/>
  <c r="BK1241" i="5"/>
  <c r="BK1240" i="5"/>
  <c r="BK1239" i="5"/>
  <c r="BK1233" i="5"/>
  <c r="J1230" i="5"/>
  <c r="J1227" i="5"/>
  <c r="J1225" i="5"/>
  <c r="BK1220" i="5"/>
  <c r="BK1217" i="5"/>
  <c r="J1216" i="5"/>
  <c r="BK1215" i="5"/>
  <c r="BK1213" i="5"/>
  <c r="BK1210" i="5"/>
  <c r="J1209" i="5"/>
  <c r="J1208" i="5"/>
  <c r="BK1206" i="5"/>
  <c r="BK1205" i="5"/>
  <c r="BK1202" i="5"/>
  <c r="BK1200" i="5"/>
  <c r="BK1192" i="5"/>
  <c r="J1191" i="5"/>
  <c r="BK1189" i="5"/>
  <c r="J1184" i="5"/>
  <c r="BK1181" i="5"/>
  <c r="BK1176" i="5"/>
  <c r="J1171" i="5"/>
  <c r="BK1166" i="5"/>
  <c r="BK1161" i="5"/>
  <c r="J1152" i="5"/>
  <c r="BK1137" i="5"/>
  <c r="BK1131" i="5"/>
  <c r="BK1123" i="5"/>
  <c r="J1121" i="5"/>
  <c r="BK1120" i="5"/>
  <c r="BK1119" i="5"/>
  <c r="J1117" i="5"/>
  <c r="BK1107" i="5"/>
  <c r="BK1105" i="5"/>
  <c r="BK1103" i="5"/>
  <c r="J1099" i="5"/>
  <c r="BK1097" i="5"/>
  <c r="J1076" i="5"/>
  <c r="J1064" i="5"/>
  <c r="J1058" i="5"/>
  <c r="J992" i="5"/>
  <c r="BK990" i="5"/>
  <c r="J988" i="5"/>
  <c r="J980" i="5"/>
  <c r="J978" i="5"/>
  <c r="J974" i="5"/>
  <c r="J962" i="5"/>
  <c r="J953" i="5"/>
  <c r="J946" i="5"/>
  <c r="J941" i="5"/>
  <c r="J939" i="5"/>
  <c r="J924" i="5"/>
  <c r="J904" i="5"/>
  <c r="BK903" i="5"/>
  <c r="J901" i="5"/>
  <c r="BK834" i="5"/>
  <c r="J829" i="5"/>
  <c r="J822" i="5"/>
  <c r="BK816" i="5"/>
  <c r="J812" i="5"/>
  <c r="BK802" i="5"/>
  <c r="BK798" i="5"/>
  <c r="J797" i="5"/>
  <c r="J791" i="5"/>
  <c r="BK789" i="5"/>
  <c r="J786" i="5"/>
  <c r="J782" i="5"/>
  <c r="J781" i="5"/>
  <c r="BK780" i="5"/>
  <c r="J779" i="5"/>
  <c r="BK778" i="5"/>
  <c r="J777" i="5"/>
  <c r="J766" i="5"/>
  <c r="J764" i="5"/>
  <c r="J753" i="5"/>
  <c r="J752" i="5"/>
  <c r="BK748" i="5"/>
  <c r="BK746" i="5"/>
  <c r="J736" i="5"/>
  <c r="J710" i="5"/>
  <c r="J694" i="5"/>
  <c r="BK684" i="5"/>
  <c r="BK668" i="5"/>
  <c r="BK666" i="5"/>
  <c r="BK660" i="5"/>
  <c r="BK633" i="5"/>
  <c r="J631" i="5"/>
  <c r="J626" i="5"/>
  <c r="J624" i="5"/>
  <c r="J500" i="5"/>
  <c r="J499" i="5"/>
  <c r="BK486" i="5"/>
  <c r="J472" i="5"/>
  <c r="J471" i="5"/>
  <c r="BK458" i="5"/>
  <c r="J456" i="5"/>
  <c r="J445" i="5"/>
  <c r="BK443" i="5"/>
  <c r="BK428" i="5"/>
  <c r="BK420" i="5"/>
  <c r="J419" i="5"/>
  <c r="J356" i="5"/>
  <c r="J328" i="5"/>
  <c r="BK327" i="5"/>
  <c r="J317" i="5"/>
  <c r="BK311" i="5"/>
  <c r="J310" i="5"/>
  <c r="J308" i="5"/>
  <c r="BK307" i="5"/>
  <c r="BK306" i="5"/>
  <c r="J305" i="5"/>
  <c r="BK303" i="5"/>
  <c r="BK297" i="5"/>
  <c r="BK296" i="5"/>
  <c r="BK278" i="5"/>
  <c r="J255" i="5"/>
  <c r="J229" i="5"/>
  <c r="BK216" i="5"/>
  <c r="J204" i="5"/>
  <c r="J196" i="5"/>
  <c r="BK189" i="5"/>
  <c r="J189" i="5"/>
  <c r="J188" i="5"/>
  <c r="J184" i="5"/>
  <c r="J180" i="5"/>
  <c r="J176" i="5"/>
  <c r="BK174" i="5"/>
  <c r="BK172" i="5"/>
  <c r="BK170" i="5"/>
  <c r="J166" i="5"/>
  <c r="BK165" i="5"/>
  <c r="BK160" i="5"/>
  <c r="BK158" i="5"/>
  <c r="J157" i="5"/>
  <c r="J156" i="5"/>
  <c r="J144" i="5"/>
  <c r="J179" i="4"/>
  <c r="BK177" i="4"/>
  <c r="BK176" i="4"/>
  <c r="J172" i="4"/>
  <c r="J166" i="4"/>
  <c r="BK165" i="4"/>
  <c r="BK164" i="4"/>
  <c r="BK140" i="4"/>
  <c r="J138" i="4"/>
  <c r="J132" i="3"/>
  <c r="BK125" i="3"/>
  <c r="BK143" i="2"/>
  <c r="BK125" i="2"/>
  <c r="BK124" i="2"/>
  <c r="J150" i="22"/>
  <c r="BK145" i="22"/>
  <c r="BK144" i="22"/>
  <c r="BK143" i="22"/>
  <c r="BK142" i="22"/>
  <c r="J142" i="22"/>
  <c r="J141" i="22"/>
  <c r="BK139" i="22"/>
  <c r="BK138" i="22"/>
  <c r="BK275" i="20"/>
  <c r="J275" i="20"/>
  <c r="BK273" i="20"/>
  <c r="J271" i="20"/>
  <c r="BK270" i="20"/>
  <c r="BK269" i="20"/>
  <c r="BK266" i="20"/>
  <c r="J265" i="20"/>
  <c r="BK264" i="20"/>
  <c r="J263" i="20"/>
  <c r="J262" i="20"/>
  <c r="J260" i="20"/>
  <c r="J255" i="20"/>
  <c r="J254" i="20"/>
  <c r="BK253" i="20"/>
  <c r="BK250" i="20"/>
  <c r="J249" i="20"/>
  <c r="BK234" i="20"/>
  <c r="BK231" i="20"/>
  <c r="BK229" i="20"/>
  <c r="J227" i="20"/>
  <c r="BK221" i="20"/>
  <c r="BK210" i="20"/>
  <c r="BK205" i="20"/>
  <c r="J202" i="20"/>
  <c r="J198" i="20"/>
  <c r="J191" i="20"/>
  <c r="J189" i="20"/>
  <c r="J187" i="20"/>
  <c r="BK185" i="20"/>
  <c r="BK184" i="20"/>
  <c r="BK183" i="20"/>
  <c r="BK177" i="20"/>
  <c r="BK176" i="20"/>
  <c r="J174" i="20"/>
  <c r="J172" i="20"/>
  <c r="J171" i="20"/>
  <c r="BK170" i="20"/>
  <c r="J166" i="20"/>
  <c r="BK163" i="20"/>
  <c r="J162" i="20"/>
  <c r="J161" i="20"/>
  <c r="BK159" i="20"/>
  <c r="J149" i="20"/>
  <c r="J143" i="20"/>
  <c r="J142" i="20"/>
  <c r="BK138" i="20"/>
  <c r="J137" i="20"/>
  <c r="BK211" i="19"/>
  <c r="J211" i="19"/>
  <c r="J206" i="19"/>
  <c r="J203" i="19"/>
  <c r="BK201" i="19"/>
  <c r="BK199" i="19"/>
  <c r="J194" i="19"/>
  <c r="J183" i="19"/>
  <c r="J176" i="19"/>
  <c r="BK172" i="19"/>
  <c r="J170" i="19"/>
  <c r="BK167" i="19"/>
  <c r="BK159" i="19"/>
  <c r="J156" i="19"/>
  <c r="BK154" i="19"/>
  <c r="BK151" i="19"/>
  <c r="J147" i="19"/>
  <c r="J144" i="19"/>
  <c r="J137" i="19"/>
  <c r="J354" i="18"/>
  <c r="BK352" i="18"/>
  <c r="J347" i="18"/>
  <c r="BK345" i="18"/>
  <c r="BK344" i="18"/>
  <c r="BK342" i="18"/>
  <c r="J338" i="18"/>
  <c r="J335" i="18"/>
  <c r="J320" i="18"/>
  <c r="J318" i="18"/>
  <c r="J313" i="18"/>
  <c r="BK312" i="18"/>
  <c r="J310" i="18"/>
  <c r="J308" i="18"/>
  <c r="BK289" i="18"/>
  <c r="BK287" i="18"/>
  <c r="BK286" i="18"/>
  <c r="BK285" i="18"/>
  <c r="J284" i="18"/>
  <c r="J282" i="18"/>
  <c r="BK279" i="18"/>
  <c r="J276" i="18"/>
  <c r="J270" i="18"/>
  <c r="BK269" i="18"/>
  <c r="BK268" i="18"/>
  <c r="J267" i="18"/>
  <c r="J266" i="18"/>
  <c r="BK265" i="18"/>
  <c r="J264" i="18"/>
  <c r="BK263" i="18"/>
  <c r="BK261" i="18"/>
  <c r="BK259" i="18"/>
  <c r="J257" i="18"/>
  <c r="J255" i="18"/>
  <c r="J254" i="18"/>
  <c r="J250" i="18"/>
  <c r="J249" i="18"/>
  <c r="J248" i="18"/>
  <c r="J245" i="18"/>
  <c r="BK242" i="18"/>
  <c r="BK237" i="18"/>
  <c r="J236" i="18"/>
  <c r="BK234" i="18"/>
  <c r="BK228" i="18"/>
  <c r="J226" i="18"/>
  <c r="BK224" i="18"/>
  <c r="J223" i="18"/>
  <c r="J222" i="18"/>
  <c r="BK221" i="18"/>
  <c r="J219" i="18"/>
  <c r="J217" i="18"/>
  <c r="BK215" i="18"/>
  <c r="BK211" i="18"/>
  <c r="J210" i="18"/>
  <c r="J206" i="18"/>
  <c r="J200" i="18"/>
  <c r="J199" i="18"/>
  <c r="BK195" i="18"/>
  <c r="J193" i="18"/>
  <c r="J191" i="18"/>
  <c r="BK185" i="18"/>
  <c r="BK180" i="18"/>
  <c r="BK179" i="18"/>
  <c r="BK177" i="18"/>
  <c r="J176" i="18"/>
  <c r="BK175" i="18"/>
  <c r="BK173" i="18"/>
  <c r="J172" i="18"/>
  <c r="J164" i="18"/>
  <c r="J160" i="18"/>
  <c r="BK158" i="18"/>
  <c r="J141" i="18"/>
  <c r="J139" i="18"/>
  <c r="BK263" i="17"/>
  <c r="J263" i="17"/>
  <c r="BK261" i="17"/>
  <c r="J256" i="17"/>
  <c r="BK254" i="17"/>
  <c r="J252" i="17"/>
  <c r="BK246" i="17"/>
  <c r="J244" i="17"/>
  <c r="J242" i="17"/>
  <c r="J240" i="17"/>
  <c r="J228" i="17"/>
  <c r="J226" i="17"/>
  <c r="J223" i="17"/>
  <c r="J214" i="17"/>
  <c r="J206" i="17"/>
  <c r="J204" i="17"/>
  <c r="J196" i="17"/>
  <c r="J192" i="17"/>
  <c r="BK174" i="17"/>
  <c r="J169" i="17"/>
  <c r="BK167" i="17"/>
  <c r="J157" i="17"/>
  <c r="BK155" i="17"/>
  <c r="J146" i="17"/>
  <c r="J130" i="17"/>
  <c r="J168" i="16"/>
  <c r="J165" i="16"/>
  <c r="J161" i="16"/>
  <c r="BK158" i="16"/>
  <c r="J156" i="16"/>
  <c r="BK155" i="16"/>
  <c r="BK140" i="16"/>
  <c r="J138" i="16"/>
  <c r="J136" i="16"/>
  <c r="J132" i="16"/>
  <c r="BK130" i="16"/>
  <c r="BK128" i="16"/>
  <c r="J222" i="15"/>
  <c r="J213" i="15"/>
  <c r="BK212" i="15"/>
  <c r="J210" i="15"/>
  <c r="BK207" i="15"/>
  <c r="BK206" i="15"/>
  <c r="J205" i="15"/>
  <c r="BK204" i="15"/>
  <c r="J203" i="15"/>
  <c r="J201" i="15"/>
  <c r="J197" i="15"/>
  <c r="J168" i="15"/>
  <c r="BK163" i="15"/>
  <c r="J160" i="15"/>
  <c r="BK159" i="15"/>
  <c r="J157" i="15"/>
  <c r="BK154" i="15"/>
  <c r="J153" i="15"/>
  <c r="J148" i="15"/>
  <c r="J141" i="15"/>
  <c r="BK135" i="15"/>
  <c r="BK174" i="13"/>
  <c r="J174" i="13"/>
  <c r="BK172" i="13"/>
  <c r="J171" i="13"/>
  <c r="BK168" i="13"/>
  <c r="BK165" i="13"/>
  <c r="BK164" i="13"/>
  <c r="J161" i="13"/>
  <c r="J154" i="13"/>
  <c r="BK149" i="13"/>
  <c r="J146" i="13"/>
  <c r="J145" i="13"/>
  <c r="BK144" i="13"/>
  <c r="BK143" i="13"/>
  <c r="BK142" i="13"/>
  <c r="BK141" i="13"/>
  <c r="J140" i="13"/>
  <c r="BK139" i="13"/>
  <c r="J138" i="13"/>
  <c r="J137" i="13"/>
  <c r="BK136" i="13"/>
  <c r="J135" i="13"/>
  <c r="BK134" i="13"/>
  <c r="BK132" i="13"/>
  <c r="BK127" i="13"/>
  <c r="BK126" i="13"/>
  <c r="J125" i="13"/>
  <c r="J124" i="13"/>
  <c r="J145" i="12"/>
  <c r="BK140" i="12"/>
  <c r="BK139" i="12"/>
  <c r="J138" i="12"/>
  <c r="J136" i="12"/>
  <c r="J135" i="12"/>
  <c r="BK132" i="12"/>
  <c r="BK126" i="12"/>
  <c r="J125" i="12"/>
  <c r="BK151" i="11"/>
  <c r="BK147" i="11"/>
  <c r="J146" i="11"/>
  <c r="J143" i="11"/>
  <c r="J138" i="11"/>
  <c r="BK137" i="11"/>
  <c r="BK136" i="11"/>
  <c r="J135" i="11"/>
  <c r="J134" i="11"/>
  <c r="J131" i="11"/>
  <c r="J127" i="11"/>
  <c r="J126" i="11"/>
  <c r="BK125" i="11"/>
  <c r="J124" i="11"/>
  <c r="BK123" i="11"/>
  <c r="J122" i="11"/>
  <c r="BK158" i="10"/>
  <c r="J157" i="10"/>
  <c r="J155" i="10"/>
  <c r="BK154" i="10"/>
  <c r="BK153" i="10"/>
  <c r="J150" i="10"/>
  <c r="BK149" i="10"/>
  <c r="BK148" i="10"/>
  <c r="BK147" i="10"/>
  <c r="BK145" i="10"/>
  <c r="BK144" i="10"/>
  <c r="BK142" i="10"/>
  <c r="J139" i="10"/>
  <c r="J138" i="10"/>
  <c r="BK137" i="10"/>
  <c r="BK132" i="10"/>
  <c r="BK131" i="10"/>
  <c r="J127" i="10"/>
  <c r="BK376" i="9"/>
  <c r="J376" i="9"/>
  <c r="BK375" i="9"/>
  <c r="J375" i="9"/>
  <c r="BK374" i="9"/>
  <c r="J374" i="9"/>
  <c r="J372" i="9"/>
  <c r="J370" i="9"/>
  <c r="J369" i="9"/>
  <c r="J364" i="9"/>
  <c r="J363" i="9"/>
  <c r="J361" i="9"/>
  <c r="J360" i="9"/>
  <c r="BK359" i="9"/>
  <c r="BK355" i="9"/>
  <c r="J354" i="9"/>
  <c r="J353" i="9"/>
  <c r="J350" i="9"/>
  <c r="J343" i="9"/>
  <c r="BK338" i="9"/>
  <c r="BK336" i="9"/>
  <c r="J335" i="9"/>
  <c r="BK333" i="9"/>
  <c r="J332" i="9"/>
  <c r="BK331" i="9"/>
  <c r="J326" i="9"/>
  <c r="BK325" i="9"/>
  <c r="J324" i="9"/>
  <c r="BK322" i="9"/>
  <c r="BK321" i="9"/>
  <c r="BK320" i="9"/>
  <c r="J317" i="9"/>
  <c r="J315" i="9"/>
  <c r="BK307" i="9"/>
  <c r="BK306" i="9"/>
  <c r="BK305" i="9"/>
  <c r="BK304" i="9"/>
  <c r="J303" i="9"/>
  <c r="J302" i="9"/>
  <c r="J301" i="9"/>
  <c r="BK300" i="9"/>
  <c r="BK298" i="9"/>
  <c r="BK297" i="9"/>
  <c r="J296" i="9"/>
  <c r="J295" i="9"/>
  <c r="BK292" i="9"/>
  <c r="J288" i="9"/>
  <c r="J284" i="9"/>
  <c r="J283" i="9"/>
  <c r="BK281" i="9"/>
  <c r="BK280" i="9"/>
  <c r="BK279" i="9"/>
  <c r="BK275" i="9"/>
  <c r="J269" i="9"/>
  <c r="J268" i="9"/>
  <c r="J267" i="9"/>
  <c r="J266" i="9"/>
  <c r="BK264" i="9"/>
  <c r="BK263" i="9"/>
  <c r="BK261" i="9"/>
  <c r="J260" i="9"/>
  <c r="J257" i="9"/>
  <c r="J256" i="9"/>
  <c r="BK255" i="9"/>
  <c r="J254" i="9"/>
  <c r="J253" i="9"/>
  <c r="BK246" i="9"/>
  <c r="BK243" i="9"/>
  <c r="BK241" i="9"/>
  <c r="J240" i="9"/>
  <c r="J239" i="9"/>
  <c r="BK213" i="9"/>
  <c r="J212" i="9"/>
  <c r="BK211" i="9"/>
  <c r="J207" i="9"/>
  <c r="J206" i="9"/>
  <c r="BK204" i="9"/>
  <c r="J203" i="9"/>
  <c r="J202" i="9"/>
  <c r="BK201" i="9"/>
  <c r="BK200" i="9"/>
  <c r="J199" i="9"/>
  <c r="J198" i="9"/>
  <c r="J197" i="9"/>
  <c r="J196" i="9"/>
  <c r="BK194" i="9"/>
  <c r="BK193" i="9"/>
  <c r="J192" i="9"/>
  <c r="BK191" i="9"/>
  <c r="BK190" i="9"/>
  <c r="BK188" i="9"/>
  <c r="J179" i="9"/>
  <c r="BK177" i="9"/>
  <c r="J173" i="9"/>
  <c r="BK171" i="9"/>
  <c r="J169" i="9"/>
  <c r="J167" i="9"/>
  <c r="BK162" i="9"/>
  <c r="J160" i="9"/>
  <c r="J159" i="9"/>
  <c r="BK158" i="9"/>
  <c r="BK156" i="9"/>
  <c r="J155" i="9"/>
  <c r="J154" i="9"/>
  <c r="J153" i="9"/>
  <c r="BK151" i="9"/>
  <c r="BK150" i="9"/>
  <c r="J149" i="9"/>
  <c r="BK148" i="9"/>
  <c r="BK146" i="9"/>
  <c r="BK145" i="9"/>
  <c r="J143" i="9"/>
  <c r="BK142" i="9"/>
  <c r="J142" i="9"/>
  <c r="J141" i="9"/>
  <c r="J139" i="9"/>
  <c r="BK138" i="9"/>
  <c r="J133" i="9"/>
  <c r="J179" i="8"/>
  <c r="J174" i="8"/>
  <c r="BK173" i="8"/>
  <c r="BK172" i="8"/>
  <c r="BK169" i="8"/>
  <c r="J167" i="8"/>
  <c r="BK166" i="8"/>
  <c r="J165" i="8"/>
  <c r="BK163" i="8"/>
  <c r="J162" i="8"/>
  <c r="J161" i="8"/>
  <c r="J160" i="8"/>
  <c r="J158" i="8"/>
  <c r="BK157" i="8"/>
  <c r="J156" i="8"/>
  <c r="BK153" i="8"/>
  <c r="BK150" i="8"/>
  <c r="BK149" i="8"/>
  <c r="BK146" i="8"/>
  <c r="BK144" i="8"/>
  <c r="BK143" i="8"/>
  <c r="BK142" i="8"/>
  <c r="J141" i="8"/>
  <c r="BK139" i="8"/>
  <c r="BK137" i="8"/>
  <c r="J136" i="8"/>
  <c r="BK132" i="8"/>
  <c r="J130" i="8"/>
  <c r="BK184" i="7"/>
  <c r="J181" i="7"/>
  <c r="J179" i="7"/>
  <c r="J178" i="7"/>
  <c r="J174" i="7"/>
  <c r="BK170" i="7"/>
  <c r="BK169" i="7"/>
  <c r="J168" i="7"/>
  <c r="J167" i="7"/>
  <c r="J166" i="7"/>
  <c r="J164" i="7"/>
  <c r="J159" i="7"/>
  <c r="J158" i="7"/>
  <c r="J157" i="7"/>
  <c r="J156" i="7"/>
  <c r="BK155" i="7"/>
  <c r="BK153" i="7"/>
  <c r="BK152" i="7"/>
  <c r="BK148" i="7"/>
  <c r="J147" i="7"/>
  <c r="BK145" i="7"/>
  <c r="J144" i="7"/>
  <c r="BK142" i="7"/>
  <c r="BK141" i="7"/>
  <c r="J140" i="7"/>
  <c r="BK138" i="7"/>
  <c r="J136" i="7"/>
  <c r="J132" i="7"/>
  <c r="J129" i="7"/>
  <c r="BK323" i="6"/>
  <c r="J320" i="6"/>
  <c r="J319" i="6"/>
  <c r="BK316" i="6"/>
  <c r="J311" i="6"/>
  <c r="J310" i="6"/>
  <c r="BK309" i="6"/>
  <c r="J306" i="6"/>
  <c r="BK303" i="6"/>
  <c r="BK299" i="6"/>
  <c r="J295" i="6"/>
  <c r="BK291" i="6"/>
  <c r="J290" i="6"/>
  <c r="J286" i="6"/>
  <c r="BK283" i="6"/>
  <c r="J282" i="6"/>
  <c r="BK278" i="6"/>
  <c r="J274" i="6"/>
  <c r="BK269" i="6"/>
  <c r="BK268" i="6"/>
  <c r="J264" i="6"/>
  <c r="J255" i="6"/>
  <c r="J254" i="6"/>
  <c r="BK253" i="6"/>
  <c r="J248" i="6"/>
  <c r="J246" i="6"/>
  <c r="BK245" i="6"/>
  <c r="BK244" i="6"/>
  <c r="J243" i="6"/>
  <c r="J239" i="6"/>
  <c r="J238" i="6"/>
  <c r="BK237" i="6"/>
  <c r="BK235" i="6"/>
  <c r="BK234" i="6"/>
  <c r="BK231" i="6"/>
  <c r="J230" i="6"/>
  <c r="J229" i="6"/>
  <c r="BK225" i="6"/>
  <c r="J224" i="6"/>
  <c r="J223" i="6"/>
  <c r="J222" i="6"/>
  <c r="J221" i="6"/>
  <c r="BK218" i="6"/>
  <c r="BK213" i="6"/>
  <c r="BK212" i="6"/>
  <c r="BK210" i="6"/>
  <c r="BK209" i="6"/>
  <c r="J192" i="6"/>
  <c r="BK191" i="6"/>
  <c r="J190" i="6"/>
  <c r="BK183" i="6"/>
  <c r="J182" i="6"/>
  <c r="BK180" i="6"/>
  <c r="J179" i="6"/>
  <c r="J178" i="6"/>
  <c r="BK177" i="6"/>
  <c r="J176" i="6"/>
  <c r="BK167" i="6"/>
  <c r="BK165" i="6"/>
  <c r="BK161" i="6"/>
  <c r="BK156" i="6"/>
  <c r="J154" i="6"/>
  <c r="J153" i="6"/>
  <c r="J145" i="6"/>
  <c r="J137" i="6"/>
  <c r="J135" i="6"/>
  <c r="J1677" i="5"/>
  <c r="BK1675" i="5"/>
  <c r="BK1673" i="5"/>
  <c r="BK1672" i="5"/>
  <c r="BK1668" i="5"/>
  <c r="BK1667" i="5"/>
  <c r="J1665" i="5"/>
  <c r="J1664" i="5"/>
  <c r="BK1663" i="5"/>
  <c r="J1662" i="5"/>
  <c r="J1661" i="5"/>
  <c r="J1660" i="5"/>
  <c r="J1659" i="5"/>
  <c r="J1658" i="5"/>
  <c r="BK1656" i="5"/>
  <c r="BK1655" i="5"/>
  <c r="J1640" i="5"/>
  <c r="J1555" i="5"/>
  <c r="J1457" i="5"/>
  <c r="J1453" i="5"/>
  <c r="BK1451" i="5"/>
  <c r="J1421" i="5"/>
  <c r="J1403" i="5"/>
  <c r="BK1401" i="5"/>
  <c r="BK1391" i="5"/>
  <c r="J1387" i="5"/>
  <c r="J1385" i="5"/>
  <c r="BK1354" i="5"/>
  <c r="J1343" i="5"/>
  <c r="BK1341" i="5"/>
  <c r="BK1338" i="5"/>
  <c r="BK1336" i="5"/>
  <c r="BK1334" i="5"/>
  <c r="BK1332" i="5"/>
  <c r="J1330" i="5"/>
  <c r="J1329" i="5"/>
  <c r="BK1313" i="5"/>
  <c r="BK1306" i="5"/>
  <c r="J1304" i="5"/>
  <c r="J1300" i="5"/>
  <c r="BK1298" i="5"/>
  <c r="BK1274" i="5"/>
  <c r="BK1272" i="5"/>
  <c r="BK1265" i="5"/>
  <c r="J1262" i="5"/>
  <c r="J1260" i="5"/>
  <c r="BK1258" i="5"/>
  <c r="J1257" i="5"/>
  <c r="BK1256" i="5"/>
  <c r="BK1255" i="5"/>
  <c r="BK1246" i="5"/>
  <c r="BK1245" i="5"/>
  <c r="J1244" i="5"/>
  <c r="J1243" i="5"/>
  <c r="BK1242" i="5"/>
  <c r="J1240" i="5"/>
  <c r="J1238" i="5"/>
  <c r="J1237" i="5"/>
  <c r="J1236" i="5"/>
  <c r="J1235" i="5"/>
  <c r="J1234" i="5"/>
  <c r="BK1232" i="5"/>
  <c r="BK1230" i="5"/>
  <c r="J1229" i="5"/>
  <c r="BK1228" i="5"/>
  <c r="BK1226" i="5"/>
  <c r="J1222" i="5"/>
  <c r="J1221" i="5"/>
  <c r="J1219" i="5"/>
  <c r="J1218" i="5"/>
  <c r="BK1214" i="5"/>
  <c r="J1213" i="5"/>
  <c r="J1212" i="5"/>
  <c r="J1211" i="5"/>
  <c r="J1207" i="5"/>
  <c r="J1206" i="5"/>
  <c r="J1205" i="5"/>
  <c r="BK1204" i="5"/>
  <c r="J1203" i="5"/>
  <c r="BK1198" i="5"/>
  <c r="BK1196" i="5"/>
  <c r="BK1195" i="5"/>
  <c r="J1194" i="5"/>
  <c r="BK1141" i="5"/>
  <c r="BK1135" i="5"/>
  <c r="BK1133" i="5"/>
  <c r="J1131" i="5"/>
  <c r="BK1127" i="5"/>
  <c r="J1123" i="5"/>
  <c r="J1120" i="5"/>
  <c r="J1113" i="5"/>
  <c r="BK1111" i="5"/>
  <c r="BK1093" i="5"/>
  <c r="J1078" i="5"/>
  <c r="BK1066" i="5"/>
  <c r="BK1064" i="5"/>
  <c r="BK1060" i="5"/>
  <c r="BK1058" i="5"/>
  <c r="J1056" i="5"/>
  <c r="J1050" i="5"/>
  <c r="J990" i="5"/>
  <c r="J986" i="5"/>
  <c r="BK976" i="5"/>
  <c r="BK974" i="5"/>
  <c r="J966" i="5"/>
  <c r="J964" i="5"/>
  <c r="J948" i="5"/>
  <c r="BK946" i="5"/>
  <c r="BK922" i="5"/>
  <c r="BK904" i="5"/>
  <c r="BK883" i="5"/>
  <c r="BK878" i="5"/>
  <c r="J847" i="5"/>
  <c r="J845" i="5"/>
  <c r="J834" i="5"/>
  <c r="BK829" i="5"/>
  <c r="BK827" i="5"/>
  <c r="J826" i="5"/>
  <c r="BK824" i="5"/>
  <c r="BK810" i="5"/>
  <c r="BK808" i="5"/>
  <c r="J805" i="5"/>
  <c r="J802" i="5"/>
  <c r="BK786" i="5"/>
  <c r="J785" i="5"/>
  <c r="BK784" i="5"/>
  <c r="J780" i="5"/>
  <c r="J775" i="5"/>
  <c r="BK764" i="5"/>
  <c r="J755" i="5"/>
  <c r="BK753" i="5"/>
  <c r="BK736" i="5"/>
  <c r="BK710" i="5"/>
  <c r="BK694" i="5"/>
  <c r="BK692" i="5"/>
  <c r="BK690" i="5"/>
  <c r="J658" i="5"/>
  <c r="BK636" i="5"/>
  <c r="J633" i="5"/>
  <c r="J496" i="5"/>
  <c r="BK492" i="5"/>
  <c r="J485" i="5"/>
  <c r="BK484" i="5"/>
  <c r="BK483" i="5"/>
  <c r="BK482" i="5"/>
  <c r="BK472" i="5"/>
  <c r="J468" i="5"/>
  <c r="J443" i="5"/>
  <c r="J440" i="5"/>
  <c r="BK439" i="5"/>
  <c r="BK392" i="5"/>
  <c r="J352" i="5"/>
  <c r="BK330" i="5"/>
  <c r="BK328" i="5"/>
  <c r="BK319" i="5"/>
  <c r="BK317" i="5"/>
  <c r="J311" i="5"/>
  <c r="J306" i="5"/>
  <c r="BK298" i="5"/>
  <c r="J296" i="5"/>
  <c r="BK290" i="5"/>
  <c r="J289" i="5"/>
  <c r="BK208" i="5"/>
  <c r="BK202" i="5"/>
  <c r="BK198" i="5"/>
  <c r="J194" i="5"/>
  <c r="BK190" i="5"/>
  <c r="BK168" i="5"/>
  <c r="J167" i="5"/>
  <c r="BK166" i="5"/>
  <c r="J165" i="5"/>
  <c r="J160" i="5"/>
  <c r="J158" i="5"/>
  <c r="BK152" i="5"/>
  <c r="J184" i="4"/>
  <c r="J181" i="4"/>
  <c r="BK179" i="4"/>
  <c r="J178" i="4"/>
  <c r="J176" i="4"/>
  <c r="BK166" i="4"/>
  <c r="J165" i="4"/>
  <c r="BK152" i="4"/>
  <c r="BK145" i="4"/>
  <c r="BK142" i="4"/>
  <c r="J140" i="4"/>
  <c r="J132" i="4"/>
  <c r="J126" i="4"/>
  <c r="BK125" i="4"/>
  <c r="BK132" i="3"/>
  <c r="BK130" i="3"/>
  <c r="J127" i="3"/>
  <c r="J126" i="3"/>
  <c r="BK124" i="3"/>
  <c r="J144" i="2"/>
  <c r="J141" i="2"/>
  <c r="J133" i="2"/>
  <c r="BK130" i="2"/>
  <c r="J126" i="2"/>
  <c r="BK151" i="22"/>
  <c r="J148" i="22"/>
  <c r="J147" i="22"/>
  <c r="BK146" i="22"/>
  <c r="J145" i="22"/>
  <c r="J144" i="22"/>
  <c r="J143" i="22"/>
  <c r="BK145" i="21"/>
  <c r="BK144" i="21"/>
  <c r="BK129" i="21"/>
  <c r="J125" i="21"/>
  <c r="J273" i="20"/>
  <c r="BK272" i="20"/>
  <c r="J270" i="20"/>
  <c r="J269" i="20"/>
  <c r="BK265" i="20"/>
  <c r="J264" i="20"/>
  <c r="BK262" i="20"/>
  <c r="BK259" i="20"/>
  <c r="J258" i="20"/>
  <c r="BK257" i="20"/>
  <c r="BK256" i="20"/>
  <c r="BK255" i="20"/>
  <c r="BK254" i="20"/>
  <c r="J253" i="20"/>
  <c r="J248" i="20"/>
  <c r="BK236" i="20"/>
  <c r="J234" i="20"/>
  <c r="BK232" i="20"/>
  <c r="J229" i="20"/>
  <c r="BK227" i="20"/>
  <c r="BK224" i="20"/>
  <c r="J223" i="20"/>
  <c r="J221" i="20"/>
  <c r="BK219" i="20"/>
  <c r="BK200" i="20"/>
  <c r="J197" i="20"/>
  <c r="J193" i="20"/>
  <c r="BK190" i="20"/>
  <c r="BK187" i="20"/>
  <c r="BK186" i="20"/>
  <c r="J184" i="20"/>
  <c r="J181" i="20"/>
  <c r="J180" i="20"/>
  <c r="BK179" i="20"/>
  <c r="J177" i="20"/>
  <c r="BK174" i="20"/>
  <c r="J173" i="20"/>
  <c r="BK172" i="20"/>
  <c r="J169" i="20"/>
  <c r="BK168" i="20"/>
  <c r="J167" i="20"/>
  <c r="BK166" i="20"/>
  <c r="BK164" i="20"/>
  <c r="BK161" i="20"/>
  <c r="BK157" i="20"/>
  <c r="BK149" i="20"/>
  <c r="BK137" i="20"/>
  <c r="BK209" i="19"/>
  <c r="BK208" i="19"/>
  <c r="BK198" i="19"/>
  <c r="BK196" i="19"/>
  <c r="BK194" i="19"/>
  <c r="J192" i="19"/>
  <c r="J189" i="19"/>
  <c r="BK186" i="19"/>
  <c r="BK183" i="19"/>
  <c r="BK180" i="19"/>
  <c r="J179" i="19"/>
  <c r="BK176" i="19"/>
  <c r="J172" i="19"/>
  <c r="J167" i="19"/>
  <c r="BK164" i="19"/>
  <c r="BK158" i="19"/>
  <c r="BK156" i="19"/>
  <c r="BK152" i="19"/>
  <c r="J151" i="19"/>
  <c r="BK143" i="19"/>
  <c r="BK141" i="19"/>
  <c r="J133" i="19"/>
  <c r="BK131" i="19"/>
  <c r="J357" i="18"/>
  <c r="J355" i="18"/>
  <c r="J353" i="18"/>
  <c r="J352" i="18"/>
  <c r="BK351" i="18"/>
  <c r="J348" i="18"/>
  <c r="J344" i="18"/>
  <c r="BK341" i="18"/>
  <c r="J340" i="18"/>
  <c r="J339" i="18"/>
  <c r="J321" i="18"/>
  <c r="BK320" i="18"/>
  <c r="BK318" i="18"/>
  <c r="J316" i="18"/>
  <c r="BK313" i="18"/>
  <c r="J312" i="18"/>
  <c r="J298" i="18"/>
  <c r="J291" i="18"/>
  <c r="J289" i="18"/>
  <c r="J288" i="18"/>
  <c r="J287" i="18"/>
  <c r="J285" i="18"/>
  <c r="J283" i="18"/>
  <c r="BK282" i="18"/>
  <c r="J281" i="18"/>
  <c r="BK280" i="18"/>
  <c r="J279" i="18"/>
  <c r="J278" i="18"/>
  <c r="BK276" i="18"/>
  <c r="BK271" i="18"/>
  <c r="BK270" i="18"/>
  <c r="BK267" i="18"/>
  <c r="BK266" i="18"/>
  <c r="J265" i="18"/>
  <c r="J263" i="18"/>
  <c r="J262" i="18"/>
  <c r="BK252" i="18"/>
  <c r="BK251" i="18"/>
  <c r="BK250" i="18"/>
  <c r="BK245" i="18"/>
  <c r="J234" i="18"/>
  <c r="J233" i="18"/>
  <c r="J231" i="18"/>
  <c r="J228" i="18"/>
  <c r="J221" i="18"/>
  <c r="BK219" i="18"/>
  <c r="BK217" i="18"/>
  <c r="J216" i="18"/>
  <c r="J213" i="18"/>
  <c r="BK209" i="18"/>
  <c r="BK205" i="18"/>
  <c r="BK202" i="18"/>
  <c r="BK200" i="18"/>
  <c r="BK199" i="18"/>
  <c r="BK197" i="18"/>
  <c r="J195" i="18"/>
  <c r="J187" i="18"/>
  <c r="BK184" i="18"/>
  <c r="J181" i="18"/>
  <c r="J173" i="18"/>
  <c r="BK162" i="18"/>
  <c r="J156" i="18"/>
  <c r="J150" i="18"/>
  <c r="BK149" i="18"/>
  <c r="J148" i="18"/>
  <c r="J145" i="18"/>
  <c r="BK144" i="18"/>
  <c r="J142" i="18"/>
  <c r="J258" i="17"/>
  <c r="BK256" i="17"/>
  <c r="BK255" i="17"/>
  <c r="J253" i="17"/>
  <c r="BK250" i="17"/>
  <c r="J249" i="17"/>
  <c r="BK248" i="17"/>
  <c r="BK234" i="17"/>
  <c r="BK230" i="17"/>
  <c r="BK228" i="17"/>
  <c r="BK226" i="17"/>
  <c r="BK223" i="17"/>
  <c r="BK211" i="17"/>
  <c r="J202" i="17"/>
  <c r="BK192" i="17"/>
  <c r="BK189" i="17"/>
  <c r="J187" i="17"/>
  <c r="J183" i="17"/>
  <c r="BK178" i="17"/>
  <c r="J176" i="17"/>
  <c r="J174" i="17"/>
  <c r="J167" i="17"/>
  <c r="BK161" i="17"/>
  <c r="BK157" i="17"/>
  <c r="BK153" i="17"/>
  <c r="J148" i="17"/>
  <c r="BK144" i="17"/>
  <c r="J140" i="17"/>
  <c r="J134" i="17"/>
  <c r="J132" i="17"/>
  <c r="BK128" i="17"/>
  <c r="BK169" i="16"/>
  <c r="BK168" i="16"/>
  <c r="BK162" i="16"/>
  <c r="BK157" i="16"/>
  <c r="BK156" i="16"/>
  <c r="J139" i="16"/>
  <c r="BK134" i="16"/>
  <c r="BK132" i="16"/>
  <c r="J130" i="16"/>
  <c r="BK126" i="16"/>
  <c r="BK221" i="15"/>
  <c r="BK216" i="15"/>
  <c r="BK213" i="15"/>
  <c r="J212" i="15"/>
  <c r="J211" i="15"/>
  <c r="BK210" i="15"/>
  <c r="J209" i="15"/>
  <c r="BK203" i="15"/>
  <c r="BK201" i="15"/>
  <c r="BK200" i="15"/>
  <c r="BK174" i="15"/>
  <c r="BK168" i="15"/>
  <c r="BK161" i="15"/>
  <c r="BK160" i="15"/>
  <c r="BK153" i="15"/>
  <c r="BK151" i="15"/>
  <c r="J150" i="15"/>
  <c r="BK147" i="15"/>
  <c r="BK141" i="15"/>
  <c r="J129" i="15"/>
  <c r="J173" i="13"/>
  <c r="J172" i="13"/>
  <c r="BK167" i="13"/>
  <c r="BK166" i="13"/>
  <c r="J165" i="13"/>
  <c r="BK159" i="13"/>
  <c r="BK158" i="13"/>
  <c r="BK157" i="13"/>
  <c r="BK156" i="13"/>
  <c r="BK155" i="13"/>
  <c r="BK153" i="13"/>
  <c r="J152" i="13"/>
  <c r="J151" i="13"/>
  <c r="J150" i="13"/>
  <c r="J149" i="13"/>
  <c r="J148" i="13"/>
  <c r="BK147" i="13"/>
  <c r="BK146" i="13"/>
  <c r="BK145" i="13"/>
  <c r="J144" i="13"/>
  <c r="J141" i="13"/>
  <c r="J139" i="13"/>
  <c r="BK133" i="13"/>
  <c r="BK131" i="13"/>
  <c r="BK130" i="13"/>
  <c r="J129" i="13"/>
  <c r="J127" i="13"/>
  <c r="BK125" i="13"/>
  <c r="BK123" i="13"/>
  <c r="BK146" i="12"/>
  <c r="BK144" i="12"/>
  <c r="BK136" i="12"/>
  <c r="BK135" i="12"/>
  <c r="BK134" i="12"/>
  <c r="J133" i="12"/>
  <c r="J129" i="12"/>
  <c r="BK128" i="12"/>
  <c r="J127" i="12"/>
  <c r="J126" i="12"/>
  <c r="J124" i="12"/>
  <c r="BK153" i="11"/>
  <c r="J152" i="11"/>
  <c r="J151" i="11"/>
  <c r="J150" i="11"/>
  <c r="J148" i="11"/>
  <c r="BK146" i="11"/>
  <c r="J145" i="11"/>
  <c r="BK144" i="11"/>
  <c r="BK141" i="11"/>
  <c r="J140" i="11"/>
  <c r="BK138" i="11"/>
  <c r="BK135" i="11"/>
  <c r="BK133" i="11"/>
  <c r="BK132" i="11"/>
  <c r="J130" i="11"/>
  <c r="J129" i="11"/>
  <c r="BK122" i="11"/>
  <c r="J154" i="10"/>
  <c r="J153" i="10"/>
  <c r="BK152" i="10"/>
  <c r="J151" i="10"/>
  <c r="J149" i="10"/>
  <c r="J147" i="10"/>
  <c r="J146" i="10"/>
  <c r="BK141" i="10"/>
  <c r="J140" i="10"/>
  <c r="J136" i="10"/>
  <c r="BK134" i="10"/>
  <c r="J132" i="10"/>
  <c r="BK130" i="10"/>
  <c r="BK129" i="10"/>
  <c r="BK128" i="10"/>
  <c r="BK127" i="10"/>
  <c r="BK123" i="10"/>
  <c r="J371" i="9"/>
  <c r="BK369" i="9"/>
  <c r="J359" i="9"/>
  <c r="BK356" i="9"/>
  <c r="BK354" i="9"/>
  <c r="BK353" i="9"/>
  <c r="BK352" i="9"/>
  <c r="J348" i="9"/>
  <c r="BK346" i="9"/>
  <c r="BK344" i="9"/>
  <c r="BK343" i="9"/>
  <c r="BK342" i="9"/>
  <c r="J338" i="9"/>
  <c r="J336" i="9"/>
  <c r="J333" i="9"/>
  <c r="J330" i="9"/>
  <c r="J329" i="9"/>
  <c r="BK328" i="9"/>
  <c r="J327" i="9"/>
  <c r="J325" i="9"/>
  <c r="BK324" i="9"/>
  <c r="BK323" i="9"/>
  <c r="J322" i="9"/>
  <c r="J319" i="9"/>
  <c r="BK313" i="9"/>
  <c r="BK312" i="9"/>
  <c r="BK311" i="9"/>
  <c r="BK310" i="9"/>
  <c r="BK309" i="9"/>
  <c r="BK308" i="9"/>
  <c r="J307" i="9"/>
  <c r="J304" i="9"/>
  <c r="J300" i="9"/>
  <c r="BK299" i="9"/>
  <c r="J298" i="9"/>
  <c r="BK294" i="9"/>
  <c r="BK293" i="9"/>
  <c r="J291" i="9"/>
  <c r="J287" i="9"/>
  <c r="BK286" i="9"/>
  <c r="J285" i="9"/>
  <c r="BK283" i="9"/>
  <c r="BK282" i="9"/>
  <c r="J279" i="9"/>
  <c r="BK274" i="9"/>
  <c r="BK273" i="9"/>
  <c r="J270" i="9"/>
  <c r="BK269" i="9"/>
  <c r="BK268" i="9"/>
  <c r="BK266" i="9"/>
  <c r="J265" i="9"/>
  <c r="J263" i="9"/>
  <c r="BK260" i="9"/>
  <c r="BK259" i="9"/>
  <c r="J255" i="9"/>
  <c r="BK251" i="9"/>
  <c r="J250" i="9"/>
  <c r="BK248" i="9"/>
  <c r="BK245" i="9"/>
  <c r="J244" i="9"/>
  <c r="J243" i="9"/>
  <c r="J242" i="9"/>
  <c r="BK239" i="9"/>
  <c r="J238" i="9"/>
  <c r="J237" i="9"/>
  <c r="J236" i="9"/>
  <c r="BK234" i="9"/>
  <c r="BK214" i="9"/>
  <c r="BK208" i="9"/>
  <c r="BK205" i="9"/>
  <c r="J200" i="9"/>
  <c r="BK197" i="9"/>
  <c r="BK196" i="9"/>
  <c r="J194" i="9"/>
  <c r="BK192" i="9"/>
  <c r="J189" i="9"/>
  <c r="BK186" i="9"/>
  <c r="J185" i="9"/>
  <c r="BK184" i="9"/>
  <c r="J183" i="9"/>
  <c r="BK181" i="9"/>
  <c r="J180" i="9"/>
  <c r="J178" i="9"/>
  <c r="J177" i="9"/>
  <c r="J176" i="9"/>
  <c r="J174" i="9"/>
  <c r="BK172" i="9"/>
  <c r="J168" i="9"/>
  <c r="BK166" i="9"/>
  <c r="BK165" i="9"/>
  <c r="J157" i="9"/>
  <c r="J156" i="9"/>
  <c r="BK155" i="9"/>
  <c r="BK154" i="9"/>
  <c r="BK153" i="9"/>
  <c r="J145" i="9"/>
  <c r="BK141" i="9"/>
  <c r="J140" i="9"/>
  <c r="J137" i="9"/>
  <c r="J136" i="9"/>
  <c r="BK135" i="9"/>
  <c r="J134" i="9"/>
  <c r="BK133" i="9"/>
  <c r="BK178" i="8"/>
  <c r="J178" i="8"/>
  <c r="BK177" i="8"/>
  <c r="J175" i="8"/>
  <c r="BK170" i="8"/>
  <c r="J169" i="8"/>
  <c r="J168" i="8"/>
  <c r="J166" i="8"/>
  <c r="BK165" i="8"/>
  <c r="J164" i="8"/>
  <c r="J163" i="8"/>
  <c r="BK162" i="8"/>
  <c r="BK161" i="8"/>
  <c r="J157" i="8"/>
  <c r="BK154" i="8"/>
  <c r="J153" i="8"/>
  <c r="BK152" i="8"/>
  <c r="BK151" i="8"/>
  <c r="J150" i="8"/>
  <c r="J147" i="8"/>
  <c r="J146" i="8"/>
  <c r="J143" i="8"/>
  <c r="J140" i="8"/>
  <c r="J138" i="8"/>
  <c r="J134" i="8"/>
  <c r="J132" i="8"/>
  <c r="BK130" i="8"/>
  <c r="J128" i="8"/>
  <c r="BK186" i="7"/>
  <c r="BK185" i="7"/>
  <c r="J184" i="7"/>
  <c r="BK183" i="7"/>
  <c r="BK180" i="7"/>
  <c r="BK179" i="7"/>
  <c r="BK178" i="7"/>
  <c r="BK176" i="7"/>
  <c r="BK172" i="7"/>
  <c r="J171" i="7"/>
  <c r="J169" i="7"/>
  <c r="BK162" i="7"/>
  <c r="BK160" i="7"/>
  <c r="BK158" i="7"/>
  <c r="J153" i="7"/>
  <c r="J152" i="7"/>
  <c r="BK151" i="7"/>
  <c r="J150" i="7"/>
  <c r="J145" i="7"/>
  <c r="J143" i="7"/>
  <c r="J141" i="7"/>
  <c r="BK140" i="7"/>
  <c r="BK139" i="7"/>
  <c r="J138" i="7"/>
  <c r="J137" i="7"/>
  <c r="BK135" i="7"/>
  <c r="J133" i="7"/>
  <c r="BK131" i="7"/>
  <c r="J130" i="7"/>
  <c r="BK127" i="7"/>
  <c r="J126" i="7"/>
  <c r="BK327" i="6"/>
  <c r="J327" i="6"/>
  <c r="BK326" i="6"/>
  <c r="J326" i="6"/>
  <c r="J325" i="6"/>
  <c r="J324" i="6"/>
  <c r="J323" i="6"/>
  <c r="BK321" i="6"/>
  <c r="J318" i="6"/>
  <c r="J316" i="6"/>
  <c r="BK315" i="6"/>
  <c r="J314" i="6"/>
  <c r="J313" i="6"/>
  <c r="J308" i="6"/>
  <c r="BK304" i="6"/>
  <c r="J299" i="6"/>
  <c r="BK295" i="6"/>
  <c r="BK286" i="6"/>
  <c r="J285" i="6"/>
  <c r="BK284" i="6"/>
  <c r="J283" i="6"/>
  <c r="BK282" i="6"/>
  <c r="J281" i="6"/>
  <c r="BK280" i="6"/>
  <c r="J277" i="6"/>
  <c r="J275" i="6"/>
  <c r="BK270" i="6"/>
  <c r="J269" i="6"/>
  <c r="J266" i="6"/>
  <c r="BK251" i="6"/>
  <c r="J249" i="6"/>
  <c r="BK242" i="6"/>
  <c r="BK240" i="6"/>
  <c r="J237" i="6"/>
  <c r="J236" i="6"/>
  <c r="J234" i="6"/>
  <c r="J233" i="6"/>
  <c r="BK232" i="6"/>
  <c r="J231" i="6"/>
  <c r="J227" i="6"/>
  <c r="J226" i="6"/>
  <c r="BK224" i="6"/>
  <c r="BK223" i="6"/>
  <c r="BK221" i="6"/>
  <c r="BK216" i="6"/>
  <c r="J207" i="6"/>
  <c r="BK206" i="6"/>
  <c r="BK196" i="6"/>
  <c r="J195" i="6"/>
  <c r="J188" i="6"/>
  <c r="BK185" i="6"/>
  <c r="J184" i="6"/>
  <c r="J181" i="6"/>
  <c r="BK178" i="6"/>
  <c r="J174" i="6"/>
  <c r="BK173" i="6"/>
  <c r="J171" i="6"/>
  <c r="J170" i="6"/>
  <c r="J168" i="6"/>
  <c r="J165" i="6"/>
  <c r="J161" i="6"/>
  <c r="J156" i="6"/>
  <c r="BK147" i="6"/>
  <c r="J146" i="6"/>
  <c r="BK145" i="6"/>
  <c r="BK141" i="6"/>
  <c r="BK137" i="6"/>
  <c r="BK135" i="6"/>
  <c r="BK1682" i="5"/>
  <c r="BK1680" i="5"/>
  <c r="J1679" i="5"/>
  <c r="J1678" i="5"/>
  <c r="J1676" i="5"/>
  <c r="J1675" i="5"/>
  <c r="J1674" i="5"/>
  <c r="J1672" i="5"/>
  <c r="J1670" i="5"/>
  <c r="J1669" i="5"/>
  <c r="J1668" i="5"/>
  <c r="BK1662" i="5"/>
  <c r="J1656" i="5"/>
  <c r="J1570" i="5"/>
  <c r="J1565" i="5"/>
  <c r="BK1457" i="5"/>
  <c r="BK1453" i="5"/>
  <c r="BK1449" i="5"/>
  <c r="BK1439" i="5"/>
  <c r="BK1421" i="5"/>
  <c r="J1381" i="5"/>
  <c r="J1377" i="5"/>
  <c r="J1354" i="5"/>
  <c r="J1351" i="5"/>
  <c r="J1349" i="5"/>
  <c r="J1336" i="5"/>
  <c r="J1331" i="5"/>
  <c r="BK1330" i="5"/>
  <c r="BK1329" i="5"/>
  <c r="BK1326" i="5"/>
  <c r="J1324" i="5"/>
  <c r="BK1315" i="5"/>
  <c r="J1302" i="5"/>
  <c r="J1272" i="5"/>
  <c r="BK1270" i="5"/>
  <c r="J1263" i="5"/>
  <c r="BK1261" i="5"/>
  <c r="J1259" i="5"/>
  <c r="J1255" i="5"/>
  <c r="BK1254" i="5"/>
  <c r="BK1252" i="5"/>
  <c r="BK1251" i="5"/>
  <c r="J1249" i="5"/>
  <c r="J1248" i="5"/>
  <c r="J1245" i="5"/>
  <c r="J1242" i="5"/>
  <c r="J1241" i="5"/>
  <c r="BK1238" i="5"/>
  <c r="BK1237" i="5"/>
  <c r="BK1236" i="5"/>
  <c r="J1233" i="5"/>
  <c r="J1232" i="5"/>
  <c r="J1231" i="5"/>
  <c r="BK1227" i="5"/>
  <c r="BK1224" i="5"/>
  <c r="BK1221" i="5"/>
  <c r="J1220" i="5"/>
  <c r="BK1219" i="5"/>
  <c r="BK1216" i="5"/>
  <c r="BK1212" i="5"/>
  <c r="BK1209" i="5"/>
  <c r="BK1208" i="5"/>
  <c r="BK1203" i="5"/>
  <c r="J1202" i="5"/>
  <c r="J1200" i="5"/>
  <c r="J1199" i="5"/>
  <c r="J1197" i="5"/>
  <c r="BK1194" i="5"/>
  <c r="J1193" i="5"/>
  <c r="BK1191" i="5"/>
  <c r="J1181" i="5"/>
  <c r="J1176" i="5"/>
  <c r="J1166" i="5"/>
  <c r="BK1152" i="5"/>
  <c r="BK1143" i="5"/>
  <c r="J1133" i="5"/>
  <c r="J1129" i="5"/>
  <c r="J1103" i="5"/>
  <c r="J1097" i="5"/>
  <c r="BK1095" i="5"/>
  <c r="BK1080" i="5"/>
  <c r="J1080" i="5"/>
  <c r="BK1076" i="5"/>
  <c r="J1066" i="5"/>
  <c r="J1060" i="5"/>
  <c r="BK1056" i="5"/>
  <c r="J1048" i="5"/>
  <c r="BK988" i="5"/>
  <c r="BK986" i="5"/>
  <c r="BK980" i="5"/>
  <c r="BK978" i="5"/>
  <c r="J963" i="5"/>
  <c r="BK955" i="5"/>
  <c r="BK941" i="5"/>
  <c r="J921" i="5"/>
  <c r="J919" i="5"/>
  <c r="BK901" i="5"/>
  <c r="J881" i="5"/>
  <c r="J880" i="5"/>
  <c r="BK826" i="5"/>
  <c r="J824" i="5"/>
  <c r="BK822" i="5"/>
  <c r="BK820" i="5"/>
  <c r="BK818" i="5"/>
  <c r="BK812" i="5"/>
  <c r="J810" i="5"/>
  <c r="BK797" i="5"/>
  <c r="BK791" i="5"/>
  <c r="J789" i="5"/>
  <c r="BK788" i="5"/>
  <c r="J787" i="5"/>
  <c r="BK785" i="5"/>
  <c r="BK783" i="5"/>
  <c r="BK782" i="5"/>
  <c r="BK781" i="5"/>
  <c r="BK777" i="5"/>
  <c r="BK772" i="5"/>
  <c r="BK769" i="5"/>
  <c r="BK766" i="5"/>
  <c r="BK752" i="5"/>
  <c r="J748" i="5"/>
  <c r="J746" i="5"/>
  <c r="J690" i="5"/>
  <c r="J686" i="5"/>
  <c r="J668" i="5"/>
  <c r="BK644" i="5"/>
  <c r="BK642" i="5"/>
  <c r="BK638" i="5"/>
  <c r="BK628" i="5"/>
  <c r="BK626" i="5"/>
  <c r="BK624" i="5"/>
  <c r="BK496" i="5"/>
  <c r="J492" i="5"/>
  <c r="J490" i="5"/>
  <c r="BK488" i="5"/>
  <c r="BK487" i="5"/>
  <c r="J483" i="5"/>
  <c r="J479" i="5"/>
  <c r="BK478" i="5"/>
  <c r="BK468" i="5"/>
  <c r="J467" i="5"/>
  <c r="BK456" i="5"/>
  <c r="BK445" i="5"/>
  <c r="BK442" i="5"/>
  <c r="J441" i="5"/>
  <c r="BK440" i="5"/>
  <c r="J439" i="5"/>
  <c r="J420" i="5"/>
  <c r="BK419" i="5"/>
  <c r="J406" i="5"/>
  <c r="J392" i="5"/>
  <c r="J373" i="5"/>
  <c r="BK352" i="5"/>
  <c r="BK336" i="5"/>
  <c r="J330" i="5"/>
  <c r="BK323" i="5"/>
  <c r="J319" i="5"/>
  <c r="BK310" i="5"/>
  <c r="J309" i="5"/>
  <c r="BK308" i="5"/>
  <c r="J307" i="5"/>
  <c r="BK305" i="5"/>
  <c r="BK304" i="5"/>
  <c r="J303" i="5"/>
  <c r="J302" i="5"/>
  <c r="BK289" i="5"/>
  <c r="J277" i="5"/>
  <c r="J216" i="5"/>
  <c r="J208" i="5"/>
  <c r="BK204" i="5"/>
  <c r="J202" i="5"/>
  <c r="J201" i="5"/>
  <c r="BK199" i="5"/>
  <c r="J198" i="5"/>
  <c r="BK184" i="5"/>
  <c r="J172" i="5"/>
  <c r="J170" i="5"/>
  <c r="BK167" i="5"/>
  <c r="BK157" i="5"/>
  <c r="J154" i="5"/>
  <c r="J152" i="5"/>
  <c r="BK151" i="5"/>
  <c r="BK144" i="5"/>
  <c r="BK184" i="4"/>
  <c r="J180" i="4"/>
  <c r="BK167" i="4"/>
  <c r="J163" i="4"/>
  <c r="J161" i="4"/>
  <c r="J152" i="4"/>
  <c r="J145" i="4"/>
  <c r="J142" i="4"/>
  <c r="BK136" i="4"/>
  <c r="BK130" i="4"/>
  <c r="J134" i="3"/>
  <c r="BK128" i="3"/>
  <c r="J122" i="3"/>
  <c r="BK144" i="2"/>
  <c r="J143" i="2"/>
  <c r="BK141" i="2"/>
  <c r="J139" i="2"/>
  <c r="J137" i="2"/>
  <c r="J135" i="2"/>
  <c r="J134" i="2"/>
  <c r="BK131" i="2"/>
  <c r="BK128" i="2"/>
  <c r="AS94" i="1"/>
  <c r="F33" i="14" l="1"/>
  <c r="J33" i="14"/>
  <c r="BK119" i="14"/>
  <c r="J120" i="14"/>
  <c r="J98" i="14" s="1"/>
  <c r="F92" i="14"/>
  <c r="F115" i="14"/>
  <c r="J112" i="14"/>
  <c r="J89" i="14"/>
  <c r="E85" i="14"/>
  <c r="E108" i="14"/>
  <c r="R123" i="2"/>
  <c r="R127" i="2"/>
  <c r="T132" i="2"/>
  <c r="T142" i="2"/>
  <c r="R121" i="3"/>
  <c r="R129" i="3"/>
  <c r="BK124" i="4"/>
  <c r="BK144" i="4"/>
  <c r="J144" i="4" s="1"/>
  <c r="J99" i="4" s="1"/>
  <c r="P168" i="4"/>
  <c r="P143" i="5"/>
  <c r="R164" i="5"/>
  <c r="P207" i="5"/>
  <c r="BK391" i="5"/>
  <c r="J391" i="5"/>
  <c r="J101" i="5"/>
  <c r="BK489" i="5"/>
  <c r="J489" i="5" s="1"/>
  <c r="J102" i="5" s="1"/>
  <c r="BK790" i="5"/>
  <c r="J790" i="5"/>
  <c r="J103" i="5"/>
  <c r="P807" i="5"/>
  <c r="T846" i="5"/>
  <c r="T965" i="5"/>
  <c r="P1122" i="5"/>
  <c r="P1136" i="5"/>
  <c r="R1142" i="5"/>
  <c r="R1190" i="5"/>
  <c r="R1201" i="5"/>
  <c r="P1223" i="5"/>
  <c r="BK1264" i="5"/>
  <c r="J1264" i="5" s="1"/>
  <c r="J115" i="5" s="1"/>
  <c r="BK1328" i="5"/>
  <c r="J1328" i="5" s="1"/>
  <c r="J116" i="5" s="1"/>
  <c r="BK1380" i="5"/>
  <c r="J1380" i="5"/>
  <c r="J117" i="5"/>
  <c r="BK1386" i="5"/>
  <c r="J1386" i="5" s="1"/>
  <c r="J118" i="5" s="1"/>
  <c r="R1452" i="5"/>
  <c r="BK1654" i="5"/>
  <c r="J1654" i="5" s="1"/>
  <c r="J121" i="5" s="1"/>
  <c r="T132" i="6"/>
  <c r="R160" i="6"/>
  <c r="P166" i="6"/>
  <c r="R187" i="6"/>
  <c r="P200" i="6"/>
  <c r="P186" i="6" s="1"/>
  <c r="P205" i="6"/>
  <c r="R220" i="6"/>
  <c r="R241" i="6"/>
  <c r="R267" i="6"/>
  <c r="P305" i="6"/>
  <c r="BK134" i="7"/>
  <c r="J134" i="7" s="1"/>
  <c r="J99" i="7" s="1"/>
  <c r="BK146" i="7"/>
  <c r="J146" i="7" s="1"/>
  <c r="J100" i="7" s="1"/>
  <c r="BK154" i="7"/>
  <c r="J154" i="7" s="1"/>
  <c r="J101" i="7" s="1"/>
  <c r="BK161" i="7"/>
  <c r="J161" i="7" s="1"/>
  <c r="J102" i="7" s="1"/>
  <c r="BK175" i="7"/>
  <c r="J175" i="7" s="1"/>
  <c r="J103" i="7" s="1"/>
  <c r="T124" i="8"/>
  <c r="BK145" i="8"/>
  <c r="J145" i="8"/>
  <c r="J100" i="8" s="1"/>
  <c r="R145" i="8"/>
  <c r="P148" i="8"/>
  <c r="T171" i="8"/>
  <c r="R132" i="9"/>
  <c r="P175" i="9"/>
  <c r="R235" i="9"/>
  <c r="T271" i="9"/>
  <c r="T289" i="9"/>
  <c r="T316" i="9"/>
  <c r="P334" i="9"/>
  <c r="P340" i="9"/>
  <c r="P345" i="9"/>
  <c r="R373" i="9"/>
  <c r="P122" i="10"/>
  <c r="P135" i="10"/>
  <c r="P156" i="10"/>
  <c r="BK121" i="11"/>
  <c r="BK149" i="11"/>
  <c r="J149" i="11"/>
  <c r="J99" i="11"/>
  <c r="P122" i="12"/>
  <c r="P137" i="12"/>
  <c r="T143" i="12"/>
  <c r="BK121" i="13"/>
  <c r="BK169" i="13"/>
  <c r="J169" i="13"/>
  <c r="J99" i="13"/>
  <c r="R126" i="15"/>
  <c r="BK173" i="15"/>
  <c r="J173" i="15"/>
  <c r="J100" i="15"/>
  <c r="P199" i="15"/>
  <c r="BK220" i="15"/>
  <c r="J220" i="15"/>
  <c r="J104" i="15"/>
  <c r="T220" i="15"/>
  <c r="T219" i="15"/>
  <c r="T125" i="16"/>
  <c r="P146" i="16"/>
  <c r="T146" i="16"/>
  <c r="P167" i="16"/>
  <c r="P166" i="16" s="1"/>
  <c r="BK127" i="17"/>
  <c r="BK137" i="17"/>
  <c r="J137" i="17"/>
  <c r="J99" i="17"/>
  <c r="T147" i="17"/>
  <c r="T227" i="17"/>
  <c r="R260" i="17"/>
  <c r="R259" i="17"/>
  <c r="T138" i="18"/>
  <c r="R147" i="18"/>
  <c r="P208" i="18"/>
  <c r="R220" i="18"/>
  <c r="R230" i="18"/>
  <c r="P239" i="18"/>
  <c r="BK256" i="18"/>
  <c r="J256" i="18" s="1"/>
  <c r="J107" i="18" s="1"/>
  <c r="BK332" i="18"/>
  <c r="J332" i="18"/>
  <c r="J113" i="18" s="1"/>
  <c r="BK337" i="18"/>
  <c r="J337" i="18" s="1"/>
  <c r="J114" i="18" s="1"/>
  <c r="BK349" i="18"/>
  <c r="J349" i="18" s="1"/>
  <c r="J115" i="18" s="1"/>
  <c r="T130" i="19"/>
  <c r="P146" i="19"/>
  <c r="BK169" i="19"/>
  <c r="J169" i="19"/>
  <c r="J101" i="19" s="1"/>
  <c r="BK182" i="19"/>
  <c r="J182" i="19"/>
  <c r="J102" i="19"/>
  <c r="BK191" i="19"/>
  <c r="BK197" i="19"/>
  <c r="J197" i="19"/>
  <c r="J106" i="19"/>
  <c r="BK200" i="19"/>
  <c r="J200" i="19"/>
  <c r="J107" i="19" s="1"/>
  <c r="T131" i="20"/>
  <c r="T140" i="20"/>
  <c r="R182" i="20"/>
  <c r="R194" i="20"/>
  <c r="T204" i="20"/>
  <c r="P226" i="20"/>
  <c r="BK247" i="20"/>
  <c r="J247" i="20" s="1"/>
  <c r="J106" i="20" s="1"/>
  <c r="R247" i="20"/>
  <c r="P252" i="20"/>
  <c r="BK268" i="20"/>
  <c r="J268" i="20"/>
  <c r="J108" i="20"/>
  <c r="P268" i="20"/>
  <c r="BK124" i="21"/>
  <c r="J124" i="21" s="1"/>
  <c r="J98" i="21" s="1"/>
  <c r="R124" i="21"/>
  <c r="R123" i="21" s="1"/>
  <c r="T122" i="22"/>
  <c r="BK140" i="22"/>
  <c r="J140" i="22"/>
  <c r="J99" i="22" s="1"/>
  <c r="P140" i="22"/>
  <c r="P121" i="22" s="1"/>
  <c r="P120" i="22" s="1"/>
  <c r="AU115" i="1" s="1"/>
  <c r="R140" i="22"/>
  <c r="T140" i="22"/>
  <c r="P149" i="22"/>
  <c r="BK123" i="2"/>
  <c r="J123" i="2" s="1"/>
  <c r="J98" i="2" s="1"/>
  <c r="T123" i="2"/>
  <c r="BK132" i="2"/>
  <c r="J132" i="2" s="1"/>
  <c r="J100" i="2" s="1"/>
  <c r="BK142" i="2"/>
  <c r="J142" i="2" s="1"/>
  <c r="J101" i="2" s="1"/>
  <c r="T121" i="3"/>
  <c r="T129" i="3"/>
  <c r="T124" i="4"/>
  <c r="R144" i="4"/>
  <c r="T168" i="4"/>
  <c r="BK164" i="5"/>
  <c r="J164" i="5" s="1"/>
  <c r="J99" i="5" s="1"/>
  <c r="T207" i="5"/>
  <c r="R391" i="5"/>
  <c r="R489" i="5"/>
  <c r="T790" i="5"/>
  <c r="BK807" i="5"/>
  <c r="J807" i="5"/>
  <c r="J106" i="5"/>
  <c r="R846" i="5"/>
  <c r="BK965" i="5"/>
  <c r="J965" i="5" s="1"/>
  <c r="J108" i="5" s="1"/>
  <c r="BK1122" i="5"/>
  <c r="J1122" i="5"/>
  <c r="J109" i="5"/>
  <c r="BK1136" i="5"/>
  <c r="J1136" i="5"/>
  <c r="J110" i="5"/>
  <c r="BK1142" i="5"/>
  <c r="J1142" i="5" s="1"/>
  <c r="J111" i="5" s="1"/>
  <c r="BK1190" i="5"/>
  <c r="J1190" i="5"/>
  <c r="J112" i="5"/>
  <c r="BK1201" i="5"/>
  <c r="J1201" i="5" s="1"/>
  <c r="J113" i="5" s="1"/>
  <c r="R1223" i="5"/>
  <c r="P1264" i="5"/>
  <c r="P1328" i="5"/>
  <c r="T1380" i="5"/>
  <c r="T1386" i="5"/>
  <c r="BK1452" i="5"/>
  <c r="J1452" i="5" s="1"/>
  <c r="J119" i="5" s="1"/>
  <c r="P1654" i="5"/>
  <c r="BK132" i="6"/>
  <c r="J132" i="6"/>
  <c r="J98" i="6"/>
  <c r="BK160" i="6"/>
  <c r="J160" i="6" s="1"/>
  <c r="J99" i="6" s="1"/>
  <c r="BK166" i="6"/>
  <c r="J166" i="6" s="1"/>
  <c r="J100" i="6" s="1"/>
  <c r="BK187" i="6"/>
  <c r="BK200" i="6"/>
  <c r="J200" i="6" s="1"/>
  <c r="J103" i="6" s="1"/>
  <c r="T200" i="6"/>
  <c r="T205" i="6"/>
  <c r="T220" i="6"/>
  <c r="P241" i="6"/>
  <c r="P219" i="6" s="1"/>
  <c r="P267" i="6"/>
  <c r="R305" i="6"/>
  <c r="BK125" i="7"/>
  <c r="BK124" i="7" s="1"/>
  <c r="BK123" i="7" s="1"/>
  <c r="J123" i="7" s="1"/>
  <c r="J96" i="7" s="1"/>
  <c r="T125" i="7"/>
  <c r="T134" i="7"/>
  <c r="T146" i="7"/>
  <c r="R154" i="7"/>
  <c r="R161" i="7"/>
  <c r="P175" i="7"/>
  <c r="P124" i="8"/>
  <c r="P135" i="8"/>
  <c r="BK148" i="8"/>
  <c r="J148" i="8" s="1"/>
  <c r="J101" i="8" s="1"/>
  <c r="BK171" i="8"/>
  <c r="J171" i="8" s="1"/>
  <c r="J102" i="8" s="1"/>
  <c r="R171" i="8"/>
  <c r="P132" i="9"/>
  <c r="R175" i="9"/>
  <c r="P235" i="9"/>
  <c r="P271" i="9"/>
  <c r="BK289" i="9"/>
  <c r="J289" i="9" s="1"/>
  <c r="J104" i="9" s="1"/>
  <c r="BK316" i="9"/>
  <c r="J316" i="9" s="1"/>
  <c r="J105" i="9" s="1"/>
  <c r="BK334" i="9"/>
  <c r="J334" i="9"/>
  <c r="J106" i="9" s="1"/>
  <c r="T334" i="9"/>
  <c r="R340" i="9"/>
  <c r="T345" i="9"/>
  <c r="P366" i="9"/>
  <c r="BK373" i="9"/>
  <c r="J373" i="9" s="1"/>
  <c r="J110" i="9" s="1"/>
  <c r="BK122" i="10"/>
  <c r="J122" i="10" s="1"/>
  <c r="J98" i="10" s="1"/>
  <c r="R122" i="10"/>
  <c r="R135" i="10"/>
  <c r="T156" i="10"/>
  <c r="P121" i="11"/>
  <c r="R149" i="11"/>
  <c r="T122" i="12"/>
  <c r="T121" i="12" s="1"/>
  <c r="T120" i="12" s="1"/>
  <c r="T137" i="12"/>
  <c r="R143" i="12"/>
  <c r="T121" i="13"/>
  <c r="R169" i="13"/>
  <c r="R120" i="13" s="1"/>
  <c r="R119" i="13" s="1"/>
  <c r="AU107" i="1"/>
  <c r="T126" i="15"/>
  <c r="P173" i="15"/>
  <c r="BK199" i="15"/>
  <c r="J199" i="15"/>
  <c r="J101" i="15" s="1"/>
  <c r="R220" i="15"/>
  <c r="R219" i="15"/>
  <c r="P125" i="16"/>
  <c r="R151" i="16"/>
  <c r="R167" i="16"/>
  <c r="R166" i="16"/>
  <c r="P127" i="17"/>
  <c r="R137" i="17"/>
  <c r="P147" i="17"/>
  <c r="R227" i="17"/>
  <c r="T260" i="17"/>
  <c r="T259" i="17" s="1"/>
  <c r="P138" i="18"/>
  <c r="BK147" i="18"/>
  <c r="J147" i="18" s="1"/>
  <c r="J99" i="18" s="1"/>
  <c r="BK208" i="18"/>
  <c r="J208" i="18" s="1"/>
  <c r="J100" i="18" s="1"/>
  <c r="BK220" i="18"/>
  <c r="J220" i="18"/>
  <c r="J101" i="18"/>
  <c r="BK230" i="18"/>
  <c r="J230" i="18" s="1"/>
  <c r="J104" i="18" s="1"/>
  <c r="T230" i="18"/>
  <c r="T239" i="18"/>
  <c r="R247" i="18"/>
  <c r="T247" i="18"/>
  <c r="T256" i="18"/>
  <c r="BK274" i="18"/>
  <c r="J274" i="18" s="1"/>
  <c r="J108" i="18" s="1"/>
  <c r="P274" i="18"/>
  <c r="R274" i="18"/>
  <c r="T274" i="18"/>
  <c r="BK293" i="18"/>
  <c r="J293" i="18" s="1"/>
  <c r="J111" i="18" s="1"/>
  <c r="P293" i="18"/>
  <c r="R293" i="18"/>
  <c r="T293" i="18"/>
  <c r="R332" i="18"/>
  <c r="R337" i="18"/>
  <c r="R349" i="18"/>
  <c r="R130" i="19"/>
  <c r="T146" i="19"/>
  <c r="P169" i="19"/>
  <c r="P182" i="19"/>
  <c r="R191" i="19"/>
  <c r="P197" i="19"/>
  <c r="R200" i="19"/>
  <c r="R131" i="20"/>
  <c r="P140" i="20"/>
  <c r="BK194" i="20"/>
  <c r="J194" i="20" s="1"/>
  <c r="J101" i="20" s="1"/>
  <c r="R122" i="22"/>
  <c r="R121" i="22" s="1"/>
  <c r="R120" i="22" s="1"/>
  <c r="R149" i="22"/>
  <c r="BK127" i="2"/>
  <c r="J127" i="2"/>
  <c r="J99" i="2"/>
  <c r="T127" i="2"/>
  <c r="R132" i="2"/>
  <c r="R142" i="2"/>
  <c r="BK121" i="3"/>
  <c r="J121" i="3" s="1"/>
  <c r="J98" i="3" s="1"/>
  <c r="BK129" i="3"/>
  <c r="J129" i="3"/>
  <c r="J99" i="3" s="1"/>
  <c r="R124" i="4"/>
  <c r="P144" i="4"/>
  <c r="P123" i="4" s="1"/>
  <c r="P122" i="4" s="1"/>
  <c r="AU97" i="1" s="1"/>
  <c r="R168" i="4"/>
  <c r="R143" i="5"/>
  <c r="P164" i="5"/>
  <c r="R207" i="5"/>
  <c r="T391" i="5"/>
  <c r="P489" i="5"/>
  <c r="P790" i="5"/>
  <c r="T807" i="5"/>
  <c r="BK846" i="5"/>
  <c r="J846" i="5" s="1"/>
  <c r="J107" i="5" s="1"/>
  <c r="P965" i="5"/>
  <c r="T1122" i="5"/>
  <c r="T1136" i="5"/>
  <c r="T1142" i="5"/>
  <c r="T1190" i="5"/>
  <c r="T1201" i="5"/>
  <c r="T1223" i="5"/>
  <c r="R1264" i="5"/>
  <c r="R1328" i="5"/>
  <c r="P1380" i="5"/>
  <c r="P1386" i="5"/>
  <c r="T1452" i="5"/>
  <c r="T1654" i="5"/>
  <c r="R132" i="6"/>
  <c r="P160" i="6"/>
  <c r="P131" i="6" s="1"/>
  <c r="P130" i="6" s="1"/>
  <c r="AU99" i="1" s="1"/>
  <c r="R166" i="6"/>
  <c r="P187" i="6"/>
  <c r="BK205" i="6"/>
  <c r="J205" i="6"/>
  <c r="J104" i="6"/>
  <c r="P220" i="6"/>
  <c r="T241" i="6"/>
  <c r="T267" i="6"/>
  <c r="BK305" i="6"/>
  <c r="J305" i="6"/>
  <c r="J110" i="6"/>
  <c r="P125" i="7"/>
  <c r="R134" i="7"/>
  <c r="P146" i="7"/>
  <c r="T154" i="7"/>
  <c r="T161" i="7"/>
  <c r="T175" i="7"/>
  <c r="BK124" i="8"/>
  <c r="J124" i="8"/>
  <c r="J98" i="8"/>
  <c r="R124" i="8"/>
  <c r="R135" i="8"/>
  <c r="T145" i="8"/>
  <c r="T148" i="8"/>
  <c r="T132" i="9"/>
  <c r="T175" i="9"/>
  <c r="BK271" i="9"/>
  <c r="J271" i="9"/>
  <c r="J103" i="9"/>
  <c r="R271" i="9"/>
  <c r="P289" i="9"/>
  <c r="P316" i="9"/>
  <c r="R334" i="9"/>
  <c r="T340" i="9"/>
  <c r="R345" i="9"/>
  <c r="T366" i="9"/>
  <c r="T373" i="9"/>
  <c r="T122" i="10"/>
  <c r="T135" i="10"/>
  <c r="R156" i="10"/>
  <c r="T121" i="11"/>
  <c r="P149" i="11"/>
  <c r="BK122" i="12"/>
  <c r="J122" i="12"/>
  <c r="J98" i="12"/>
  <c r="BK137" i="12"/>
  <c r="J137" i="12"/>
  <c r="J99" i="12"/>
  <c r="BK143" i="12"/>
  <c r="J143" i="12"/>
  <c r="J100" i="12"/>
  <c r="R121" i="13"/>
  <c r="T169" i="13"/>
  <c r="BK126" i="15"/>
  <c r="J126" i="15"/>
  <c r="J98" i="15"/>
  <c r="R173" i="15"/>
  <c r="R199" i="15"/>
  <c r="P220" i="15"/>
  <c r="P219" i="15"/>
  <c r="R125" i="16"/>
  <c r="BK151" i="16"/>
  <c r="J151" i="16"/>
  <c r="J100" i="16"/>
  <c r="P151" i="16"/>
  <c r="T167" i="16"/>
  <c r="T166" i="16"/>
  <c r="T127" i="17"/>
  <c r="P137" i="17"/>
  <c r="R147" i="17"/>
  <c r="BK227" i="17"/>
  <c r="J227" i="17"/>
  <c r="J102" i="17"/>
  <c r="P260" i="17"/>
  <c r="P259" i="17"/>
  <c r="R138" i="18"/>
  <c r="P147" i="18"/>
  <c r="R208" i="18"/>
  <c r="P220" i="18"/>
  <c r="BK239" i="18"/>
  <c r="J239" i="18"/>
  <c r="J105" i="18"/>
  <c r="BK247" i="18"/>
  <c r="J247" i="18"/>
  <c r="J106" i="18"/>
  <c r="P256" i="18"/>
  <c r="P332" i="18"/>
  <c r="T337" i="18"/>
  <c r="T349" i="18"/>
  <c r="BK130" i="19"/>
  <c r="J130" i="19"/>
  <c r="J98" i="19"/>
  <c r="BK146" i="19"/>
  <c r="J146" i="19"/>
  <c r="J99" i="19"/>
  <c r="T169" i="19"/>
  <c r="R182" i="19"/>
  <c r="T191" i="19"/>
  <c r="R197" i="19"/>
  <c r="P200" i="19"/>
  <c r="BK131" i="20"/>
  <c r="J131" i="20"/>
  <c r="J98" i="20"/>
  <c r="BK140" i="20"/>
  <c r="J140" i="20"/>
  <c r="J99" i="20"/>
  <c r="BK182" i="20"/>
  <c r="J182" i="20"/>
  <c r="J100" i="20"/>
  <c r="P182" i="20"/>
  <c r="T194" i="20"/>
  <c r="BK204" i="20"/>
  <c r="J204" i="20"/>
  <c r="J104" i="20"/>
  <c r="R204" i="20"/>
  <c r="R226" i="20"/>
  <c r="P247" i="20"/>
  <c r="T247" i="20"/>
  <c r="T252" i="20"/>
  <c r="T268" i="20"/>
  <c r="P122" i="22"/>
  <c r="T149" i="22"/>
  <c r="P123" i="2"/>
  <c r="P127" i="2"/>
  <c r="P132" i="2"/>
  <c r="P142" i="2"/>
  <c r="P121" i="3"/>
  <c r="P129" i="3"/>
  <c r="P120" i="3" s="1"/>
  <c r="P119" i="3" s="1"/>
  <c r="AU96" i="1" s="1"/>
  <c r="P124" i="4"/>
  <c r="T144" i="4"/>
  <c r="BK168" i="4"/>
  <c r="J168" i="4"/>
  <c r="J100" i="4"/>
  <c r="BK143" i="5"/>
  <c r="T143" i="5"/>
  <c r="T164" i="5"/>
  <c r="BK207" i="5"/>
  <c r="J207" i="5"/>
  <c r="J100" i="5"/>
  <c r="P391" i="5"/>
  <c r="T489" i="5"/>
  <c r="R790" i="5"/>
  <c r="R807" i="5"/>
  <c r="P846" i="5"/>
  <c r="R965" i="5"/>
  <c r="R1122" i="5"/>
  <c r="R1136" i="5"/>
  <c r="P1142" i="5"/>
  <c r="P1190" i="5"/>
  <c r="P1201" i="5"/>
  <c r="BK1223" i="5"/>
  <c r="J1223" i="5"/>
  <c r="J114" i="5"/>
  <c r="T1264" i="5"/>
  <c r="T1328" i="5"/>
  <c r="R1380" i="5"/>
  <c r="R1386" i="5"/>
  <c r="P1452" i="5"/>
  <c r="R1654" i="5"/>
  <c r="P132" i="6"/>
  <c r="T160" i="6"/>
  <c r="T166" i="6"/>
  <c r="T187" i="6"/>
  <c r="T186" i="6"/>
  <c r="R200" i="6"/>
  <c r="R205" i="6"/>
  <c r="BK220" i="6"/>
  <c r="J220" i="6"/>
  <c r="J107" i="6"/>
  <c r="BK241" i="6"/>
  <c r="J241" i="6"/>
  <c r="J108" i="6"/>
  <c r="BK267" i="6"/>
  <c r="J267" i="6"/>
  <c r="J109" i="6"/>
  <c r="T305" i="6"/>
  <c r="R125" i="7"/>
  <c r="P134" i="7"/>
  <c r="R146" i="7"/>
  <c r="P154" i="7"/>
  <c r="P161" i="7"/>
  <c r="R175" i="7"/>
  <c r="BK135" i="8"/>
  <c r="J135" i="8"/>
  <c r="J99" i="8"/>
  <c r="T135" i="8"/>
  <c r="P145" i="8"/>
  <c r="R148" i="8"/>
  <c r="P171" i="8"/>
  <c r="BK132" i="9"/>
  <c r="J132" i="9" s="1"/>
  <c r="J98" i="9" s="1"/>
  <c r="BK175" i="9"/>
  <c r="J175" i="9" s="1"/>
  <c r="J99" i="9" s="1"/>
  <c r="BK235" i="9"/>
  <c r="J235" i="9"/>
  <c r="J102" i="9"/>
  <c r="T235" i="9"/>
  <c r="R289" i="9"/>
  <c r="R316" i="9"/>
  <c r="BK340" i="9"/>
  <c r="J340" i="9"/>
  <c r="J107" i="9" s="1"/>
  <c r="BK345" i="9"/>
  <c r="J345" i="9" s="1"/>
  <c r="J108" i="9" s="1"/>
  <c r="BK366" i="9"/>
  <c r="J366" i="9" s="1"/>
  <c r="J109" i="9" s="1"/>
  <c r="R366" i="9"/>
  <c r="P373" i="9"/>
  <c r="BK135" i="10"/>
  <c r="J135" i="10"/>
  <c r="J99" i="10"/>
  <c r="BK156" i="10"/>
  <c r="J156" i="10"/>
  <c r="J100" i="10"/>
  <c r="R121" i="11"/>
  <c r="R120" i="11"/>
  <c r="R119" i="11"/>
  <c r="T149" i="11"/>
  <c r="R122" i="12"/>
  <c r="R137" i="12"/>
  <c r="R121" i="12" s="1"/>
  <c r="R120" i="12" s="1"/>
  <c r="P143" i="12"/>
  <c r="P121" i="13"/>
  <c r="P169" i="13"/>
  <c r="P120" i="13" s="1"/>
  <c r="P119" i="13" s="1"/>
  <c r="AU106" i="1" s="1"/>
  <c r="P126" i="15"/>
  <c r="P125" i="15"/>
  <c r="P124" i="15"/>
  <c r="AU108" i="1"/>
  <c r="T173" i="15"/>
  <c r="T199" i="15"/>
  <c r="BK125" i="16"/>
  <c r="J125" i="16"/>
  <c r="J98" i="16"/>
  <c r="BK146" i="16"/>
  <c r="J146" i="16"/>
  <c r="J99" i="16"/>
  <c r="R146" i="16"/>
  <c r="T151" i="16"/>
  <c r="BK167" i="16"/>
  <c r="J167" i="16"/>
  <c r="J103" i="16"/>
  <c r="R127" i="17"/>
  <c r="R126" i="17"/>
  <c r="R125" i="17" s="1"/>
  <c r="T137" i="17"/>
  <c r="BK147" i="17"/>
  <c r="J147" i="17"/>
  <c r="J100" i="17"/>
  <c r="P227" i="17"/>
  <c r="BK260" i="17"/>
  <c r="J260" i="17"/>
  <c r="J105" i="17"/>
  <c r="BK138" i="18"/>
  <c r="J138" i="18"/>
  <c r="J98" i="18"/>
  <c r="T147" i="18"/>
  <c r="T208" i="18"/>
  <c r="T220" i="18"/>
  <c r="P230" i="18"/>
  <c r="R239" i="18"/>
  <c r="P247" i="18"/>
  <c r="R256" i="18"/>
  <c r="T332" i="18"/>
  <c r="P337" i="18"/>
  <c r="P349" i="18"/>
  <c r="P130" i="19"/>
  <c r="P129" i="19"/>
  <c r="R146" i="19"/>
  <c r="R169" i="19"/>
  <c r="T182" i="19"/>
  <c r="P191" i="19"/>
  <c r="P190" i="19"/>
  <c r="T197" i="19"/>
  <c r="T200" i="19"/>
  <c r="P131" i="20"/>
  <c r="R140" i="20"/>
  <c r="T182" i="20"/>
  <c r="P194" i="20"/>
  <c r="P204" i="20"/>
  <c r="P203" i="20"/>
  <c r="BK226" i="20"/>
  <c r="J226" i="20"/>
  <c r="J105" i="20"/>
  <c r="T226" i="20"/>
  <c r="BK252" i="20"/>
  <c r="J252" i="20" s="1"/>
  <c r="J107" i="20" s="1"/>
  <c r="R252" i="20"/>
  <c r="R268" i="20"/>
  <c r="P124" i="21"/>
  <c r="P123" i="21"/>
  <c r="T124" i="21"/>
  <c r="T123" i="21"/>
  <c r="BK140" i="21"/>
  <c r="J140" i="21"/>
  <c r="J102" i="21"/>
  <c r="P140" i="21"/>
  <c r="P139" i="21" s="1"/>
  <c r="R140" i="21"/>
  <c r="R139" i="21" s="1"/>
  <c r="T140" i="21"/>
  <c r="T139" i="21" s="1"/>
  <c r="BK122" i="22"/>
  <c r="J122" i="22" s="1"/>
  <c r="J98" i="22" s="1"/>
  <c r="BK149" i="22"/>
  <c r="J149" i="22" s="1"/>
  <c r="J100" i="22" s="1"/>
  <c r="BE124" i="2"/>
  <c r="BE130" i="2"/>
  <c r="E85" i="3"/>
  <c r="F116" i="3"/>
  <c r="BE124" i="3"/>
  <c r="BE126" i="3"/>
  <c r="BE130" i="3"/>
  <c r="E112" i="4"/>
  <c r="BE125" i="4"/>
  <c r="BE138" i="4"/>
  <c r="BE164" i="4"/>
  <c r="BE166" i="4"/>
  <c r="BE178" i="4"/>
  <c r="BE179" i="4"/>
  <c r="BK183" i="4"/>
  <c r="J183" i="4" s="1"/>
  <c r="J102" i="4" s="1"/>
  <c r="J89" i="5"/>
  <c r="BE156" i="5"/>
  <c r="BE158" i="5"/>
  <c r="BE168" i="5"/>
  <c r="BE174" i="5"/>
  <c r="BE176" i="5"/>
  <c r="BE188" i="5"/>
  <c r="BE194" i="5"/>
  <c r="BE255" i="5"/>
  <c r="BE278" i="5"/>
  <c r="BE290" i="5"/>
  <c r="BE297" i="5"/>
  <c r="BE311" i="5"/>
  <c r="BE327" i="5"/>
  <c r="BE428" i="5"/>
  <c r="BE468" i="5"/>
  <c r="BE471" i="5"/>
  <c r="BE484" i="5"/>
  <c r="BE486" i="5"/>
  <c r="BE631" i="5"/>
  <c r="BE633" i="5"/>
  <c r="BE660" i="5"/>
  <c r="BE692" i="5"/>
  <c r="BE779" i="5"/>
  <c r="BE798" i="5"/>
  <c r="BE827" i="5"/>
  <c r="BE829" i="5"/>
  <c r="BE845" i="5"/>
  <c r="BE878" i="5"/>
  <c r="BE903" i="5"/>
  <c r="BE922" i="5"/>
  <c r="BE924" i="5"/>
  <c r="BE946" i="5"/>
  <c r="BE964" i="5"/>
  <c r="BE966" i="5"/>
  <c r="BE990" i="5"/>
  <c r="BE1060" i="5"/>
  <c r="BE1064" i="5"/>
  <c r="BE1080" i="5"/>
  <c r="BE1099" i="5"/>
  <c r="BE1103" i="5"/>
  <c r="BE1107" i="5"/>
  <c r="BE1111" i="5"/>
  <c r="BE1117" i="5"/>
  <c r="BE1119" i="5"/>
  <c r="BE1121" i="5"/>
  <c r="BE1123" i="5"/>
  <c r="BE1127" i="5"/>
  <c r="BE1131" i="5"/>
  <c r="BE1137" i="5"/>
  <c r="BE1184" i="5"/>
  <c r="BE1195" i="5"/>
  <c r="BE1204" i="5"/>
  <c r="BE1206" i="5"/>
  <c r="BE1210" i="5"/>
  <c r="BE1213" i="5"/>
  <c r="BE1214" i="5"/>
  <c r="BE1215" i="5"/>
  <c r="BE1217" i="5"/>
  <c r="BE1218" i="5"/>
  <c r="BE1222" i="5"/>
  <c r="BE1225" i="5"/>
  <c r="BE1228" i="5"/>
  <c r="BE1229" i="5"/>
  <c r="BE1234" i="5"/>
  <c r="BE1246" i="5"/>
  <c r="BE1255" i="5"/>
  <c r="BE1257" i="5"/>
  <c r="BE1260" i="5"/>
  <c r="BE1274" i="5"/>
  <c r="BE1306" i="5"/>
  <c r="BE1327" i="5"/>
  <c r="BE1338" i="5"/>
  <c r="BE1343" i="5"/>
  <c r="BE1352" i="5"/>
  <c r="BE1385" i="5"/>
  <c r="BE1387" i="5"/>
  <c r="BE1401" i="5"/>
  <c r="BE1436" i="5"/>
  <c r="BE1451" i="5"/>
  <c r="BE1555" i="5"/>
  <c r="BE1640" i="5"/>
  <c r="BE1657" i="5"/>
  <c r="BE1658" i="5"/>
  <c r="BE1660" i="5"/>
  <c r="BE1663" i="5"/>
  <c r="BE1665" i="5"/>
  <c r="BE1666" i="5"/>
  <c r="BE1672" i="5"/>
  <c r="BE1673" i="5"/>
  <c r="BE1679" i="5"/>
  <c r="BE1681" i="5"/>
  <c r="J89" i="6"/>
  <c r="E120" i="6"/>
  <c r="F127" i="6"/>
  <c r="BE139" i="6"/>
  <c r="BE151" i="6"/>
  <c r="BE153" i="6"/>
  <c r="BE180" i="6"/>
  <c r="BE183" i="6"/>
  <c r="BE190" i="6"/>
  <c r="BE192" i="6"/>
  <c r="BE201" i="6"/>
  <c r="BE209" i="6"/>
  <c r="BE213" i="6"/>
  <c r="BE218" i="6"/>
  <c r="BE226" i="6"/>
  <c r="BE228" i="6"/>
  <c r="BE230" i="6"/>
  <c r="BE235" i="6"/>
  <c r="BE238" i="6"/>
  <c r="BE243" i="6"/>
  <c r="BE244" i="6"/>
  <c r="BE246" i="6"/>
  <c r="BE250" i="6"/>
  <c r="BE254" i="6"/>
  <c r="BE264" i="6"/>
  <c r="BE265" i="6"/>
  <c r="BE268" i="6"/>
  <c r="BE269" i="6"/>
  <c r="BE273" i="6"/>
  <c r="BE278" i="6"/>
  <c r="BE287" i="6"/>
  <c r="BE289" i="6"/>
  <c r="BE290" i="6"/>
  <c r="BE306" i="6"/>
  <c r="BE307" i="6"/>
  <c r="BE310" i="6"/>
  <c r="BE311" i="6"/>
  <c r="BE312" i="6"/>
  <c r="BE319" i="6"/>
  <c r="BE325" i="6"/>
  <c r="BE326" i="6"/>
  <c r="BE327" i="6"/>
  <c r="E113" i="7"/>
  <c r="F120" i="7"/>
  <c r="BE132" i="7"/>
  <c r="BE142" i="7"/>
  <c r="BE143" i="7"/>
  <c r="BE148" i="7"/>
  <c r="BE155" i="7"/>
  <c r="BE156" i="7"/>
  <c r="BE159" i="7"/>
  <c r="BE163" i="7"/>
  <c r="BE166" i="7"/>
  <c r="BE167" i="7"/>
  <c r="BE173" i="7"/>
  <c r="BE181" i="7"/>
  <c r="BE186" i="7"/>
  <c r="E112" i="8"/>
  <c r="BE125" i="8"/>
  <c r="BE141" i="8"/>
  <c r="BE155" i="8"/>
  <c r="BE158" i="8"/>
  <c r="BE159" i="8"/>
  <c r="BE166" i="8"/>
  <c r="BE172" i="8"/>
  <c r="BE173" i="8"/>
  <c r="BE174" i="8"/>
  <c r="E85" i="9"/>
  <c r="F92" i="9"/>
  <c r="BE142" i="9"/>
  <c r="BE145" i="9"/>
  <c r="BE146" i="9"/>
  <c r="BE148" i="9"/>
  <c r="BE150" i="9"/>
  <c r="BE151" i="9"/>
  <c r="BE159" i="9"/>
  <c r="BE160" i="9"/>
  <c r="BE161" i="9"/>
  <c r="BE162" i="9"/>
  <c r="BE163" i="9"/>
  <c r="BE169" i="9"/>
  <c r="BE170" i="9"/>
  <c r="BE177" i="9"/>
  <c r="BE178" i="9"/>
  <c r="BE181" i="9"/>
  <c r="BE187" i="9"/>
  <c r="BE188" i="9"/>
  <c r="BE190" i="9"/>
  <c r="BE198" i="9"/>
  <c r="BE199" i="9"/>
  <c r="BE201" i="9"/>
  <c r="BE206" i="9"/>
  <c r="BE210" i="9"/>
  <c r="BE212" i="9"/>
  <c r="BE240" i="9"/>
  <c r="BE241" i="9"/>
  <c r="BE246" i="9"/>
  <c r="BE249" i="9"/>
  <c r="BE253" i="9"/>
  <c r="BE256" i="9"/>
  <c r="BE257" i="9"/>
  <c r="BE262" i="9"/>
  <c r="BE275" i="9"/>
  <c r="BE278" i="9"/>
  <c r="BE287" i="9"/>
  <c r="BE296" i="9"/>
  <c r="BE297" i="9"/>
  <c r="BE302" i="9"/>
  <c r="BE306" i="9"/>
  <c r="BE314" i="9"/>
  <c r="BE317" i="9"/>
  <c r="BE320" i="9"/>
  <c r="BE325" i="9"/>
  <c r="BE326" i="9"/>
  <c r="BE330" i="9"/>
  <c r="BE332" i="9"/>
  <c r="BE349" i="9"/>
  <c r="BE350" i="9"/>
  <c r="BE355" i="9"/>
  <c r="BE357" i="9"/>
  <c r="BE360" i="9"/>
  <c r="BE361" i="9"/>
  <c r="BE362" i="9"/>
  <c r="BE364" i="9"/>
  <c r="BE367" i="9"/>
  <c r="BE370" i="9"/>
  <c r="BK233" i="9"/>
  <c r="J233" i="9" s="1"/>
  <c r="J101" i="9" s="1"/>
  <c r="BE125" i="10"/>
  <c r="BE136" i="10"/>
  <c r="BE137" i="10"/>
  <c r="BE142" i="10"/>
  <c r="BE143" i="10"/>
  <c r="BE144" i="10"/>
  <c r="BE157" i="10"/>
  <c r="BE158" i="10"/>
  <c r="J113" i="11"/>
  <c r="BE124" i="11"/>
  <c r="BE125" i="11"/>
  <c r="BE126" i="11"/>
  <c r="BE128" i="11"/>
  <c r="BE129" i="11"/>
  <c r="BE136" i="11"/>
  <c r="BE142" i="11"/>
  <c r="BE143" i="11"/>
  <c r="BE147" i="11"/>
  <c r="E85" i="12"/>
  <c r="F92" i="12"/>
  <c r="BE130" i="12"/>
  <c r="BE131" i="12"/>
  <c r="BE139" i="12"/>
  <c r="BE140" i="12"/>
  <c r="E85" i="13"/>
  <c r="BE126" i="13"/>
  <c r="BE134" i="13"/>
  <c r="BE137" i="13"/>
  <c r="BE140" i="13"/>
  <c r="BE142" i="13"/>
  <c r="BE160" i="13"/>
  <c r="BE162" i="13"/>
  <c r="BE163" i="13"/>
  <c r="BE168" i="13"/>
  <c r="BE171" i="13"/>
  <c r="BE172" i="13"/>
  <c r="BE154" i="15"/>
  <c r="BE155" i="15"/>
  <c r="BE157" i="15"/>
  <c r="BE163" i="15"/>
  <c r="BE186" i="15"/>
  <c r="BE197" i="15"/>
  <c r="BE204" i="15"/>
  <c r="BE205" i="15"/>
  <c r="BE207" i="15"/>
  <c r="BE208" i="15"/>
  <c r="E85" i="16"/>
  <c r="BE133" i="16"/>
  <c r="BE139" i="16"/>
  <c r="BE153" i="16"/>
  <c r="BE159" i="16"/>
  <c r="BE160" i="16"/>
  <c r="BE161" i="16"/>
  <c r="BE165" i="16"/>
  <c r="E115" i="17"/>
  <c r="BE135" i="17"/>
  <c r="BE202" i="17"/>
  <c r="BE204" i="17"/>
  <c r="BE206" i="17"/>
  <c r="BE232" i="17"/>
  <c r="BE240" i="17"/>
  <c r="BE246" i="17"/>
  <c r="BE247" i="17"/>
  <c r="J89" i="18"/>
  <c r="BE139" i="18"/>
  <c r="BE158" i="18"/>
  <c r="BE166" i="18"/>
  <c r="BE168" i="18"/>
  <c r="BE170" i="18"/>
  <c r="BE171" i="18"/>
  <c r="BE172" i="18"/>
  <c r="BE173" i="18"/>
  <c r="BE174" i="18"/>
  <c r="BE177" i="18"/>
  <c r="BE179" i="18"/>
  <c r="BE182" i="18"/>
  <c r="BE185" i="18"/>
  <c r="BE206" i="18"/>
  <c r="BE210" i="18"/>
  <c r="BE215" i="18"/>
  <c r="BE221" i="18"/>
  <c r="BE223" i="18"/>
  <c r="BE236" i="18"/>
  <c r="BE237" i="18"/>
  <c r="BE242" i="18"/>
  <c r="BE248" i="18"/>
  <c r="BE255" i="18"/>
  <c r="BE257" i="18"/>
  <c r="BE258" i="18"/>
  <c r="BE259" i="18"/>
  <c r="BE262" i="18"/>
  <c r="BE269" i="18"/>
  <c r="BE273" i="18"/>
  <c r="BE275" i="18"/>
  <c r="BE308" i="18"/>
  <c r="BE334" i="18"/>
  <c r="BE342" i="18"/>
  <c r="BE344" i="18"/>
  <c r="BE345" i="18"/>
  <c r="BE346" i="18"/>
  <c r="BE354" i="18"/>
  <c r="E85" i="19"/>
  <c r="J89" i="19"/>
  <c r="BE144" i="19"/>
  <c r="BE147" i="19"/>
  <c r="BE149" i="19"/>
  <c r="BE183" i="19"/>
  <c r="BE203" i="19"/>
  <c r="BK188" i="19"/>
  <c r="J188" i="19"/>
  <c r="J103" i="19"/>
  <c r="E85" i="20"/>
  <c r="J89" i="20"/>
  <c r="F92" i="20"/>
  <c r="BE138" i="20"/>
  <c r="BE142" i="20"/>
  <c r="BE151" i="20"/>
  <c r="BE154" i="20"/>
  <c r="BE155" i="20"/>
  <c r="BE162" i="20"/>
  <c r="BE170" i="20"/>
  <c r="BE181" i="20"/>
  <c r="BE191" i="20"/>
  <c r="BE195" i="20"/>
  <c r="BE221" i="20"/>
  <c r="BE224" i="20"/>
  <c r="BE248" i="20"/>
  <c r="BE249" i="20"/>
  <c r="BE260" i="20"/>
  <c r="BE266" i="20"/>
  <c r="BK274" i="20"/>
  <c r="J274" i="20"/>
  <c r="J109" i="20"/>
  <c r="E85" i="21"/>
  <c r="J89" i="21"/>
  <c r="F92" i="21"/>
  <c r="BE127" i="21"/>
  <c r="BE131" i="21"/>
  <c r="BE135" i="21"/>
  <c r="BE138" i="21"/>
  <c r="BE145" i="21"/>
  <c r="BE144" i="22"/>
  <c r="BE146" i="22"/>
  <c r="BE148" i="22"/>
  <c r="E85" i="2"/>
  <c r="F92" i="2"/>
  <c r="BE125" i="2"/>
  <c r="BE131" i="2"/>
  <c r="BE135" i="2"/>
  <c r="BE139" i="2"/>
  <c r="J113" i="3"/>
  <c r="BE125" i="3"/>
  <c r="BE128" i="3"/>
  <c r="BE136" i="4"/>
  <c r="BE167" i="4"/>
  <c r="BE170" i="4"/>
  <c r="BE172" i="4"/>
  <c r="BE177" i="4"/>
  <c r="F92" i="5"/>
  <c r="BE144" i="5"/>
  <c r="BE154" i="5"/>
  <c r="BE157" i="5"/>
  <c r="BE170" i="5"/>
  <c r="BE180" i="5"/>
  <c r="BE184" i="5"/>
  <c r="BE189" i="5"/>
  <c r="BE196" i="5"/>
  <c r="BE199" i="5"/>
  <c r="BE204" i="5"/>
  <c r="BE216" i="5"/>
  <c r="BE229" i="5"/>
  <c r="BE296" i="5"/>
  <c r="BE302" i="5"/>
  <c r="BE303" i="5"/>
  <c r="BE304" i="5"/>
  <c r="BE307" i="5"/>
  <c r="BE308" i="5"/>
  <c r="BE309" i="5"/>
  <c r="BE323" i="5"/>
  <c r="BE336" i="5"/>
  <c r="BE356" i="5"/>
  <c r="BE406" i="5"/>
  <c r="BE420" i="5"/>
  <c r="BE441" i="5"/>
  <c r="BE445" i="5"/>
  <c r="BE456" i="5"/>
  <c r="BE458" i="5"/>
  <c r="BE478" i="5"/>
  <c r="BE485" i="5"/>
  <c r="BE488" i="5"/>
  <c r="BE499" i="5"/>
  <c r="BE500" i="5"/>
  <c r="BE626" i="5"/>
  <c r="BE642" i="5"/>
  <c r="BE658" i="5"/>
  <c r="BE666" i="5"/>
  <c r="BE684" i="5"/>
  <c r="BE736" i="5"/>
  <c r="BE748" i="5"/>
  <c r="BE766" i="5"/>
  <c r="BE769" i="5"/>
  <c r="BE772" i="5"/>
  <c r="BE775" i="5"/>
  <c r="BE778" i="5"/>
  <c r="BE781" i="5"/>
  <c r="BE789" i="5"/>
  <c r="BE791" i="5"/>
  <c r="BE812" i="5"/>
  <c r="BE816" i="5"/>
  <c r="BE818" i="5"/>
  <c r="BE820" i="5"/>
  <c r="BE880" i="5"/>
  <c r="BE901" i="5"/>
  <c r="BE919" i="5"/>
  <c r="BE939" i="5"/>
  <c r="BE953" i="5"/>
  <c r="BE955" i="5"/>
  <c r="BE962" i="5"/>
  <c r="BE963" i="5"/>
  <c r="BE992" i="5"/>
  <c r="BE1095" i="5"/>
  <c r="BE1097" i="5"/>
  <c r="BE1105" i="5"/>
  <c r="BE1143" i="5"/>
  <c r="BE1166" i="5"/>
  <c r="BE1171" i="5"/>
  <c r="BE1181" i="5"/>
  <c r="BE1189" i="5"/>
  <c r="BE1191" i="5"/>
  <c r="BE1192" i="5"/>
  <c r="BE1197" i="5"/>
  <c r="BE1199" i="5"/>
  <c r="BE1209" i="5"/>
  <c r="BE1216" i="5"/>
  <c r="BE1233" i="5"/>
  <c r="BE1238" i="5"/>
  <c r="BE1239" i="5"/>
  <c r="BE1240" i="5"/>
  <c r="BE1247" i="5"/>
  <c r="BE1249" i="5"/>
  <c r="BE1250" i="5"/>
  <c r="BE1253" i="5"/>
  <c r="BE1261" i="5"/>
  <c r="BE1263" i="5"/>
  <c r="BE1302" i="5"/>
  <c r="BE1326" i="5"/>
  <c r="BE1329" i="5"/>
  <c r="BE1331" i="5"/>
  <c r="BE1349" i="5"/>
  <c r="BE1351" i="5"/>
  <c r="BE1377" i="5"/>
  <c r="BE1379" i="5"/>
  <c r="BE1423" i="5"/>
  <c r="BE1438" i="5"/>
  <c r="BE1449" i="5"/>
  <c r="BE1559" i="5"/>
  <c r="BE1669" i="5"/>
  <c r="BE1676" i="5"/>
  <c r="BE1678" i="5"/>
  <c r="BE1682" i="5"/>
  <c r="BK1569" i="5"/>
  <c r="J1569" i="5"/>
  <c r="J120" i="5"/>
  <c r="BE133" i="6"/>
  <c r="BE137" i="6"/>
  <c r="BE141" i="6"/>
  <c r="BE142" i="6"/>
  <c r="BE144" i="6"/>
  <c r="BE146" i="6"/>
  <c r="BE147" i="6"/>
  <c r="BE168" i="6"/>
  <c r="BE171" i="6"/>
  <c r="BE174" i="6"/>
  <c r="BE184" i="6"/>
  <c r="BE194" i="6"/>
  <c r="BE196" i="6"/>
  <c r="BE198" i="6"/>
  <c r="BE203" i="6"/>
  <c r="BE206" i="6"/>
  <c r="BE216" i="6"/>
  <c r="BE227" i="6"/>
  <c r="BE232" i="6"/>
  <c r="BE233" i="6"/>
  <c r="BE236" i="6"/>
  <c r="BE237" i="6"/>
  <c r="BE247" i="6"/>
  <c r="BE249" i="6"/>
  <c r="BE252" i="6"/>
  <c r="BE259" i="6"/>
  <c r="BE263" i="6"/>
  <c r="BE266" i="6"/>
  <c r="BE270" i="6"/>
  <c r="BE272" i="6"/>
  <c r="BE275" i="6"/>
  <c r="BE279" i="6"/>
  <c r="BE280" i="6"/>
  <c r="BE284" i="6"/>
  <c r="BE285" i="6"/>
  <c r="BE288" i="6"/>
  <c r="BE313" i="6"/>
  <c r="BE314" i="6"/>
  <c r="BE317" i="6"/>
  <c r="BE318" i="6"/>
  <c r="BE321" i="6"/>
  <c r="BE324" i="6"/>
  <c r="J89" i="7"/>
  <c r="BE126" i="7"/>
  <c r="BE128" i="7"/>
  <c r="BE130" i="7"/>
  <c r="BE131" i="7"/>
  <c r="BE149" i="7"/>
  <c r="BE150" i="7"/>
  <c r="BE160" i="7"/>
  <c r="BE162" i="7"/>
  <c r="BE165" i="7"/>
  <c r="BE171" i="7"/>
  <c r="BE172" i="7"/>
  <c r="BE176" i="7"/>
  <c r="BE177" i="7"/>
  <c r="BE180" i="7"/>
  <c r="BE182" i="7"/>
  <c r="J89" i="8"/>
  <c r="F119" i="8"/>
  <c r="BE126" i="8"/>
  <c r="BE138" i="8"/>
  <c r="BE140" i="8"/>
  <c r="BE147" i="8"/>
  <c r="BE151" i="8"/>
  <c r="BE154" i="8"/>
  <c r="BE170" i="8"/>
  <c r="BE179" i="8"/>
  <c r="J89" i="9"/>
  <c r="BE134" i="9"/>
  <c r="BE137" i="9"/>
  <c r="BE140" i="9"/>
  <c r="BE144" i="9"/>
  <c r="BE152" i="9"/>
  <c r="BE164" i="9"/>
  <c r="BE166" i="9"/>
  <c r="BE167" i="9"/>
  <c r="BE174" i="9"/>
  <c r="BE176" i="9"/>
  <c r="BE183" i="9"/>
  <c r="BE186" i="9"/>
  <c r="BE205" i="9"/>
  <c r="BE209" i="9"/>
  <c r="BE214" i="9"/>
  <c r="BE234" i="9"/>
  <c r="BE236" i="9"/>
  <c r="BE242" i="9"/>
  <c r="BE244" i="9"/>
  <c r="BE247" i="9"/>
  <c r="BE248" i="9"/>
  <c r="BE252" i="9"/>
  <c r="BE258" i="9"/>
  <c r="BE270" i="9"/>
  <c r="BE272" i="9"/>
  <c r="BE273" i="9"/>
  <c r="BE276" i="9"/>
  <c r="BE277" i="9"/>
  <c r="BE284" i="9"/>
  <c r="BE286" i="9"/>
  <c r="BE290" i="9"/>
  <c r="BE293" i="9"/>
  <c r="BE299" i="9"/>
  <c r="BE309" i="9"/>
  <c r="BE313" i="9"/>
  <c r="BE318" i="9"/>
  <c r="BE328" i="9"/>
  <c r="BE339" i="9"/>
  <c r="BE341" i="9"/>
  <c r="BE346" i="9"/>
  <c r="BE348" i="9"/>
  <c r="BE351" i="9"/>
  <c r="BE356" i="9"/>
  <c r="BE365" i="9"/>
  <c r="BE368" i="9"/>
  <c r="BE371" i="9"/>
  <c r="BE372" i="9"/>
  <c r="BE374" i="9"/>
  <c r="BE375" i="9"/>
  <c r="BE376" i="9"/>
  <c r="J89" i="10"/>
  <c r="E110" i="10"/>
  <c r="BE123" i="10"/>
  <c r="BE124" i="10"/>
  <c r="BE128" i="10"/>
  <c r="BE133" i="10"/>
  <c r="BE140" i="10"/>
  <c r="BE151" i="10"/>
  <c r="BE155" i="10"/>
  <c r="E85" i="11"/>
  <c r="F116" i="11"/>
  <c r="BE122" i="11"/>
  <c r="BE127" i="11"/>
  <c r="BE130" i="11"/>
  <c r="BE132" i="11"/>
  <c r="BE139" i="11"/>
  <c r="BE144" i="11"/>
  <c r="BE145" i="11"/>
  <c r="BE148" i="11"/>
  <c r="BE152" i="11"/>
  <c r="BE153" i="11"/>
  <c r="BE154" i="11"/>
  <c r="J89" i="12"/>
  <c r="BE123" i="12"/>
  <c r="BE125" i="12"/>
  <c r="BE127" i="12"/>
  <c r="BE129" i="12"/>
  <c r="BE133" i="12"/>
  <c r="BE134" i="12"/>
  <c r="BE135" i="12"/>
  <c r="BE141" i="12"/>
  <c r="BE142" i="12"/>
  <c r="BE144" i="12"/>
  <c r="BE146" i="12"/>
  <c r="J89" i="13"/>
  <c r="F92" i="13"/>
  <c r="BE122" i="13"/>
  <c r="BE130" i="13"/>
  <c r="BE133" i="13"/>
  <c r="BE147" i="13"/>
  <c r="BE148" i="13"/>
  <c r="BE150" i="13"/>
  <c r="BE151" i="13"/>
  <c r="BE152" i="13"/>
  <c r="BE155" i="13"/>
  <c r="BE156" i="13"/>
  <c r="BE158" i="13"/>
  <c r="BE159" i="13"/>
  <c r="BE166" i="13"/>
  <c r="BE170" i="13"/>
  <c r="BE174" i="13"/>
  <c r="F92" i="15"/>
  <c r="BE127" i="15"/>
  <c r="BE148" i="15"/>
  <c r="BE150" i="15"/>
  <c r="BE161" i="15"/>
  <c r="BE174" i="15"/>
  <c r="BE200" i="15"/>
  <c r="BE211" i="15"/>
  <c r="BE212" i="15"/>
  <c r="BE213" i="15"/>
  <c r="BE215" i="15"/>
  <c r="BE216" i="15"/>
  <c r="BK217" i="15"/>
  <c r="J217" i="15"/>
  <c r="J102" i="15"/>
  <c r="J89" i="16"/>
  <c r="BE126" i="16"/>
  <c r="BE138" i="16"/>
  <c r="BE140" i="16"/>
  <c r="BE152" i="16"/>
  <c r="BE158" i="16"/>
  <c r="BE162" i="16"/>
  <c r="BE169" i="16"/>
  <c r="F92" i="17"/>
  <c r="J119" i="17"/>
  <c r="BE130" i="17"/>
  <c r="BE138" i="17"/>
  <c r="BE140" i="17"/>
  <c r="BE161" i="17"/>
  <c r="BE165" i="17"/>
  <c r="BE176" i="17"/>
  <c r="BE183" i="17"/>
  <c r="BE196" i="17"/>
  <c r="BE199" i="17"/>
  <c r="BE230" i="17"/>
  <c r="BE234" i="17"/>
  <c r="BE236" i="17"/>
  <c r="BE248" i="17"/>
  <c r="BE251" i="17"/>
  <c r="BE261" i="17"/>
  <c r="BE263" i="17"/>
  <c r="F133" i="18"/>
  <c r="BE142" i="18"/>
  <c r="BE145" i="18"/>
  <c r="BE148" i="18"/>
  <c r="BE149" i="18"/>
  <c r="BE151" i="18"/>
  <c r="BE160" i="18"/>
  <c r="BE164" i="18"/>
  <c r="BE167" i="18"/>
  <c r="BE181" i="18"/>
  <c r="BE183" i="18"/>
  <c r="BE186" i="18"/>
  <c r="BE187" i="18"/>
  <c r="BE197" i="18"/>
  <c r="BE202" i="18"/>
  <c r="BE203" i="18"/>
  <c r="BE205" i="18"/>
  <c r="BE207" i="18"/>
  <c r="BE212" i="18"/>
  <c r="BE216" i="18"/>
  <c r="BE231" i="18"/>
  <c r="BE244" i="18"/>
  <c r="BE251" i="18"/>
  <c r="BE271" i="18"/>
  <c r="BE272" i="18"/>
  <c r="BE276" i="18"/>
  <c r="BE277" i="18"/>
  <c r="BE280" i="18"/>
  <c r="BE282" i="18"/>
  <c r="BE288" i="18"/>
  <c r="BE294" i="18"/>
  <c r="BE321" i="18"/>
  <c r="BE333" i="18"/>
  <c r="BE340" i="18"/>
  <c r="BE350" i="18"/>
  <c r="BE353" i="18"/>
  <c r="BE355" i="18"/>
  <c r="BE356" i="18"/>
  <c r="BE358" i="18"/>
  <c r="BK227" i="18"/>
  <c r="J227" i="18"/>
  <c r="J102" i="18"/>
  <c r="BK290" i="18"/>
  <c r="J290" i="18"/>
  <c r="J109" i="18"/>
  <c r="F92" i="19"/>
  <c r="BE131" i="19"/>
  <c r="BE141" i="19"/>
  <c r="BE161" i="19"/>
  <c r="BE162" i="19"/>
  <c r="BE176" i="19"/>
  <c r="BE177" i="19"/>
  <c r="BE179" i="19"/>
  <c r="BE196" i="19"/>
  <c r="BE206" i="19"/>
  <c r="BE207" i="19"/>
  <c r="BE208" i="19"/>
  <c r="BE209" i="19"/>
  <c r="BE211" i="19"/>
  <c r="BE132" i="20"/>
  <c r="BE134" i="20"/>
  <c r="BE143" i="20"/>
  <c r="BE149" i="20"/>
  <c r="BE152" i="20"/>
  <c r="BE166" i="20"/>
  <c r="BE167" i="20"/>
  <c r="BE169" i="20"/>
  <c r="BE177" i="20"/>
  <c r="BE178" i="20"/>
  <c r="BE179" i="20"/>
  <c r="BE180" i="20"/>
  <c r="BE189" i="20"/>
  <c r="BE196" i="20"/>
  <c r="BE198" i="20"/>
  <c r="BE202" i="20"/>
  <c r="BE210" i="20"/>
  <c r="BE232" i="20"/>
  <c r="BE234" i="20"/>
  <c r="BE236" i="20"/>
  <c r="BE237" i="20"/>
  <c r="BE255" i="20"/>
  <c r="BE256" i="20"/>
  <c r="BE257" i="20"/>
  <c r="BE272" i="20"/>
  <c r="BE273" i="20"/>
  <c r="BE275" i="20"/>
  <c r="BE139" i="22"/>
  <c r="BE141" i="22"/>
  <c r="BE142" i="22"/>
  <c r="BE143" i="22"/>
  <c r="BE145" i="22"/>
  <c r="BE150" i="22"/>
  <c r="J89" i="2"/>
  <c r="BE126" i="2"/>
  <c r="BE128" i="2"/>
  <c r="BE133" i="2"/>
  <c r="BE134" i="2"/>
  <c r="BE137" i="2"/>
  <c r="BE144" i="2"/>
  <c r="BE122" i="3"/>
  <c r="BE127" i="3"/>
  <c r="BE134" i="3"/>
  <c r="F92" i="4"/>
  <c r="J116" i="4"/>
  <c r="BE126" i="4"/>
  <c r="BE130" i="4"/>
  <c r="BE132" i="4"/>
  <c r="BE142" i="4"/>
  <c r="BE152" i="4"/>
  <c r="BE161" i="4"/>
  <c r="BE163" i="4"/>
  <c r="BE180" i="4"/>
  <c r="BE181" i="4"/>
  <c r="BE184" i="4"/>
  <c r="E85" i="5"/>
  <c r="BE151" i="5"/>
  <c r="BE152" i="5"/>
  <c r="BE167" i="5"/>
  <c r="BE190" i="5"/>
  <c r="BE198" i="5"/>
  <c r="BE201" i="5"/>
  <c r="BE277" i="5"/>
  <c r="BE289" i="5"/>
  <c r="BE298" i="5"/>
  <c r="BE319" i="5"/>
  <c r="BE330" i="5"/>
  <c r="BE373" i="5"/>
  <c r="BE392" i="5"/>
  <c r="BE440" i="5"/>
  <c r="BE442" i="5"/>
  <c r="BE467" i="5"/>
  <c r="BE479" i="5"/>
  <c r="BE482" i="5"/>
  <c r="BE483" i="5"/>
  <c r="BE487" i="5"/>
  <c r="BE490" i="5"/>
  <c r="BE628" i="5"/>
  <c r="BE644" i="5"/>
  <c r="BE686" i="5"/>
  <c r="BE690" i="5"/>
  <c r="BE755" i="5"/>
  <c r="BE783" i="5"/>
  <c r="BE784" i="5"/>
  <c r="BE787" i="5"/>
  <c r="BE805" i="5"/>
  <c r="BE808" i="5"/>
  <c r="BE826" i="5"/>
  <c r="BE834" i="5"/>
  <c r="BE847" i="5"/>
  <c r="BE881" i="5"/>
  <c r="BE883" i="5"/>
  <c r="BE921" i="5"/>
  <c r="BE948" i="5"/>
  <c r="BE986" i="5"/>
  <c r="BE1048" i="5"/>
  <c r="BE1050" i="5"/>
  <c r="BE1066" i="5"/>
  <c r="BE1078" i="5"/>
  <c r="BE1093" i="5"/>
  <c r="BE1113" i="5"/>
  <c r="BE1129" i="5"/>
  <c r="BE1133" i="5"/>
  <c r="BE1135" i="5"/>
  <c r="BE1141" i="5"/>
  <c r="BE1193" i="5"/>
  <c r="BE1194" i="5"/>
  <c r="BE1196" i="5"/>
  <c r="BE1198" i="5"/>
  <c r="BE1203" i="5"/>
  <c r="BE1207" i="5"/>
  <c r="BE1211" i="5"/>
  <c r="BE1221" i="5"/>
  <c r="BE1224" i="5"/>
  <c r="BE1226" i="5"/>
  <c r="BE1231" i="5"/>
  <c r="BE1235" i="5"/>
  <c r="BE1237" i="5"/>
  <c r="BE1242" i="5"/>
  <c r="BE1243" i="5"/>
  <c r="BE1244" i="5"/>
  <c r="BE1245" i="5"/>
  <c r="BE1248" i="5"/>
  <c r="BE1251" i="5"/>
  <c r="BE1252" i="5"/>
  <c r="BE1254" i="5"/>
  <c r="BE1258" i="5"/>
  <c r="BE1259" i="5"/>
  <c r="BE1262" i="5"/>
  <c r="BE1265" i="5"/>
  <c r="BE1270" i="5"/>
  <c r="BE1300" i="5"/>
  <c r="BE1304" i="5"/>
  <c r="BE1315" i="5"/>
  <c r="BE1332" i="5"/>
  <c r="BE1334" i="5"/>
  <c r="BE1341" i="5"/>
  <c r="BE1391" i="5"/>
  <c r="BE1403" i="5"/>
  <c r="BE1453" i="5"/>
  <c r="BE1656" i="5"/>
  <c r="BE1659" i="5"/>
  <c r="BE1667" i="5"/>
  <c r="BE1668" i="5"/>
  <c r="BE1670" i="5"/>
  <c r="BE1675" i="5"/>
  <c r="BE1677" i="5"/>
  <c r="BE1680" i="5"/>
  <c r="BE1683" i="5"/>
  <c r="BE1686" i="5"/>
  <c r="BE1687" i="5"/>
  <c r="BK804" i="5"/>
  <c r="J804" i="5"/>
  <c r="J104" i="5"/>
  <c r="BE135" i="6"/>
  <c r="BE148" i="6"/>
  <c r="BE156" i="6"/>
  <c r="BE161" i="6"/>
  <c r="BE165" i="6"/>
  <c r="BE170" i="6"/>
  <c r="BE176" i="6"/>
  <c r="BE177" i="6"/>
  <c r="BE178" i="6"/>
  <c r="BE179" i="6"/>
  <c r="BE181" i="6"/>
  <c r="BE182" i="6"/>
  <c r="BE188" i="6"/>
  <c r="BE195" i="6"/>
  <c r="BE207" i="6"/>
  <c r="BE225" i="6"/>
  <c r="BE229" i="6"/>
  <c r="BE239" i="6"/>
  <c r="BE240" i="6"/>
  <c r="BE242" i="6"/>
  <c r="BE248" i="6"/>
  <c r="BE253" i="6"/>
  <c r="BE271" i="6"/>
  <c r="BE277" i="6"/>
  <c r="BE281" i="6"/>
  <c r="BE283" i="6"/>
  <c r="BE286" i="6"/>
  <c r="BE291" i="6"/>
  <c r="BE299" i="6"/>
  <c r="BE303" i="6"/>
  <c r="BE316" i="6"/>
  <c r="BE322" i="6"/>
  <c r="BE323" i="6"/>
  <c r="BK217" i="6"/>
  <c r="J217" i="6"/>
  <c r="J105" i="6"/>
  <c r="BE127" i="7"/>
  <c r="BE138" i="7"/>
  <c r="BE140" i="7"/>
  <c r="BE145" i="7"/>
  <c r="BE147" i="7"/>
  <c r="BE153" i="7"/>
  <c r="BE157" i="7"/>
  <c r="BE169" i="7"/>
  <c r="BE170" i="7"/>
  <c r="BE183" i="7"/>
  <c r="BE185" i="7"/>
  <c r="BE132" i="8"/>
  <c r="BE134" i="8"/>
  <c r="BE136" i="8"/>
  <c r="BE137" i="8"/>
  <c r="BE144" i="8"/>
  <c r="BE146" i="8"/>
  <c r="BE149" i="8"/>
  <c r="BE152" i="8"/>
  <c r="BE157" i="8"/>
  <c r="BE160" i="8"/>
  <c r="BE162" i="8"/>
  <c r="BE165" i="8"/>
  <c r="BE175" i="8"/>
  <c r="BE176" i="8"/>
  <c r="BE177" i="8"/>
  <c r="BE178" i="8"/>
  <c r="BE133" i="9"/>
  <c r="BE138" i="9"/>
  <c r="BE139" i="9"/>
  <c r="BE147" i="9"/>
  <c r="BE153" i="9"/>
  <c r="BE154" i="9"/>
  <c r="BE156" i="9"/>
  <c r="BE157" i="9"/>
  <c r="BE171" i="9"/>
  <c r="BE172" i="9"/>
  <c r="BE179" i="9"/>
  <c r="BE182" i="9"/>
  <c r="BE185" i="9"/>
  <c r="BE189" i="9"/>
  <c r="BE193" i="9"/>
  <c r="BE194" i="9"/>
  <c r="BE196" i="9"/>
  <c r="BE202" i="9"/>
  <c r="BE203" i="9"/>
  <c r="BE204" i="9"/>
  <c r="BE207" i="9"/>
  <c r="BE213" i="9"/>
  <c r="BE237" i="9"/>
  <c r="BE238" i="9"/>
  <c r="BE239" i="9"/>
  <c r="BE245" i="9"/>
  <c r="BE250" i="9"/>
  <c r="BE251" i="9"/>
  <c r="BE254" i="9"/>
  <c r="BE255" i="9"/>
  <c r="BE260" i="9"/>
  <c r="BE263" i="9"/>
  <c r="BE264" i="9"/>
  <c r="BE265" i="9"/>
  <c r="BE268" i="9"/>
  <c r="BE274" i="9"/>
  <c r="BE281" i="9"/>
  <c r="BE282" i="9"/>
  <c r="BE283" i="9"/>
  <c r="BE288" i="9"/>
  <c r="BE291" i="9"/>
  <c r="BE295" i="9"/>
  <c r="BE305" i="9"/>
  <c r="BE322" i="9"/>
  <c r="BE323" i="9"/>
  <c r="BE333" i="9"/>
  <c r="BE335" i="9"/>
  <c r="BE338" i="9"/>
  <c r="BE342" i="9"/>
  <c r="BE343" i="9"/>
  <c r="BE344" i="9"/>
  <c r="BE347" i="9"/>
  <c r="BE363" i="9"/>
  <c r="F92" i="10"/>
  <c r="BE126" i="10"/>
  <c r="BE127" i="10"/>
  <c r="BE131" i="10"/>
  <c r="BE134" i="10"/>
  <c r="BE145" i="10"/>
  <c r="BE146" i="10"/>
  <c r="BE148" i="10"/>
  <c r="BE150" i="10"/>
  <c r="BE152" i="10"/>
  <c r="BE153" i="10"/>
  <c r="BE159" i="10"/>
  <c r="BE123" i="11"/>
  <c r="BE133" i="11"/>
  <c r="BE134" i="11"/>
  <c r="BE137" i="11"/>
  <c r="BE140" i="11"/>
  <c r="BE151" i="11"/>
  <c r="BE155" i="11"/>
  <c r="BE126" i="12"/>
  <c r="BE136" i="12"/>
  <c r="BE123" i="13"/>
  <c r="BE124" i="13"/>
  <c r="BE131" i="13"/>
  <c r="BE132" i="13"/>
  <c r="BE136" i="13"/>
  <c r="BE138" i="13"/>
  <c r="BE141" i="13"/>
  <c r="BE143" i="13"/>
  <c r="BE146" i="13"/>
  <c r="BE153" i="13"/>
  <c r="BE154" i="13"/>
  <c r="BE161" i="13"/>
  <c r="BE164" i="13"/>
  <c r="BE167" i="13"/>
  <c r="BE173" i="13"/>
  <c r="J89" i="15"/>
  <c r="BE129" i="15"/>
  <c r="BE135" i="15"/>
  <c r="BE151" i="15"/>
  <c r="BE153" i="15"/>
  <c r="BE160" i="15"/>
  <c r="BE168" i="15"/>
  <c r="BE201" i="15"/>
  <c r="BE206" i="15"/>
  <c r="BE209" i="15"/>
  <c r="BE210" i="15"/>
  <c r="BE222" i="15"/>
  <c r="BK167" i="15"/>
  <c r="J167" i="15" s="1"/>
  <c r="J99" i="15" s="1"/>
  <c r="BE128" i="16"/>
  <c r="BE130" i="16"/>
  <c r="BE142" i="16"/>
  <c r="BE147" i="16"/>
  <c r="BE149" i="16"/>
  <c r="BE150" i="16"/>
  <c r="BE155" i="16"/>
  <c r="BE156" i="16"/>
  <c r="BE157" i="16"/>
  <c r="BE163" i="16"/>
  <c r="BE168" i="16"/>
  <c r="BK164" i="16"/>
  <c r="J164" i="16"/>
  <c r="J101" i="16"/>
  <c r="BE128" i="17"/>
  <c r="BE132" i="17"/>
  <c r="BE134" i="17"/>
  <c r="BE144" i="17"/>
  <c r="BE146" i="17"/>
  <c r="BE148" i="17"/>
  <c r="BE157" i="17"/>
  <c r="BE174" i="17"/>
  <c r="BE187" i="17"/>
  <c r="BE189" i="17"/>
  <c r="BE192" i="17"/>
  <c r="BE223" i="17"/>
  <c r="BE244" i="17"/>
  <c r="BE258" i="17"/>
  <c r="E85" i="18"/>
  <c r="BE176" i="18"/>
  <c r="BE180" i="18"/>
  <c r="BE191" i="18"/>
  <c r="BE193" i="18"/>
  <c r="BE200" i="18"/>
  <c r="BE209" i="18"/>
  <c r="BE211" i="18"/>
  <c r="BE213" i="18"/>
  <c r="BE217" i="18"/>
  <c r="BE219" i="18"/>
  <c r="BE222" i="18"/>
  <c r="BE240" i="18"/>
  <c r="BE249" i="18"/>
  <c r="BE252" i="18"/>
  <c r="BE254" i="18"/>
  <c r="BE260" i="18"/>
  <c r="BE261" i="18"/>
  <c r="BE266" i="18"/>
  <c r="BE267" i="18"/>
  <c r="BE268" i="18"/>
  <c r="BE270" i="18"/>
  <c r="BE283" i="18"/>
  <c r="BE284" i="18"/>
  <c r="BE285" i="18"/>
  <c r="BE286" i="18"/>
  <c r="BE289" i="18"/>
  <c r="BE291" i="18"/>
  <c r="BE298" i="18"/>
  <c r="BE313" i="18"/>
  <c r="BE318" i="18"/>
  <c r="BE335" i="18"/>
  <c r="BE338" i="18"/>
  <c r="BE339" i="18"/>
  <c r="BE341" i="18"/>
  <c r="BE343" i="18"/>
  <c r="BE347" i="18"/>
  <c r="BE348" i="18"/>
  <c r="BE351" i="18"/>
  <c r="BE352" i="18"/>
  <c r="BE357" i="18"/>
  <c r="BE359" i="18"/>
  <c r="BE360" i="18"/>
  <c r="BE362" i="18"/>
  <c r="BE133" i="19"/>
  <c r="BE137" i="19"/>
  <c r="BE151" i="19"/>
  <c r="BE152" i="19"/>
  <c r="BE154" i="19"/>
  <c r="BE164" i="19"/>
  <c r="BE167" i="19"/>
  <c r="BE170" i="19"/>
  <c r="BE172" i="19"/>
  <c r="BE185" i="19"/>
  <c r="BE198" i="19"/>
  <c r="BE201" i="19"/>
  <c r="BK166" i="19"/>
  <c r="J166" i="19" s="1"/>
  <c r="J100" i="19" s="1"/>
  <c r="BK210" i="19"/>
  <c r="J210" i="19"/>
  <c r="J108" i="19"/>
  <c r="BE137" i="20"/>
  <c r="BE141" i="20"/>
  <c r="BE157" i="20"/>
  <c r="BE158" i="20"/>
  <c r="BE161" i="20"/>
  <c r="BE163" i="20"/>
  <c r="BE164" i="20"/>
  <c r="BE168" i="20"/>
  <c r="BE172" i="20"/>
  <c r="BE173" i="20"/>
  <c r="BE183" i="20"/>
  <c r="BE190" i="20"/>
  <c r="BE193" i="20"/>
  <c r="BE197" i="20"/>
  <c r="BE205" i="20"/>
  <c r="BE219" i="20"/>
  <c r="BE223" i="20"/>
  <c r="BE229" i="20"/>
  <c r="BE254" i="20"/>
  <c r="BE258" i="20"/>
  <c r="BE259" i="20"/>
  <c r="BE262" i="20"/>
  <c r="BE263" i="20"/>
  <c r="BE265" i="20"/>
  <c r="BE270" i="20"/>
  <c r="BE125" i="21"/>
  <c r="BE129" i="21"/>
  <c r="J89" i="22"/>
  <c r="BE123" i="22"/>
  <c r="BE126" i="22"/>
  <c r="BE128" i="22"/>
  <c r="BE129" i="22"/>
  <c r="BE130" i="22"/>
  <c r="BE131" i="22"/>
  <c r="BE132" i="22"/>
  <c r="BE133" i="22"/>
  <c r="BE134" i="22"/>
  <c r="BE135" i="22"/>
  <c r="BE136" i="22"/>
  <c r="BE137" i="22"/>
  <c r="BE138" i="22"/>
  <c r="BE151" i="22"/>
  <c r="BE141" i="2"/>
  <c r="BE143" i="2"/>
  <c r="BE132" i="3"/>
  <c r="BE140" i="4"/>
  <c r="BE145" i="4"/>
  <c r="BE165" i="4"/>
  <c r="BE169" i="4"/>
  <c r="BE176" i="4"/>
  <c r="BE160" i="5"/>
  <c r="BE165" i="5"/>
  <c r="BE166" i="5"/>
  <c r="BE172" i="5"/>
  <c r="BE202" i="5"/>
  <c r="BE208" i="5"/>
  <c r="BE305" i="5"/>
  <c r="BE306" i="5"/>
  <c r="BE310" i="5"/>
  <c r="BE317" i="5"/>
  <c r="BE328" i="5"/>
  <c r="BE352" i="5"/>
  <c r="BE419" i="5"/>
  <c r="BE439" i="5"/>
  <c r="BE443" i="5"/>
  <c r="BE472" i="5"/>
  <c r="BE492" i="5"/>
  <c r="BE496" i="5"/>
  <c r="BE624" i="5"/>
  <c r="BE636" i="5"/>
  <c r="BE638" i="5"/>
  <c r="BE668" i="5"/>
  <c r="BE694" i="5"/>
  <c r="BE710" i="5"/>
  <c r="BE746" i="5"/>
  <c r="BE752" i="5"/>
  <c r="BE753" i="5"/>
  <c r="BE764" i="5"/>
  <c r="BE777" i="5"/>
  <c r="BE780" i="5"/>
  <c r="BE782" i="5"/>
  <c r="BE785" i="5"/>
  <c r="BE786" i="5"/>
  <c r="BE788" i="5"/>
  <c r="BE797" i="5"/>
  <c r="BE802" i="5"/>
  <c r="BE810" i="5"/>
  <c r="BE822" i="5"/>
  <c r="BE824" i="5"/>
  <c r="BE904" i="5"/>
  <c r="BE941" i="5"/>
  <c r="BE974" i="5"/>
  <c r="BE976" i="5"/>
  <c r="BE978" i="5"/>
  <c r="BE980" i="5"/>
  <c r="BE988" i="5"/>
  <c r="BE1056" i="5"/>
  <c r="BE1058" i="5"/>
  <c r="BE1076" i="5"/>
  <c r="BE1120" i="5"/>
  <c r="BE1152" i="5"/>
  <c r="BE1161" i="5"/>
  <c r="BE1176" i="5"/>
  <c r="BE1200" i="5"/>
  <c r="BE1202" i="5"/>
  <c r="BE1205" i="5"/>
  <c r="BE1208" i="5"/>
  <c r="BE1212" i="5"/>
  <c r="BE1219" i="5"/>
  <c r="BE1220" i="5"/>
  <c r="BE1227" i="5"/>
  <c r="BE1230" i="5"/>
  <c r="BE1232" i="5"/>
  <c r="BE1236" i="5"/>
  <c r="BE1241" i="5"/>
  <c r="BE1256" i="5"/>
  <c r="BE1272" i="5"/>
  <c r="BE1298" i="5"/>
  <c r="BE1313" i="5"/>
  <c r="BE1324" i="5"/>
  <c r="BE1330" i="5"/>
  <c r="BE1336" i="5"/>
  <c r="BE1354" i="5"/>
  <c r="BE1381" i="5"/>
  <c r="BE1421" i="5"/>
  <c r="BE1439" i="5"/>
  <c r="BE1457" i="5"/>
  <c r="BE1565" i="5"/>
  <c r="BE1570" i="5"/>
  <c r="BE1655" i="5"/>
  <c r="BE1661" i="5"/>
  <c r="BE1662" i="5"/>
  <c r="BE1664" i="5"/>
  <c r="BE1674" i="5"/>
  <c r="BE1684" i="5"/>
  <c r="BE1685" i="5"/>
  <c r="BE1688" i="5"/>
  <c r="BE1689" i="5"/>
  <c r="BE1690" i="5"/>
  <c r="BE1691" i="5"/>
  <c r="BE1692" i="5"/>
  <c r="BE1693" i="5"/>
  <c r="BE1694" i="5"/>
  <c r="BE1695" i="5"/>
  <c r="BE1696" i="5"/>
  <c r="BE1698" i="5"/>
  <c r="BE1700" i="5"/>
  <c r="BE1702" i="5"/>
  <c r="BE145" i="6"/>
  <c r="BE149" i="6"/>
  <c r="BE154" i="6"/>
  <c r="BE167" i="6"/>
  <c r="BE173" i="6"/>
  <c r="BE185" i="6"/>
  <c r="BE191" i="6"/>
  <c r="BE210" i="6"/>
  <c r="BE212" i="6"/>
  <c r="BE215" i="6"/>
  <c r="BE221" i="6"/>
  <c r="BE222" i="6"/>
  <c r="BE223" i="6"/>
  <c r="BE224" i="6"/>
  <c r="BE231" i="6"/>
  <c r="BE234" i="6"/>
  <c r="BE245" i="6"/>
  <c r="BE251" i="6"/>
  <c r="BE255" i="6"/>
  <c r="BE274" i="6"/>
  <c r="BE282" i="6"/>
  <c r="BE295" i="6"/>
  <c r="BE304" i="6"/>
  <c r="BE308" i="6"/>
  <c r="BE309" i="6"/>
  <c r="BE315" i="6"/>
  <c r="BE320" i="6"/>
  <c r="BE129" i="7"/>
  <c r="BE133" i="7"/>
  <c r="BE135" i="7"/>
  <c r="BE136" i="7"/>
  <c r="BE137" i="7"/>
  <c r="BE139" i="7"/>
  <c r="BE141" i="7"/>
  <c r="BE144" i="7"/>
  <c r="BE151" i="7"/>
  <c r="BE152" i="7"/>
  <c r="BE158" i="7"/>
  <c r="BE164" i="7"/>
  <c r="BE168" i="7"/>
  <c r="BE174" i="7"/>
  <c r="BE178" i="7"/>
  <c r="BE179" i="7"/>
  <c r="BE184" i="7"/>
  <c r="BE128" i="8"/>
  <c r="BE130" i="8"/>
  <c r="BE139" i="8"/>
  <c r="BE142" i="8"/>
  <c r="BE143" i="8"/>
  <c r="BE150" i="8"/>
  <c r="BE153" i="8"/>
  <c r="BE156" i="8"/>
  <c r="BE161" i="8"/>
  <c r="BE163" i="8"/>
  <c r="BE164" i="8"/>
  <c r="BE167" i="8"/>
  <c r="BE168" i="8"/>
  <c r="BE169" i="8"/>
  <c r="BE135" i="9"/>
  <c r="BE136" i="9"/>
  <c r="BE141" i="9"/>
  <c r="BE143" i="9"/>
  <c r="BE149" i="9"/>
  <c r="BE155" i="9"/>
  <c r="BE158" i="9"/>
  <c r="BE165" i="9"/>
  <c r="BE168" i="9"/>
  <c r="BE173" i="9"/>
  <c r="BE180" i="9"/>
  <c r="BE184" i="9"/>
  <c r="BE191" i="9"/>
  <c r="BE192" i="9"/>
  <c r="BE195" i="9"/>
  <c r="BE197" i="9"/>
  <c r="BE200" i="9"/>
  <c r="BE208" i="9"/>
  <c r="BE211" i="9"/>
  <c r="BE243" i="9"/>
  <c r="BE259" i="9"/>
  <c r="BE261" i="9"/>
  <c r="BE266" i="9"/>
  <c r="BE267" i="9"/>
  <c r="BE269" i="9"/>
  <c r="BE279" i="9"/>
  <c r="BE280" i="9"/>
  <c r="BE285" i="9"/>
  <c r="BE292" i="9"/>
  <c r="BE294" i="9"/>
  <c r="BE298" i="9"/>
  <c r="BE300" i="9"/>
  <c r="BE301" i="9"/>
  <c r="BE303" i="9"/>
  <c r="BE304" i="9"/>
  <c r="BE307" i="9"/>
  <c r="BE308" i="9"/>
  <c r="BE310" i="9"/>
  <c r="BE311" i="9"/>
  <c r="BE312" i="9"/>
  <c r="BE315" i="9"/>
  <c r="BE319" i="9"/>
  <c r="BE321" i="9"/>
  <c r="BE324" i="9"/>
  <c r="BE327" i="9"/>
  <c r="BE329" i="9"/>
  <c r="BE331" i="9"/>
  <c r="BE336" i="9"/>
  <c r="BE352" i="9"/>
  <c r="BE353" i="9"/>
  <c r="BE354" i="9"/>
  <c r="BE359" i="9"/>
  <c r="BE369" i="9"/>
  <c r="BE129" i="10"/>
  <c r="BE130" i="10"/>
  <c r="BE132" i="10"/>
  <c r="BE138" i="10"/>
  <c r="BE139" i="10"/>
  <c r="BE141" i="10"/>
  <c r="BE147" i="10"/>
  <c r="BE149" i="10"/>
  <c r="BE154" i="10"/>
  <c r="BE131" i="11"/>
  <c r="BE135" i="11"/>
  <c r="BE138" i="11"/>
  <c r="BE141" i="11"/>
  <c r="BE146" i="11"/>
  <c r="BE150" i="11"/>
  <c r="BE124" i="12"/>
  <c r="BE128" i="12"/>
  <c r="BE132" i="12"/>
  <c r="BE138" i="12"/>
  <c r="BE145" i="12"/>
  <c r="BE125" i="13"/>
  <c r="BE127" i="13"/>
  <c r="BE129" i="13"/>
  <c r="BE135" i="13"/>
  <c r="BE139" i="13"/>
  <c r="BE144" i="13"/>
  <c r="BE145" i="13"/>
  <c r="BE149" i="13"/>
  <c r="BE157" i="13"/>
  <c r="BE165" i="13"/>
  <c r="E85" i="15"/>
  <c r="BE141" i="15"/>
  <c r="BE147" i="15"/>
  <c r="BE159" i="15"/>
  <c r="BE203" i="15"/>
  <c r="BE218" i="15"/>
  <c r="BE221" i="15"/>
  <c r="F92" i="16"/>
  <c r="BE132" i="16"/>
  <c r="BE134" i="16"/>
  <c r="BE136" i="16"/>
  <c r="BE153" i="17"/>
  <c r="BE155" i="17"/>
  <c r="BE167" i="17"/>
  <c r="BE169" i="17"/>
  <c r="BE178" i="17"/>
  <c r="BE211" i="17"/>
  <c r="BE214" i="17"/>
  <c r="BE226" i="17"/>
  <c r="BE228" i="17"/>
  <c r="BE242" i="17"/>
  <c r="BE249" i="17"/>
  <c r="BE250" i="17"/>
  <c r="BE252" i="17"/>
  <c r="BE253" i="17"/>
  <c r="BE254" i="17"/>
  <c r="BE255" i="17"/>
  <c r="BE256" i="17"/>
  <c r="BK225" i="17"/>
  <c r="J225" i="17"/>
  <c r="J101" i="17"/>
  <c r="BK257" i="17"/>
  <c r="J257" i="17"/>
  <c r="J103" i="17"/>
  <c r="BE141" i="18"/>
  <c r="BE144" i="18"/>
  <c r="BE150" i="18"/>
  <c r="BE156" i="18"/>
  <c r="BE162" i="18"/>
  <c r="BE175" i="18"/>
  <c r="BE184" i="18"/>
  <c r="BE195" i="18"/>
  <c r="BE199" i="18"/>
  <c r="BE224" i="18"/>
  <c r="BE226" i="18"/>
  <c r="BE228" i="18"/>
  <c r="BE233" i="18"/>
  <c r="BE234" i="18"/>
  <c r="BE245" i="18"/>
  <c r="BE250" i="18"/>
  <c r="BE263" i="18"/>
  <c r="BE264" i="18"/>
  <c r="BE265" i="18"/>
  <c r="BE278" i="18"/>
  <c r="BE279" i="18"/>
  <c r="BE281" i="18"/>
  <c r="BE287" i="18"/>
  <c r="BE310" i="18"/>
  <c r="BE312" i="18"/>
  <c r="BE316" i="18"/>
  <c r="BE320" i="18"/>
  <c r="BK361" i="18"/>
  <c r="J361" i="18"/>
  <c r="J116" i="18"/>
  <c r="BE143" i="19"/>
  <c r="BE156" i="19"/>
  <c r="BE158" i="19"/>
  <c r="BE159" i="19"/>
  <c r="BE180" i="19"/>
  <c r="BE186" i="19"/>
  <c r="BE189" i="19"/>
  <c r="BE192" i="19"/>
  <c r="BE194" i="19"/>
  <c r="BE199" i="19"/>
  <c r="BE135" i="20"/>
  <c r="BE144" i="20"/>
  <c r="BE159" i="20"/>
  <c r="BE171" i="20"/>
  <c r="BE174" i="20"/>
  <c r="BE176" i="20"/>
  <c r="BE184" i="20"/>
  <c r="BE185" i="20"/>
  <c r="BE186" i="20"/>
  <c r="BE187" i="20"/>
  <c r="BE200" i="20"/>
  <c r="BE227" i="20"/>
  <c r="BE231" i="20"/>
  <c r="BE250" i="20"/>
  <c r="BE253" i="20"/>
  <c r="BE261" i="20"/>
  <c r="BE264" i="20"/>
  <c r="BE267" i="20"/>
  <c r="BE269" i="20"/>
  <c r="BE271" i="20"/>
  <c r="BK201" i="20"/>
  <c r="J201" i="20"/>
  <c r="J102" i="20"/>
  <c r="BE132" i="21"/>
  <c r="BE141" i="21"/>
  <c r="BE144" i="21"/>
  <c r="BK134" i="21"/>
  <c r="J134" i="21"/>
  <c r="J99" i="21"/>
  <c r="BK137" i="21"/>
  <c r="J137" i="21"/>
  <c r="J100" i="21"/>
  <c r="E85" i="22"/>
  <c r="F92" i="22"/>
  <c r="BE124" i="22"/>
  <c r="BE125" i="22"/>
  <c r="BE127" i="22"/>
  <c r="BE147" i="22"/>
  <c r="J34" i="3"/>
  <c r="AW96" i="1"/>
  <c r="J34" i="5"/>
  <c r="AW98" i="1"/>
  <c r="J34" i="21"/>
  <c r="AW114" i="1"/>
  <c r="F36" i="3"/>
  <c r="BC96" i="1"/>
  <c r="F36" i="6"/>
  <c r="BC99" i="1"/>
  <c r="F37" i="9"/>
  <c r="BD102" i="1"/>
  <c r="BD107" i="1"/>
  <c r="F36" i="16"/>
  <c r="BC109" i="1"/>
  <c r="F37" i="2"/>
  <c r="BD95" i="1"/>
  <c r="J34" i="4"/>
  <c r="AW97" i="1" s="1"/>
  <c r="J34" i="8"/>
  <c r="AW101" i="1"/>
  <c r="F35" i="9"/>
  <c r="BB102" i="1"/>
  <c r="BB107" i="1"/>
  <c r="F37" i="15"/>
  <c r="BD108" i="1" s="1"/>
  <c r="J34" i="19"/>
  <c r="AW112" i="1"/>
  <c r="F36" i="22"/>
  <c r="BC115" i="1"/>
  <c r="F35" i="2"/>
  <c r="BB95" i="1"/>
  <c r="F37" i="6"/>
  <c r="BD99" i="1"/>
  <c r="F34" i="8"/>
  <c r="BA101" i="1"/>
  <c r="F37" i="10"/>
  <c r="BD103" i="1"/>
  <c r="F36" i="12"/>
  <c r="BC105" i="1"/>
  <c r="J34" i="13"/>
  <c r="AW106" i="1"/>
  <c r="AW107" i="1"/>
  <c r="F34" i="18"/>
  <c r="BA111" i="1" s="1"/>
  <c r="F37" i="18"/>
  <c r="BD111" i="1" s="1"/>
  <c r="F35" i="21"/>
  <c r="BB114" i="1"/>
  <c r="F36" i="2"/>
  <c r="BC95" i="1"/>
  <c r="F34" i="4"/>
  <c r="BA97" i="1" s="1"/>
  <c r="J34" i="6"/>
  <c r="AW99" i="1"/>
  <c r="J34" i="7"/>
  <c r="AW100" i="1"/>
  <c r="F36" i="8"/>
  <c r="BC101" i="1"/>
  <c r="J34" i="9"/>
  <c r="AW102" i="1" s="1"/>
  <c r="F35" i="10"/>
  <c r="BB103" i="1" s="1"/>
  <c r="F37" i="12"/>
  <c r="BD105" i="1"/>
  <c r="F37" i="16"/>
  <c r="BD109" i="1"/>
  <c r="J34" i="17"/>
  <c r="AW110" i="1" s="1"/>
  <c r="F37" i="19"/>
  <c r="BD112" i="1" s="1"/>
  <c r="F35" i="20"/>
  <c r="BB113" i="1"/>
  <c r="F37" i="21"/>
  <c r="BD114" i="1"/>
  <c r="J34" i="2"/>
  <c r="AW95" i="1" s="1"/>
  <c r="F35" i="4"/>
  <c r="BB97" i="1" s="1"/>
  <c r="F35" i="8"/>
  <c r="BB101" i="1" s="1"/>
  <c r="J34" i="10"/>
  <c r="AW103" i="1" s="1"/>
  <c r="F36" i="17"/>
  <c r="BC110" i="1" s="1"/>
  <c r="F36" i="19"/>
  <c r="BC112" i="1"/>
  <c r="F34" i="2"/>
  <c r="BA95" i="1" s="1"/>
  <c r="F37" i="3"/>
  <c r="BD96" i="1"/>
  <c r="F34" i="5"/>
  <c r="BA98" i="1" s="1"/>
  <c r="F34" i="6"/>
  <c r="BA99" i="1" s="1"/>
  <c r="F35" i="6"/>
  <c r="BB99" i="1" s="1"/>
  <c r="F37" i="7"/>
  <c r="BD100" i="1" s="1"/>
  <c r="F34" i="9"/>
  <c r="BA102" i="1"/>
  <c r="F36" i="11"/>
  <c r="BC104" i="1"/>
  <c r="F35" i="17"/>
  <c r="BB110" i="1" s="1"/>
  <c r="F34" i="22"/>
  <c r="BA115" i="1" s="1"/>
  <c r="F37" i="22"/>
  <c r="BD115" i="1"/>
  <c r="F36" i="4"/>
  <c r="BC97" i="1" s="1"/>
  <c r="F36" i="7"/>
  <c r="BC100" i="1" s="1"/>
  <c r="F36" i="9"/>
  <c r="BC102" i="1" s="1"/>
  <c r="J34" i="15"/>
  <c r="AW108" i="1" s="1"/>
  <c r="F37" i="17"/>
  <c r="BD110" i="1" s="1"/>
  <c r="F36" i="21"/>
  <c r="BC114" i="1"/>
  <c r="J34" i="11"/>
  <c r="AW104" i="1" s="1"/>
  <c r="F34" i="12"/>
  <c r="BA105" i="1" s="1"/>
  <c r="F36" i="13"/>
  <c r="BC106" i="1" s="1"/>
  <c r="BA107" i="1"/>
  <c r="F36" i="18"/>
  <c r="BC111" i="1" s="1"/>
  <c r="F34" i="21"/>
  <c r="BA114" i="1" s="1"/>
  <c r="F35" i="7"/>
  <c r="BB100" i="1" s="1"/>
  <c r="F35" i="11"/>
  <c r="BB104" i="1"/>
  <c r="F35" i="13"/>
  <c r="BB106" i="1"/>
  <c r="F36" i="15"/>
  <c r="BC108" i="1" s="1"/>
  <c r="F34" i="3"/>
  <c r="BA96" i="1"/>
  <c r="F34" i="7"/>
  <c r="BA100" i="1" s="1"/>
  <c r="F34" i="13"/>
  <c r="BA106" i="1" s="1"/>
  <c r="J34" i="16"/>
  <c r="AW109" i="1" s="1"/>
  <c r="F34" i="17"/>
  <c r="BA110" i="1" s="1"/>
  <c r="J34" i="20"/>
  <c r="AW113" i="1" s="1"/>
  <c r="J34" i="22"/>
  <c r="AW115" i="1" s="1"/>
  <c r="F35" i="3"/>
  <c r="BB96" i="1"/>
  <c r="F37" i="5"/>
  <c r="BD98" i="1" s="1"/>
  <c r="F36" i="20"/>
  <c r="BC113" i="1" s="1"/>
  <c r="F37" i="4"/>
  <c r="BD97" i="1" s="1"/>
  <c r="BC107" i="1"/>
  <c r="F35" i="15"/>
  <c r="BB108" i="1" s="1"/>
  <c r="F34" i="16"/>
  <c r="BA109" i="1" s="1"/>
  <c r="F34" i="19"/>
  <c r="BA112" i="1" s="1"/>
  <c r="F34" i="20"/>
  <c r="BA113" i="1" s="1"/>
  <c r="F36" i="5"/>
  <c r="BC98" i="1" s="1"/>
  <c r="J34" i="12"/>
  <c r="AW105" i="1" s="1"/>
  <c r="J34" i="18"/>
  <c r="AW111" i="1" s="1"/>
  <c r="F37" i="20"/>
  <c r="BD113" i="1" s="1"/>
  <c r="F35" i="5"/>
  <c r="BB98" i="1" s="1"/>
  <c r="F36" i="10"/>
  <c r="BC103" i="1"/>
  <c r="F35" i="12"/>
  <c r="BB105" i="1" s="1"/>
  <c r="F37" i="13"/>
  <c r="BD106" i="1"/>
  <c r="F34" i="15"/>
  <c r="BA108" i="1" s="1"/>
  <c r="F35" i="18"/>
  <c r="BB111" i="1" s="1"/>
  <c r="F35" i="22"/>
  <c r="BB115" i="1"/>
  <c r="F37" i="8"/>
  <c r="BD101" i="1" s="1"/>
  <c r="F34" i="10"/>
  <c r="BA103" i="1" s="1"/>
  <c r="F34" i="11"/>
  <c r="BA104" i="1"/>
  <c r="F37" i="11"/>
  <c r="BD104" i="1" s="1"/>
  <c r="F35" i="16"/>
  <c r="BB109" i="1" s="1"/>
  <c r="F35" i="19"/>
  <c r="BB112" i="1" s="1"/>
  <c r="BK118" i="14" l="1"/>
  <c r="J118" i="14" s="1"/>
  <c r="J119" i="14"/>
  <c r="J97" i="14" s="1"/>
  <c r="P122" i="21"/>
  <c r="AU114" i="1"/>
  <c r="R124" i="7"/>
  <c r="R123" i="7"/>
  <c r="T142" i="5"/>
  <c r="T126" i="17"/>
  <c r="T125" i="17"/>
  <c r="P126" i="17"/>
  <c r="P125" i="17"/>
  <c r="AU110" i="1"/>
  <c r="R122" i="21"/>
  <c r="T137" i="18"/>
  <c r="BK126" i="17"/>
  <c r="T124" i="16"/>
  <c r="T123" i="16"/>
  <c r="BK120" i="13"/>
  <c r="J120" i="13"/>
  <c r="J97" i="13"/>
  <c r="P229" i="18"/>
  <c r="P122" i="2"/>
  <c r="P121" i="2" s="1"/>
  <c r="AU95" i="1" s="1"/>
  <c r="R203" i="20"/>
  <c r="T120" i="11"/>
  <c r="T119" i="11"/>
  <c r="R131" i="6"/>
  <c r="T806" i="5"/>
  <c r="R142" i="5"/>
  <c r="R130" i="20"/>
  <c r="R129" i="20"/>
  <c r="R190" i="19"/>
  <c r="R129" i="19"/>
  <c r="R128" i="19"/>
  <c r="R292" i="18"/>
  <c r="P137" i="18"/>
  <c r="R121" i="10"/>
  <c r="R120" i="10"/>
  <c r="P131" i="9"/>
  <c r="P130" i="9" s="1"/>
  <c r="AU102" i="1" s="1"/>
  <c r="P123" i="8"/>
  <c r="P122" i="8"/>
  <c r="AU101" i="1"/>
  <c r="T123" i="4"/>
  <c r="T122" i="4" s="1"/>
  <c r="T120" i="3"/>
  <c r="T119" i="3" s="1"/>
  <c r="T121" i="22"/>
  <c r="T120" i="22"/>
  <c r="T203" i="20"/>
  <c r="T129" i="20" s="1"/>
  <c r="T130" i="20"/>
  <c r="R125" i="15"/>
  <c r="R124" i="15" s="1"/>
  <c r="P121" i="10"/>
  <c r="P120" i="10"/>
  <c r="AU103" i="1"/>
  <c r="P142" i="5"/>
  <c r="BK123" i="4"/>
  <c r="J123" i="4" s="1"/>
  <c r="J97" i="4" s="1"/>
  <c r="R120" i="3"/>
  <c r="R119" i="3"/>
  <c r="P130" i="20"/>
  <c r="P129" i="20"/>
  <c r="AU113" i="1" s="1"/>
  <c r="P128" i="19"/>
  <c r="AU112" i="1" s="1"/>
  <c r="R124" i="16"/>
  <c r="R123" i="16"/>
  <c r="T121" i="10"/>
  <c r="T120" i="10" s="1"/>
  <c r="T131" i="9"/>
  <c r="T130" i="9" s="1"/>
  <c r="R123" i="8"/>
  <c r="R122" i="8" s="1"/>
  <c r="R123" i="4"/>
  <c r="R122" i="4"/>
  <c r="T292" i="18"/>
  <c r="P124" i="16"/>
  <c r="P123" i="16"/>
  <c r="AU109" i="1"/>
  <c r="T125" i="15"/>
  <c r="T124" i="15" s="1"/>
  <c r="T120" i="13"/>
  <c r="T119" i="13" s="1"/>
  <c r="P120" i="11"/>
  <c r="P119" i="11" s="1"/>
  <c r="AU104" i="1" s="1"/>
  <c r="T124" i="7"/>
  <c r="T123" i="7"/>
  <c r="T219" i="6"/>
  <c r="BK186" i="6"/>
  <c r="J186" i="6" s="1"/>
  <c r="J101" i="6" s="1"/>
  <c r="BK190" i="19"/>
  <c r="BK128" i="19" s="1"/>
  <c r="J128" i="19" s="1"/>
  <c r="J30" i="19" s="1"/>
  <c r="AG112" i="1" s="1"/>
  <c r="J190" i="19"/>
  <c r="J104" i="19"/>
  <c r="T129" i="19"/>
  <c r="R229" i="18"/>
  <c r="P121" i="12"/>
  <c r="P120" i="12"/>
  <c r="AU105" i="1"/>
  <c r="BK120" i="11"/>
  <c r="J120" i="11" s="1"/>
  <c r="J97" i="11" s="1"/>
  <c r="R131" i="9"/>
  <c r="R130" i="9" s="1"/>
  <c r="T123" i="8"/>
  <c r="T122" i="8" s="1"/>
  <c r="R219" i="6"/>
  <c r="R186" i="6"/>
  <c r="T131" i="6"/>
  <c r="T130" i="6" s="1"/>
  <c r="P806" i="5"/>
  <c r="T122" i="21"/>
  <c r="R806" i="5"/>
  <c r="BK142" i="5"/>
  <c r="J142" i="5" s="1"/>
  <c r="J97" i="5" s="1"/>
  <c r="T190" i="19"/>
  <c r="R137" i="18"/>
  <c r="R136" i="18" s="1"/>
  <c r="P124" i="7"/>
  <c r="P123" i="7" s="1"/>
  <c r="AU100" i="1" s="1"/>
  <c r="P292" i="18"/>
  <c r="T229" i="18"/>
  <c r="T122" i="2"/>
  <c r="T121" i="2" s="1"/>
  <c r="R122" i="2"/>
  <c r="R121" i="2"/>
  <c r="BK122" i="2"/>
  <c r="J122" i="2"/>
  <c r="J97" i="2" s="1"/>
  <c r="BK120" i="3"/>
  <c r="BK119" i="3" s="1"/>
  <c r="J119" i="3" s="1"/>
  <c r="J96" i="3" s="1"/>
  <c r="J124" i="4"/>
  <c r="J98" i="4"/>
  <c r="BK182" i="4"/>
  <c r="J182" i="4"/>
  <c r="J101" i="4" s="1"/>
  <c r="BK806" i="5"/>
  <c r="J806" i="5" s="1"/>
  <c r="J105" i="5" s="1"/>
  <c r="BK131" i="6"/>
  <c r="J124" i="7"/>
  <c r="J97" i="7"/>
  <c r="J125" i="7"/>
  <c r="J98" i="7"/>
  <c r="BK123" i="8"/>
  <c r="J123" i="8"/>
  <c r="J97" i="8"/>
  <c r="BK121" i="10"/>
  <c r="J121" i="10"/>
  <c r="J97" i="10" s="1"/>
  <c r="J121" i="11"/>
  <c r="J98" i="11"/>
  <c r="BK121" i="12"/>
  <c r="J121" i="12"/>
  <c r="J97" i="12"/>
  <c r="J121" i="13"/>
  <c r="J98" i="13"/>
  <c r="BK125" i="15"/>
  <c r="J125" i="15" s="1"/>
  <c r="J97" i="15" s="1"/>
  <c r="BK219" i="15"/>
  <c r="J219" i="15"/>
  <c r="J103" i="15" s="1"/>
  <c r="J127" i="17"/>
  <c r="J98" i="17"/>
  <c r="BK137" i="18"/>
  <c r="BK229" i="18"/>
  <c r="J229" i="18"/>
  <c r="J103" i="18"/>
  <c r="BK129" i="19"/>
  <c r="J191" i="19"/>
  <c r="J105" i="19"/>
  <c r="BK130" i="20"/>
  <c r="J130" i="20"/>
  <c r="J97" i="20"/>
  <c r="BK203" i="20"/>
  <c r="J203" i="20"/>
  <c r="J103" i="20"/>
  <c r="BK123" i="21"/>
  <c r="J123" i="21"/>
  <c r="J97" i="21"/>
  <c r="J143" i="5"/>
  <c r="J98" i="5"/>
  <c r="J187" i="6"/>
  <c r="J102" i="6"/>
  <c r="BK166" i="16"/>
  <c r="J166" i="16"/>
  <c r="J102" i="16"/>
  <c r="BK259" i="17"/>
  <c r="J259" i="17"/>
  <c r="J104" i="17"/>
  <c r="BK292" i="18"/>
  <c r="J292" i="18"/>
  <c r="J110" i="18"/>
  <c r="BK219" i="6"/>
  <c r="J219" i="6"/>
  <c r="J106" i="6"/>
  <c r="BK131" i="9"/>
  <c r="BK130" i="9"/>
  <c r="J130" i="9"/>
  <c r="BK124" i="16"/>
  <c r="BK123" i="16"/>
  <c r="J123" i="16"/>
  <c r="BK121" i="22"/>
  <c r="J121" i="22"/>
  <c r="J97" i="22"/>
  <c r="BK139" i="21"/>
  <c r="J139" i="21"/>
  <c r="J101" i="21"/>
  <c r="J33" i="8"/>
  <c r="AV101" i="1"/>
  <c r="AT101" i="1"/>
  <c r="F33" i="11"/>
  <c r="AZ104" i="1"/>
  <c r="J33" i="15"/>
  <c r="AV108" i="1"/>
  <c r="AT108" i="1"/>
  <c r="J33" i="18"/>
  <c r="AV111" i="1"/>
  <c r="AT111" i="1"/>
  <c r="J33" i="7"/>
  <c r="AV100" i="1"/>
  <c r="AT100" i="1"/>
  <c r="F33" i="10"/>
  <c r="AZ103" i="1"/>
  <c r="J33" i="11"/>
  <c r="AV104" i="1"/>
  <c r="AT104" i="1"/>
  <c r="AV107" i="1"/>
  <c r="AT107" i="1" s="1"/>
  <c r="F33" i="18"/>
  <c r="AZ111" i="1"/>
  <c r="BD94" i="1"/>
  <c r="W33" i="1" s="1"/>
  <c r="J33" i="12"/>
  <c r="AV105" i="1"/>
  <c r="AT105" i="1"/>
  <c r="F33" i="20"/>
  <c r="AZ113" i="1" s="1"/>
  <c r="F33" i="2"/>
  <c r="AZ95" i="1" s="1"/>
  <c r="J33" i="4"/>
  <c r="AV97" i="1" s="1"/>
  <c r="AT97" i="1" s="1"/>
  <c r="F33" i="7"/>
  <c r="AZ100" i="1" s="1"/>
  <c r="F33" i="12"/>
  <c r="AZ105" i="1" s="1"/>
  <c r="F33" i="13"/>
  <c r="AZ106" i="1" s="1"/>
  <c r="F33" i="17"/>
  <c r="AZ110" i="1" s="1"/>
  <c r="J33" i="20"/>
  <c r="AV113" i="1" s="1"/>
  <c r="AT113" i="1" s="1"/>
  <c r="J30" i="9"/>
  <c r="AG102" i="1"/>
  <c r="BC94" i="1"/>
  <c r="W32" i="1" s="1"/>
  <c r="J33" i="10"/>
  <c r="AV103" i="1" s="1"/>
  <c r="AT103" i="1" s="1"/>
  <c r="J33" i="13"/>
  <c r="AV106" i="1" s="1"/>
  <c r="AT106" i="1" s="1"/>
  <c r="J33" i="17"/>
  <c r="AV110" i="1" s="1"/>
  <c r="AT110" i="1" s="1"/>
  <c r="F33" i="21"/>
  <c r="AZ114" i="1" s="1"/>
  <c r="J33" i="3"/>
  <c r="AV96" i="1" s="1"/>
  <c r="AT96" i="1" s="1"/>
  <c r="J33" i="5"/>
  <c r="AV98" i="1" s="1"/>
  <c r="AT98" i="1" s="1"/>
  <c r="J30" i="7"/>
  <c r="AG100" i="1"/>
  <c r="AN100" i="1"/>
  <c r="J30" i="16"/>
  <c r="AG109" i="1"/>
  <c r="F33" i="5"/>
  <c r="AZ98" i="1" s="1"/>
  <c r="J33" i="2"/>
  <c r="AV95" i="1"/>
  <c r="AT95" i="1"/>
  <c r="F33" i="9"/>
  <c r="AZ102" i="1" s="1"/>
  <c r="BB94" i="1"/>
  <c r="AX94" i="1" s="1"/>
  <c r="F33" i="4"/>
  <c r="AZ97" i="1"/>
  <c r="F33" i="6"/>
  <c r="AZ99" i="1" s="1"/>
  <c r="F33" i="15"/>
  <c r="AZ108" i="1"/>
  <c r="J33" i="16"/>
  <c r="AV109" i="1"/>
  <c r="AT109" i="1" s="1"/>
  <c r="F33" i="8"/>
  <c r="AZ101" i="1"/>
  <c r="AZ107" i="1"/>
  <c r="J33" i="19"/>
  <c r="AV112" i="1" s="1"/>
  <c r="AT112" i="1" s="1"/>
  <c r="F33" i="22"/>
  <c r="AZ115" i="1"/>
  <c r="J33" i="22"/>
  <c r="AV115" i="1" s="1"/>
  <c r="AT115" i="1" s="1"/>
  <c r="BA94" i="1"/>
  <c r="W30" i="1" s="1"/>
  <c r="F33" i="3"/>
  <c r="AZ96" i="1"/>
  <c r="J33" i="6"/>
  <c r="AV99" i="1" s="1"/>
  <c r="AT99" i="1" s="1"/>
  <c r="J33" i="9"/>
  <c r="AV102" i="1" s="1"/>
  <c r="AT102" i="1" s="1"/>
  <c r="F33" i="16"/>
  <c r="AZ109" i="1" s="1"/>
  <c r="F33" i="19"/>
  <c r="AZ112" i="1" s="1"/>
  <c r="J33" i="21"/>
  <c r="AV114" i="1"/>
  <c r="AT114" i="1" s="1"/>
  <c r="J30" i="14" l="1"/>
  <c r="J96" i="14"/>
  <c r="BK130" i="6"/>
  <c r="J130" i="6"/>
  <c r="P136" i="18"/>
  <c r="AU111" i="1"/>
  <c r="BK125" i="17"/>
  <c r="J125" i="17"/>
  <c r="J96" i="17"/>
  <c r="BK136" i="18"/>
  <c r="J136" i="18" s="1"/>
  <c r="J30" i="18" s="1"/>
  <c r="AG111" i="1" s="1"/>
  <c r="AN111" i="1" s="1"/>
  <c r="P141" i="5"/>
  <c r="AU98" i="1"/>
  <c r="R141" i="5"/>
  <c r="T141" i="5"/>
  <c r="R130" i="6"/>
  <c r="T128" i="19"/>
  <c r="T136" i="18"/>
  <c r="J39" i="19"/>
  <c r="J39" i="7"/>
  <c r="J39" i="9"/>
  <c r="J39" i="16"/>
  <c r="BK122" i="4"/>
  <c r="J122" i="4"/>
  <c r="J96" i="4" s="1"/>
  <c r="J96" i="9"/>
  <c r="BK119" i="13"/>
  <c r="J119" i="13"/>
  <c r="BK124" i="15"/>
  <c r="J124" i="15"/>
  <c r="J96" i="15"/>
  <c r="J124" i="16"/>
  <c r="J97" i="16"/>
  <c r="J120" i="3"/>
  <c r="J97" i="3"/>
  <c r="BK141" i="5"/>
  <c r="J141" i="5" s="1"/>
  <c r="J96" i="5" s="1"/>
  <c r="BK122" i="8"/>
  <c r="J122" i="8"/>
  <c r="J131" i="9"/>
  <c r="J97" i="9"/>
  <c r="J126" i="17"/>
  <c r="J97" i="17"/>
  <c r="J137" i="18"/>
  <c r="J97" i="18"/>
  <c r="J129" i="19"/>
  <c r="J97" i="19"/>
  <c r="BK129" i="20"/>
  <c r="J129" i="20" s="1"/>
  <c r="J30" i="20" s="1"/>
  <c r="AG113" i="1" s="1"/>
  <c r="AN113" i="1" s="1"/>
  <c r="BK121" i="2"/>
  <c r="J121" i="2"/>
  <c r="J131" i="6"/>
  <c r="J97" i="6"/>
  <c r="BK120" i="10"/>
  <c r="J120" i="10" s="1"/>
  <c r="J96" i="10" s="1"/>
  <c r="BK119" i="11"/>
  <c r="J119" i="11" s="1"/>
  <c r="J96" i="11" s="1"/>
  <c r="J96" i="16"/>
  <c r="J96" i="19"/>
  <c r="BK120" i="22"/>
  <c r="J120" i="22"/>
  <c r="J96" i="22"/>
  <c r="BK120" i="12"/>
  <c r="J120" i="12"/>
  <c r="J96" i="12"/>
  <c r="BK122" i="21"/>
  <c r="J122" i="21" s="1"/>
  <c r="J96" i="21" s="1"/>
  <c r="AN112" i="1"/>
  <c r="AN102" i="1"/>
  <c r="AN109" i="1"/>
  <c r="J30" i="6"/>
  <c r="AG99" i="1" s="1"/>
  <c r="AN99" i="1" s="1"/>
  <c r="AZ94" i="1"/>
  <c r="W29" i="1" s="1"/>
  <c r="J30" i="2"/>
  <c r="AG95" i="1"/>
  <c r="AN95" i="1" s="1"/>
  <c r="J30" i="3"/>
  <c r="AG96" i="1" s="1"/>
  <c r="AN96" i="1" s="1"/>
  <c r="AY94" i="1"/>
  <c r="J30" i="13"/>
  <c r="AG106" i="1"/>
  <c r="AN106" i="1" s="1"/>
  <c r="J30" i="8"/>
  <c r="AG101" i="1"/>
  <c r="AN101" i="1" s="1"/>
  <c r="AW94" i="1"/>
  <c r="AK30" i="1" s="1"/>
  <c r="W31" i="1"/>
  <c r="AG107" i="1" l="1"/>
  <c r="AN107" i="1" s="1"/>
  <c r="J39" i="14"/>
  <c r="J39" i="6"/>
  <c r="J96" i="6"/>
  <c r="J39" i="8"/>
  <c r="J96" i="13"/>
  <c r="J96" i="18"/>
  <c r="J39" i="3"/>
  <c r="J96" i="8"/>
  <c r="J96" i="20"/>
  <c r="J96" i="2"/>
  <c r="J39" i="13"/>
  <c r="J39" i="20"/>
  <c r="J39" i="2"/>
  <c r="J39" i="18"/>
  <c r="AV94" i="1"/>
  <c r="AK29" i="1" s="1"/>
  <c r="J30" i="5"/>
  <c r="AG98" i="1"/>
  <c r="AN98" i="1" s="1"/>
  <c r="AU94" i="1"/>
  <c r="J30" i="10"/>
  <c r="AG103" i="1"/>
  <c r="AN103" i="1"/>
  <c r="J30" i="17"/>
  <c r="AG110" i="1"/>
  <c r="AN110" i="1"/>
  <c r="J30" i="11"/>
  <c r="AG104" i="1"/>
  <c r="AN104" i="1"/>
  <c r="J30" i="4"/>
  <c r="AG97" i="1"/>
  <c r="AN97" i="1"/>
  <c r="J30" i="22"/>
  <c r="AG115" i="1"/>
  <c r="AN115" i="1"/>
  <c r="J30" i="12"/>
  <c r="AG105" i="1"/>
  <c r="AN105" i="1"/>
  <c r="J30" i="15"/>
  <c r="AG108" i="1"/>
  <c r="AN108" i="1"/>
  <c r="J30" i="21"/>
  <c r="AG114" i="1"/>
  <c r="AN114" i="1"/>
  <c r="J39" i="17" l="1"/>
  <c r="J39" i="10"/>
  <c r="J39" i="15"/>
  <c r="J39" i="4"/>
  <c r="J39" i="11"/>
  <c r="J39" i="12"/>
  <c r="J39" i="21"/>
  <c r="J39" i="5"/>
  <c r="J39" i="22"/>
  <c r="AG94" i="1"/>
  <c r="AK26" i="1" s="1"/>
  <c r="AK35" i="1" s="1"/>
  <c r="AT94" i="1"/>
  <c r="AN94" i="1" l="1"/>
</calcChain>
</file>

<file path=xl/sharedStrings.xml><?xml version="1.0" encoding="utf-8"?>
<sst xmlns="http://schemas.openxmlformats.org/spreadsheetml/2006/main" count="40328" uniqueCount="5920">
  <si>
    <t>Export Komplet</t>
  </si>
  <si>
    <t/>
  </si>
  <si>
    <t>2.0</t>
  </si>
  <si>
    <t>ZAMOK</t>
  </si>
  <si>
    <t>False</t>
  </si>
  <si>
    <t>{7cc34919-81a3-4be4-90f8-a7188a8c3cfc}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</si>
  <si>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</si>
  <si>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</si>
  <si>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</si>
  <si>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</si>
  <si>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</si>
  <si>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</si>
  <si>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</si>
  <si>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</si>
  <si>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03_2026_AKTUALIZACE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</si>
  <si>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</si>
  <si>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</si>
  <si>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MŠ KOVÁŘSKÁ II - REKONSTRUKCE OBJEKTU</t>
  </si>
  <si>
    <t>KSO:</t>
  </si>
  <si>
    <t>CC-CZ:</t>
  </si>
  <si>
    <t>Místo:</t>
  </si>
  <si>
    <t>U Školičky 2176/1, 2177/3, Praha 9</t>
  </si>
  <si>
    <t>Datum:</t>
  </si>
  <si>
    <t>19. 12. 2025</t>
  </si>
  <si>
    <t>Zadavatel:</t>
  </si>
  <si>
    <t>IČ:</t>
  </si>
  <si>
    <t>MČ Praha 9</t>
  </si>
  <si>
    <t>DIČ:</t>
  </si>
  <si>
    <t>Uchazeč:</t>
  </si>
  <si>
    <t>Vyplň údaj</t>
  </si>
  <si>
    <t>Projektant:</t>
  </si>
  <si>
    <t>ArtStat s.r.o.</t>
  </si>
  <si>
    <t>True</t>
  </si>
  <si>
    <t>Zpracovatel:</t>
  </si>
  <si>
    <t>Vladimír Mrázek</t>
  </si>
  <si>
    <t>Poznámka:</t>
  </si>
  <si>
    <t>Soupis prací je sestaven s využitím položek Cenové soustavy ÚRS (cenová úroveň 2026/I). Veškeré další informace vymezující popis a podmínky použití těchto položek z Cenové soustavy, které nejsou uvedeny přímo v soupisu prací, jsou neomezeně dálkově k dispozici na webu www.podminky.urs.cz. Položky soupisu prací, které nemají ve sloupci „Cenová soustava“ veden žádný údaj, nepochází z Cenové soustavy ÚRS. Soupis prací je zpracován v rozsahu a podrobnosti projektu pro provádění stavby. Součástí položek uvedených ve výkazu výměr jsou i veškeré s nimi spojené práce, které jsou zapotřebí pro provedení kompletní dodávky díla tak, aby cena byla konečná a zahrnovala celou dodávku a to i když nejsou tyto práce zvlášť uvedeny ve výkazu výměr. To znamená, že veškeré položky patrné z výkazů, tabulek, detailů, výkresů a technických zpráv je třeba v nabídkové ceně ocenit jako kompletně vykonané práce vč. materiálu, nářadí a strojů nutných k práci, i když tyto nejsou ve výkazu výměr vypsány zvlášť. V případě, že má zhotovitel pochyby ohledně plánovaných položek ve výkazech, výkresech a technických zprávách, má za povinnost toto sdělit před odevzdáním nabídkové ceny. Po odevzdání nebude brán na zhotovitelem požadované položky navíc zřetel. Výkaz výměr neslouží jako podklad pro objednávky materiálu v rámci dodávky stavby.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</si>
  <si>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</si>
  <si>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</si>
  <si>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</si>
  <si>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</si>
  <si>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</si>
  <si>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</si>
  <si>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</si>
  <si>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</si>
  <si>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</si>
  <si>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</si>
  <si>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</si>
  <si>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</si>
  <si>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</si>
  <si>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</si>
  <si>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</si>
  <si>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</si>
  <si>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</si>
  <si>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</si>
  <si>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</si>
  <si>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</si>
  <si>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</si>
  <si>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</si>
  <si>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</si>
  <si>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</si>
  <si>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</si>
  <si>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</si>
  <si>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</si>
  <si>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</si>
  <si>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</si>
  <si>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</si>
  <si>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</si>
  <si>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</si>
  <si>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</si>
  <si>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</si>
  <si>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</si>
  <si>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</si>
  <si>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</si>
  <si>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</si>
  <si>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</si>
  <si>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</si>
  <si>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</si>
  <si>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</si>
  <si>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</si>
  <si>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</si>
  <si>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</si>
  <si>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</t>
  </si>
  <si>
    <t>VEDLEJŠÍ A OSTATNÍ NÁKLADY</t>
  </si>
  <si>
    <t>STA</t>
  </si>
  <si>
    <t>1</t>
  </si>
  <si>
    <t>{c9581ed6-97e6-419d-8ee4-aebe8d031f6b}</t>
  </si>
  <si>
    <t>2</t>
  </si>
  <si>
    <t>02</t>
  </si>
  <si>
    <t>KÁCENÍ, OCHRANA ZELENĚ</t>
  </si>
  <si>
    <t>{45e6b28a-913f-44bc-a50b-1a7d134649f0}</t>
  </si>
  <si>
    <t>03</t>
  </si>
  <si>
    <t>BOURACÍ PRÁCE, DEMOLICE</t>
  </si>
  <si>
    <t>{80d1a09e-164f-458c-a35f-e2bfab1fe93d}</t>
  </si>
  <si>
    <t>04</t>
  </si>
  <si>
    <t>STAVEBNÍ PRÁCE</t>
  </si>
  <si>
    <t>{7fdbab56-7042-41b0-add9-5c160252b741}</t>
  </si>
  <si>
    <t>05</t>
  </si>
  <si>
    <t>ZDRAVOTECHNIKA</t>
  </si>
  <si>
    <t>{ac3a8fc6-4d25-4005-8141-87e1ffc0ef30}</t>
  </si>
  <si>
    <t>06</t>
  </si>
  <si>
    <t>VYTÁPĚNÍ + CHLAZENÍ</t>
  </si>
  <si>
    <t>{839cfe0e-b8b1-4b2b-9617-dd96c39e6097}</t>
  </si>
  <si>
    <t>07</t>
  </si>
  <si>
    <t>VZDUCHOTECHNIKA</t>
  </si>
  <si>
    <t>{93ef1c06-a1c2-4c9c-a982-cd031a04f85f}</t>
  </si>
  <si>
    <t>08</t>
  </si>
  <si>
    <t>ELEKTROINSTALACE - SILNOPROUD</t>
  </si>
  <si>
    <t>{9e8f0bd3-8cdb-48c5-a996-e4c008fbfe9d}</t>
  </si>
  <si>
    <t>09</t>
  </si>
  <si>
    <t>HROMOSVOD A UZEMNĚNÍ</t>
  </si>
  <si>
    <t>{feddf7dc-5e38-4770-9f77-7a061e5fed50}</t>
  </si>
  <si>
    <t>10</t>
  </si>
  <si>
    <t>DATA</t>
  </si>
  <si>
    <t>{866284a7-4dfa-463d-97ee-11af1e89565d}</t>
  </si>
  <si>
    <t>11</t>
  </si>
  <si>
    <t>EZS</t>
  </si>
  <si>
    <t>{77e0baab-3517-40c1-a03d-38f67b21c238}</t>
  </si>
  <si>
    <t>FVE</t>
  </si>
  <si>
    <t>{04893f20-b0bc-4d77-a4e8-ba848e0a60f9}</t>
  </si>
  <si>
    <t>13</t>
  </si>
  <si>
    <t>GASTRO</t>
  </si>
  <si>
    <t>{5ea9f628-c4c9-45c3-b248-3b0c610f4bb4}</t>
  </si>
  <si>
    <t>14</t>
  </si>
  <si>
    <t>DEŠŤOVÁ KANALIZACE</t>
  </si>
  <si>
    <t>{8e920fae-51de-4ef0-a16c-1759b4085f2b}</t>
  </si>
  <si>
    <t>15</t>
  </si>
  <si>
    <t>VODOVODNÍ PŘÍPOJKA</t>
  </si>
  <si>
    <t>{1160e3d1-2085-4e7d-bad4-e5cd8742f67d}</t>
  </si>
  <si>
    <t>16</t>
  </si>
  <si>
    <t>KOMUNIKACE A ZPEVNĚNÉ PLOCHY</t>
  </si>
  <si>
    <t>{d94749b0-89d3-44e0-9fc7-3eb93a4ca8e1}</t>
  </si>
  <si>
    <t>17</t>
  </si>
  <si>
    <t>ZAHRADA MŠ - HŘIŠTĚ A SADOVÉ ÚPRAVY</t>
  </si>
  <si>
    <t>{b6f8f605-de8c-40da-881b-5f5ecf347f3a}</t>
  </si>
  <si>
    <t>18</t>
  </si>
  <si>
    <t>ZAHRADA MŠ - OPLOCENÍ</t>
  </si>
  <si>
    <t>{e7ae2f12-4f14-4b88-a478-08439bf42371}</t>
  </si>
  <si>
    <t>19</t>
  </si>
  <si>
    <t>VEŘEJNÉ HŘIŠTĚ A SADOVÉ ÚPRAVY</t>
  </si>
  <si>
    <t>{06626229-482c-490d-a970-730cf6861765}</t>
  </si>
  <si>
    <t>20</t>
  </si>
  <si>
    <t>VEŘEJNÉ HŘIŠTĚ - OPLOCENÍ</t>
  </si>
  <si>
    <t>{0dd842c8-56ca-4e46-9885-f3fc78aabe8e}</t>
  </si>
  <si>
    <t>MaR</t>
  </si>
  <si>
    <t>{2ae5b185-a9d5-438a-a027-5803168d4679}</t>
  </si>
  <si>
    <t>KRYCÍ LIST SOUPISU PRACÍ</t>
  </si>
  <si>
    <t>Objekt:</t>
  </si>
  <si>
    <t>01 - VEDLEJŠÍ A OSTATNÍ NÁKLADY</t>
  </si>
  <si>
    <t>REKAPITULACE ČLENĚNÍ SOUPISU PRACÍ</t>
  </si>
  <si>
    <t>Kód dílu - Popis</t>
  </si>
  <si>
    <t>Cena celkem [CZK]</t>
  </si>
  <si>
    <t>Náklady ze soupisu prací</t>
  </si>
  <si>
    <t>-1</t>
  </si>
  <si>
    <t>VRN - Vedlejší rozpočtové náklady</t>
  </si>
  <si>
    <t xml:space="preserve">    VRN1 - Průzkumné, zeměměřičské a projektové práce</t>
  </si>
  <si>
    <t xml:space="preserve">    VRN3 - Zařízení staveniště</t>
  </si>
  <si>
    <t xml:space="preserve">    VRN4 - Inženýrská činnost</t>
  </si>
  <si>
    <t xml:space="preserve">    VRN9 -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</si>
  <si>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</si>
  <si>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</si>
  <si>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</si>
  <si>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</si>
  <si>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</si>
  <si>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</si>
  <si>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</si>
  <si>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</si>
  <si>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</si>
  <si>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</si>
  <si>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</si>
  <si>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</si>
  <si>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</si>
  <si>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VRN</t>
  </si>
  <si>
    <t>Vedlejší rozpočtové náklady</t>
  </si>
  <si>
    <t>5</t>
  </si>
  <si>
    <t>ROZPOCET</t>
  </si>
  <si>
    <t>VRN1</t>
  </si>
  <si>
    <t>Průzkumné, zeměměřičské a projektové práce</t>
  </si>
  <si>
    <t>K</t>
  </si>
  <si>
    <t>013254000</t>
  </si>
  <si>
    <t>Dokumentace skutečného provedení stavby</t>
  </si>
  <si>
    <t>kpl</t>
  </si>
  <si>
    <t>1024</t>
  </si>
  <si>
    <t>-1079363135</t>
  </si>
  <si>
    <t>0132541</t>
  </si>
  <si>
    <t>Dokumentace dílenská</t>
  </si>
  <si>
    <t>1345009840</t>
  </si>
  <si>
    <t>3</t>
  </si>
  <si>
    <t>0132542</t>
  </si>
  <si>
    <t>Dokumentace zdolávání požáru (pro FVE elektrárnu)</t>
  </si>
  <si>
    <t>1471553510</t>
  </si>
  <si>
    <t>VRN3</t>
  </si>
  <si>
    <t>Zařízení staveniště</t>
  </si>
  <si>
    <t>4</t>
  </si>
  <si>
    <t>030001000</t>
  </si>
  <si>
    <t>-657492281</t>
  </si>
  <si>
    <t>P</t>
  </si>
  <si>
    <t>Poznámka k položce:_x000D_
Poznámka k položce:_x000D__x000D_
V rámci ZS jsou obsaženy veškeré činnosti a opatření nezbytné pro zajištění stavby_x000D__x000D__x000D_
- Oplocení staveniště_x000D__x000D_
- Náklady na stavební buňky_x000D__x000D__x000D__x000D_
- Skládky na staveništi_x000D__x000D__x000D_
- Provizorní staveništní komunikace_x000D__x000D__x000D_
- Náklady na provoz a údržbu vybavení staveniště_x000D__x000D__x000D__x000D_
- Připojení staveniště na inženýrské sítě_x000D__x000D__x000D__x000D_
- Zabezpečení staveniště_x000D__x000D__x000D__x000D_
- Energie pro zařízení staveniště_x000D__x000D__x000D__x000D_
- Opatření na ochranu pozemků sousedních se staveništěm_x000D__x000D__x000D__x000D_
- Informační tabule na staveništi_x000D__x000D__x000D__x000D_
- Zrušení zařízení staveniště_x000D__x000D__x000D__x000D_
- Rozebrání, bourání a odvoz zařízení staveniště</t>
  </si>
  <si>
    <t>0300010</t>
  </si>
  <si>
    <t>Provizorní zpevněná plocha ze silničních panelů</t>
  </si>
  <si>
    <t>m2</t>
  </si>
  <si>
    <t>1716045209</t>
  </si>
  <si>
    <t>6</t>
  </si>
  <si>
    <t>0300011</t>
  </si>
  <si>
    <t>Stacionární jeřáb</t>
  </si>
  <si>
    <t>1006209290</t>
  </si>
  <si>
    <t>VRN4</t>
  </si>
  <si>
    <t>Inženýrská činnost</t>
  </si>
  <si>
    <t>7</t>
  </si>
  <si>
    <t>041414000</t>
  </si>
  <si>
    <t>Plán BOZP na staveništi</t>
  </si>
  <si>
    <t>-1162769917</t>
  </si>
  <si>
    <t>8</t>
  </si>
  <si>
    <t>041434000</t>
  </si>
  <si>
    <t>Technik BOZP na staveništi</t>
  </si>
  <si>
    <t>118805216</t>
  </si>
  <si>
    <t>9</t>
  </si>
  <si>
    <t>0432031</t>
  </si>
  <si>
    <t>Měření činitele zvukové pohltivosti v učebně (akustika v objektu)</t>
  </si>
  <si>
    <t>kus</t>
  </si>
  <si>
    <t>278764134</t>
  </si>
  <si>
    <t>Poznámka k položce:_x000D_
jedná se o měření činitele zvukové pohltivosti v dozvukové místnosti dle normy ČSN EN ISO 354; měřeny budou vzorky NFR, LAO a ZLAO; součástí měření je také vyhodnocení a protokolární zpracování výsledků s příslušnými závěry v komplexní vazbě na akustiku; součástí položky není zhotovení vzorků a jejich doprava do zkušební laboratoře</t>
  </si>
  <si>
    <t>0432032</t>
  </si>
  <si>
    <t>Měření doby dozvuku v učebně - etapové (akustika v objektu)</t>
  </si>
  <si>
    <t>-325044470</t>
  </si>
  <si>
    <t xml:space="preserve">Poznámka k položce:_x000D_
jedná se o etapové měření doby dozvuku sálu dle normy ČSN EN ISO 3382-1; součástí měření je také vyhodnocení a protokolární zpracování výsledků s příslušnými závěry v komplexní vazbě na akustiku prostoru jako celku </t>
  </si>
  <si>
    <t>0432033</t>
  </si>
  <si>
    <t>Měření doby dozvukuv učebně - závěrečné (akustika v objektu)</t>
  </si>
  <si>
    <t>-1038112056</t>
  </si>
  <si>
    <t xml:space="preserve">Poznámka k položce:_x000D_
jedná se o závěrečné měření doby dozvuku sálu dle normy ČSN EN ISO 3382-1; součástí měření je také vyhodnocení a protokolární zpracování výsledků </t>
  </si>
  <si>
    <t>0432041</t>
  </si>
  <si>
    <t>Měření hluku ze stacionárních zdrojů (exterier) - viz požadavky závazného stanoviska HSHMP</t>
  </si>
  <si>
    <t>993023582</t>
  </si>
  <si>
    <t>VRN9</t>
  </si>
  <si>
    <t>Ostatní náklady</t>
  </si>
  <si>
    <t>0910021</t>
  </si>
  <si>
    <t>Náklady na vzorky</t>
  </si>
  <si>
    <t>418261230</t>
  </si>
  <si>
    <t>0910022</t>
  </si>
  <si>
    <t>Zábory, DIO</t>
  </si>
  <si>
    <t>315445146</t>
  </si>
  <si>
    <t>02 - KÁCENÍ, OCHRANA ZELENĚ</t>
  </si>
  <si>
    <t>HSV - Práce a dodávky HSV</t>
  </si>
  <si>
    <t xml:space="preserve">    1 - Zemní práce</t>
  </si>
  <si>
    <t xml:space="preserve">    9.1 - Ochrana stávající zeleně</t>
  </si>
  <si>
    <t>HSV</t>
  </si>
  <si>
    <t>Práce a dodávky HSV</t>
  </si>
  <si>
    <t>Zemní práce</t>
  </si>
  <si>
    <t>111251102</t>
  </si>
  <si>
    <t>Odstranění křovin a stromů průměru kmene do 100 mm i s kořeny sklonu terénu do 1:5 z celkové plochy přes 100 do 500 m2 strojně</t>
  </si>
  <si>
    <t>CS ÚRS 2026 01</t>
  </si>
  <si>
    <t>-650850524</t>
  </si>
  <si>
    <t>VV</t>
  </si>
  <si>
    <t>+6,0+2,0+35,0+7,0+6,0+181,0+20,0+15,0+23,0</t>
  </si>
  <si>
    <t>11210110</t>
  </si>
  <si>
    <t>Odstranění stromů listnatých průměru kmene do 100 mm, vč kořenů</t>
  </si>
  <si>
    <t>-814888497</t>
  </si>
  <si>
    <t>112101101</t>
  </si>
  <si>
    <t>Odstranění stromů listnatých průměru kmene přes 100 do 300 mm</t>
  </si>
  <si>
    <t>1014114738</t>
  </si>
  <si>
    <t>112101121</t>
  </si>
  <si>
    <t>Odstranění stromů jehličnatých průměru kmene přes 100 do 300 mm</t>
  </si>
  <si>
    <t>-209228767</t>
  </si>
  <si>
    <t>112251101</t>
  </si>
  <si>
    <t>Odstranění pařezů průměru přes 100 do 300 mm</t>
  </si>
  <si>
    <t>649671419</t>
  </si>
  <si>
    <t>1122519</t>
  </si>
  <si>
    <t>Odvoz a likvidace rostlinného materiálu</t>
  </si>
  <si>
    <t>-138190524</t>
  </si>
  <si>
    <t>9.1</t>
  </si>
  <si>
    <t>Ochrana stávající zeleně</t>
  </si>
  <si>
    <t>91-01</t>
  </si>
  <si>
    <t>Montáž a demontáž (včetně komplet materiálů) ochrany kmene a kořenového prostoru stávajících vzrostlých stromů - č.16, 19, 20, 29, 33 a 35-41 (viz. TZ) v blízkosti provádění stavebních prací</t>
  </si>
  <si>
    <t>-663447561</t>
  </si>
  <si>
    <t>Poznámka k položce:_x000D_
přesný rozsah bude řešen v rámci AD</t>
  </si>
  <si>
    <t>91-02</t>
  </si>
  <si>
    <t>Montáž a demontáž (včetně komplet materiálů) ochrany kmene stávajících mladých stromů - č.25, 42 a 43 (viz. TZ)</t>
  </si>
  <si>
    <t>725389957</t>
  </si>
  <si>
    <t>91-03</t>
  </si>
  <si>
    <t>Montáž a demontáž (včetně komplet materiálů) ochrany kořenového prostoru stávajících ponechaných porostů keřů - č.18, 22, 23 a 28</t>
  </si>
  <si>
    <t>-1095076207</t>
  </si>
  <si>
    <t>03 - BOURACÍ PRÁCE, DEMOLICE</t>
  </si>
  <si>
    <t xml:space="preserve">    9 - Ostatní konstrukce a práce, bourání</t>
  </si>
  <si>
    <t xml:space="preserve">    997 - Doprava suti a vybouraných hmot</t>
  </si>
  <si>
    <t>PSV - Práce a dodávky PSV</t>
  </si>
  <si>
    <t xml:space="preserve">    712 - Povlakové krytiny</t>
  </si>
  <si>
    <t>111301111</t>
  </si>
  <si>
    <t>Sejmutí drnu tl do 100 mm s přemístěním do 50 m nebo naložením na dopravní prostředek</t>
  </si>
  <si>
    <t>588039257</t>
  </si>
  <si>
    <t>113106187</t>
  </si>
  <si>
    <t>Rozebrání dlažeb vozovek ze zámkové dlažby s ložem z kameniva strojně pl do 50 m2</t>
  </si>
  <si>
    <t>1256092133</t>
  </si>
  <si>
    <t>+19,5*2,0</t>
  </si>
  <si>
    <t>+4,0*5,0</t>
  </si>
  <si>
    <t>Součet</t>
  </si>
  <si>
    <t>113107170</t>
  </si>
  <si>
    <t>Odstranění krytu z betonu prostého tl do 100 mm strojně pl přes 50 do 200 m2</t>
  </si>
  <si>
    <t>-957085331</t>
  </si>
  <si>
    <t>+4,0*18,5</t>
  </si>
  <si>
    <t>113107242</t>
  </si>
  <si>
    <t>Odstranění krytu živičného tl přes 50 do 100 mm strojně pl přes 200 m2</t>
  </si>
  <si>
    <t>535181781</t>
  </si>
  <si>
    <t>+5,0*3,5+2,5*4,5+4,0*9,0</t>
  </si>
  <si>
    <t>+1,5*10,5+5,0*7,0+4,0*5,0+12,0*9,0+12,5*4,5+2,0*6,5+5,0*6,5+5,0*21,0+3,0*5,0+4,0*6,5+5,0*7,0</t>
  </si>
  <si>
    <t>113107322</t>
  </si>
  <si>
    <t>Odstranění podkladu z kameniva drceného tl přes 100 do 200 mm strojně pl do 50 m2</t>
  </si>
  <si>
    <t>1329019353</t>
  </si>
  <si>
    <t>"dlažba"+59,0</t>
  </si>
  <si>
    <t>113107162</t>
  </si>
  <si>
    <t>Odstranění podkladu z kameniva drceného tl přes 100 do 200 mm strojně pl přes 50 do 200 m2</t>
  </si>
  <si>
    <t>-354479300</t>
  </si>
  <si>
    <t>"beton"+74,0</t>
  </si>
  <si>
    <t>113107222</t>
  </si>
  <si>
    <t>Odstranění podkladu z kameniva drceného tl přes 100 do 200 mm strojně pl přes 200 m2</t>
  </si>
  <si>
    <t>-1806465547</t>
  </si>
  <si>
    <t>"asfalt"+526,25</t>
  </si>
  <si>
    <t>113202111</t>
  </si>
  <si>
    <t>Vytrhání obrub krajníků obrubníků stojatých</t>
  </si>
  <si>
    <t>m</t>
  </si>
  <si>
    <t>1671592051</t>
  </si>
  <si>
    <t>+25,0+19,0+23,0</t>
  </si>
  <si>
    <t>Ostatní konstrukce a práce, bourání</t>
  </si>
  <si>
    <t>981011313</t>
  </si>
  <si>
    <t>Demolice budov zděných na MVC podíl konstrukcí přes 15 do 20 % postupným rozebíráním</t>
  </si>
  <si>
    <t>m3</t>
  </si>
  <si>
    <t>605113251</t>
  </si>
  <si>
    <t>+10,5*38,1*5,3</t>
  </si>
  <si>
    <t>+3,3*3,0*5,0</t>
  </si>
  <si>
    <t>+12,5*7,1*4,5</t>
  </si>
  <si>
    <t>+3,0*2,8*5,0</t>
  </si>
  <si>
    <t>+1,0*1,3*8,0</t>
  </si>
  <si>
    <t>961044111</t>
  </si>
  <si>
    <t>Bourání základů z betonu prostého</t>
  </si>
  <si>
    <t>242578235</t>
  </si>
  <si>
    <t>"objekt"</t>
  </si>
  <si>
    <t>+0,7*0,9*(2*38,0+3*10,5+2*7,0+12,5)</t>
  </si>
  <si>
    <t>+0,5*0,9*(3*3,0+2*3,5)</t>
  </si>
  <si>
    <t>+0,5*0,6*(2*9,5)</t>
  </si>
  <si>
    <t>+1,0*1,5*1,5</t>
  </si>
  <si>
    <t>Mezisoučet</t>
  </si>
  <si>
    <t>"oplocení, drobné objekty"+10,0</t>
  </si>
  <si>
    <t>981001</t>
  </si>
  <si>
    <t>Vybourání oplocení - pletivo na sloupky</t>
  </si>
  <si>
    <t>191363259</t>
  </si>
  <si>
    <t>+50,0+23,0+40,0+40,0+14,0+19,0</t>
  </si>
  <si>
    <t>9810011</t>
  </si>
  <si>
    <t>Vybourání 2kř brány v oplocení</t>
  </si>
  <si>
    <t>-394738396</t>
  </si>
  <si>
    <t>981003</t>
  </si>
  <si>
    <t>Vybourání pískovišť</t>
  </si>
  <si>
    <t>126691844</t>
  </si>
  <si>
    <t>981004</t>
  </si>
  <si>
    <t>Vybourání dřevěného skladu</t>
  </si>
  <si>
    <t>-1811745879</t>
  </si>
  <si>
    <t>981005</t>
  </si>
  <si>
    <t>Vybourání drobného vybavení (lavičky, apod)</t>
  </si>
  <si>
    <t>312382713</t>
  </si>
  <si>
    <t>981009</t>
  </si>
  <si>
    <t>Demontáž a uložení herních prvků a stínících plachet</t>
  </si>
  <si>
    <t>815960133</t>
  </si>
  <si>
    <t>997</t>
  </si>
  <si>
    <t>Doprava suti a vybouraných hmot</t>
  </si>
  <si>
    <t>997013501</t>
  </si>
  <si>
    <t>Odvoz suti a vybouraných hmot na skládku nebo meziskládku do 1 km se složením</t>
  </si>
  <si>
    <t>t</t>
  </si>
  <si>
    <t>-2044690982</t>
  </si>
  <si>
    <t>997013509</t>
  </si>
  <si>
    <t>Příplatek k odvozu suti a vybouraných hmot na skládku ZKD 1 km přes 1 km</t>
  </si>
  <si>
    <t>1328846913</t>
  </si>
  <si>
    <t>Poznámka k položce:_x000D_
+30 km - indexováno v jednotkové ceně</t>
  </si>
  <si>
    <t>997013631</t>
  </si>
  <si>
    <t>Poplatek za uložení na skládce (skládkovné) stavebního odpadu směsného kód odpadu 17 09 04</t>
  </si>
  <si>
    <t>-309597657</t>
  </si>
  <si>
    <t>+1497,877</t>
  </si>
  <si>
    <t>-(268,04+191,183+115,775+0,42)</t>
  </si>
  <si>
    <t>997013821</t>
  </si>
  <si>
    <t>Poplatek za uložení na skládce (skládkovné) stavebního odpadu s obsahem azbestu kód odpadu 17 06 05</t>
  </si>
  <si>
    <t>CS ÚRS 2025 02</t>
  </si>
  <si>
    <t>755788557</t>
  </si>
  <si>
    <t>997013861</t>
  </si>
  <si>
    <t>Poplatek za předání recyklačnímu zařízení stavebního odpadu z prostého betonu kód odpadu 17 01 01</t>
  </si>
  <si>
    <t>-1964775179</t>
  </si>
  <si>
    <t>22</t>
  </si>
  <si>
    <t>997013873</t>
  </si>
  <si>
    <t>Poplatek za předání recyklačnímu zařízení zeminy a kamení kód odpadu 17 05 04</t>
  </si>
  <si>
    <t>-1695475992</t>
  </si>
  <si>
    <t>23</t>
  </si>
  <si>
    <t>997013875</t>
  </si>
  <si>
    <t>Poplatek za předání recyklačnímu zařízení stavebního odpadu asfaltového bez obsahu dehtu kód odpadu 17 03 02</t>
  </si>
  <si>
    <t>-1167674944</t>
  </si>
  <si>
    <t>24</t>
  </si>
  <si>
    <t>997901</t>
  </si>
  <si>
    <t>Odborná předepsaná manipulace s materiálem s obsahem azbestu na staveništi</t>
  </si>
  <si>
    <t>-647720941</t>
  </si>
  <si>
    <t>25</t>
  </si>
  <si>
    <t>997902</t>
  </si>
  <si>
    <t>Monitoring v průběhu provádění prací s materiálem s obsahem azbestu na staveništi</t>
  </si>
  <si>
    <t>949849434</t>
  </si>
  <si>
    <t>PSV</t>
  </si>
  <si>
    <t>Práce a dodávky PSV</t>
  </si>
  <si>
    <t>712</t>
  </si>
  <si>
    <t>Povlakové krytiny</t>
  </si>
  <si>
    <t>26</t>
  </si>
  <si>
    <t>7123408</t>
  </si>
  <si>
    <t>Odstranění povlakové krytiny střech do 10° z pásů s výskytem azbestu</t>
  </si>
  <si>
    <t>-366440467</t>
  </si>
  <si>
    <t>P01a_vinyl</t>
  </si>
  <si>
    <t>330,79</t>
  </si>
  <si>
    <t>P01b_KD_30_30</t>
  </si>
  <si>
    <t>58,08</t>
  </si>
  <si>
    <t>P01b_kerdl</t>
  </si>
  <si>
    <t>92,18</t>
  </si>
  <si>
    <t>P01c_zona</t>
  </si>
  <si>
    <t>31,47</t>
  </si>
  <si>
    <t>P01d_KD_30_30</t>
  </si>
  <si>
    <t>21,05</t>
  </si>
  <si>
    <t>P02a_vinyl</t>
  </si>
  <si>
    <t>376,28</t>
  </si>
  <si>
    <t>P02b_KD_30_30</t>
  </si>
  <si>
    <t>55,96</t>
  </si>
  <si>
    <t>04 - STAVEBNÍ PRÁCE</t>
  </si>
  <si>
    <t>P02b_kerdl</t>
  </si>
  <si>
    <t>86,46</t>
  </si>
  <si>
    <t>P03b_KD_30_30</t>
  </si>
  <si>
    <t>2,7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</si>
  <si>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</si>
  <si>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</si>
  <si>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</si>
  <si>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6 - Úpravy povrchů, podlahy a osazování výplní</t>
  </si>
  <si>
    <t xml:space="preserve">    998 - Přesun hmot</t>
  </si>
  <si>
    <t xml:space="preserve">    711 - Izolace proti vodě, vlhkosti a plynům</t>
  </si>
  <si>
    <t xml:space="preserve">    713 - Izolace tepelné</t>
  </si>
  <si>
    <t xml:space="preserve">    714 - Akustická a protiotřesová opatření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</si>
  <si>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</si>
  <si>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</si>
  <si>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</si>
  <si>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</si>
  <si>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</si>
  <si>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</si>
  <si>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776 - Podlahy povlakové</t>
  </si>
  <si>
    <t xml:space="preserve">    777 - Podlahy lité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</si>
  <si>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</si>
  <si>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</si>
  <si>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</si>
  <si>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 xml:space="preserve">    790 - Ostatní výrobky</t>
  </si>
  <si>
    <t>131251105</t>
  </si>
  <si>
    <t>Hloubení jam nezapažených v hornině třídy těžitelnosti I skupiny 3 objemu do 1000 m3 strojně</t>
  </si>
  <si>
    <t>1965786095</t>
  </si>
  <si>
    <t>+0,6*(9,5*15,4+27,2*19,0+3,8*12,5)</t>
  </si>
  <si>
    <t>+0,67*2,65*2,5</t>
  </si>
  <si>
    <t>+0,42*1,8*(15,2+7,5+5,5+23,4+8,0+4,2+9,5+15,5+15,5)</t>
  </si>
  <si>
    <t>+0,42*3,3*5,2</t>
  </si>
  <si>
    <t>+0,1*0,7*(14,0+8,7+4,3+24,5+6,8+1,5+3,5+8,9+16,7+16,7+4,0+2*1,4)</t>
  </si>
  <si>
    <t>162251102</t>
  </si>
  <si>
    <t>Vodorovné přemístění přes 20 do 50 m výkopku/sypaniny z horniny třídy těžitelnosti I skupiny 1 až 3</t>
  </si>
  <si>
    <t>1397394191</t>
  </si>
  <si>
    <t>162751117</t>
  </si>
  <si>
    <t>Vodorovné přemístění přes 9 000 do 10000 m výkopku/sypaniny z horniny třídy těžitelnosti I skupiny 1 až 3</t>
  </si>
  <si>
    <t>679985616</t>
  </si>
  <si>
    <t>+524,725-101,77</t>
  </si>
  <si>
    <t>162751119</t>
  </si>
  <si>
    <t>Příplatek k vodorovnému přemístění výkopku/sypaniny z horniny třídy těžitelnosti I skupiny 1 až 3 ZKD 1000 m přes 10000 m</t>
  </si>
  <si>
    <t>1800704661</t>
  </si>
  <si>
    <t>Poznámka k položce:_x000D_
+20 km - indexováno v jednotkové ceně</t>
  </si>
  <si>
    <t>167151111</t>
  </si>
  <si>
    <t>Nakládání výkopku z hornin třídy těžitelnosti I skupiny 1 až 3 přes 100 m3</t>
  </si>
  <si>
    <t>-813585674</t>
  </si>
  <si>
    <t>171251201</t>
  </si>
  <si>
    <t>Uložení sypaniny na skládky nebo meziskládky</t>
  </si>
  <si>
    <t>53988406</t>
  </si>
  <si>
    <t>171201231</t>
  </si>
  <si>
    <t>1438668249</t>
  </si>
  <si>
    <t>+422,955*1,8</t>
  </si>
  <si>
    <t>174151101</t>
  </si>
  <si>
    <t>Zásyp jam, šachet rýh nebo kolem objektů sypaninou se zhutněním</t>
  </si>
  <si>
    <t>1998812528</t>
  </si>
  <si>
    <t>+0,42*0,7*(12,5+33,5+3,6+6,1+2,0+2,5+8,3+37,3+2*1,3)</t>
  </si>
  <si>
    <t>+1,0*0,6*(39,2+2*1,4+14,0+9,3+3,5+26,2+6,1+1,5+4,5+9,4)</t>
  </si>
  <si>
    <t>Zakládání</t>
  </si>
  <si>
    <t>21001</t>
  </si>
  <si>
    <t>Mobilizace vrtné soupravy</t>
  </si>
  <si>
    <t>890253548</t>
  </si>
  <si>
    <t>21102</t>
  </si>
  <si>
    <t>Piloty DN 600 mm - beton  C25/30 - XC2, XA1/ocel B500B - komplet provedení vč všech systémových detailů (vrtání, výztuž, betonáž, odvoz a uložení vyvrtané zeminy, ubourání hlav, apod)</t>
  </si>
  <si>
    <t>478459697</t>
  </si>
  <si>
    <t>21103</t>
  </si>
  <si>
    <t>Piloty DN 900 mm - beton C25/30-XC2, XA1/ocel B500B - komplet provedení vč všech systémových detailů (vrtání, výztuž, betonáž, odvoz a uložení vyvrtané zeminy, ubourání hlav, apod)</t>
  </si>
  <si>
    <t>695513880</t>
  </si>
  <si>
    <t>218111113</t>
  </si>
  <si>
    <t>Odvětrání radonu vodorovné drenážní kladené do štěrkového podsypu z plastových perforovaných trubek DN přes 80 do 100 mm - D+M vč tvarovek</t>
  </si>
  <si>
    <t>665029520</t>
  </si>
  <si>
    <t>+2*11,2+3*6,9+4,9+2*8,1+2*7,0+4*7,7+3*7,7+2,7</t>
  </si>
  <si>
    <t>218111115</t>
  </si>
  <si>
    <t>Odvětrání radonu vodorovné drenážní kladené do štěrkového podsypu z plastových perforovaných trubek DN přes 125 do 160 mm - D+M vč tvarovek</t>
  </si>
  <si>
    <t>285937915</t>
  </si>
  <si>
    <t>+2*1,3+9,2+12,8+3,5+0,7</t>
  </si>
  <si>
    <t>218121113</t>
  </si>
  <si>
    <t>Odvětrání radonu svislé z plastových trubek DN přes 125 do 160 mm - D+M vč tvarovek</t>
  </si>
  <si>
    <t>252597781</t>
  </si>
  <si>
    <t>+8,9*3</t>
  </si>
  <si>
    <t>271532212</t>
  </si>
  <si>
    <t>Podsyp pod základové konstrukce se zhutněním z hrubého kameniva frakce 16 až 32 mm</t>
  </si>
  <si>
    <t>-125693725</t>
  </si>
  <si>
    <t>+0,18*(9,3*12,9+24,75*16,4-3,7*1,35-2,15*2,0+3,7*7,4+3,7*1,1+1,9*1,9+2,5)</t>
  </si>
  <si>
    <t>273321511</t>
  </si>
  <si>
    <t>Základové desky ze ŽB tř. C 25/30-XC1</t>
  </si>
  <si>
    <t>558227247</t>
  </si>
  <si>
    <t>"lavice"+0,45*(5,9)</t>
  </si>
  <si>
    <t>"schodiště"+0,20*1,45*4,0</t>
  </si>
  <si>
    <t>273321611</t>
  </si>
  <si>
    <t>Základové desky ze ŽB tř. C 30/37-XC1</t>
  </si>
  <si>
    <t>-1430134876</t>
  </si>
  <si>
    <t>+0,20*(9,4*13,7+25,53*17,25-2,94*1,4+3,7*9,0+1,5*2,2+3,8)</t>
  </si>
  <si>
    <t>"svisle"+0,20*0,85*(2*2,1+2*2,0)</t>
  </si>
  <si>
    <t>273351121</t>
  </si>
  <si>
    <t>Zřízení bednění základových desek</t>
  </si>
  <si>
    <t>-1028542871</t>
  </si>
  <si>
    <t>+0,2*(13,5+38,5+2*1,35+34,5+6,1+1,9+3,5+8,8)</t>
  </si>
  <si>
    <t>"svisle"+0,85*(2*1,75+2*1,6+2*2,15+2*2,0)</t>
  </si>
  <si>
    <t>273351122</t>
  </si>
  <si>
    <t>Odstranění bednění základových desek</t>
  </si>
  <si>
    <t>1539059912</t>
  </si>
  <si>
    <t>27335119</t>
  </si>
  <si>
    <t>Bednění prostupů</t>
  </si>
  <si>
    <t>1218940815</t>
  </si>
  <si>
    <t>273361821</t>
  </si>
  <si>
    <t>Výztuž základových desek betonářskou ocelí 10 505 (R)</t>
  </si>
  <si>
    <t>-1009686872</t>
  </si>
  <si>
    <t>+3,815*0,110</t>
  </si>
  <si>
    <t>+122,485*0,200</t>
  </si>
  <si>
    <t>274321511</t>
  </si>
  <si>
    <t>Základové pasy ze ŽB tř. C 25/30-XC2,XA1</t>
  </si>
  <si>
    <t>-1835341833</t>
  </si>
  <si>
    <t>+0,4*0,6*(13,5+38,5+2*1,35+34,5+3,55+6,1+1,9+3,5+8,8)</t>
  </si>
  <si>
    <t>274351121</t>
  </si>
  <si>
    <t>Zřízení bednění základových pasů rovného</t>
  </si>
  <si>
    <t>-2002305531</t>
  </si>
  <si>
    <t>+2*0,6*(13,5+38,5+2*1,35+34,5+6,1+1,9+3,5+8,8)</t>
  </si>
  <si>
    <t>274351122</t>
  </si>
  <si>
    <t>Odstranění bednění základových pasů rovného</t>
  </si>
  <si>
    <t>-1463647367</t>
  </si>
  <si>
    <t>274352221</t>
  </si>
  <si>
    <t>Zřízení bednění základových pasů kruhového r do 2,5 m</t>
  </si>
  <si>
    <t>-548544162</t>
  </si>
  <si>
    <t>+0,6*(3,5+2,9)</t>
  </si>
  <si>
    <t>274352222</t>
  </si>
  <si>
    <t>Odstranění bednění základových pasů kruhového r do 2,5 m</t>
  </si>
  <si>
    <t>1533384067</t>
  </si>
  <si>
    <t>27</t>
  </si>
  <si>
    <t>274361821</t>
  </si>
  <si>
    <t>Výztuž základových pasů betonářskou ocelí 10 505 (R)</t>
  </si>
  <si>
    <t>-1753548680</t>
  </si>
  <si>
    <t>+27,132*0,060</t>
  </si>
  <si>
    <t>28</t>
  </si>
  <si>
    <t>27911313</t>
  </si>
  <si>
    <t>Základová zeď tl 150 mm z tvárnic ztraceného bednění včetně výplně z betonu tř. C 16/20 a vyztuže</t>
  </si>
  <si>
    <t>-294484237</t>
  </si>
  <si>
    <t>"dojezd"</t>
  </si>
  <si>
    <t>+0,8*(2*2,1+2*2,2)</t>
  </si>
  <si>
    <t>Svislé a kompletní konstrukce</t>
  </si>
  <si>
    <t>29</t>
  </si>
  <si>
    <t>311235121</t>
  </si>
  <si>
    <t>Zdivo jednovrstvé z cihel broušených do P10 na tenkovrstvou maltu tl 200 mm</t>
  </si>
  <si>
    <t>2079835023</t>
  </si>
  <si>
    <t>"1NP"</t>
  </si>
  <si>
    <t>+3,66*(2,5+5,9+2,6)</t>
  </si>
  <si>
    <t>"2NP"</t>
  </si>
  <si>
    <t>+3,55*(2,6)-1,0*2,1</t>
  </si>
  <si>
    <t>"budník"</t>
  </si>
  <si>
    <t>+1,5*(2*1,7+2,0)-0,4*0,4*2</t>
  </si>
  <si>
    <t>30</t>
  </si>
  <si>
    <t>311236300</t>
  </si>
  <si>
    <t>Zdivo jednovrstvé zvukově izolační na tenkovrstvou maltu z cihel děrovaných broušených do P20 tl 175 mm</t>
  </si>
  <si>
    <t>-1686061737</t>
  </si>
  <si>
    <t>+3,66*(10,0+3,1)-0,8*2,1*2</t>
  </si>
  <si>
    <t>+3,66*(5,6+1,0+5,1+5,6+6,4)-0,9*2,1-1,0*2,1-1,5*2,1-2,85*1,0</t>
  </si>
  <si>
    <t>+3,66*(3,0)-1,0*2,2</t>
  </si>
  <si>
    <t>+3,66*(4,2+1,4+0,6+2*5,1)-0,9*2,1-1,0*2,1-1,5*2,1-2,85*1,0</t>
  </si>
  <si>
    <t>+3,55*(5,9+1,2)-0,8*2,1-1,9*2,1</t>
  </si>
  <si>
    <t>+3,55*(3,0+5,1+5,6+0,2+6,4)-0,9*2,1-1,0*2,1*2-1,5*2,1-2,85*1,0</t>
  </si>
  <si>
    <t>+3,55*(4,9+1,2+2*5,1)-0,9*2,1-1,0*2,1-1,5*2,1-2,85*1,0</t>
  </si>
  <si>
    <t>31</t>
  </si>
  <si>
    <t>311321611</t>
  </si>
  <si>
    <t>Nosná zeď ze ŽB tř. C 30/37-XC1</t>
  </si>
  <si>
    <t>-457055747</t>
  </si>
  <si>
    <t>"1NP - obvod"</t>
  </si>
  <si>
    <t>"rovné"</t>
  </si>
  <si>
    <t>+0,20*3,9*(13,5+38,6+2*2,8+8,9+1,6+6,2+25,5+3,5+9,5)</t>
  </si>
  <si>
    <t>-0,20*(1,05*2,8+1,7*1,7*2+2,6*2,6*12+1,15*2,17*2+5,0*3,25+1,5*1,5*2+1,0*1,0+2,4*2,4*2+2,0*3,05+1,0*2,35*2)</t>
  </si>
  <si>
    <t>"oblouk"+0,20*3,9*3,5</t>
  </si>
  <si>
    <t>"2NP - obvod"</t>
  </si>
  <si>
    <t>+0,20*4,5*(13,5+38,6+2*2,8+8,9+1,6+6,2+25,5+3,5+9,5)</t>
  </si>
  <si>
    <t>-0,20*(1,6*1,6+2,6*2,6*8+1,7*1,7*8+1,5*1,5+2,4*2,4*5+1,1*1,1*3)</t>
  </si>
  <si>
    <t>+0,20*1,07*2,94</t>
  </si>
  <si>
    <t>"oblouk"+0,20*4,5*3,5</t>
  </si>
  <si>
    <t>"1NP - vnitřní"</t>
  </si>
  <si>
    <t>+0,20*3,66*(5,7+6,0+18,3+2,0+2*2,0)</t>
  </si>
  <si>
    <t>-0,20*(1,2*2,33+0,97*2,39*2+1,5*2,39*2+0,9*2,39+1,0*2,39)</t>
  </si>
  <si>
    <t>"oblouk"+0,20*3,66*(3,7+4,1)+0,20*1,8*(3,0+5,0)</t>
  </si>
  <si>
    <t>"oblouk jednostr"+0,50*2,0*1,5</t>
  </si>
  <si>
    <t>"2NP - vnitřní"</t>
  </si>
  <si>
    <t>+0,20*3,55*(5,7+6,0+18,3+2,0+2*2,0)</t>
  </si>
  <si>
    <t>-0,20*(1,2*2,33+0,97*2,29*2+1,5*2,29*2+0,9*2,29+1,0*2,29)</t>
  </si>
  <si>
    <t>"oblouk"+0,20*3,55*(3,7+4,1)</t>
  </si>
  <si>
    <t>32</t>
  </si>
  <si>
    <t>311351121</t>
  </si>
  <si>
    <t>Zřízení oboustranného bednění nosných nadzákladových zdí</t>
  </si>
  <si>
    <t>-1208626374</t>
  </si>
  <si>
    <t>+2*3,9*(13,5+38,6+2*2,8+8,9+1,6+6,2+25,5+3,5+9,5)</t>
  </si>
  <si>
    <t>-2*(1,05*2,8+1,7*1,7*2+2,6*2,6*12+1,15*2,17*2+5,0*3,25+1,5*1,5*2+1,0*1,0+2,4*2,4*2+2,0*3,05+1,0*2,35*2)</t>
  </si>
  <si>
    <t>+2*4,5*(13,5+38,6+2*2,8+8,9+1,6+6,2+25,5+3,5+9,5)</t>
  </si>
  <si>
    <t>-2*(1,6*1,6+2,6*2,6*8+1,7*1,7*8+1,5*1,5+2,4*2,4*5+1,1*1,1*3)</t>
  </si>
  <si>
    <t>+2*1,07*2,94</t>
  </si>
  <si>
    <t>+2*3,66*(5,7+6,0+18,3+2,0+2*2,0)</t>
  </si>
  <si>
    <t>-2*(1,2*2,33+0,97*2,39*2+1,5*2,39*2+0,9*2,39+1,0*2,39)</t>
  </si>
  <si>
    <t>"oblouk jednostr"+1,2*1,6</t>
  </si>
  <si>
    <t>+2*3,55*(5,7+6,0+18,3+2,0+2*2,0)</t>
  </si>
  <si>
    <t>-2*(1,2*2,33+0,97*2,29*2+1,5*2,29*2+0,9*2,29+1,0*2,29)</t>
  </si>
  <si>
    <t>33</t>
  </si>
  <si>
    <t>311351122</t>
  </si>
  <si>
    <t>Odstranění oboustranného bednění nosných nadzákladových zdí</t>
  </si>
  <si>
    <t>-368076079</t>
  </si>
  <si>
    <t>34</t>
  </si>
  <si>
    <t>311351411</t>
  </si>
  <si>
    <t>Zřízení kruhového oboustranného bednění nosných nadzákladových zdí r přes 1 do 2,5 m</t>
  </si>
  <si>
    <t>1280832117</t>
  </si>
  <si>
    <t>"oblouk"+3,9*(3,5+3,2)</t>
  </si>
  <si>
    <t>"oblouk"+4,5*(3,5+3,2)</t>
  </si>
  <si>
    <t>"oblouk"+3,66*(3,8+3,5)+1,8*(3,0+2,6)</t>
  </si>
  <si>
    <t>"oblouk jednostr"+1,5*2,5</t>
  </si>
  <si>
    <t>"oblouk"+3,55*(3,8+3,5)</t>
  </si>
  <si>
    <t>35</t>
  </si>
  <si>
    <t>311351412</t>
  </si>
  <si>
    <t>Odstranění kruhového oboustranného bednění nosných nadzákladových zdí r přes 1 do 2,5 m</t>
  </si>
  <si>
    <t>1695045265</t>
  </si>
  <si>
    <t>36</t>
  </si>
  <si>
    <t>311351511</t>
  </si>
  <si>
    <t>Zřízení kruhového oboustranného bednění nosných nadzákladových zdí r přes 2,5 do 4 m</t>
  </si>
  <si>
    <t>-592640429</t>
  </si>
  <si>
    <t>"oblouk"+3,66*(4,1+5,0)+1,8*5,0</t>
  </si>
  <si>
    <t>"oblouk"+3,55*(4,1+5,0)</t>
  </si>
  <si>
    <t>37</t>
  </si>
  <si>
    <t>311351512</t>
  </si>
  <si>
    <t>Odstranění kruhového oboustranného bednění nosných nadzákladových zdí r přes 2,5 do 4 m</t>
  </si>
  <si>
    <t>-1272482907</t>
  </si>
  <si>
    <t>38</t>
  </si>
  <si>
    <t>31135159</t>
  </si>
  <si>
    <t>-413711711</t>
  </si>
  <si>
    <t>39</t>
  </si>
  <si>
    <t>311361821</t>
  </si>
  <si>
    <t>Výztuž nosných zdí betonářskou ocelí 10 505</t>
  </si>
  <si>
    <t>1296404396</t>
  </si>
  <si>
    <t>"obvod"+145,513*0,120</t>
  </si>
  <si>
    <t>"vnitřní"+60,019*0,090</t>
  </si>
  <si>
    <t>40</t>
  </si>
  <si>
    <t>317168011</t>
  </si>
  <si>
    <t>Překlad keramický plochý š 115 mm dl 1000 mm</t>
  </si>
  <si>
    <t>-1386986655</t>
  </si>
  <si>
    <t>41</t>
  </si>
  <si>
    <t>317168012</t>
  </si>
  <si>
    <t>Překlad keramický plochý š 115 mm dl 1250 mm</t>
  </si>
  <si>
    <t>-863272928</t>
  </si>
  <si>
    <t>42</t>
  </si>
  <si>
    <t>317168014</t>
  </si>
  <si>
    <t>Překlad keramický plochý š 115 mm dl 1750 mm</t>
  </si>
  <si>
    <t>1012884189</t>
  </si>
  <si>
    <t>43</t>
  </si>
  <si>
    <t>317168015</t>
  </si>
  <si>
    <t>Překlad keramický plochý š 115 mm dl 2000 mm</t>
  </si>
  <si>
    <t>1624095869</t>
  </si>
  <si>
    <t>44</t>
  </si>
  <si>
    <t>317168016</t>
  </si>
  <si>
    <t>Překlad keramický plochý š 115 mm dl 2250 mm</t>
  </si>
  <si>
    <t>9475247</t>
  </si>
  <si>
    <t>45</t>
  </si>
  <si>
    <t>317168052</t>
  </si>
  <si>
    <t>Překlad keramický vysoký v 238 mm dl 1250 mm</t>
  </si>
  <si>
    <t>601425898</t>
  </si>
  <si>
    <t>46</t>
  </si>
  <si>
    <t>317168054</t>
  </si>
  <si>
    <t>Překlad keramický vysoký v 238 mm dl 1750 mm</t>
  </si>
  <si>
    <t>364493280</t>
  </si>
  <si>
    <t>47</t>
  </si>
  <si>
    <t>317168057</t>
  </si>
  <si>
    <t>Překlad keramický vysoký v 238 mm dl 2500 mm</t>
  </si>
  <si>
    <t>-172849265</t>
  </si>
  <si>
    <t>48</t>
  </si>
  <si>
    <t>317168061</t>
  </si>
  <si>
    <t>Překlad keramický vysoký v 238 mm dl 3500 mm</t>
  </si>
  <si>
    <t>2050255498</t>
  </si>
  <si>
    <t>49</t>
  </si>
  <si>
    <t>317998110</t>
  </si>
  <si>
    <t>Tepelná izolace mezi překlady v 24 cm z EPS tl do 30 mm</t>
  </si>
  <si>
    <t>-1949520124</t>
  </si>
  <si>
    <t>+13*1,25</t>
  </si>
  <si>
    <t>+4*1,75</t>
  </si>
  <si>
    <t>+1*2,5</t>
  </si>
  <si>
    <t>+4*3,5</t>
  </si>
  <si>
    <t>50</t>
  </si>
  <si>
    <t>317998112</t>
  </si>
  <si>
    <t>Tepelná izolace mezi překlady v 24 cm z EPS tl přes 50 do 70 mm</t>
  </si>
  <si>
    <t>-824004745</t>
  </si>
  <si>
    <t>+1*1,25</t>
  </si>
  <si>
    <t>51</t>
  </si>
  <si>
    <t>330321610</t>
  </si>
  <si>
    <t>Sloupy nebo pilíře ze ŽB tř. C 30/37-XC1</t>
  </si>
  <si>
    <t>-1077448892</t>
  </si>
  <si>
    <t>"1NP"+0,3*0,3*3,51*6</t>
  </si>
  <si>
    <t>"2NP"+0,3*0,3*3,4*6</t>
  </si>
  <si>
    <t>52</t>
  </si>
  <si>
    <t>331351121</t>
  </si>
  <si>
    <t>Zřízení bednění čtyřúhelníkových sloupů v do 4 m průřezu přes 0,08 do 0,16 m2</t>
  </si>
  <si>
    <t>-1388729239</t>
  </si>
  <si>
    <t>"1NP"+4*0,3*3,51*6</t>
  </si>
  <si>
    <t>"2NP"+4*0,3*3,4*6</t>
  </si>
  <si>
    <t>53</t>
  </si>
  <si>
    <t>331351122</t>
  </si>
  <si>
    <t>Odstranění bednění čtyřúhelníkových sloupů v do 4 m průřezu přes 0,08 do 0,16 m2</t>
  </si>
  <si>
    <t>443617582</t>
  </si>
  <si>
    <t>54</t>
  </si>
  <si>
    <t>331361821</t>
  </si>
  <si>
    <t>Výztuž sloupů hranatých betonářskou ocelí 10 505</t>
  </si>
  <si>
    <t>594822308</t>
  </si>
  <si>
    <t>+3,731*0,200</t>
  </si>
  <si>
    <t>55</t>
  </si>
  <si>
    <t>342244201</t>
  </si>
  <si>
    <t>Příčka z cihel broušených na tenkovrstvou maltu tloušťky 80 mm</t>
  </si>
  <si>
    <t>2067346675</t>
  </si>
  <si>
    <t>+3,66*(2*0,4+1,4+0,3+2*0,4)-0,7*2,1</t>
  </si>
  <si>
    <t>+3,55*(3*0,4+2*0,4)</t>
  </si>
  <si>
    <t>56</t>
  </si>
  <si>
    <t>342244211</t>
  </si>
  <si>
    <t>Příčka z cihel broušených na tenkovrstvou maltu tloušťky 115 mm</t>
  </si>
  <si>
    <t>-2035254178</t>
  </si>
  <si>
    <t>+3,66*(2*3,0+0,9+2,5)-0,7*2,1*3</t>
  </si>
  <si>
    <t>+3,66*(2,75)-1,95*2,8</t>
  </si>
  <si>
    <t>+3,66*(1,0+2*3,2+2,0)-0,7*2,1-0,8*2,1</t>
  </si>
  <si>
    <t>+3,66*(1,7+2,3+0,7)-0,9*2,1</t>
  </si>
  <si>
    <t>+3,66*(2*2,1+1,1+3,3+2*5,7+2,2+2*2,3+2*0,3+3,1+2,8)-0,7*2,1*4-0,8*2,1</t>
  </si>
  <si>
    <t>+3,66*(1,1)+1,9*(3,3)-0,8*2,1</t>
  </si>
  <si>
    <t>+3,55*(0,9)</t>
  </si>
  <si>
    <t>+3,55*(2*3,2+2*3,1)-0,7*2,1-0,8*2,1</t>
  </si>
  <si>
    <t>+3,55*(1,7+2,3+1,4)-0,9*2,1*2</t>
  </si>
  <si>
    <t>+3,55*(2*2,1+5,7+5,6+8,2+2,4+2*0,3+3,1+2,8)-0,7*2,1-0,8*2,1</t>
  </si>
  <si>
    <t>57</t>
  </si>
  <si>
    <t>342291131</t>
  </si>
  <si>
    <t>Ukotvení příček k betonovým konstrukcím plochými kotvami</t>
  </si>
  <si>
    <t>419147380</t>
  </si>
  <si>
    <t>"1NP"+3,66*24</t>
  </si>
  <si>
    <t>"2NP"+3,55*23</t>
  </si>
  <si>
    <t>58</t>
  </si>
  <si>
    <t>346272236</t>
  </si>
  <si>
    <t>Přizdívka z pórobetonových tvárnic tl 100 mm</t>
  </si>
  <si>
    <t>962278264</t>
  </si>
  <si>
    <t>"110"+0,95*(3,9)</t>
  </si>
  <si>
    <t>"117"+3,66*(0,9)</t>
  </si>
  <si>
    <t>"121"+0,95*(3,9)</t>
  </si>
  <si>
    <t>"122"+3,66*(1,3)</t>
  </si>
  <si>
    <t>"123"+3,66*(2,0)</t>
  </si>
  <si>
    <t>"203"+1,05*(3,1)</t>
  </si>
  <si>
    <t>"206"+0,85*(3,9)</t>
  </si>
  <si>
    <t>"214"+0,85*(3,9)</t>
  </si>
  <si>
    <t>"215"+3,55*(1,3)</t>
  </si>
  <si>
    <t>"216"+3,55*(2,0)</t>
  </si>
  <si>
    <t>"218"+3,55*(0,2)+1,05*(1,8)</t>
  </si>
  <si>
    <t>59</t>
  </si>
  <si>
    <t>346272256</t>
  </si>
  <si>
    <t>Přizdívka z pórobetonových tvárnic tl 150 mm</t>
  </si>
  <si>
    <t>988381091</t>
  </si>
  <si>
    <t>"101"+3,66*(1,8)</t>
  </si>
  <si>
    <t>"104b"+1,45*(0,9)</t>
  </si>
  <si>
    <t>"110"+3,66*(0,9)+1,35*(4,3)</t>
  </si>
  <si>
    <t>"111"+3,66*(1,65)</t>
  </si>
  <si>
    <t>"118"+1,45*(1,0)</t>
  </si>
  <si>
    <t>"121"+3,66*(1,3)+1,35*(3,9)</t>
  </si>
  <si>
    <t>"122"+3,66*(2,5)</t>
  </si>
  <si>
    <t>"129"+3,66*(2,9+2*1,1)</t>
  </si>
  <si>
    <t>"206"+3,55*(0,9)+1,25*(4,3)</t>
  </si>
  <si>
    <t>"208"+3,55*(3,2)</t>
  </si>
  <si>
    <t>"214"+3,55*(0,9)+1,25*(4,3)</t>
  </si>
  <si>
    <t>"215"+3,55*(2,4)</t>
  </si>
  <si>
    <t>Vodorovné konstrukce</t>
  </si>
  <si>
    <t>60</t>
  </si>
  <si>
    <t>411321616</t>
  </si>
  <si>
    <t>Stropy deskové ze ŽB tř. C 30/37-XC1</t>
  </si>
  <si>
    <t>-1270616082</t>
  </si>
  <si>
    <t>+0,24*(9,4*13,7+25,53*17,25+3,7*9,0+1,5*2,2+3,8-1,75*1,6-1,97*1,37-1,5*4,5-1,5*3,8-2,3*4,5)</t>
  </si>
  <si>
    <t>"hlavice"+0,15*2,0*2,0*6</t>
  </si>
  <si>
    <t>+0,24*(9,4*13,7+25,53*17,25+3,7*9,0+1,5*2,2+3,8-2,94*2,65-1,82*1,37-0,9*1,2)</t>
  </si>
  <si>
    <t>+0,16*2,2*1,7</t>
  </si>
  <si>
    <t>+0,16*0,25*2,2</t>
  </si>
  <si>
    <t>61</t>
  </si>
  <si>
    <t>411351011</t>
  </si>
  <si>
    <t>Zřízení bednění stropů deskových tl přes 5 do 25 cm bez podpěrné kce</t>
  </si>
  <si>
    <t>1788263330</t>
  </si>
  <si>
    <t>+(9,4*13,7+25,53*17,25+3,7*9,0+1,5*2,2+3,8-1,75*1,6-1,97*1,37-1,5*4,5-1,5*3,8-2,3*4,5)</t>
  </si>
  <si>
    <t>+(9,4*13,7+25,53*17,25+3,7*9,0+1,5*2,2+3,8-2,94*2,65-1,82*1,37-0,9*1,2)</t>
  </si>
  <si>
    <t>+2,2*1,7</t>
  </si>
  <si>
    <t>+0,16*(2,2+2*1,7+1,8+2*1,5)</t>
  </si>
  <si>
    <t>+0,25*1,8+0,41*2,2</t>
  </si>
  <si>
    <t>62</t>
  </si>
  <si>
    <t>411351012</t>
  </si>
  <si>
    <t>Odstranění bednění stropů deskových tl přes 5 do 25 cm bez podpěrné kce</t>
  </si>
  <si>
    <t>-1659252743</t>
  </si>
  <si>
    <t>63</t>
  </si>
  <si>
    <t>411352011</t>
  </si>
  <si>
    <t>Zřízení bednění pravoúhlých hlavic tl přes 5 do 25 cm bez podpěrné kce</t>
  </si>
  <si>
    <t>504235527</t>
  </si>
  <si>
    <t>"hlavice"+2,0*2,0*6</t>
  </si>
  <si>
    <t>+0,15*2,0*4*6</t>
  </si>
  <si>
    <t>64</t>
  </si>
  <si>
    <t>411354313</t>
  </si>
  <si>
    <t>Zřízení podpěrné konstrukce stropů výšky do 4 m tl přes 15 do 25 cm</t>
  </si>
  <si>
    <t>-1113501320</t>
  </si>
  <si>
    <t>65</t>
  </si>
  <si>
    <t>411354314</t>
  </si>
  <si>
    <t>Odstranění podpěrné konstrukce stropů výšky do 4 m tl přes 15 do 25 cm</t>
  </si>
  <si>
    <t>-685846554</t>
  </si>
  <si>
    <t>66</t>
  </si>
  <si>
    <t>411354411</t>
  </si>
  <si>
    <t>Zřízení podpěrné konstrukce hlavic výšky do 4 m tl hlavic přes 5 do 25 cm</t>
  </si>
  <si>
    <t>1967526155</t>
  </si>
  <si>
    <t>67</t>
  </si>
  <si>
    <t>411354412</t>
  </si>
  <si>
    <t>Odstranění podpěrné konstrukce hlavic výšky do 4 m tl hlavic přes 5 do 25 cm</t>
  </si>
  <si>
    <t>899357787</t>
  </si>
  <si>
    <t>68</t>
  </si>
  <si>
    <t>41135449</t>
  </si>
  <si>
    <t>832663718</t>
  </si>
  <si>
    <t>69</t>
  </si>
  <si>
    <t>411361821</t>
  </si>
  <si>
    <t>Výztuž stropů betonářskou ocelí 10 505</t>
  </si>
  <si>
    <t>2046182756</t>
  </si>
  <si>
    <t>+290,962*0,125</t>
  </si>
  <si>
    <t>70</t>
  </si>
  <si>
    <t>430321414</t>
  </si>
  <si>
    <t>Schodišťová konstrukce a rampa ze ŽB tř. C 25/30</t>
  </si>
  <si>
    <t>1425844531</t>
  </si>
  <si>
    <t>"SCH01"</t>
  </si>
  <si>
    <t>"rameno"+0,20*1,5*(4,5+5,0)</t>
  </si>
  <si>
    <t>"stupně"+0,152*0,2/2*1,5*(14+11)</t>
  </si>
  <si>
    <t>"SCH02"</t>
  </si>
  <si>
    <t>"rameno"+0,20*1,15*4,0*2</t>
  </si>
  <si>
    <t>"mezipodesta"+0,25*2,3*1,2</t>
  </si>
  <si>
    <t>"stupně"+0,158*0,30/2*1,15*24</t>
  </si>
  <si>
    <t>71</t>
  </si>
  <si>
    <t>430361821</t>
  </si>
  <si>
    <t>Výztuž schodišťové konstrukce a rampy betonářskou ocelí 10 505</t>
  </si>
  <si>
    <t>1777481324</t>
  </si>
  <si>
    <t>+6,604*0,110</t>
  </si>
  <si>
    <t>72</t>
  </si>
  <si>
    <t>431351121</t>
  </si>
  <si>
    <t>Zřízení bednění podest schodišť a ramp přímočarých v do 4 m</t>
  </si>
  <si>
    <t>-1188250305</t>
  </si>
  <si>
    <t>"rameno"+1,5*(4,5)</t>
  </si>
  <si>
    <t>"rameno"+1,15*4,0*2</t>
  </si>
  <si>
    <t>"mezipodesta"+2,3*1,2</t>
  </si>
  <si>
    <t>73</t>
  </si>
  <si>
    <t>431351122</t>
  </si>
  <si>
    <t>Odstranění bednění podest schodišť a ramp přímočarých v do 4 m</t>
  </si>
  <si>
    <t>2118872790</t>
  </si>
  <si>
    <t>74</t>
  </si>
  <si>
    <t>431351125</t>
  </si>
  <si>
    <t>Zřízení bednění podest schodišť a ramp křivočarých v do 4 m</t>
  </si>
  <si>
    <t>-956226443</t>
  </si>
  <si>
    <t>"rameno"+1,5*(5,0)</t>
  </si>
  <si>
    <t>75</t>
  </si>
  <si>
    <t>431351126</t>
  </si>
  <si>
    <t>Odstranění bednění podest schodišť a ramp křivočarých v do 4 m</t>
  </si>
  <si>
    <t>1990392700</t>
  </si>
  <si>
    <t>76</t>
  </si>
  <si>
    <t>434351141</t>
  </si>
  <si>
    <t>Zřízení bednění stupňů přímočarých schodišť</t>
  </si>
  <si>
    <t>1949737222</t>
  </si>
  <si>
    <t>"stupně"+0,5*1,5*11</t>
  </si>
  <si>
    <t>"stupně"+0,5*1,15*24</t>
  </si>
  <si>
    <t>77</t>
  </si>
  <si>
    <t>434351142</t>
  </si>
  <si>
    <t>Odstranění bednění stupňů přímočarých schodišť</t>
  </si>
  <si>
    <t>-638228221</t>
  </si>
  <si>
    <t>78</t>
  </si>
  <si>
    <t>434351145</t>
  </si>
  <si>
    <t>Zřízení bednění stupňů křivočarých schodišť</t>
  </si>
  <si>
    <t>-903043760</t>
  </si>
  <si>
    <t>"stupně"+0,5*1,5*14</t>
  </si>
  <si>
    <t>79</t>
  </si>
  <si>
    <t>434351146</t>
  </si>
  <si>
    <t>Odstranění bednění stupňů křivočarých schodišť</t>
  </si>
  <si>
    <t>-485549284</t>
  </si>
  <si>
    <t>80</t>
  </si>
  <si>
    <t>434391</t>
  </si>
  <si>
    <t>Schodišťové prvky - SCHÖCK TRONSOLE TYP F-V1-1200  -  D+M</t>
  </si>
  <si>
    <t>-2080406812</t>
  </si>
  <si>
    <t>81</t>
  </si>
  <si>
    <t>434392</t>
  </si>
  <si>
    <t>Schodišťové prvky - SCHÖCK TRONSOLE TYP F-V1-1500  -  D+M</t>
  </si>
  <si>
    <t>-1340950636</t>
  </si>
  <si>
    <t>82</t>
  </si>
  <si>
    <t>434393</t>
  </si>
  <si>
    <t>Schodišťové prvky - SCHÖCK TRONSOLE TYP L - 4500/420/15 mm  -  D+M</t>
  </si>
  <si>
    <t>-23895236</t>
  </si>
  <si>
    <t>83</t>
  </si>
  <si>
    <t>434394</t>
  </si>
  <si>
    <t>Schodišťové prvky - SCHÖCK TRONSOLE TYP B - 1500/600/15 mm  -  D+M</t>
  </si>
  <si>
    <t>2040982923</t>
  </si>
  <si>
    <t>84</t>
  </si>
  <si>
    <t>434395</t>
  </si>
  <si>
    <t>Schodišťové prvky - SCHÖCK TRONSOLE TYP D  -  D+M</t>
  </si>
  <si>
    <t>-1697907005</t>
  </si>
  <si>
    <t>85</t>
  </si>
  <si>
    <t>434396</t>
  </si>
  <si>
    <t>Vylamovací lišty - TEBAU VD121515  -  D+M</t>
  </si>
  <si>
    <t>-720449276</t>
  </si>
  <si>
    <t>Úpravy povrchů, podlahy a osazování výplní</t>
  </si>
  <si>
    <t>86</t>
  </si>
  <si>
    <t>611321321</t>
  </si>
  <si>
    <t>Vápenocementová omítka hladká jednovrstvá vnitřních stropů rovných nanášená strojně</t>
  </si>
  <si>
    <t>1788920381</t>
  </si>
  <si>
    <t>"1NP"+2,82</t>
  </si>
  <si>
    <t>87</t>
  </si>
  <si>
    <t>611321325</t>
  </si>
  <si>
    <t>Vápenocementová omítka hladká jednovrstvá vnitřních schodišťových konstrukcí nanášená strojně</t>
  </si>
  <si>
    <t>84582906</t>
  </si>
  <si>
    <t>"ramena"+1,15*3,9*2</t>
  </si>
  <si>
    <t>"mezipodesta"+1,2*2,3</t>
  </si>
  <si>
    <t>88</t>
  </si>
  <si>
    <t>612321141</t>
  </si>
  <si>
    <t>Vápenocementová omítka štuková dvouvrstvá vnitřních stěn nanášená ručně</t>
  </si>
  <si>
    <t>872390382</t>
  </si>
  <si>
    <t>"106/112"+3,41*3,9*2</t>
  </si>
  <si>
    <t>89</t>
  </si>
  <si>
    <t>612321191</t>
  </si>
  <si>
    <t>Příplatek k vápenocementové omítce vnitřních stěn za každých dalších 5 mm tloušťky ručně</t>
  </si>
  <si>
    <t>-1130533661</t>
  </si>
  <si>
    <t>90</t>
  </si>
  <si>
    <t>612321321</t>
  </si>
  <si>
    <t>Vápenocementová omítka hladká jednovrstvá vnitřních stěn nanášená strojně</t>
  </si>
  <si>
    <t>1107054614</t>
  </si>
  <si>
    <t>"101"+3,1*(2*5,8+2*9,5)</t>
  </si>
  <si>
    <t>-0,8*2,1-0,9*2,1-1,95*2,8-5,0*3,0</t>
  </si>
  <si>
    <t>+0,15*(5,0+2*3,0)</t>
  </si>
  <si>
    <t>"102"+3,1*(2*4,2+2*3,0)</t>
  </si>
  <si>
    <t>-0,7*2,1-0,8*2,1-1,5*1,5</t>
  </si>
  <si>
    <t>+0,15*(3*1,5)</t>
  </si>
  <si>
    <t>"103"+2,75*(2*2,4+2*1,5)</t>
  </si>
  <si>
    <t>-0,7*2,1*3</t>
  </si>
  <si>
    <t>"104a"+2,75*(2*1,4+2*1,3)</t>
  </si>
  <si>
    <t>-0,7*2,1*2-1,0*1,0</t>
  </si>
  <si>
    <t>+0,15*(3*1,0)</t>
  </si>
  <si>
    <t>"104b"+2,75*(2*0,9+2*1,4)</t>
  </si>
  <si>
    <t>-0,7*2,1</t>
  </si>
  <si>
    <t>"105"+3,1*(3,9+2*3,0+0,9+2,6)</t>
  </si>
  <si>
    <t>"106"+3,41*(5,9+2,2+0,2+3,14+3,9)</t>
  </si>
  <si>
    <t>-0,9*2,1</t>
  </si>
  <si>
    <t>"107"+3,1*(5,8+3,77+0,15+7,3+2,8+2,4+4,95+10,0+3,4)</t>
  </si>
  <si>
    <t>-0,8*2,1*2-0,9*2,1*2-1,5*2,1*2-1,95*2,8-2,4*2,4*2-2,0*2,8</t>
  </si>
  <si>
    <t>+0,15*(6*2,4+2,0+2*2,8)</t>
  </si>
  <si>
    <t>"108"+2,75*(2*6,2+2*3,2)</t>
  </si>
  <si>
    <t>-0,8*2,1-1,5*2,1*2</t>
  </si>
  <si>
    <t>"109"+3,1*(2*17,4+2*7,4-3,9)+0,95*3,9</t>
  </si>
  <si>
    <t>-0,9*2,1*2-1,5*2,1-1,2*2,2-1,7*1,7-2,6*2,6*6-2,85*1,0</t>
  </si>
  <si>
    <t>+0,15*(3*1,7+18*2,6+1,2+2*2,2)</t>
  </si>
  <si>
    <t>"110"+2,75*(2*5,2+2*3,2)</t>
  </si>
  <si>
    <t>-0,8*2,1-0,7*2,1-0,9*2,1-2,85*1,0</t>
  </si>
  <si>
    <t>"111"+2,75*(2*1,8+2*1,8)</t>
  </si>
  <si>
    <t>"112"+2,75*(2*0,9)+0,6*3,9</t>
  </si>
  <si>
    <t>"113"+2,75*(2*2,4+2*1,7)</t>
  </si>
  <si>
    <t>-0,9*2,1*2-1,2*2,2</t>
  </si>
  <si>
    <t>+0,2*(1,2+2*2,2)</t>
  </si>
  <si>
    <t>"114"+2,75*(2*5,2+2*6,3+2*0,7+2*0,15)</t>
  </si>
  <si>
    <t>-0,7*2,1-0,9*2,1*3</t>
  </si>
  <si>
    <t>"115"+2,75*(2*1,1+2*1,4)</t>
  </si>
  <si>
    <t>"116"+2,75*(3,3+2,4+1,0+3,45)</t>
  </si>
  <si>
    <t>-0,7*2,1*2-0,8*2,1</t>
  </si>
  <si>
    <t>"117"+2,45*(2*0,9+2*1,7)</t>
  </si>
  <si>
    <t>"118"+2,45*(2*1,0+2*1,4)</t>
  </si>
  <si>
    <t>"119"+2,75*(2*3,2+2*5,7)</t>
  </si>
  <si>
    <t>"120"+3,1*(2*17,4+2*7,4-2,65)+0,95*2,65</t>
  </si>
  <si>
    <t>"121"+2,75*(2*5,3+2*3,2)</t>
  </si>
  <si>
    <t>-0,7*2,1-0,8*2,1-0,9*2,1-2,85*1,0</t>
  </si>
  <si>
    <t>"122"+2,75*(2*2,7+2*1,3)</t>
  </si>
  <si>
    <t>"123"+2,75*(2,65+2*2,0)+0,6*2,65</t>
  </si>
  <si>
    <t>"124"+2,75*(2*2,2+2*2,4)</t>
  </si>
  <si>
    <t>"125"+3,31*(2*3,2+2*2,3)</t>
  </si>
  <si>
    <t>-1,0*2,1</t>
  </si>
  <si>
    <t>+0,15*(1,0+2*2,1)</t>
  </si>
  <si>
    <t>"126"+3,31*(2*2,1+2*2,3)</t>
  </si>
  <si>
    <t>"127"+3,41*(1,0)+1,7*(2*3,0)</t>
  </si>
  <si>
    <t>-0,8*2,1</t>
  </si>
  <si>
    <t>"128a"+3,41*(2,3+1,2+2*1,2)</t>
  </si>
  <si>
    <t>-1,1*2,55-0,8*2,1</t>
  </si>
  <si>
    <t>+0,15*(1,1+2*2,55)</t>
  </si>
  <si>
    <t>"129"+2,95*(2*2,6+2*1,1)</t>
  </si>
  <si>
    <t>-1,0*2,2</t>
  </si>
  <si>
    <t>+0,15*(1,0+2*2,2)</t>
  </si>
  <si>
    <t>"128b,c"+3,8*(2*4,5+2,3)</t>
  </si>
  <si>
    <t>"201"+3,1*(5,8+3,77+6,2+2,8+1,3+5,8+3,4)</t>
  </si>
  <si>
    <t>-0,8*2,1*2-0,9*2,1*2-1,5*2,1*2-1,8*2,1-2,4*2,4*2</t>
  </si>
  <si>
    <t>+0,15*(6*2,4)</t>
  </si>
  <si>
    <t>"202"+2,75*(1,2+3,0+2,0+0,9+2,6)</t>
  </si>
  <si>
    <t>-0,8*2,1-1,0*1,0</t>
  </si>
  <si>
    <t>"203"+3,1*(2*10,5+2*5,9)</t>
  </si>
  <si>
    <t>-0,9*2,1-1,8*2,1-2,4*2,4*3</t>
  </si>
  <si>
    <t>+0,15*(9*2,4)</t>
  </si>
  <si>
    <t>"204"+2,75*(2*6,2+2*3,2)</t>
  </si>
  <si>
    <t>"205"+3,1*(2*17,4+2*7,4-2,6)+0,95*2,65</t>
  </si>
  <si>
    <t>-0,9*2,1*3-1,5*2,1-2,85*1,0-1,7*1,7*4-2,6*2,6*4</t>
  </si>
  <si>
    <t>+0,15*(1,7*12+2,6*12)</t>
  </si>
  <si>
    <t>"206"+2,75*(2*5,2+2*3,2)</t>
  </si>
  <si>
    <t>-0,8*2,1-0,9*2,1-2,85*1,0</t>
  </si>
  <si>
    <t>"207"+2,75*(2*1,7+2*3,2+2*0,4)</t>
  </si>
  <si>
    <t>-0,7*2,1-0,9*2,1*2</t>
  </si>
  <si>
    <t>"208"+2,75*(2*1,4+2*3,2)</t>
  </si>
  <si>
    <t>"209"+2,75*(3,3+0,8+1,4+2,9)+0,6*2,65</t>
  </si>
  <si>
    <t>"210"+2,75*(2*2,4+2*1,7)</t>
  </si>
  <si>
    <t>"211"+2,75*(2*6,3+2*3,0)</t>
  </si>
  <si>
    <t>-0,9*2,1*4-1,5*1,5</t>
  </si>
  <si>
    <t>"212"+2,75*(2*3,2+2*5,7)</t>
  </si>
  <si>
    <t>"213"+3,02*(2*17,4+2*7,4-2,65)+0,95*2,65</t>
  </si>
  <si>
    <t>"214"+2,75*(2*5,3+2*3,2)</t>
  </si>
  <si>
    <t>"215"+2,75*(2*2,8+2*1,3)</t>
  </si>
  <si>
    <t>"216"+2,75*(2,65+2*2,0)+0,6*2,65</t>
  </si>
  <si>
    <t>"217"+2,75*(2*7,7+2*2,4)</t>
  </si>
  <si>
    <t>-0,9*2,1-1,0*1,0*2</t>
  </si>
  <si>
    <t>+0,15*(6*1,0)</t>
  </si>
  <si>
    <t>"218"+2,75*(3,3+2,8+0,4+1,1+3,45)</t>
  </si>
  <si>
    <t>"219"+2,75*(2*3,4+2*1,4)</t>
  </si>
  <si>
    <t>"220"+3,4*(2*5,7+2*2,3)</t>
  </si>
  <si>
    <t>-0,9*2,1-1,6*1,6</t>
  </si>
  <si>
    <t>+0,15*(3*1,6)</t>
  </si>
  <si>
    <t>91</t>
  </si>
  <si>
    <t>62101</t>
  </si>
  <si>
    <t xml:space="preserve">KZS vnitřní - podhled - izolant - mineral vata tl 100 mm - D+M vč všech systémových detailů (penetrace, kotvení, lepení, přestěrkování, a pod) </t>
  </si>
  <si>
    <t>549257301</t>
  </si>
  <si>
    <t>"1NP"+7,32+4,91</t>
  </si>
  <si>
    <t>92</t>
  </si>
  <si>
    <t>621011</t>
  </si>
  <si>
    <t xml:space="preserve">Omítka stěrková - strop </t>
  </si>
  <si>
    <t>313938150</t>
  </si>
  <si>
    <t>93</t>
  </si>
  <si>
    <t>621221011</t>
  </si>
  <si>
    <t>Montáž kontaktního zateplení vnějších podhledů lepením a mechanickým kotvením desek z minerální vlny s podélnou orientací do betonu a zdiva tl přes 40 do 80 mm</t>
  </si>
  <si>
    <t>612729139</t>
  </si>
  <si>
    <t>Poznámka k položce:_x000D_
- vč všech systémových detailů (penetrace, kotvení, lepení, vyztužení, přestěrkování, systémové lišty, apod)_x000D_
- Finální omítka vykázána zvlášť</t>
  </si>
  <si>
    <t>+0,5*2,5</t>
  </si>
  <si>
    <t>94</t>
  </si>
  <si>
    <t>M</t>
  </si>
  <si>
    <t>63152262</t>
  </si>
  <si>
    <t>deska tepelně izolační minerální kontaktních fasád podélné vlákno λ=0,034 tl 80mm</t>
  </si>
  <si>
    <t>985455412</t>
  </si>
  <si>
    <t>1,25*1,05 'Přepočtené koeficientem množství</t>
  </si>
  <si>
    <t>95</t>
  </si>
  <si>
    <t>621221021</t>
  </si>
  <si>
    <t>Montáž kontaktního zateplení vnějších podhledů lepením a mechanickým kotvením desek z minerální vlny s podélnou orientací do betonu a zdiva tl přes 80 do 120 mm</t>
  </si>
  <si>
    <t>-68144117</t>
  </si>
  <si>
    <t>+2,5*1,5</t>
  </si>
  <si>
    <t>96</t>
  </si>
  <si>
    <t>63152264</t>
  </si>
  <si>
    <t>deska tepelně izolační minerální kontaktních fasád podélné vlákno λ=0,034 tl 120mm</t>
  </si>
  <si>
    <t>-1591478076</t>
  </si>
  <si>
    <t>3,75*1,05 'Přepočtené koeficientem množství</t>
  </si>
  <si>
    <t>97</t>
  </si>
  <si>
    <t>622211021</t>
  </si>
  <si>
    <t>Montáž kontaktního zateplení vnějších stěn lepením a mechanickým kotvením polystyrénových desek do betonu a zdiva tl přes 80 do 120 mm</t>
  </si>
  <si>
    <t>1961897077</t>
  </si>
  <si>
    <t>"S04b"</t>
  </si>
  <si>
    <t>+0,4*(2,9-0,9)</t>
  </si>
  <si>
    <t>98</t>
  </si>
  <si>
    <t>28376018</t>
  </si>
  <si>
    <t>deska perimetrická fasádní soklová 150kPa λ=0,035 tl 120mm</t>
  </si>
  <si>
    <t>1389882523</t>
  </si>
  <si>
    <t>0,8*1,05 'Přepočtené koeficientem množství</t>
  </si>
  <si>
    <t>99</t>
  </si>
  <si>
    <t>622211041</t>
  </si>
  <si>
    <t>Montáž kontaktního zateplení vnějších stěn lepením a mechanickým kotvením polystyrénových desek do betonu a zdiva tl přes 160 do 200 mm</t>
  </si>
  <si>
    <t>62208919</t>
  </si>
  <si>
    <t>"S04"</t>
  </si>
  <si>
    <t>"sever"</t>
  </si>
  <si>
    <t>+0,4*(9,4+26,0+1,5-2*1,0)</t>
  </si>
  <si>
    <t>"jih"</t>
  </si>
  <si>
    <t>+0,4*(39,0-2,5+1,5*2-2*1,0)</t>
  </si>
  <si>
    <t>"západ"</t>
  </si>
  <si>
    <t>+0,4*(9,1+6,1-5,0)</t>
  </si>
  <si>
    <t>"východ"</t>
  </si>
  <si>
    <t>+0,4*(17,7-1,0-2,0)</t>
  </si>
  <si>
    <t>"oblouk"</t>
  </si>
  <si>
    <t>+0,4*3,8</t>
  </si>
  <si>
    <t>100</t>
  </si>
  <si>
    <t>28376023</t>
  </si>
  <si>
    <t>deska perimetrická fasádní soklová 150kPa λ=0,035 tl 200mm</t>
  </si>
  <si>
    <t>1696247006</t>
  </si>
  <si>
    <t>40,44*1,05 'Přepočtené koeficientem množství</t>
  </si>
  <si>
    <t>101</t>
  </si>
  <si>
    <t>622221021</t>
  </si>
  <si>
    <t>Montáž kontaktního zateplení vnějších stěn lepením a mechanickým kotvením TI z minerální vlny s podélnou orientací do zdiva a betonu tl přes 80 do 120 mm</t>
  </si>
  <si>
    <t>-427698548</t>
  </si>
  <si>
    <t>"S03"</t>
  </si>
  <si>
    <t>+3,0*2,9+0,6*2,9</t>
  </si>
  <si>
    <t>-1,0*2,5</t>
  </si>
  <si>
    <t>102</t>
  </si>
  <si>
    <t>-1642049857</t>
  </si>
  <si>
    <t>7,94*1,05 'Přepočtené koeficientem množství</t>
  </si>
  <si>
    <t>103</t>
  </si>
  <si>
    <t>622221041</t>
  </si>
  <si>
    <t>Montáž kontaktního zateplení vnějších stěn lepením a mechanickým kotvením desek z minerální vlny s podélnou orientací do zdiva a betonu tl přes 160 do 200 mm</t>
  </si>
  <si>
    <t>-1968763634</t>
  </si>
  <si>
    <t>"S01"</t>
  </si>
  <si>
    <t>+8,0*(9,4+26,0+1,5)</t>
  </si>
  <si>
    <t>-(1,0*1,7*2+2,4*2,4*7+1,0*1,0*4+1,5*1,5*2)</t>
  </si>
  <si>
    <t>+8,0*(39,0)-2,5*2,5-2,5*4,1+2,9*1,5*2+4,3*(2,5+2,7*2)</t>
  </si>
  <si>
    <t>-(2,5*2,5*16+1,6*1,6*6+1,5*1,5+1,0*1,7*2)</t>
  </si>
  <si>
    <t>+8,0*(9,1+6,1)</t>
  </si>
  <si>
    <t>-(5,0*2,6+2,5*2,5*2+1,6*1,6*2)</t>
  </si>
  <si>
    <t>+8,0*17,7</t>
  </si>
  <si>
    <t>-(1,0*2,1+2,0*2,5+2,5*2,5*2+1,7*1,7*2+1,5*1,5)</t>
  </si>
  <si>
    <t>104</t>
  </si>
  <si>
    <t>63142031</t>
  </si>
  <si>
    <t>deska tepelně izolační minerální kontaktních fasád podélné vlákno λ=0,035-0,036 tl 200mm</t>
  </si>
  <si>
    <t>519327213</t>
  </si>
  <si>
    <t>665,09*1,05 'Přepočtené koeficientem množství</t>
  </si>
  <si>
    <t>105</t>
  </si>
  <si>
    <t>622221141</t>
  </si>
  <si>
    <t>Montáž kontaktního zateplení vnějších stěn lepením a mechanickým kotvením desek z minerální vlny s kolmou orientací do zdiva a betonu tl přes 160 do 200 mm</t>
  </si>
  <si>
    <t>-964811217</t>
  </si>
  <si>
    <t>"S02"</t>
  </si>
  <si>
    <t>+8,0*3,8</t>
  </si>
  <si>
    <t>106</t>
  </si>
  <si>
    <t>63151535</t>
  </si>
  <si>
    <t>deska tepelně izolační minerální kontaktních fasád kolmé vlákno λ=0,040-0,041 tl 200mm</t>
  </si>
  <si>
    <t>1470700046</t>
  </si>
  <si>
    <t>30,4*1,05 'Přepočtené koeficientem množství</t>
  </si>
  <si>
    <t>107</t>
  </si>
  <si>
    <t>622151</t>
  </si>
  <si>
    <t>Probarvený penetrační nátěr na bázi akrylátové disperze</t>
  </si>
  <si>
    <t>1198576744</t>
  </si>
  <si>
    <t>+3,75+774,826+26,478</t>
  </si>
  <si>
    <t>108</t>
  </si>
  <si>
    <t>622511122</t>
  </si>
  <si>
    <t>Tenkovrstvá akrylátová mozaiková hrubozrnná omítka vnějších stěn</t>
  </si>
  <si>
    <t>691563224</t>
  </si>
  <si>
    <t>+0,2*(9,4+26,0+1,5-2*1,0)</t>
  </si>
  <si>
    <t>"ostění"+0,20*0,2*4</t>
  </si>
  <si>
    <t>+0,2*(18,3+1,5-1,0+2,5-0,9)+0,4*(1,5-1,0+18,3)</t>
  </si>
  <si>
    <t>"ostění"+0,20*0,2*4+0,12*0,2*2</t>
  </si>
  <si>
    <t>+0,2*(9,1+6,1-5,0)</t>
  </si>
  <si>
    <t>"ostění"+0,20*0,2*2</t>
  </si>
  <si>
    <t>+0,3*(17,7-1,0-2,0)</t>
  </si>
  <si>
    <t>"ostění"+0,20*0,2*2+0,20*0,4*2</t>
  </si>
  <si>
    <t>+0,2*3,8</t>
  </si>
  <si>
    <t>109</t>
  </si>
  <si>
    <t>62254101</t>
  </si>
  <si>
    <t>Silikonová tenkovrstvá pastovitá probarvená omítka se vzhledem monolického betonu (concrete), dvouvrstvý systém</t>
  </si>
  <si>
    <t>601127313</t>
  </si>
  <si>
    <t>Poznámka k položce:_x000D_
- Vrchní vrstva: velmi jemná silikonová probarvená omítka pro vytvoření povrchu připomínající kletovaný beton, kletováno_x000D_
- Spodní  vrstva: Tenkovrstvá probarvená silikonová omítka určená k vytvoření povrchu připomínající povrch monolitického betonu (concrete) zrnitost 1,5mm</t>
  </si>
  <si>
    <t>+8,2*(9,4+26,0+1,5)</t>
  </si>
  <si>
    <t>-(1,0*1,9*2+2,4*2,4*7+1,0*1,0*4+1,5*1,5*2)</t>
  </si>
  <si>
    <t>"ostění"+0,20*(2*1,0+4*1,9+2,4*7*3+1,0*4*3+1,5*2*3)</t>
  </si>
  <si>
    <t>+8,2*(39,0)-2,5*2,5-2,5*4,1+2,9*1,5*2+4,3*(2,5+2,7*2)</t>
  </si>
  <si>
    <t>-(2,5*2,5*16+1,6*1,6*6+1,5*1,5+1,0*1,9*2)</t>
  </si>
  <si>
    <t>"ostění"+0,20*(2,5*16*2+1,6*6*2+1,5*2+2*1,0+4*1,9)</t>
  </si>
  <si>
    <t>+3,2*2,9+0,6*2,9</t>
  </si>
  <si>
    <t>-1,0*2,7</t>
  </si>
  <si>
    <t>"ostění"+0,12*(0,9+2*2,7)</t>
  </si>
  <si>
    <t>+8,2*(9,1+6,1)</t>
  </si>
  <si>
    <t>-(5,0*2,8+2,5*2,5*2+1,6*1,6*2)</t>
  </si>
  <si>
    <t>"ostění"+0,20*(+5,0+2*2,8+4*2,5+4*1,6)</t>
  </si>
  <si>
    <t>+8,2*17,7</t>
  </si>
  <si>
    <t>-(1,0*2,3+2,0*2,7+2,5*2,5*2+1,7*1,7*2+1,5*1,5)</t>
  </si>
  <si>
    <t>"ostění"+0,20*(1,0+2*2,3+2,0+2*2,7+2,5*4+1,7*2+1,5*3)</t>
  </si>
  <si>
    <t>+8,2*3,8</t>
  </si>
  <si>
    <t>"podhled"+3,75</t>
  </si>
  <si>
    <t>110</t>
  </si>
  <si>
    <t>629991011</t>
  </si>
  <si>
    <t>Zakrytí výplní otvorů a svislých ploch fólií přilepenou lepící páskou</t>
  </si>
  <si>
    <t>-125383890</t>
  </si>
  <si>
    <t>+(1,0*2,1*2+2,4*2,4*7+1,0*1,0*4+1,5*1,5*2)</t>
  </si>
  <si>
    <t>+(2,5*2,5*16+1,6*1,6*6+1,5*1,5+1,0*2,1*2+0,9*2,8)</t>
  </si>
  <si>
    <t>+(5,0*3,0+2,5*2,5*2+1,6*1,6*2)</t>
  </si>
  <si>
    <t>+(1,0*2,5+2,0*2,5+2,9*2,5*2+1,7*1,7*2+1,5*1,5)</t>
  </si>
  <si>
    <t>111</t>
  </si>
  <si>
    <t>631311115</t>
  </si>
  <si>
    <t>Mazanina tl přes 50 do 80 mm z betonu prostého bez zvýšených nároků na prostředí tř. C 20/25</t>
  </si>
  <si>
    <t>-1862385589</t>
  </si>
  <si>
    <t>+0,08*2,5*2,6</t>
  </si>
  <si>
    <t>112</t>
  </si>
  <si>
    <t>631311125</t>
  </si>
  <si>
    <t>Mazanina tl přes 80 do 120 mm z betonu prostého bez zvýšených nároků na prostředí tř. C 20/25 - podkladní</t>
  </si>
  <si>
    <t>-222316296</t>
  </si>
  <si>
    <t>+0,10*(9,4*13,7+25,5*17,3-2,9*1,35+3,7*9,0+1,5*2,3+3,8-2,5*2,6)</t>
  </si>
  <si>
    <t>"pod základy"+0,1*0,7*(14,0+8,7+4,3+24,5+6,8+1,5+3,5+8,9+16,7+16,7+4,0+2*1,4)</t>
  </si>
  <si>
    <t>113</t>
  </si>
  <si>
    <t>631319173</t>
  </si>
  <si>
    <t>Příplatek k mazanině tl přes 80 do 120 mm za stržení povrchu spodní vrstvy před vložením výztuže</t>
  </si>
  <si>
    <t>-373910009</t>
  </si>
  <si>
    <t>114</t>
  </si>
  <si>
    <t>631362021</t>
  </si>
  <si>
    <t>Výztuž mazanin svařovanými sítěmi Kari</t>
  </si>
  <si>
    <t>580826753</t>
  </si>
  <si>
    <t>+0,0054*(9,4*13,7+25,5*17,3-2,9*1,35+3,7*9,0+1,5*2,3+3,8-2,5*2,6)*1,1</t>
  </si>
  <si>
    <t>115</t>
  </si>
  <si>
    <t>632451022</t>
  </si>
  <si>
    <t>Vyrovnávací potěr tl přes 20 do 30 mm z MC 15 provedený v pásu</t>
  </si>
  <si>
    <t>889373520</t>
  </si>
  <si>
    <t>"parapety"</t>
  </si>
  <si>
    <t>+2,4*7*0,12</t>
  </si>
  <si>
    <t>+1,6*1*0,12</t>
  </si>
  <si>
    <t>+1,5*3*0,12</t>
  </si>
  <si>
    <t>1,0*3*0,12</t>
  </si>
  <si>
    <t>2,6*20*0,12</t>
  </si>
  <si>
    <t>+1,7*10*0,12</t>
  </si>
  <si>
    <t>116</t>
  </si>
  <si>
    <t>632451034</t>
  </si>
  <si>
    <t>Ochranný potěr tl přes 40 do 50 mm z MC 15 provedený v ploše</t>
  </si>
  <si>
    <t>1016598752</t>
  </si>
  <si>
    <t>+(9,4*13,7+25,5*17,3-2,9*1,35+3,7*9,0+1,5*2,3+3,8)</t>
  </si>
  <si>
    <t>117</t>
  </si>
  <si>
    <t>6324511</t>
  </si>
  <si>
    <t>Potěr cementový samonivelační litý CT-C30-F6 -  tl 63 mm</t>
  </si>
  <si>
    <t>-897243191</t>
  </si>
  <si>
    <t>Poznámka k položce:_x000D_
vč zalití mezi nopy</t>
  </si>
  <si>
    <t>P01a_vinyl+P02a_vinyl</t>
  </si>
  <si>
    <t>118</t>
  </si>
  <si>
    <t>6324512</t>
  </si>
  <si>
    <t>Potěr cementový samonivelační litý CT-C30-F6 -  tl 54 mm</t>
  </si>
  <si>
    <t>1532393736</t>
  </si>
  <si>
    <t>P01b_KD_30_30+P01b_kerdl+P02b_KD_30_30+P02b_kerdl+P01d_KD_30_30</t>
  </si>
  <si>
    <t>119</t>
  </si>
  <si>
    <t>6324513</t>
  </si>
  <si>
    <t>Potěr cementový samonivelační litý CT-C30-F6 -  tl 61 mm</t>
  </si>
  <si>
    <t>938180901</t>
  </si>
  <si>
    <t>120</t>
  </si>
  <si>
    <t>6324514</t>
  </si>
  <si>
    <t>Potěr cementový samonivelační litý CT-C30-F6 -  tl 55 mm</t>
  </si>
  <si>
    <t>-1794971670</t>
  </si>
  <si>
    <t>121</t>
  </si>
  <si>
    <t>642942611</t>
  </si>
  <si>
    <t>Osazování zárubní nebo rámů dveřních kovových do 2,5 m2 na montážní pěnu</t>
  </si>
  <si>
    <t>1003190475</t>
  </si>
  <si>
    <t>122</t>
  </si>
  <si>
    <t>553311</t>
  </si>
  <si>
    <t>zárubeň jednokřídlá ocelová pro dodatečnou montáž (dvoudílná obložková) vč povrchové úpravy - 700/2100 mm</t>
  </si>
  <si>
    <t>1737907899</t>
  </si>
  <si>
    <t>123</t>
  </si>
  <si>
    <t>553312</t>
  </si>
  <si>
    <t>zárubeň jednokřídlá ocelová pro dodatečnou montáž (dvoudílná obložková) vč povrchové úpravy - 800/2100 mm</t>
  </si>
  <si>
    <t>-324108394</t>
  </si>
  <si>
    <t>124</t>
  </si>
  <si>
    <t>553313</t>
  </si>
  <si>
    <t>zárubeň jednokřídlá ocelová pro dodatečnou montáž (dvoudílná obložková) vč povrchové úpravy - 900/2100 mm</t>
  </si>
  <si>
    <t>-1503415968</t>
  </si>
  <si>
    <t>125</t>
  </si>
  <si>
    <t>64294262</t>
  </si>
  <si>
    <t>Osazování zárubní nebo rámů dveřních kovovýchs bočním světlíkem na montážní pěnu</t>
  </si>
  <si>
    <t>826467104</t>
  </si>
  <si>
    <t>126</t>
  </si>
  <si>
    <t>553321</t>
  </si>
  <si>
    <t>zárubeň jednokřídlá s boční světlíkem ocelová pro dodatečnou montáž (dvoudílná obložková) vč povrchové úpravy - 1500/2135 mm</t>
  </si>
  <si>
    <t>2039785679</t>
  </si>
  <si>
    <t>127</t>
  </si>
  <si>
    <t>642945111</t>
  </si>
  <si>
    <t>Osazování protipožárních nebo protiplynových zárubní dveří jednokřídlových do 2,5 m2</t>
  </si>
  <si>
    <t>-323555747</t>
  </si>
  <si>
    <t>128</t>
  </si>
  <si>
    <t>18552433</t>
  </si>
  <si>
    <t>129</t>
  </si>
  <si>
    <t>-609516275</t>
  </si>
  <si>
    <t>130</t>
  </si>
  <si>
    <t>553401</t>
  </si>
  <si>
    <t>zárubeň jednokřídlá ocelová pro dodatečnou montáž (dvoudílná obložková) vč povrchové úpravy - 800/2100 mm - bezfalcová</t>
  </si>
  <si>
    <t>-982581457</t>
  </si>
  <si>
    <t>131</t>
  </si>
  <si>
    <t>553402</t>
  </si>
  <si>
    <t>zárubeň jednokřídlá ocelová pro dodatečnou montáž (dvoudílná obložková) vč povrchové úpravy - 900/2100 mm - bezfalcová</t>
  </si>
  <si>
    <t>1243203125</t>
  </si>
  <si>
    <t>132</t>
  </si>
  <si>
    <t>642945112</t>
  </si>
  <si>
    <t>Osazování protipožárních nebo protiplynových zárubní dveří dvoukřídlových přes 2,5 do 6,5 m2</t>
  </si>
  <si>
    <t>110246888</t>
  </si>
  <si>
    <t>133</t>
  </si>
  <si>
    <t>553403</t>
  </si>
  <si>
    <t>zárubeň dvoukřídlá ocelová pro dodatečnou montáž (dvoudílná obložková) vč povrchové úpravy - 1800/2100 mm - bezfalcová</t>
  </si>
  <si>
    <t>1414188188</t>
  </si>
  <si>
    <t>134</t>
  </si>
  <si>
    <t>94910001</t>
  </si>
  <si>
    <t>Lešení fasádní - montáž, pronájem, demontáž</t>
  </si>
  <si>
    <t>65508257</t>
  </si>
  <si>
    <t>"sever"+8,0*(10,5+4,5+28,0+7,0)</t>
  </si>
  <si>
    <t>"západ"+8,0*(1,5+4,0+10,0)</t>
  </si>
  <si>
    <t>"jih"+8,0*41,0</t>
  </si>
  <si>
    <t>"východ"+8,0*16,2</t>
  </si>
  <si>
    <t>135</t>
  </si>
  <si>
    <t>949101111</t>
  </si>
  <si>
    <t>Lešení pomocné pro objekty pozemních staveb s lešeňovou podlahou v do 1,9 m zatížení do 150 kg/m2</t>
  </si>
  <si>
    <t>234706222</t>
  </si>
  <si>
    <t>136</t>
  </si>
  <si>
    <t>952901111</t>
  </si>
  <si>
    <t>Vyčištění budov bytové a občanské výstavby při výšce podlaží do 4 m</t>
  </si>
  <si>
    <t>-1083483498</t>
  </si>
  <si>
    <t>"1NP"+9,4*14,1+26,0*17,7-2,5*1,5+3,7*11,5-1,5*1,5/2</t>
  </si>
  <si>
    <t>"2NP"+9,4*14,1+26,0*17,7-2,5*2,6+3,7*11,5-1,5*1,5/2</t>
  </si>
  <si>
    <t>137</t>
  </si>
  <si>
    <t>953312111</t>
  </si>
  <si>
    <t>Vložky do svislých dilatačních spár z polystyrénových desek tl. 10 mm</t>
  </si>
  <si>
    <t>-2082811388</t>
  </si>
  <si>
    <t>"lavice"+1,5*0,6</t>
  </si>
  <si>
    <t>998</t>
  </si>
  <si>
    <t>Přesun hmot</t>
  </si>
  <si>
    <t>138</t>
  </si>
  <si>
    <t>998012022</t>
  </si>
  <si>
    <t>Přesun hmot pro budovy monolitické v přes 6 do 12 m</t>
  </si>
  <si>
    <t>1818627427</t>
  </si>
  <si>
    <t>711</t>
  </si>
  <si>
    <t>Izolace proti vodě, vlhkosti a plynům</t>
  </si>
  <si>
    <t>139</t>
  </si>
  <si>
    <t>711111001</t>
  </si>
  <si>
    <t>Provedení izolace proti zemní vlhkosti vodorovné za studena nátěrem penetračním</t>
  </si>
  <si>
    <t>1991760290</t>
  </si>
  <si>
    <t>140</t>
  </si>
  <si>
    <t>11163150</t>
  </si>
  <si>
    <t>lak penetrační asfaltový</t>
  </si>
  <si>
    <t>1244284400</t>
  </si>
  <si>
    <t>606,565*0,0003 'Přepočtené koeficientem množství</t>
  </si>
  <si>
    <t>141</t>
  </si>
  <si>
    <t>711112001</t>
  </si>
  <si>
    <t>Provedení izolace proti zemní vlhkosti svislé za studena nátěrem penetračním</t>
  </si>
  <si>
    <t>2073415116</t>
  </si>
  <si>
    <t>"obvod"+1,0*(38,6+2*1,35+13,7+9,4+3,6+25,6+6,1+1,5+3,5+8,9)</t>
  </si>
  <si>
    <t>"výtah"+0,9*(2*2,0+2*2,15)</t>
  </si>
  <si>
    <t>142</t>
  </si>
  <si>
    <t>-1803014543</t>
  </si>
  <si>
    <t>121,07*0,00034 'Přepočtené koeficientem množství</t>
  </si>
  <si>
    <t>143</t>
  </si>
  <si>
    <t>711141559</t>
  </si>
  <si>
    <t>Provedení izolace proti zemní vlhkosti pásy přitavením vodorovné NAIP</t>
  </si>
  <si>
    <t>-321268584</t>
  </si>
  <si>
    <t>+606,565*2</t>
  </si>
  <si>
    <t>144</t>
  </si>
  <si>
    <t>62853004</t>
  </si>
  <si>
    <t>pás asfaltový natavitelný modifikovaný SBS s vložkou ze skleněné tkaniny a spalitelnou PE fólií nebo jemnozrnným minerálním posypem na horním povrchu tl 4,0mm</t>
  </si>
  <si>
    <t>-632831910</t>
  </si>
  <si>
    <t>1213,13*1,1655 'Přepočtené koeficientem množství</t>
  </si>
  <si>
    <t>145</t>
  </si>
  <si>
    <t>711142559</t>
  </si>
  <si>
    <t>Provedení izolace proti zemní vlhkosti pásy přitavením svislé NAIP</t>
  </si>
  <si>
    <t>397660702</t>
  </si>
  <si>
    <t>+121,07*2</t>
  </si>
  <si>
    <t>146</t>
  </si>
  <si>
    <t>-684184617</t>
  </si>
  <si>
    <t>242,14*1,22 'Přepočtené koeficientem množství</t>
  </si>
  <si>
    <t>147</t>
  </si>
  <si>
    <t>711491171</t>
  </si>
  <si>
    <t>Provedení doplňků izolace proti vodě na vodorovné ploše z textilií vrstva podkladní</t>
  </si>
  <si>
    <t>-409463509</t>
  </si>
  <si>
    <t>148</t>
  </si>
  <si>
    <t>69311172</t>
  </si>
  <si>
    <t>geotextilie 300g/m2</t>
  </si>
  <si>
    <t>-425250875</t>
  </si>
  <si>
    <t>606,565*1,05 'Přepočtené koeficientem množství</t>
  </si>
  <si>
    <t>149</t>
  </si>
  <si>
    <t>71141001</t>
  </si>
  <si>
    <t>Stěrka hydroizolační  vodorovná, vč svislého vytažení - D+M vč všech systémových detailů - výměra = půdorysná plocha</t>
  </si>
  <si>
    <t>-1372890938</t>
  </si>
  <si>
    <t>Poznámka k položce:_x000D_
- vytažena 300mm na stěny, styk podlahy se stěnou před aplikací stěrky utěsněn těsnícím páskem  _x000D_
- penetrace</t>
  </si>
  <si>
    <t>"1NP"+31,47+1,97+1,08+15,56+3,1+22,33+1,51+1,55+1,19+15,75+2,94+5,21+2,51+7,32</t>
  </si>
  <si>
    <t>"2NP"+15,56+3,81+18,6+15,75+2,94</t>
  </si>
  <si>
    <t>150</t>
  </si>
  <si>
    <t>71141002</t>
  </si>
  <si>
    <t>Stěrka hydroizolační  svislá - D+M vč všech systémových detailů</t>
  </si>
  <si>
    <t>-1433430536</t>
  </si>
  <si>
    <t>"110"+2,2*(2*0,9)</t>
  </si>
  <si>
    <t>"117"+2,2*(3*0,9)</t>
  </si>
  <si>
    <t>"121"+2,2*(2*0,9)</t>
  </si>
  <si>
    <t>"206"+2,2*(2*0,9)</t>
  </si>
  <si>
    <t>"214"+2,2*(2*0,9)</t>
  </si>
  <si>
    <t>151</t>
  </si>
  <si>
    <t>998711202</t>
  </si>
  <si>
    <t>Přesun hmot procentní pro izolace proti vodě, vlhkosti a plynům v objektech v přes 6 do 12 m</t>
  </si>
  <si>
    <t>%</t>
  </si>
  <si>
    <t>-2023582415</t>
  </si>
  <si>
    <t>152</t>
  </si>
  <si>
    <t>712311101</t>
  </si>
  <si>
    <t>Provedení povlakové krytiny střech do 10° za studena lakem penetračním nebo asfaltovým</t>
  </si>
  <si>
    <t>542928712</t>
  </si>
  <si>
    <t>"R01"</t>
  </si>
  <si>
    <t>+3,1*6,2*2+11,9*5,9+2,55*3,5+1,4*0,8*2+0,9*0,9/2*2+10,55*7,0-4,5*2,7+8,2*9,45+3,7*2,2+2,4*1,2+1,1</t>
  </si>
  <si>
    <t>-(0,8*0,8*3+1,4*2,15+0,85*0,8+0,15*0,3+1,2*1,2+0,65*0,8+1,4*1,4+0,8*0,5)</t>
  </si>
  <si>
    <t>"R02"</t>
  </si>
  <si>
    <t>+12,6*9,0-0,65*0,65/2*2</t>
  </si>
  <si>
    <t>"R03"</t>
  </si>
  <si>
    <t>+2,5*3,0</t>
  </si>
  <si>
    <t>"R04"</t>
  </si>
  <si>
    <t>+10,1*6,8*2</t>
  </si>
  <si>
    <t>+0,6*(3,1+13,3+8,8+4,2+2,5+3,0+4,5+2*2,7+3,0+3,1+8,9+2,4+1,8+6,7+8,2)</t>
  </si>
  <si>
    <t>+0,3*(2*8,3+2*1,3+11,5)</t>
  </si>
  <si>
    <t>+(0,8*0,8*3+1,4*2,15+0,85*0,8+0,15*0,3+1,2*1,2+0,65*0,8+1,4*1,4+0,8*0,5)</t>
  </si>
  <si>
    <t>"R05"</t>
  </si>
  <si>
    <t>+2,5*2,0</t>
  </si>
  <si>
    <t>"R02 - vytažení"</t>
  </si>
  <si>
    <t>+1,0*12,6</t>
  </si>
  <si>
    <t>+0,5*(2*2,5+2*2,0+2*1,1+2*1,3)</t>
  </si>
  <si>
    <t>"R03 - vytažení"</t>
  </si>
  <si>
    <t>+0,5*(2*2,5+2*3,0)</t>
  </si>
  <si>
    <t>"R04 - vytažení"</t>
  </si>
  <si>
    <t>+1,0*(13,5+13,0+3,5+9,0+6,0+1,8+3,0+9,0+38,5+2*3,0)</t>
  </si>
  <si>
    <t>153</t>
  </si>
  <si>
    <t>1998557784</t>
  </si>
  <si>
    <t>719,623*0,00032 'Přepočtené koeficientem množství</t>
  </si>
  <si>
    <t>154</t>
  </si>
  <si>
    <t>712341559</t>
  </si>
  <si>
    <t>Provedení povlakové krytiny střech do 10° pásy NAIP přitavením v plné ploše</t>
  </si>
  <si>
    <t>-1810955201</t>
  </si>
  <si>
    <t>155</t>
  </si>
  <si>
    <t>62856011</t>
  </si>
  <si>
    <t>pás asfaltový natavitelný modifikovaný SBS s vložkou z hliníkové fólie s textilií a spalitelnou PE fólií nebo jemnozrnným minerálním posypem na horním povrchu tl 4,0mm</t>
  </si>
  <si>
    <t>92105688</t>
  </si>
  <si>
    <t>719,623*1,1655 'Přepočtené koeficientem množství</t>
  </si>
  <si>
    <t>156</t>
  </si>
  <si>
    <t>71236174</t>
  </si>
  <si>
    <t>Provedení povlakové krytiny střech do 10° fólií se svařovanými spoji - kotvená - vč všech systémových detailů (rohy, kouty, dilatace, zpětný spoj,svislé vytažení, opracování prostupů, apod)</t>
  </si>
  <si>
    <t>-1768958765</t>
  </si>
  <si>
    <t>157</t>
  </si>
  <si>
    <t>2834301</t>
  </si>
  <si>
    <t>fólie hydroizolační střešní mPVC určená ke stabilizaci přitížením, do vegetačních střech a ke kotvení - tl 1,8mm (Broof t3)</t>
  </si>
  <si>
    <t>-2086827821</t>
  </si>
  <si>
    <t>150,478*1,2 'Přepočtené koeficientem množství</t>
  </si>
  <si>
    <t>158</t>
  </si>
  <si>
    <t>2832208</t>
  </si>
  <si>
    <t>kotevní systém</t>
  </si>
  <si>
    <t>452403013</t>
  </si>
  <si>
    <t>159</t>
  </si>
  <si>
    <t>71236181</t>
  </si>
  <si>
    <t xml:space="preserve">Provedení povlakové krytiny střech do 10° fólií se svařovanými spoji - přitížená - vč všech systémových detailů (rohy, kouty, dilatace, zpětný spoj,svislé vytažení, opracování prostupů, apod) </t>
  </si>
  <si>
    <t>1978356809</t>
  </si>
  <si>
    <t>160</t>
  </si>
  <si>
    <t>2053660034</t>
  </si>
  <si>
    <t>569,145*1,2 'Přepočtené koeficientem množství</t>
  </si>
  <si>
    <t>161</t>
  </si>
  <si>
    <t>712391171</t>
  </si>
  <si>
    <t>Provedení povlakové krytiny střech do 10° podkladní textilní vrstvy</t>
  </si>
  <si>
    <t>6722128</t>
  </si>
  <si>
    <t>162</t>
  </si>
  <si>
    <t>1552030995</t>
  </si>
  <si>
    <t>719,623*1,155 'Přepočtené koeficientem množství</t>
  </si>
  <si>
    <t>163</t>
  </si>
  <si>
    <t>712391172</t>
  </si>
  <si>
    <t>Provedení povlakové krytiny střech do 10° ochranné textilní vrstvy</t>
  </si>
  <si>
    <t>2016431997</t>
  </si>
  <si>
    <t>164</t>
  </si>
  <si>
    <t>860640541</t>
  </si>
  <si>
    <t>569,145*1,155 'Přepočtené koeficientem množství</t>
  </si>
  <si>
    <t>165</t>
  </si>
  <si>
    <t>712771223</t>
  </si>
  <si>
    <t>Provedení drenážní vrstvy vegetační střechy z plastových nopových fólií v nopů přes 25 mm do 5°</t>
  </si>
  <si>
    <t>-1044313026</t>
  </si>
  <si>
    <t>166</t>
  </si>
  <si>
    <t>69334004</t>
  </si>
  <si>
    <t>fólie profilovaná (nopová) perforovaná HDPE s hydroakumulační a drenážní funkcí do vegetačních střech s výškou nopů 40mm</t>
  </si>
  <si>
    <t>773718205</t>
  </si>
  <si>
    <t>261,96*1,15 'Přepočtené koeficientem množství</t>
  </si>
  <si>
    <t>167</t>
  </si>
  <si>
    <t>7127713</t>
  </si>
  <si>
    <t>Provedení filtrační vrstvy vegetační střechy z rohoží</t>
  </si>
  <si>
    <t>-1609590575</t>
  </si>
  <si>
    <t>168</t>
  </si>
  <si>
    <t>69334140</t>
  </si>
  <si>
    <t>rohož drenážně stabilizační PA/PES vegetačních střech 600g/m2 tl 20mm</t>
  </si>
  <si>
    <t>108093287</t>
  </si>
  <si>
    <t>169</t>
  </si>
  <si>
    <t>7127750</t>
  </si>
  <si>
    <t>Kačírek - tl 100 mm - D+M</t>
  </si>
  <si>
    <t>-1237812809</t>
  </si>
  <si>
    <t>170</t>
  </si>
  <si>
    <t>7127751</t>
  </si>
  <si>
    <t>Vegetační střecha - Intenzivní střešní substrát - tl 60 mm - D+M</t>
  </si>
  <si>
    <t>-1308055695</t>
  </si>
  <si>
    <t>171</t>
  </si>
  <si>
    <t>7127752</t>
  </si>
  <si>
    <t>Rozchodníkový koberec, tl. dle druhu rostlin min 40 mm - D+M</t>
  </si>
  <si>
    <t>872954161</t>
  </si>
  <si>
    <t>172</t>
  </si>
  <si>
    <t>998712202</t>
  </si>
  <si>
    <t>Přesun hmot procentní pro krytiny povlakové v objektech v přes 6 do 12 m</t>
  </si>
  <si>
    <t>-91563211</t>
  </si>
  <si>
    <t>713</t>
  </si>
  <si>
    <t>Izolace tepelné</t>
  </si>
  <si>
    <t>173</t>
  </si>
  <si>
    <t>713121111</t>
  </si>
  <si>
    <t>Montáž izolace tepelné podlah volně kladenými rohožemi, pásy, dílci, deskami 1 vrstva</t>
  </si>
  <si>
    <t>1570065134</t>
  </si>
  <si>
    <t>"EPS 30mm"</t>
  </si>
  <si>
    <t>P02a_vinyl+P02b_kerdl+P02b_KD_30_30</t>
  </si>
  <si>
    <t>"kročej 30mm"</t>
  </si>
  <si>
    <t>+P03b_KD_30_30</t>
  </si>
  <si>
    <t>"lavice - XPS 150mm"</t>
  </si>
  <si>
    <t>+6,2*0,6+1,25*1,2+2,5*1,8</t>
  </si>
  <si>
    <t>174</t>
  </si>
  <si>
    <t>28375907</t>
  </si>
  <si>
    <t>deska EPS 150 pro konstrukce s vysokým zatížením λ=0,035 tl 30mm</t>
  </si>
  <si>
    <t>-1056065261</t>
  </si>
  <si>
    <t>518,7*1,05 'Přepočtené koeficientem množství</t>
  </si>
  <si>
    <t>175</t>
  </si>
  <si>
    <t>28376553</t>
  </si>
  <si>
    <t>deska polystyrénová pro snížení kročejového hluku (max. zatížení 4 kN/m2) tl 30mm</t>
  </si>
  <si>
    <t>-1144237882</t>
  </si>
  <si>
    <t>2,7*1,05 'Přepočtené koeficientem množství</t>
  </si>
  <si>
    <t>176</t>
  </si>
  <si>
    <t>2837642</t>
  </si>
  <si>
    <t>deska XPS tl 150mm</t>
  </si>
  <si>
    <t>160122634</t>
  </si>
  <si>
    <t>9,72*1,05 'Přepočtené koeficientem množství</t>
  </si>
  <si>
    <t>177</t>
  </si>
  <si>
    <t>713121121</t>
  </si>
  <si>
    <t>Montáž izolace tepelné podlah volně kladenými rohožemi, pásy, dílci, deskami 2 vrstvy</t>
  </si>
  <si>
    <t>-2048546701</t>
  </si>
  <si>
    <t>"EPS 100+50mm"</t>
  </si>
  <si>
    <t>P01a_vinyl+P01b_KD_30_30+P01b_kerdl+P01c_zona-9,72</t>
  </si>
  <si>
    <t>"EPS 100+80mm"</t>
  </si>
  <si>
    <t>178</t>
  </si>
  <si>
    <t>28375909</t>
  </si>
  <si>
    <t>deska EPS 150 pro konstrukce s vysokým zatížením λ=0,035 tl 50mm</t>
  </si>
  <si>
    <t>-1794704729</t>
  </si>
  <si>
    <t>502,8*1,05 'Přepočtené koeficientem množství</t>
  </si>
  <si>
    <t>179</t>
  </si>
  <si>
    <t>28375912</t>
  </si>
  <si>
    <t>deska EPS 150 pro konstrukce s vysokým zatížením λ=0,035 tl 80mm</t>
  </si>
  <si>
    <t>1325583494</t>
  </si>
  <si>
    <t>21,05*1,05 'Přepočtené koeficientem množství</t>
  </si>
  <si>
    <t>180</t>
  </si>
  <si>
    <t>28375914</t>
  </si>
  <si>
    <t>deska EPS 150 pro konstrukce s vysokým zatížením λ=0,035 tl 100mm</t>
  </si>
  <si>
    <t>139994530</t>
  </si>
  <si>
    <t>523,85*1,05 'Přepočtené koeficientem množství</t>
  </si>
  <si>
    <t>181</t>
  </si>
  <si>
    <t>713121211</t>
  </si>
  <si>
    <t>Montáž izolace tepelné podlah volně kladenými okrajovými pásky</t>
  </si>
  <si>
    <t>1838071275</t>
  </si>
  <si>
    <t>"101"+(2*5,8+2*9,5)</t>
  </si>
  <si>
    <t>"102"+(2*4,2+2*3,0)</t>
  </si>
  <si>
    <t>"103"+(2*2,4+2*1,5)</t>
  </si>
  <si>
    <t>"104a"+(2*0,9+2,14)</t>
  </si>
  <si>
    <t>"104b"+(2*1,5+2*1,4)</t>
  </si>
  <si>
    <t>"105"+(3,9+2*3,0+0,9+2,6)</t>
  </si>
  <si>
    <t>"106"+(5,9+2,2+0,2+3,9+3,14)</t>
  </si>
  <si>
    <t>"107"+(5,8+3,77+0,15+7,3+2,8+2,4+4,95+10,0+3,4)</t>
  </si>
  <si>
    <t>"108"+(2*6,2+2*3,2)</t>
  </si>
  <si>
    <t>"109"+(2*17,4+2*7,4-3,9)</t>
  </si>
  <si>
    <t>"110"+(2*5,2+2*3,2)</t>
  </si>
  <si>
    <t>"111"+(2*1,8+2*1,8)</t>
  </si>
  <si>
    <t>"112"+(3,9+2*0,9)</t>
  </si>
  <si>
    <t>"113"+(2*2,4+2*1,7)</t>
  </si>
  <si>
    <t>"114"+(2*5,2+2*6,3+2*0,7+2*0,15)</t>
  </si>
  <si>
    <t>"115"+(2*1,1+2*1,4)</t>
  </si>
  <si>
    <t>"116"+(3,3+2,4+1,0+3,45)</t>
  </si>
  <si>
    <t>"117"+(2*0,9+2*1,7)</t>
  </si>
  <si>
    <t>"118"+(2*1,0+2*1,4)</t>
  </si>
  <si>
    <t>"119"+(2*3,2+2*5,7)</t>
  </si>
  <si>
    <t>"120"+(2*17,4+2*7,4-2,65)</t>
  </si>
  <si>
    <t>"121"+(2*5,3+2*3,2)</t>
  </si>
  <si>
    <t>"122"+(2*2,7+2*1,3)</t>
  </si>
  <si>
    <t>"123"+(2,65+2*2,0)</t>
  </si>
  <si>
    <t>"124"+(2*2,2+2*2,4)</t>
  </si>
  <si>
    <t>"125"+(2*3,2+2*2,3)</t>
  </si>
  <si>
    <t>"126"+(2*2,1+2*2,3)</t>
  </si>
  <si>
    <t>"127"+(2*1,0+2*3,0)</t>
  </si>
  <si>
    <t>"128a"+(2,3+1,2+2*1,2)</t>
  </si>
  <si>
    <t>"129"+(2*2,6+2*1,1)</t>
  </si>
  <si>
    <t>"201"+(5,8+3,77+6,2+2,8+1,3+5,8+3,4)</t>
  </si>
  <si>
    <t>"202"+(1,2+3,0+2,0+0,9+2,6)</t>
  </si>
  <si>
    <t>"203"+(2*10,5+2*5,9)</t>
  </si>
  <si>
    <t>"204"+(2*6,2+2*3,2)</t>
  </si>
  <si>
    <t>"205"+(2*17,4+2*7,4-2,6)</t>
  </si>
  <si>
    <t>"206"+(2*5,2+2*3,2)</t>
  </si>
  <si>
    <t>"207"+(2*1,7+2*3,2+2*0,4)</t>
  </si>
  <si>
    <t>"208"+(2*1,4+2*3,2)</t>
  </si>
  <si>
    <t>"209"+(3,3+0,8+1,4+2,9)</t>
  </si>
  <si>
    <t>"210"+(2*2,4+2*1,7)</t>
  </si>
  <si>
    <t>"211"+(2*6,3+2*3,0)</t>
  </si>
  <si>
    <t>"212"+(2*3,2+2*5,7)</t>
  </si>
  <si>
    <t>"213"+(2*17,4+2*7,4-2,65)</t>
  </si>
  <si>
    <t>"214"+(2*5,3+2*3,2)</t>
  </si>
  <si>
    <t>"215"+(2*2,8+2*1,3)</t>
  </si>
  <si>
    <t>"216"+(2,65+2*2,0)</t>
  </si>
  <si>
    <t>"217"+(2*7,7+2*2,4)</t>
  </si>
  <si>
    <t>"218"+(3,3+2,8+0,4+1,1+3,45)</t>
  </si>
  <si>
    <t>"219"+(2*3,4+2*1,4)</t>
  </si>
  <si>
    <t>"220"+(2*1,2+2,3)</t>
  </si>
  <si>
    <t>182</t>
  </si>
  <si>
    <t>6314027</t>
  </si>
  <si>
    <t>pásek okrajový izolační plovoucích podlah</t>
  </si>
  <si>
    <t>-1510655055</t>
  </si>
  <si>
    <t>782,12*1,05 'Přepočtené koeficientem množství</t>
  </si>
  <si>
    <t>183</t>
  </si>
  <si>
    <t>713131141</t>
  </si>
  <si>
    <t>Montáž izolace tepelné stěn lepením celoplošně rohoží, pásů, dílců, desek</t>
  </si>
  <si>
    <t>-1078030450</t>
  </si>
  <si>
    <t>"dojezd - 80mm"</t>
  </si>
  <si>
    <t>+0,9*(2*2,1+2*2,2)</t>
  </si>
  <si>
    <t>"obvod - 200mm"</t>
  </si>
  <si>
    <t>+1,2*(38,6+2*1,35+13,7+9,4+3,6+25,6+6,1+1,5+3,5+8,9)</t>
  </si>
  <si>
    <t>184</t>
  </si>
  <si>
    <t>28372308</t>
  </si>
  <si>
    <t>deska EPS 100 pro konstrukce s běžným zatížením λ=0,037 tl 80mm</t>
  </si>
  <si>
    <t>2123309605</t>
  </si>
  <si>
    <t>7,74*1,05 'Přepočtené koeficientem množství</t>
  </si>
  <si>
    <t>185</t>
  </si>
  <si>
    <t>28376451</t>
  </si>
  <si>
    <t>deska XPS  tl 200mm</t>
  </si>
  <si>
    <t>-58621060</t>
  </si>
  <si>
    <t>136,32*1,05 'Přepočtené koeficientem množství</t>
  </si>
  <si>
    <t>186</t>
  </si>
  <si>
    <t>713191132</t>
  </si>
  <si>
    <t>Montáž izolace tepelné podlah, stropů vrchem nebo střech překrytí separační fólií z PE</t>
  </si>
  <si>
    <t>-1432334844</t>
  </si>
  <si>
    <t>+2,7</t>
  </si>
  <si>
    <t>187</t>
  </si>
  <si>
    <t>28323053</t>
  </si>
  <si>
    <t>fólie PE (500 kg/m3) separační podlahová oddělující tepelnou izolaci tl 0,6mm</t>
  </si>
  <si>
    <t>653290464</t>
  </si>
  <si>
    <t>23,75*1,1655 'Přepočtené koeficientem množství</t>
  </si>
  <si>
    <t>188</t>
  </si>
  <si>
    <t>713141131</t>
  </si>
  <si>
    <t>Montáž izolace tepelné střech plochých lepené za studena plně 1 vrstva rohoží, pásů, dílců, desek</t>
  </si>
  <si>
    <t>955043533</t>
  </si>
  <si>
    <t>"EPS200-160mm"</t>
  </si>
  <si>
    <t>"R01"+261,96</t>
  </si>
  <si>
    <t>"R02"+112,978</t>
  </si>
  <si>
    <t>"R04"+203,885</t>
  </si>
  <si>
    <t>"EPS150-160mm"</t>
  </si>
  <si>
    <t>"R03"+7,5</t>
  </si>
  <si>
    <t>189</t>
  </si>
  <si>
    <t>28375991</t>
  </si>
  <si>
    <t>deska EPS 150 pro konstrukce s vysokým zatížením λ=0,035 tl 160mm</t>
  </si>
  <si>
    <t>-1880914693</t>
  </si>
  <si>
    <t>7,5*1,05 'Přepočtené koeficientem množství</t>
  </si>
  <si>
    <t>190</t>
  </si>
  <si>
    <t>28375961</t>
  </si>
  <si>
    <t>deska EPS 200 pro konstrukce s velmi vysokým zatížením λ=0,034 tl 160mm</t>
  </si>
  <si>
    <t>-1178709366</t>
  </si>
  <si>
    <t>578,823*1,05 'Přepočtené koeficientem množství</t>
  </si>
  <si>
    <t>191</t>
  </si>
  <si>
    <t>71314114</t>
  </si>
  <si>
    <t>Montáž izolace tepelné střech plochých lepené za studena plně - spádové klíny</t>
  </si>
  <si>
    <t>620223020</t>
  </si>
  <si>
    <t>"EPS200-20-230mm"</t>
  </si>
  <si>
    <t>"EPS150-20-60mm"</t>
  </si>
  <si>
    <t>"EPS150-160-180mm"</t>
  </si>
  <si>
    <t>"R05"+5,0</t>
  </si>
  <si>
    <t>192</t>
  </si>
  <si>
    <t>2837561</t>
  </si>
  <si>
    <t>deska EPS 150 pro konstrukce s vysokým zatížením λ=0,035 tl 20-60 mm</t>
  </si>
  <si>
    <t>1376402913</t>
  </si>
  <si>
    <t>193</t>
  </si>
  <si>
    <t>2837562</t>
  </si>
  <si>
    <t>deska EPS 150 pro konstrukce s vysokým zatížením λ=0,035 tl 160-180 mm</t>
  </si>
  <si>
    <t>-428545377</t>
  </si>
  <si>
    <t>5*1,05 'Přepočtené koeficientem množství</t>
  </si>
  <si>
    <t>194</t>
  </si>
  <si>
    <t>2837563</t>
  </si>
  <si>
    <t>deska EPS 200 pro konstrukce s velmi vysokým zatížením λ=0,034 tl 20-230 mm</t>
  </si>
  <si>
    <t>800443125</t>
  </si>
  <si>
    <t>195</t>
  </si>
  <si>
    <t>71314115</t>
  </si>
  <si>
    <t>Montáž izolace tepelné střech plochých lepené za studena plně - rozháněcí klíny</t>
  </si>
  <si>
    <t>-1190560300</t>
  </si>
  <si>
    <t>"0-30mm"+0,6*1,0+0,4*0,7</t>
  </si>
  <si>
    <t>"0-50mm"+3,6*3,6/2</t>
  </si>
  <si>
    <t>196</t>
  </si>
  <si>
    <t>2837571</t>
  </si>
  <si>
    <t>deska EPS 150 pro konstrukce s vysokým zatížením λ=0,035 tl 0-30 mm</t>
  </si>
  <si>
    <t>-368063887</t>
  </si>
  <si>
    <t>0,88*1,05 'Přepočtené koeficientem množství</t>
  </si>
  <si>
    <t>197</t>
  </si>
  <si>
    <t>2837572</t>
  </si>
  <si>
    <t>deska EPS 150 pro konstrukce s vysokým zatížením λ=0,035 tl 0-50 mm</t>
  </si>
  <si>
    <t>1927904053</t>
  </si>
  <si>
    <t>6,48*1,05 'Přepočtené koeficientem množství</t>
  </si>
  <si>
    <t>198</t>
  </si>
  <si>
    <t>7139002</t>
  </si>
  <si>
    <t xml:space="preserve">Montáž izolace tepelné atiky - vodorovná </t>
  </si>
  <si>
    <t>-1493208453</t>
  </si>
  <si>
    <t>+0,30*(39,0+2*3,0+14,0+9,5+4,0+25,5+6,0+2,0+3,0+9,0)</t>
  </si>
  <si>
    <t>+0,30*2,9</t>
  </si>
  <si>
    <t>199</t>
  </si>
  <si>
    <t>283781</t>
  </si>
  <si>
    <t>deska EPS 200 pro konstrukce s velmi vysokým zatížením - spádový klín tl 40-60 mm</t>
  </si>
  <si>
    <t>1163748893</t>
  </si>
  <si>
    <t>36,27*1,05 'Přepočtené koeficientem množství</t>
  </si>
  <si>
    <t>200</t>
  </si>
  <si>
    <t>7139003</t>
  </si>
  <si>
    <t>Montáž izolace tepelné atiky - svislá</t>
  </si>
  <si>
    <t>835209773</t>
  </si>
  <si>
    <t>+0,45*(12,6+13,5+13,0+3,5+9,0+6,0+1,8+3,0+9,0+38,5+2*3,0)</t>
  </si>
  <si>
    <t>+0,20*2,9</t>
  </si>
  <si>
    <t>201</t>
  </si>
  <si>
    <t>-2077871642</t>
  </si>
  <si>
    <t>52,735*1,05 'Přepočtené koeficientem množství</t>
  </si>
  <si>
    <t>202</t>
  </si>
  <si>
    <t>7139011</t>
  </si>
  <si>
    <t>Montáž izolace tepelné střech - desky z pěnového skla</t>
  </si>
  <si>
    <t>-1249103009</t>
  </si>
  <si>
    <t>203</t>
  </si>
  <si>
    <t>634822</t>
  </si>
  <si>
    <t>deska tepelně izolační z pěnového skla tl 50mm - 400/400 mm</t>
  </si>
  <si>
    <t>380122023</t>
  </si>
  <si>
    <t>204</t>
  </si>
  <si>
    <t>998713202</t>
  </si>
  <si>
    <t>Přesun hmot procentní pro izolace tepelné v objektech v přes 6 do 12 m</t>
  </si>
  <si>
    <t>-1986532582</t>
  </si>
  <si>
    <t>714</t>
  </si>
  <si>
    <t>Akustická a protiotřesová opatření</t>
  </si>
  <si>
    <t>205</t>
  </si>
  <si>
    <t>714111</t>
  </si>
  <si>
    <t>Montáž akustické izolace - vodorovná</t>
  </si>
  <si>
    <t>156294854</t>
  </si>
  <si>
    <t>"belar"+1,45*4,0</t>
  </si>
  <si>
    <t>"elodur"+0,5*1,2</t>
  </si>
  <si>
    <t>206</t>
  </si>
  <si>
    <t>550101</t>
  </si>
  <si>
    <t>akustická izolace (belar 0,9) tl 25 mm</t>
  </si>
  <si>
    <t>-1121889879</t>
  </si>
  <si>
    <t>5,8*1,05 'Přepočtené koeficientem množství</t>
  </si>
  <si>
    <t>207</t>
  </si>
  <si>
    <t>550102</t>
  </si>
  <si>
    <t>akustická izolace (elodur) tl 15 mm</t>
  </si>
  <si>
    <t>-1653695712</t>
  </si>
  <si>
    <t>0,6*1,05 'Přepočtené koeficientem množství</t>
  </si>
  <si>
    <t>208</t>
  </si>
  <si>
    <t>714112</t>
  </si>
  <si>
    <t>Montáž akustické izolace - svislá</t>
  </si>
  <si>
    <t>-291367007</t>
  </si>
  <si>
    <t>"belar"+1,8*5,0</t>
  </si>
  <si>
    <t>209</t>
  </si>
  <si>
    <t>550111</t>
  </si>
  <si>
    <t>akustická izolace (belar 0,8) tl 15 mm</t>
  </si>
  <si>
    <t>268757699</t>
  </si>
  <si>
    <t>9*1,05 'Přepočtené koeficientem množství</t>
  </si>
  <si>
    <t>210</t>
  </si>
  <si>
    <t>998714202</t>
  </si>
  <si>
    <t>Přesun hmot procentní pro akustická a protiotřesová opatření v objektech v do 12 m</t>
  </si>
  <si>
    <t>-1482527874</t>
  </si>
  <si>
    <t>762</t>
  </si>
  <si>
    <t>Konstrukce tesařské</t>
  </si>
  <si>
    <t>211</t>
  </si>
  <si>
    <t>762361332</t>
  </si>
  <si>
    <t>Konstrukční a vyrovnávací vrstva pod klempířské prvky (atiky) z vodovzdorné překližky tl 21 mm</t>
  </si>
  <si>
    <t>-200973662</t>
  </si>
  <si>
    <t>+0,53*(39,0+2*3,0+14,0+9,5+4,0+25,5+6,0+2,0+3,0+9,0)</t>
  </si>
  <si>
    <t>+0,53*2,9</t>
  </si>
  <si>
    <t>212</t>
  </si>
  <si>
    <t>998762202</t>
  </si>
  <si>
    <t>Přesun hmot procentní pro kce tesařské v objektech v přes 6 do 12 m</t>
  </si>
  <si>
    <t>1336530133</t>
  </si>
  <si>
    <t>763</t>
  </si>
  <si>
    <t>Konstrukce suché výstavby</t>
  </si>
  <si>
    <t>213</t>
  </si>
  <si>
    <t>76313141</t>
  </si>
  <si>
    <t>SDK podhled deska 1xA 12,5 - s izolací  40mm - dvouvrstvá spodní kce profil CD+UD (SDK.1 - část B)</t>
  </si>
  <si>
    <t>-2033540253</t>
  </si>
  <si>
    <t>Poznámka k položce:_x000D_
Absorpční vložka o tl. 40 mm a objemové hmotnosti 20-30 kg/m3 balená v polyethylenové folii s retardanty hoření o tloušťce ≤ 20 µm; třída reakce na oheň absorpční vložky vč. folie je A2-s1,d0; požadovaný činitel zvukové pohltivosti při dané skladebné tloušťce v oktávových pásmech je: 125 Hz – α ÷ 0,18; 250 Hz - α ÷ 0,10; 500 Hz - α ÷ 0,07; 1 kHz - α ÷ 0,06; 2 kHz - α ÷ 0,05; 4 kHz - α ÷ 0,05</t>
  </si>
  <si>
    <t>"109"+0,5*(2*16,3+2*5,2)</t>
  </si>
  <si>
    <t>"120"+0,5*(2*16,3+2*5,2)</t>
  </si>
  <si>
    <t>"205"+0,5*(2*16,3+2*5,2)</t>
  </si>
  <si>
    <t>"213"+0,5*(2*16,3+2*5,2)</t>
  </si>
  <si>
    <t>214</t>
  </si>
  <si>
    <t>76313142</t>
  </si>
  <si>
    <t>SDK podhled deska 1x akustická 12,5 - s izolací  40mm - dvouvrstvá spodní kce profil CD+UD (SDK.1 - část C)</t>
  </si>
  <si>
    <t>-855102847</t>
  </si>
  <si>
    <t>Poznámka k položce:_x000D_
Absorpční vložka o tl. 40 mm a objemové hmotnosti 20-30 kg/m3 balená v polyethylenové folii s retardanty hoření o tloušťce ≤ 20 µm; třída reakce na oheň absorpční vložky vč. folie je A2-s1,d0; požadovaný činitel zvukové pohltivosti při dané skladebné tloušťce v oktávových pásmech je: 125 Hz – α ÷ 0,40; 250 Hz - α ÷ 0,45; 500 Hz - α ÷ 0,45; 1 kHz - α ÷ 0,55; 2 kHz - α ÷ 0,50; 4 kHz - α ÷ 0,55_x000D_
-------------------------------_x000D_
SDK deska perforovaná tl. 12,5 mm s kruhovými otvory o průměru 6mm a roztečí 18mm rubová strana s netkanou textílií černé barvy</t>
  </si>
  <si>
    <t>"109"+15,2*5,2</t>
  </si>
  <si>
    <t>"120"+14,0*5,2+1,3*4,6</t>
  </si>
  <si>
    <t>"205"+15,2*5,2</t>
  </si>
  <si>
    <t>"213"+15,2*5,2</t>
  </si>
  <si>
    <t>215</t>
  </si>
  <si>
    <t>7631314</t>
  </si>
  <si>
    <t>SDK podhled deska 1x akustická 12,5 - bez izolace - dvouvrstvá spodní kce profil CD+UD (SDK.2)</t>
  </si>
  <si>
    <t>141723083</t>
  </si>
  <si>
    <t>Poznámka k položce:_x000D_
SDK deska perforovaná tl. 12,5 mm s kruhovými otvory o průměru 6mm a roztečí 18mm_x000D_
rubová strana s netkanou textílií černé barvy_x000D_
po obvodě místnosti plná SDK deska tl. 12,5 mm v šířce 200 mm (lem)</t>
  </si>
  <si>
    <t>"1NP"+31,47+54,83</t>
  </si>
  <si>
    <t>"2NP"+43,25+4,84</t>
  </si>
  <si>
    <t>216</t>
  </si>
  <si>
    <t>7631315</t>
  </si>
  <si>
    <t>SDK podhled deska 1x akustická 12,5 - s izolací 40mm - dvouvrstvá spodní kce profil CD+UD (SDK.3)</t>
  </si>
  <si>
    <t>-849016365</t>
  </si>
  <si>
    <t>Poznámka k položce:_x000D_
Absorpční vložka o tl. 40 mm a objemové hmotnosti 20-30 kg/m3 balená v polyethylenové folii s retardanty hoření o tloušťce ≤ 20 µm; třída reakce na oheň absorpční vložky vč. folie je A2-s1,d0; požadovaný činitel zvukové pohltivosti při dané skladebné tloušťce v oktávových pásmech je: 125 Hz – α ÷ 0,40; 250 Hz - α ÷ 0,45; 500 Hz - α ÷ 0,45; 1 kHz - α ÷ 0,55; 2 kHz - α ÷ 0,50; 4 kHz - α ÷ 0,55_x000D_
----------------------_x000D_
SDK deska perforovaná tl. 12,5 mm s kruhovými otvory o průměru 6mm a roztečí 18mm_x000D_
rubová strana s netkanou textílií černé barvy_x000D_
----------------------_x000D_
po obvodě místnosti plná SDK deska tl. 12,5 mm v šířce 200 mm (lem)</t>
  </si>
  <si>
    <t>"1NP"+12,54+10,39</t>
  </si>
  <si>
    <t>"2NP"+62,13</t>
  </si>
  <si>
    <t>217</t>
  </si>
  <si>
    <t>763131411</t>
  </si>
  <si>
    <t>SDK podhled desky 1xA 12,5 bez izolace dvouvrstvá spodní kce profil CD+UD</t>
  </si>
  <si>
    <t>942707941</t>
  </si>
  <si>
    <t>"SDK4"</t>
  </si>
  <si>
    <t>"1NP"+3,68+3,59+3,97+5,3</t>
  </si>
  <si>
    <t>"2NP"+5,15+7,97+3,97+5,3+18,64</t>
  </si>
  <si>
    <t>218</t>
  </si>
  <si>
    <t>763131451</t>
  </si>
  <si>
    <t>SDK podhled deska 1xH2 12,5 bez izolace dvouvrstvá spodní kce profil CD+UD</t>
  </si>
  <si>
    <t>-684574484</t>
  </si>
  <si>
    <t>"SDK5"</t>
  </si>
  <si>
    <t>"1NP"+1,97+1,08+15,56+3,1+22,3+1,51+6,72+15,75+2,94+5,21+2,51</t>
  </si>
  <si>
    <t>"2NP"+15,56+3,81+18,6+15,75+2,94+7,33+4,6</t>
  </si>
  <si>
    <t>219</t>
  </si>
  <si>
    <t>7631321</t>
  </si>
  <si>
    <t>Kazetový SDK podhled plný 600x600 - Nosný rošt pro kazetové podhledy zavěšený - SDK kazety tl. 10 mm plné - standardní hrana</t>
  </si>
  <si>
    <t>-784375102</t>
  </si>
  <si>
    <t>"SDK6"</t>
  </si>
  <si>
    <t>"1NP"+1,55+1,19</t>
  </si>
  <si>
    <t>220</t>
  </si>
  <si>
    <t>7631322</t>
  </si>
  <si>
    <t>Kazetový SDK podhled perrforovaný 600x600 - Nosný rošt skrytý pro kazetové podhledy zavěšený - SDK kazety tl. 10 mm perforované - skrytá hrana</t>
  </si>
  <si>
    <t>1907459655</t>
  </si>
  <si>
    <t>"SDK7"</t>
  </si>
  <si>
    <t>"1NP"+19,55+18,53</t>
  </si>
  <si>
    <t>"2NP"+19,55+18,53</t>
  </si>
  <si>
    <t>221</t>
  </si>
  <si>
    <t>998763402</t>
  </si>
  <si>
    <t>Přesun hmot procentní pro konstrukce montované z desek v objektech v přes 6 do 12 m</t>
  </si>
  <si>
    <t>-919220507</t>
  </si>
  <si>
    <t>764</t>
  </si>
  <si>
    <t>Konstrukce klempířské</t>
  </si>
  <si>
    <t>222</t>
  </si>
  <si>
    <t>7641001</t>
  </si>
  <si>
    <t>K/01 - HLINÍKOVÝ TAŽENÝ PARAPET LAKOVANÝ - rš 340 mm, dl 2500 mm - D+M vč všech systémových detailů a povrchové úpravy - podrobný popis - TABULKA KLEMPÍŘSKÝCH PRVKŮ</t>
  </si>
  <si>
    <t>-399646207</t>
  </si>
  <si>
    <t>223</t>
  </si>
  <si>
    <t>7641002</t>
  </si>
  <si>
    <t>K/02 - HLINÍKOVÝ TAŽENÝ PARAPET LAKOVANÝ - rš 340 mm, dl 2300 mm - D+M vč všech systémových detailů a povrchové úpravy - podrobný popis - TABULKA KLEMPÍŘSKÝCH PRVKŮ</t>
  </si>
  <si>
    <t>1083209877</t>
  </si>
  <si>
    <t>224</t>
  </si>
  <si>
    <t>7641003</t>
  </si>
  <si>
    <t>K/03 - HLINÍKOVÝ TAŽENÝ PARAPET LAKOVANÝ - rš 340 mm, dl 1600 mm - D+M vč všech systémových detailů a povrchové úpravy - podrobný popis - TABULKA KLEMPÍŘSKÝCH PRVKŮ</t>
  </si>
  <si>
    <t>838058206</t>
  </si>
  <si>
    <t>225</t>
  </si>
  <si>
    <t>7641004</t>
  </si>
  <si>
    <t>K/04 - HLINÍKOVÝ TAŽENÝ PARAPET LAKOVANÝ - rš 340 mm, dl 1500 mm - D+M vč všech systémových detailů a povrchové úpravy - podrobný popis - TABULKA KLEMPÍŘSKÝCH PRVKŮ</t>
  </si>
  <si>
    <t>-1128525094</t>
  </si>
  <si>
    <t>226</t>
  </si>
  <si>
    <t>7641005</t>
  </si>
  <si>
    <t>K/05 - HLINÍKOVÝ TAŽENÝ PARAPET LAKOVANÝ - rš 340 mm, dl 1400 mm - D+M vč všech systémových detailů a povrchové úpravy - podrobný popis - TABULKA KLEMPÍŘSKÝCH PRVKŮ</t>
  </si>
  <si>
    <t>1213000464</t>
  </si>
  <si>
    <t>227</t>
  </si>
  <si>
    <t>7641006</t>
  </si>
  <si>
    <t>K/06 - HLINÍKOVÝ TAŽENÝ PARAPET LAKOVANÝ - rš 340 mm, dl 900 mm - D+M vč všech systémových detailů a povrchové úpravy - podrobný popis - TABULKA KLEMPÍŘSKÝCH PRVKŮ</t>
  </si>
  <si>
    <t>119058973</t>
  </si>
  <si>
    <t>228</t>
  </si>
  <si>
    <t>7641007</t>
  </si>
  <si>
    <t>K/07 - OPLECHOVÁNÍ ATIKY - lakovaný hliník 0,8mm - rš 750 mm - D+M vč všech systémových detailů a povrchové úpravy - podrobný popis - TABULKA KLEMPÍŘSKÝCH PRVKŮ</t>
  </si>
  <si>
    <t>-1114259846</t>
  </si>
  <si>
    <t>229</t>
  </si>
  <si>
    <t>7641008</t>
  </si>
  <si>
    <t>K/08 - OPLECHOVÁNÍ ATIKY nad 1NP  - lakovaný hliník 0,8mm - rš 750 mm - D+M vč všech systémových detailů a povrchové úpravy - podrobný popis - TABULKA KLEMPÍŘSKÝCH PRVKŮ</t>
  </si>
  <si>
    <t>1037413338</t>
  </si>
  <si>
    <t>230</t>
  </si>
  <si>
    <t>7641009</t>
  </si>
  <si>
    <t>K/09 - PROFILY Z POPLASTOVANÉHO PLECHU VIPLANYL V BARVĚ STŘEŠNÍ FÓLIE - D+M vč všech systémových detailů a povrchové úpravy - podrobný popis - TABULKA KLEMPÍŘSKÝCH PRVKŮ</t>
  </si>
  <si>
    <t>-1487905452</t>
  </si>
  <si>
    <t>231</t>
  </si>
  <si>
    <t>998764202</t>
  </si>
  <si>
    <t>Přesun hmot procentní pro konstrukce klempířské v objektech v přes 6 do 12 m</t>
  </si>
  <si>
    <t>-989407055</t>
  </si>
  <si>
    <t>766</t>
  </si>
  <si>
    <t>Konstrukce truhlářské</t>
  </si>
  <si>
    <t>232</t>
  </si>
  <si>
    <t>7663003</t>
  </si>
  <si>
    <t>D.3/L,P - DVEŘE S BOČNÍM SVĚTLÍKEM - DŘEVĚNÉ CPL - 1500/2135 mm - D+M vč všech systémových detailů, kování a povrchové úpravy - podrobný popis - TABULKA VÝPLNÍ OTVORŮ - DVEŘE</t>
  </si>
  <si>
    <t>1013869772</t>
  </si>
  <si>
    <t>233</t>
  </si>
  <si>
    <t>7663004</t>
  </si>
  <si>
    <t>D.4/L,P - PROTIPOŽÁRNÍ DVEŘE JEDNOKŘÍDLÉ PLNÉ BEZFALCOVÉ - DŘEVĚNÉ CPL - EI 15 DP3 C - 900/2100 mm - D+M vč všech systémových detailů, kování a povrchové úpravy - podrobný popis - TABULKA VÝPLNÍ OTVORŮ - DVEŘE</t>
  </si>
  <si>
    <t>44758152</t>
  </si>
  <si>
    <t>234</t>
  </si>
  <si>
    <t>7663005</t>
  </si>
  <si>
    <t>D.5/L - PROTIPOŽÁRNÍ DVEŘE JEDNOKŘÍDLÉ PLNÉ BEZFALCOVÉ - DŘEVĚNÉ CPL - EI 15 DP3 C - 800/2100 mm - D+M vč všech systémových detailů, kování a povrchové úpravy - podrobný popis - TABULKA VÝPLNÍ OTVORŮ - DVEŘE</t>
  </si>
  <si>
    <t>-437408629</t>
  </si>
  <si>
    <t>235</t>
  </si>
  <si>
    <t>7663006</t>
  </si>
  <si>
    <t>D.6/L - PROTIPOŽÁRNÍ DVEŘE DVOUKŘÍDLÉ PLNÉ BEZFALCOVÉ - DŘEVĚNÉ CPL - EI 15 DP3 C - 1800/2100 mm - D+M vč všech systémových detailů, kování a povrchové úpravy - podrobný popis - TABULKA VÝPLNÍ OTVORŮ - DVEŘE</t>
  </si>
  <si>
    <t>-288804946</t>
  </si>
  <si>
    <t>236</t>
  </si>
  <si>
    <t>7663007</t>
  </si>
  <si>
    <t>D.7/L,P - PROTIPOŽÁRNÍ DVEŘE JEDNOKŘÍDLÉ PLNÉ - DŘEVĚNÉ CPL - EI 15 DP3 C - 900/2100 mm - D+M vč všech systémových detailů, kování a povrchové úpravy - podrobný popis - TABULKA VÝPLNÍ OTVORŮ - DVEŘE</t>
  </si>
  <si>
    <t>256400699</t>
  </si>
  <si>
    <t>237</t>
  </si>
  <si>
    <t>7663008</t>
  </si>
  <si>
    <t>D.8/L,P - PROTIPOŽÁRNÍ DVEŘE JEDNOKŘÍDLÉ PLNÉ - DŘEVĚNÉ CPL - EI 15 DP3 C - 800/2100 mm - D+M vč všech systémových detailů, kování a povrchové úpravy - podrobný popis - TABULKA VÝPLNÍ OTVORŮ - DVEŘE</t>
  </si>
  <si>
    <t>-4705272</t>
  </si>
  <si>
    <t>238</t>
  </si>
  <si>
    <t>7663009</t>
  </si>
  <si>
    <t>D.9/L - PROTIPOŽÁRNÍ DVEŘE JEDNOKŘÍDLÉ PLNÉ - DŘEVĚNÉ CPL - EI 15 DP3 C - 900/2100 mm - D+M vč všech systémových detailů, kování a povrchové úpravy - podrobný popis - TABULKA VÝPLNÍ OTVORŮ - DVEŘE</t>
  </si>
  <si>
    <t>8685321</t>
  </si>
  <si>
    <t>239</t>
  </si>
  <si>
    <t>7663010</t>
  </si>
  <si>
    <t>D.10/L,P - PROTIPOŽÁRNÍ DVEŘE JEDNOKŘÍDLÉ PLNÉ - DŘEVĚNÉ CPL - EI 15 DP3 C - 800/2100 mm - D+M vč všech systémových detailů, kování a povrchové úpravy - podrobný popis - TABULKA VÝPLNÍ OTVORŮ - DVEŘE</t>
  </si>
  <si>
    <t>1736386499</t>
  </si>
  <si>
    <t>240</t>
  </si>
  <si>
    <t>7663011</t>
  </si>
  <si>
    <t>D.11/L - PROTIPOŽÁRNÍ DVEŘE JEDNOKŘÍDLÉ PLNÉ - DŘEVĚNÉ CPL - EI 15 DP3 C - 800/2100 mm - D+M vč všech systémových detailů, kování a povrchové úpravy - podrobný popis - TABULKA VÝPLNÍ OTVORŮ - DVEŘE</t>
  </si>
  <si>
    <t>-1159614978</t>
  </si>
  <si>
    <t>241</t>
  </si>
  <si>
    <t>7663012</t>
  </si>
  <si>
    <t>D.12/L,P - DVEŘE JEDNOKŘÍDLÉ PLNÉ - DŘEVĚNÉ CPL - 900/2100 mm - D+M vč všech systémových detailů, kování a povrchové úpravy - podrobný popis - TABULKA VÝPLNÍ OTVORŮ - DVEŘE</t>
  </si>
  <si>
    <t>596358971</t>
  </si>
  <si>
    <t>242</t>
  </si>
  <si>
    <t>7663013</t>
  </si>
  <si>
    <t>D.13/L - DVEŘE JEDNOKŘÍDLÉ ČÁSTEČNĚ PROSKLENÉ - DŘEVĚNÉ CPL - 900/2100 mm - D+M vč všech systémových detailů, kování a povrchové úpravy - podrobný popis - TABULKA VÝPLNÍ OTVORŮ - DVEŘE</t>
  </si>
  <si>
    <t>1783050535</t>
  </si>
  <si>
    <t>243</t>
  </si>
  <si>
    <t>7663014</t>
  </si>
  <si>
    <t>D.14/L - DVEŘE JEDNOKŘÍDLÉ PLNÉ - DŘEVĚNÉ CPL - 900/2100 mm - D+M vč všech systémových detailů, kování a povrchové úpravy - podrobný popis - TABULKA VÝPLNÍ OTVORŮ - DVEŘE</t>
  </si>
  <si>
    <t>1015737101</t>
  </si>
  <si>
    <t>244</t>
  </si>
  <si>
    <t>7663015</t>
  </si>
  <si>
    <t>D.15/P - DVEŘE JEDNOKŘÍDLÉ PLNÉ - DŘEVĚNÉ CPL - 800/2100 mm - D+M vč všech systémových detailů, kování a povrchové úpravy - podrobný popis - TABULKA VÝPLNÍ OTVORŮ - DVEŘE</t>
  </si>
  <si>
    <t>-1726558715</t>
  </si>
  <si>
    <t>245</t>
  </si>
  <si>
    <t>7663016</t>
  </si>
  <si>
    <t>D.16/L,P - DVEŘE JEDNOKŘÍDLÉ PLNÉ - DŘEVĚNÉ CPL - 800/2100 mm - D+M vč všech systémových detailů, kování a povrchové úpravy - podrobný popis - TABULKA VÝPLNÍ OTVORŮ - DVEŘE</t>
  </si>
  <si>
    <t>722131699</t>
  </si>
  <si>
    <t>246</t>
  </si>
  <si>
    <t>7663017</t>
  </si>
  <si>
    <t>D.17/L,P - DVEŘE JEDNOKŘÍDLÉ PLNÉ - DŘEVĚNÉ CPL - 700/2100 mm - D+M vč všech systémových detailů, kování a povrchové úpravy - podrobný popis - TABULKA VÝPLNÍ OTVORŮ - DVEŘE</t>
  </si>
  <si>
    <t>1747488789</t>
  </si>
  <si>
    <t>247</t>
  </si>
  <si>
    <t>7663019</t>
  </si>
  <si>
    <t>D.19 - POSUVNÉ DVEŘE PO ZDI - DŘEVĚNÉ CPL - 700/2135 mm - D+M vč všech systémových detailů, kování a povrchové úpravy - podrobný popis - TABULKA VÝPLNÍ OTVORŮ - DVEŘE</t>
  </si>
  <si>
    <t>-1698042924</t>
  </si>
  <si>
    <t>248</t>
  </si>
  <si>
    <t>7665001</t>
  </si>
  <si>
    <t>T/01 - VNITŘNÍ PARAPET DŘEVĚNÝ bez nosu, bez přesahu - 2600/140 mm - D+M vč všech systémových detailů a povrchové úpravy - podrobný popis - TABULKA TRUHLÁŘSKÝCH VÝROBKŮ</t>
  </si>
  <si>
    <t>-1406931354</t>
  </si>
  <si>
    <t>249</t>
  </si>
  <si>
    <t>7665002</t>
  </si>
  <si>
    <t>T/02 - VNITŘNÍ PARAPET DŘEVĚNÝ bez nosu, bez přesahu - 1700/140 mm - D+M vč všech systémových detailů a povrchové úpravy - podrobný popis - TABULKA TRUHLÁŘSKÝCH VÝROBKŮ</t>
  </si>
  <si>
    <t>-322392802</t>
  </si>
  <si>
    <t>250</t>
  </si>
  <si>
    <t>7665003</t>
  </si>
  <si>
    <t>T/03 - POSUVNÉ DVEŘE DO SKLADU LŮŽEK S AKUSTICKOU FUNKCÍ - 3865/2150 mm - D+M vč všech systémových detailů, kování a povrchové úpravy - podrobný popis - TABULKA TRUHLÁŘSKÝCH VÝROBKŮ</t>
  </si>
  <si>
    <t>1110619402</t>
  </si>
  <si>
    <t>251</t>
  </si>
  <si>
    <t>7665004</t>
  </si>
  <si>
    <t>T/04 - POSUVNÉ DVEŘE DO SKLADU LŮŽEK S AKUSTICKOU FUNKCÍ - 2635-2650/2150 mm - D+M vč všech systémových detailů, kování a povrchové úpravy - podrobný popis - TABULKA TRUHLÁŘSKÝCH VÝROBKŮ</t>
  </si>
  <si>
    <t>-1090492838</t>
  </si>
  <si>
    <t>252</t>
  </si>
  <si>
    <t>998766202</t>
  </si>
  <si>
    <t>Přesun hmot procentní pro kce truhlářské v objektech v přes 6 do 12 m</t>
  </si>
  <si>
    <t>1403194435</t>
  </si>
  <si>
    <t>767</t>
  </si>
  <si>
    <t>Konstrukce zámečnické</t>
  </si>
  <si>
    <t>253</t>
  </si>
  <si>
    <t>7671001</t>
  </si>
  <si>
    <t>Překlad ocelový - 2x UPE 160, dl 4100 mm - D+M vč kotevní desky, všech systémových detailů a povrchové úpravy</t>
  </si>
  <si>
    <t>1308299396</t>
  </si>
  <si>
    <t>254</t>
  </si>
  <si>
    <t>7671002</t>
  </si>
  <si>
    <t>Překlad ocelový - 2x UPE 160, dl 2900 mm - D+M vč kotevní desky, všech systémových detailů a povrchové úpravy</t>
  </si>
  <si>
    <t>-913834802</t>
  </si>
  <si>
    <t>255</t>
  </si>
  <si>
    <t>7673001</t>
  </si>
  <si>
    <t xml:space="preserve">O/01 - SESTAVA HLINÍKOVÝCH DVOUKŘÍDLÝCH VSTUPNÍCH DVEŘÍ S BOČNÍM SVĚTLÍKEM A NADSVĚTLÍKEM - 5000/3000 mm - D+M vč všech systémových detailů, kování a povrchové úpravy - podrobný popis - TABULKA VÝPLNÍ VNĚJŠÍCH OTVORŮ </t>
  </si>
  <si>
    <t>880228854</t>
  </si>
  <si>
    <t>256</t>
  </si>
  <si>
    <t>7673002</t>
  </si>
  <si>
    <t xml:space="preserve">O/02 - HLINÍKOVÉ DVOUKŘÍDLÉ VSTUPNÍ DVEŘE S NADSVĚTLÍKEM - 2000/2800 mm - D+M vč všech systémových detailů, kování a povrchové úpravy - podrobný popis - TABULKA VÝPLNÍ VNĚJŠÍCH OTVORŮ </t>
  </si>
  <si>
    <t>589065466</t>
  </si>
  <si>
    <t>257</t>
  </si>
  <si>
    <t>76730031</t>
  </si>
  <si>
    <t xml:space="preserve">O/03a - HLINÍKOVÉ OKNO S OTEVÍRAVÝM/SKLOPNÝM KŘÍDLEM A PEVNOU ČÁSTÍ - 2600/2600 mm - D+M vč všech systémových detailů, kování a povrchové úpravy - podrobný popis - TABULKA VÝPLNÍ VNĚJŠÍCH OTVORŮ </t>
  </si>
  <si>
    <t>-1620049741</t>
  </si>
  <si>
    <t>258</t>
  </si>
  <si>
    <t>76730032</t>
  </si>
  <si>
    <t xml:space="preserve">O/03b - HLINÍKOVÉ OKNO S OTEVÍRAVÝM/SKLOPNÝM KŘÍDLEM A PEVNOU ČÁSTÍ - vč. SKLENĚNÉHO ZÁBRADLÍ - 2600/2600 mm - D+M vč všech systémových detailů, kování a povrchové úpravy - podrobný popis - TABULKA VÝPLNÍ VNĚJŠÍCH OTVORŮ </t>
  </si>
  <si>
    <t>1618859615</t>
  </si>
  <si>
    <t>259</t>
  </si>
  <si>
    <t>76730041</t>
  </si>
  <si>
    <t xml:space="preserve">O/04a - HLINÍKOVÉ OKNO S OTEVÍRAVÝM/SKLOPNÝM KŘÍDLEM A PEVNOU ČÁSTÍ - 2600/2600 mm - D+M vč všech systémových detailů, kování a povrchové úpravy - podrobný popis - TABULKA VÝPLNÍ VNĚJŠÍCH OTVORŮ </t>
  </si>
  <si>
    <t>1699394518</t>
  </si>
  <si>
    <t>260</t>
  </si>
  <si>
    <t>76730042</t>
  </si>
  <si>
    <t xml:space="preserve">O/04b - HLINÍKOVÉ OKNO S OTEVÍRAVÝM/SKLOPNÝM KŘÍDLEM A PEVNOU ČÁSTÍ - vč. SKLENĚNÉHO ZÁBRADLÍ - 2600/2600 mm - D+M vč všech systémových detailů, kování a povrchové úpravy - podrobný popis - TABULKA VÝPLNÍ VNĚJŠÍCH OTVORŮ </t>
  </si>
  <si>
    <t>-1094458305</t>
  </si>
  <si>
    <t>261</t>
  </si>
  <si>
    <t>7673005</t>
  </si>
  <si>
    <t xml:space="preserve">O/05 - HLINÍKOVÉ OKNO PEVNÉ - 1700/1700 mm - D+M vč všech systémových detailů a povrchové úpravy - podrobný popis - TABULKA VÝPLNÍ VNĚJŠÍCH OTVORŮ </t>
  </si>
  <si>
    <t>-1253597271</t>
  </si>
  <si>
    <t>262</t>
  </si>
  <si>
    <t>7673006</t>
  </si>
  <si>
    <t xml:space="preserve">O/06 - HLINÍKOVÉ OKNO S OTEVÍRAVÝM/SKLOPNÝM KŘÍDLEM A PEVNOU ČÁSTÍ - 1700/1700 mm - D+M vč všech systémových detailů, kování a povrchové úpravy - podrobný popis - TABULKA VÝPLNÍ VNĚJŠÍCH OTVORŮ </t>
  </si>
  <si>
    <t>-1014454388</t>
  </si>
  <si>
    <t>263</t>
  </si>
  <si>
    <t>7673007</t>
  </si>
  <si>
    <t xml:space="preserve">O/07 - HLINÍKOVÉ OKNO S OTEVÍRAVÝM/SKLOPNÝM KŘÍDLEM A PEVNOU ČÁSTÍ - 1700/1700 mm - D+M vč všech systémových detailů, kování a povrchové úpravy - podrobný popis - TABULKA VÝPLNÍ VNĚJŠÍCH OTVORŮ </t>
  </si>
  <si>
    <t>-1571542393</t>
  </si>
  <si>
    <t>264</t>
  </si>
  <si>
    <t>7673008</t>
  </si>
  <si>
    <t xml:space="preserve">O/08 - HLINÍKOVÉ OKNO OTEVÍRAVÉ/SKLOPNÉ - 1500/1500 mm - D+M vč všech systémových detailů, kování a povrchové úpravy - podrobný popis - TABULKA VÝPLNÍ VNĚJŠÍCH OTVORŮ </t>
  </si>
  <si>
    <t>-400793579</t>
  </si>
  <si>
    <t>265</t>
  </si>
  <si>
    <t>7673009</t>
  </si>
  <si>
    <t xml:space="preserve">O/09 - HLINÍKOVÉ OKNO OTEVÍRAVÉ/SKLOPNÉ - 1000/1000 mm - D+M vč všech systémových detailů, kování a povrchové úpravy - podrobný popis - TABULKA VÝPLNÍ VNĚJŠÍCH OTVORŮ </t>
  </si>
  <si>
    <t>-1667691855</t>
  </si>
  <si>
    <t>266</t>
  </si>
  <si>
    <t>7673010</t>
  </si>
  <si>
    <t xml:space="preserve">O/10 - HLINÍKOVÉ OKNO S OTEVÍRAVÝM/SKLOPNÝM KŘÍDLEM A PEVNOU ČÁSTÍ - vč. SKLENĚNÉHO ZÁBRADLÍ - 2400/2400 mm - D+M vč všech systémových detailů, kování a povrchové úpravy - podrobný popis - TABULKA VÝPLNÍ VNĚJŠÍCH OTVORŮ </t>
  </si>
  <si>
    <t>-1089226855</t>
  </si>
  <si>
    <t>267</t>
  </si>
  <si>
    <t>76730111</t>
  </si>
  <si>
    <t xml:space="preserve">O/11a - HLINÍKOVÉ OKNO S 3 OTEVÍRAVÝMI/SKLOPNÝMI KŘÍDLY - 2400/2400 mm - D+M vč všech systémových detailů, kování a povrchové úpravy - podrobný popis - TABULKA VÝPLNÍ VNĚJŠÍCH OTVORŮ </t>
  </si>
  <si>
    <t>-1928905442</t>
  </si>
  <si>
    <t>268</t>
  </si>
  <si>
    <t>76730112</t>
  </si>
  <si>
    <t xml:space="preserve">O/11b - HLINÍKOVÉ OKNO S 3 OTEVÍRAVÝMI/SKLOPNÝMI KŘÍDLY - 2400/2400 mm - D+M vč všech systémových detailů, kování a povrchové úpravy - podrobný popis - TABULKA VÝPLNÍ VNĚJŠÍCH OTVORŮ </t>
  </si>
  <si>
    <t>782717109</t>
  </si>
  <si>
    <t>269</t>
  </si>
  <si>
    <t>76730121</t>
  </si>
  <si>
    <t xml:space="preserve">O/12a - HLINÍKOVÉ OKNO S 2 OTEVÍRAVÝMI/SKLOPNÝMI KŘÍDLY - 2400/2400 mm - D+M vč všech systémových detailů, kování a povrchové úpravy - podrobný popis - TABULKA VÝPLNÍ VNĚJŠÍCH OTVORŮ </t>
  </si>
  <si>
    <t>-298569709</t>
  </si>
  <si>
    <t>270</t>
  </si>
  <si>
    <t>76730122</t>
  </si>
  <si>
    <t xml:space="preserve">O/12b - HLINÍKOVÉ OKNO S 2 OTEVÍRAVÝMI/SKLOPNÝMI KŘÍDLY - 2400/2400 mm - D+M vč všech systémových detailů, kování a povrchové úpravy - podrobný popis - TABULKA VÝPLNÍ VNĚJŠÍCH OTVORŮ </t>
  </si>
  <si>
    <t>-2055598301</t>
  </si>
  <si>
    <t>271</t>
  </si>
  <si>
    <t>7673013</t>
  </si>
  <si>
    <t xml:space="preserve">O/13 - HLINÍKOVÉ OKNO S AUTOMATICKÝM OTEVÍRAČEM PRO POŽÁRNÍ VĚTRÁNÍ CHÚC - 1600/1600 mm - D+M vč všech systémových detailů, kování a povrchové úpravy - podrobný popis - TABULKA VÝPLNÍ VNĚJŠÍCH OTVORŮ </t>
  </si>
  <si>
    <t>429314001</t>
  </si>
  <si>
    <t>272</t>
  </si>
  <si>
    <t>7673014</t>
  </si>
  <si>
    <t xml:space="preserve">O/14 - HLINÍKOVÉ DVEŘE do vedlejších prostor - 1000/2100 mm - D+M vč všech systémových detailů, kování a povrchové úpravy - podrobný popis - TABULKA VÝPLNÍ VNĚJŠÍCH OTVORŮ </t>
  </si>
  <si>
    <t>1460077364</t>
  </si>
  <si>
    <t>273</t>
  </si>
  <si>
    <t>7673015</t>
  </si>
  <si>
    <t xml:space="preserve">O/15 - HLINÍKOVÉ DVEŘE ÚNIKOVÉ - 1050/2550 mm - D+M vč všech systémových detailů, kování a povrchové úpravy - podrobný popis - TABULKA VÝPLNÍ VNĚJŠÍCH OTVORŮ </t>
  </si>
  <si>
    <t>1219512606</t>
  </si>
  <si>
    <t>274</t>
  </si>
  <si>
    <t>7673016</t>
  </si>
  <si>
    <t xml:space="preserve">O/16 - HLINÍKOVÉ DVEŘE (ÚNIK + PŘÍSTUP NA ZAHRADU) - 1150/2170 mm - D+M vč všech systémových detailů, kování a povrchové úpravy - podrobný popis - TABULKA VÝPLNÍ VNĚJŠÍCH OTVORŮ </t>
  </si>
  <si>
    <t>1191118777</t>
  </si>
  <si>
    <t>275</t>
  </si>
  <si>
    <t>7673017</t>
  </si>
  <si>
    <t xml:space="preserve">O/17 - HLINÍKOVÉ DVEŘE (ÚNIK + PŘÍSTUP NA ZAHRADU) - 1150/2170 mm - D+M vč všech systémových detailů, kování a povrchové úpravy - podrobný popis - TABULKA VÝPLNÍ VNĚJŠÍCH OTVORŮ </t>
  </si>
  <si>
    <t>-853958937</t>
  </si>
  <si>
    <t>276</t>
  </si>
  <si>
    <t>7673018</t>
  </si>
  <si>
    <t xml:space="preserve">O/18 - HLINÍKOVÉ DVEŘE PROTIPOŽÁRNÍ s nadsvětlíkem (venkovní WC) EI15 DP1 C - 1000/2800 mm - D+M vč všech systémových detailů, kování a povrchové úpravy - podrobný popis - TABULKA VÝPLNÍ VNĚJŠÍCH OTVORŮ </t>
  </si>
  <si>
    <t>-462776071</t>
  </si>
  <si>
    <t>277</t>
  </si>
  <si>
    <t>7674001</t>
  </si>
  <si>
    <t>D.1/L - HLINÍKOVÉ PROTIPOŽÁRNÍ DVOUKŘÍDLÉ DVEŘE S NADSVĚTLÍKEM  - EI 15 DP3 C - 1950/2800 mm - D+M vč všech systémových detailů, kování a povrchové úpravy - podrobný popis - TABULKA VÝPLNÍ OTVORŮ - DVEŘE</t>
  </si>
  <si>
    <t>-1021863260</t>
  </si>
  <si>
    <t>278</t>
  </si>
  <si>
    <t>7674002</t>
  </si>
  <si>
    <t>D.2/L,P - PROTIPOŽÁRNÍ OCELOVÉ DVEŘE BEZFALCOVÉ S BOČNÍM SVĚTLÍKEM - EI 15 DP3 C - 1500/2135 mm - D+M vč všech systémových detailů, kování a povrchové úpravy - podrobný popis - TABULKA VÝPLNÍ OTVORŮ - DVEŘE</t>
  </si>
  <si>
    <t>978974914</t>
  </si>
  <si>
    <t>279</t>
  </si>
  <si>
    <t>7674018</t>
  </si>
  <si>
    <t>D.18 - INTERIÉROVÉ OKNO PEVNÉ - bezpeč sklo - 2850/1035 mm - D+M vč všech systémových detailů a povrchové úpravy - podrobný popis - TABULKA VÝPLNÍ OTVORŮ - DVEŘE</t>
  </si>
  <si>
    <t>887738122</t>
  </si>
  <si>
    <t>280</t>
  </si>
  <si>
    <t>7676001</t>
  </si>
  <si>
    <t>Z/01 - ZÁBRADLÍ HLAVNÍHO SCHODIŠTĚ - ocelové - dl cca 6965 mm - D+M vč všech systémových detailů a povrchové úpravy - podrobný popis - TABULKA ZÁMEČNICKÝCH VÝROBKŮ</t>
  </si>
  <si>
    <t>1170507064</t>
  </si>
  <si>
    <t>281</t>
  </si>
  <si>
    <t>7676002</t>
  </si>
  <si>
    <t>Z/02 - ZÁBRADLÍ HLAVNÍHO SCHODIŠTĚ - 2x madlo - ocelové - dl cca 9320 mm - D+M vč všech systémových detailů a povrchové úpravy - podrobný popis - TABULKA ZÁMEČNICKÝCH VÝROBKŮ</t>
  </si>
  <si>
    <t>606562237</t>
  </si>
  <si>
    <t>282</t>
  </si>
  <si>
    <t>7676003</t>
  </si>
  <si>
    <t>Z/03 - ZÁBRADLÍ GALERIE 2.NP- ocelové - dl cca 7955 mm - D+M vč všech systémových detailů a povrchové úpravy - podrobný popis - TABULKA ZÁMEČNICKÝCH VÝROBKŮ</t>
  </si>
  <si>
    <t>-482185372</t>
  </si>
  <si>
    <t>283</t>
  </si>
  <si>
    <t>7676004</t>
  </si>
  <si>
    <t>Z/04 - ZÁBRADLÍ ÚNIKOVÉHO SCHODIŠTĚ - ocelové/tahokov - dl cca 3575 mm - D+M vč všech systémových detailů a povrchové úpravy - podrobný popis - TABULKA ZÁMEČNICKÝCH VÝROBKŮ</t>
  </si>
  <si>
    <t>-1054862743</t>
  </si>
  <si>
    <t>284</t>
  </si>
  <si>
    <t>76760051</t>
  </si>
  <si>
    <t>Z/05 - ZÁBRADLÍ PODESTY - ocelové/tahokov - dl cca 1150 mm - D+M vč všech systémových detailů a povrchové úpravy - podrobný popis - TABULKA ZÁMEČNICKÝCH VÝROBKŮ</t>
  </si>
  <si>
    <t>194388953</t>
  </si>
  <si>
    <t>285</t>
  </si>
  <si>
    <t>76760052</t>
  </si>
  <si>
    <t>Z/05 - MADLO ÚNIKOVÉHO SCHODIŠTĚ - ocelové - dvojice madel dl cca 4030 mm - D+M vč všech systémových detailů a povrchové úpravy - podrobný popis - TABULKA ZÁMEČNICKÝCH VÝROBKŮ</t>
  </si>
  <si>
    <t>-1921594333</t>
  </si>
  <si>
    <t>286</t>
  </si>
  <si>
    <t>7676006</t>
  </si>
  <si>
    <t>Z/06 - ŽEBŘÍK KE STŘEŠNÍMU VÝLEZU - ocelový - dl cca 3900 mm - D+M vč všech systémových detailů a povrchové úpravy - podrobný popis - TABULKA ZÁMEČNICKÝCH VÝROBKŮ</t>
  </si>
  <si>
    <t>-1258986773</t>
  </si>
  <si>
    <t>287</t>
  </si>
  <si>
    <t>7676007</t>
  </si>
  <si>
    <t>Z/07 - OPTICKÁ ZÁSTĚNA NA STŘEŠE - ocel/tahokov - dl cca 1150 mm - D+M vč všech systémových detailů a povrchové úpravy - podrobný popis - TABULKA ZÁMEČNICKÝCH VÝROBKŮ</t>
  </si>
  <si>
    <t>-417333746</t>
  </si>
  <si>
    <t>288</t>
  </si>
  <si>
    <t>7676010</t>
  </si>
  <si>
    <t>Z/10 - ZÁBRADLÍ PŘED OKNY PRO POŽÁRNÍ VĚTRÁNÍ - ocelové - dl 2300 mm - D+M vč všech systémových detailů a povrchové úpravy - podrobný popis - TABULKA ZÁMEČNICKÝCH VÝROBKŮ</t>
  </si>
  <si>
    <t>-1623971679</t>
  </si>
  <si>
    <t>289</t>
  </si>
  <si>
    <t>7676011</t>
  </si>
  <si>
    <t>Z/11 - PLECH PRO UKONČENÍ PODLAHY NA GALERII A PODESTĚ ÚNIKOVÉHO SCHODIŠTĚ - P5 50/150 mm - D+M vč všech systémových detailů a povrchové úpravy - podrobný popis - TABULKA ZÁMEČNICKÝCH VÝROBKŮ</t>
  </si>
  <si>
    <t>-128725791</t>
  </si>
  <si>
    <t>290</t>
  </si>
  <si>
    <t>7676013</t>
  </si>
  <si>
    <t>Z/13 - OCELOVÝ ÚHELNÍK PRO ULOŽENÍ PŘEKLADU - L 120x80x8 dl 100 mm - D+M vč všech systémových detailů a povrchové úpravy - podrobný popis - TABULKA ZÁMEČNICKÝCH VÝROBKŮ</t>
  </si>
  <si>
    <t>-1403660676</t>
  </si>
  <si>
    <t>291</t>
  </si>
  <si>
    <t>7676014</t>
  </si>
  <si>
    <t>Z/14 - OCELOVÝ ÚHELNÍK  PRO UKONČENÍ PODLAHY U VÝTAHU - L  140x140x10, dl 1200 mm - D+M vč všech systémových detailů a povrchové úpravy - podrobný popis - TABULKA ZÁMEČNICKÝCH VÝROBKŮ</t>
  </si>
  <si>
    <t>-1556669008</t>
  </si>
  <si>
    <t>292</t>
  </si>
  <si>
    <t>998767202</t>
  </si>
  <si>
    <t>Přesun hmot procentní pro zámečnické konstrukce v objektech v přes 6 do 12 m</t>
  </si>
  <si>
    <t>-1287204072</t>
  </si>
  <si>
    <t>771</t>
  </si>
  <si>
    <t>Podlahy z dlaždic</t>
  </si>
  <si>
    <t>293</t>
  </si>
  <si>
    <t>771121011</t>
  </si>
  <si>
    <t>Nátěr penetrační na podlahu</t>
  </si>
  <si>
    <t>-1661768348</t>
  </si>
  <si>
    <t>+27,6*0,5</t>
  </si>
  <si>
    <t>+172,74+137,79</t>
  </si>
  <si>
    <t>-170,15</t>
  </si>
  <si>
    <t>294</t>
  </si>
  <si>
    <t>77127412</t>
  </si>
  <si>
    <t>Montáž obkladů stupňů z dlaždic keramických lepených cementovým flexibilním lepidlem</t>
  </si>
  <si>
    <t>686332849</t>
  </si>
  <si>
    <t>+1,15*12*2</t>
  </si>
  <si>
    <t>295</t>
  </si>
  <si>
    <t>597615</t>
  </si>
  <si>
    <t>dlažba keramická - schodovky</t>
  </si>
  <si>
    <t>-389477492</t>
  </si>
  <si>
    <t>+1,15*0,46*12*2*1,1</t>
  </si>
  <si>
    <t>296</t>
  </si>
  <si>
    <t>771473113</t>
  </si>
  <si>
    <t>Montáž soklů z dlaždic keramických lepených cementovým standardním lepidlem rovných v přes 90 do 120 mm</t>
  </si>
  <si>
    <t>1642125441</t>
  </si>
  <si>
    <t>"velkoformát"</t>
  </si>
  <si>
    <t>"107"+(5,8+3,77+0,15+7,3+2,8+2,4+4,95+10,0+3,4)-2,0-1,0-1,5-0,9-1,0-1,5-2,0-0,9+2*0,15</t>
  </si>
  <si>
    <t>"201"+(5,8+3,77+6,2+2,8+1,3+5,8+3,4)-1,0-1,5-0,9-1,0-1,5-1,9-0,9</t>
  </si>
  <si>
    <t>"207"+(2*1,7+2*3,2+2*0,4)-1,0*2-0,8</t>
  </si>
  <si>
    <t>"maloformát"</t>
  </si>
  <si>
    <t>"113"+(2*2,4+2*1,7)-2*1,0-1,2+2*0,2</t>
  </si>
  <si>
    <t>"125"+(2*3,2+2*2,3)-1,0+2*0,15</t>
  </si>
  <si>
    <t>"126"+(2*2,1+2*2,3)-1,0+2*0,15</t>
  </si>
  <si>
    <t>"127"+(2*1,0+2*3,0)-0,9</t>
  </si>
  <si>
    <t>"128a"+(2,3+1,2+2*1,2)-0,9-1,0+2*0,15</t>
  </si>
  <si>
    <t>"128c"+(2*1,2+2,3)</t>
  </si>
  <si>
    <t>"210"+(2*2,4+2*1,7)-1,0*2-1,2+2*0,2</t>
  </si>
  <si>
    <t>"217"+(2*7,7+2*2,4)-1,0</t>
  </si>
  <si>
    <t>"218"+(3,3+2,8+0,4+1,1+3,45)-1,0</t>
  </si>
  <si>
    <t>"219"+(2*3,4+2*1,4)-1,0</t>
  </si>
  <si>
    <t>"220"+(2*1,2+2,3)-1,0</t>
  </si>
  <si>
    <t>297</t>
  </si>
  <si>
    <t>597611</t>
  </si>
  <si>
    <t>dlažba keramická velkoformátová 600/1200 mm</t>
  </si>
  <si>
    <t>-1497620446</t>
  </si>
  <si>
    <t>+58,42*0,1*1,15</t>
  </si>
  <si>
    <t>298</t>
  </si>
  <si>
    <t>597612</t>
  </si>
  <si>
    <t>dlažba keramická 300/300 mm</t>
  </si>
  <si>
    <t>-624462401</t>
  </si>
  <si>
    <t>+86,85*0,1*1,1</t>
  </si>
  <si>
    <t>299</t>
  </si>
  <si>
    <t>771473133</t>
  </si>
  <si>
    <t>Montáž soklů z dlaždic keramických schodišťových stupňovitých lepených cementovým standardním lepidlem v přes 90 do 120 mm</t>
  </si>
  <si>
    <t>2026957688</t>
  </si>
  <si>
    <t>+0,5*12*2</t>
  </si>
  <si>
    <t>300</t>
  </si>
  <si>
    <t>822645788</t>
  </si>
  <si>
    <t>+12,0*0,1*1,1</t>
  </si>
  <si>
    <t>301</t>
  </si>
  <si>
    <t>771574412</t>
  </si>
  <si>
    <t>Montáž podlah keramických hladkých lepených cementovým flexibilním lepidlem přes 0,5 do 2 ks/m2</t>
  </si>
  <si>
    <t>-1571099772</t>
  </si>
  <si>
    <t>+54,83+15,56+3,1+15,75+2,94</t>
  </si>
  <si>
    <t>"lavice"-5,9</t>
  </si>
  <si>
    <t>+43,25+15,56+5,15+3,81+15,75+2,94</t>
  </si>
  <si>
    <t>302</t>
  </si>
  <si>
    <t>1450613196</t>
  </si>
  <si>
    <t>172,74*1,15 'Přepočtené koeficientem množství</t>
  </si>
  <si>
    <t>303</t>
  </si>
  <si>
    <t>771574416</t>
  </si>
  <si>
    <t>Montáž podlah keramických hladkých lepených cementovým flexibilním lepidlem přes 9 do 12 ks/m2</t>
  </si>
  <si>
    <t>-626286712</t>
  </si>
  <si>
    <t>+1,97+1,08+10,24+3,97+22,13+1,51+6,72+1,55+1,19+5,21+2,51</t>
  </si>
  <si>
    <t>+7,32+4,91+6,0+2,82</t>
  </si>
  <si>
    <t>+3,97+18,6+18,64+7,33+4,6+2,82</t>
  </si>
  <si>
    <t>"mezipodesta"</t>
  </si>
  <si>
    <t>304</t>
  </si>
  <si>
    <t>-482357283</t>
  </si>
  <si>
    <t>137,79*1,1 'Přepočtené koeficientem množství</t>
  </si>
  <si>
    <t>305</t>
  </si>
  <si>
    <t>771599</t>
  </si>
  <si>
    <t>Řezání dlaždic keramických</t>
  </si>
  <si>
    <t>-66283511</t>
  </si>
  <si>
    <t>306</t>
  </si>
  <si>
    <t>998771202</t>
  </si>
  <si>
    <t>Přesun hmot procentní pro podlahy z dlaždic v objektech v přes 6 do 12 m</t>
  </si>
  <si>
    <t>-461950728</t>
  </si>
  <si>
    <t>776</t>
  </si>
  <si>
    <t>Podlahy povlakové</t>
  </si>
  <si>
    <t>307</t>
  </si>
  <si>
    <t>776111112</t>
  </si>
  <si>
    <t>Broušení betonového podkladu povlakových podlah</t>
  </si>
  <si>
    <t>521341361</t>
  </si>
  <si>
    <t>308</t>
  </si>
  <si>
    <t>776111311</t>
  </si>
  <si>
    <t>Vysátí podkladu povlakových podlah</t>
  </si>
  <si>
    <t>-1702352293</t>
  </si>
  <si>
    <t>309</t>
  </si>
  <si>
    <t>776121321</t>
  </si>
  <si>
    <t>Neředěná penetrace savého podkladu povlakových podlah</t>
  </si>
  <si>
    <t>-448261627</t>
  </si>
  <si>
    <t>310</t>
  </si>
  <si>
    <t>776141111</t>
  </si>
  <si>
    <t>Stěrka podlahová nivelační pro vyrovnání podkladu povlakových podlah pevnosti 20 MPa tl do 3 mm</t>
  </si>
  <si>
    <t>817437863</t>
  </si>
  <si>
    <t>311</t>
  </si>
  <si>
    <t>77621111</t>
  </si>
  <si>
    <t>Lepení textilní čistící zony</t>
  </si>
  <si>
    <t>1200879778</t>
  </si>
  <si>
    <t>+31,47</t>
  </si>
  <si>
    <t>312</t>
  </si>
  <si>
    <t>697510</t>
  </si>
  <si>
    <t>kobercová čistící zona</t>
  </si>
  <si>
    <t>-1496830860</t>
  </si>
  <si>
    <t>31,47*1,1 'Přepočtené koeficientem množství</t>
  </si>
  <si>
    <t>313</t>
  </si>
  <si>
    <t>776411111</t>
  </si>
  <si>
    <t>Montáž obvodových soklíků výšky do 80 mm</t>
  </si>
  <si>
    <t>552901077</t>
  </si>
  <si>
    <t>"101"+(2*5,8+2*9,5)-0,9-1,0-2,0-5,0+2*0,15</t>
  </si>
  <si>
    <t>314</t>
  </si>
  <si>
    <t>1836616590</t>
  </si>
  <si>
    <t>+22,0*0,08*1,1</t>
  </si>
  <si>
    <t>315</t>
  </si>
  <si>
    <t>77624111</t>
  </si>
  <si>
    <t>Lepení hladkých (bez vzoru) pásů z vinylu</t>
  </si>
  <si>
    <t>1066038509</t>
  </si>
  <si>
    <t>+12,54+3,68+10,39+19,55+128,98+3,59+18,53+128,23+5,30</t>
  </si>
  <si>
    <t>+4,84+62,13+19,55+128,98+7,97+18,53+128,98+5,30</t>
  </si>
  <si>
    <t>316</t>
  </si>
  <si>
    <t>284110</t>
  </si>
  <si>
    <t xml:space="preserve">podlahovina vinylová </t>
  </si>
  <si>
    <t>568770418</t>
  </si>
  <si>
    <t>707,07*1,1 'Přepočtené koeficientem množství</t>
  </si>
  <si>
    <t>317</t>
  </si>
  <si>
    <t>776421111</t>
  </si>
  <si>
    <t>Montáž obvodových lišt lepením</t>
  </si>
  <si>
    <t>804567595</t>
  </si>
  <si>
    <t>318</t>
  </si>
  <si>
    <t>194160</t>
  </si>
  <si>
    <t>lišta soklová</t>
  </si>
  <si>
    <t>1872509108</t>
  </si>
  <si>
    <t>322,5*1,1 'Přepočtené koeficientem množství</t>
  </si>
  <si>
    <t>319</t>
  </si>
  <si>
    <t>776421711</t>
  </si>
  <si>
    <t>Vložení nařezaných pásků z podlahoviny do lišt</t>
  </si>
  <si>
    <t>1053048313</t>
  </si>
  <si>
    <t>"102"+(2*4,2+2*3,0)-0,8-0,9</t>
  </si>
  <si>
    <t>"103"+(2*2,4+2*1,5)-0,8*3</t>
  </si>
  <si>
    <t>"105"+(3,9+2*3,0+0,9+2,6)-0,8-0,9</t>
  </si>
  <si>
    <t>"108"+(2*6,2+2*3,2)-0,9-1,5*2</t>
  </si>
  <si>
    <t>"109"+(2*17,4+2*7,4-3,9)-1,5-1,0-1,0-1,1+2*0,15</t>
  </si>
  <si>
    <t>"119"+(2*3,2+2*5,7)-0,9-2*1,5</t>
  </si>
  <si>
    <t>"120"+(2*17,4+2*7,4-2,65)-2*1,0-1,5-1,1+2*0,15</t>
  </si>
  <si>
    <t>"202"+(1,2+3,0+2,0+0,9+2,6)-0,9</t>
  </si>
  <si>
    <t>"203"+(2*10,5+2*5,9)-1,9-1,0</t>
  </si>
  <si>
    <t>"204"+(2*6,2+2*3,2)-2*1,5-0,9</t>
  </si>
  <si>
    <t>"205"+(2*17,4+2*7,4-2,6)-1,5-3*1,0</t>
  </si>
  <si>
    <t>"212"+(2*3,2+2*5,7)-2*1,5-0,9</t>
  </si>
  <si>
    <t>"213"+(2*17,4+2*7,4-2,65)-1,5-3*1,0</t>
  </si>
  <si>
    <t>320</t>
  </si>
  <si>
    <t>-116464037</t>
  </si>
  <si>
    <t>+322,5*0,05*1,1</t>
  </si>
  <si>
    <t>321</t>
  </si>
  <si>
    <t>998776202</t>
  </si>
  <si>
    <t>Přesun hmot procentní pro podlahy povlakové v objektech v přes 6 do 12 m</t>
  </si>
  <si>
    <t>-1341785599</t>
  </si>
  <si>
    <t>777</t>
  </si>
  <si>
    <t>Podlahy lité</t>
  </si>
  <si>
    <t>322</t>
  </si>
  <si>
    <t>777302</t>
  </si>
  <si>
    <t>Schody,. lavice - dvousložková mikrocementová stěrka - D+M vč všech systémových detailů</t>
  </si>
  <si>
    <t>1532986111</t>
  </si>
  <si>
    <t>"schody"+18,05</t>
  </si>
  <si>
    <t>"ostatní"+21,63</t>
  </si>
  <si>
    <t>323</t>
  </si>
  <si>
    <t>998777202</t>
  </si>
  <si>
    <t>Přesun hmot procentní pro podlahy lité v objektech v přes 6 do 12 m</t>
  </si>
  <si>
    <t>2143888686</t>
  </si>
  <si>
    <t>781</t>
  </si>
  <si>
    <t>Dokončovací práce - obklady</t>
  </si>
  <si>
    <t>324</t>
  </si>
  <si>
    <t>781121011</t>
  </si>
  <si>
    <t>Nátěr penetrační na stěnu</t>
  </si>
  <si>
    <t>1979489800</t>
  </si>
  <si>
    <t>+59,22+138,76+94,21</t>
  </si>
  <si>
    <t>-21,78</t>
  </si>
  <si>
    <t>325</t>
  </si>
  <si>
    <t>781472212</t>
  </si>
  <si>
    <t>Montáž obkladů keramických hladkých lepených cementovým flexibilním lepidlem přes 0,5 do 2 ks/m2</t>
  </si>
  <si>
    <t>-1068252013</t>
  </si>
  <si>
    <t>"110"+1,1*(2*5,2+2*3,2)-0,7*1,0-0,8*1,0-0,9*1,0-0,4*3,9</t>
  </si>
  <si>
    <t>"121"+1,1*(2*5,3+2*3,2)-0,7*1,0-0,8*1,0-0,9*1,0-0,4*3,9</t>
  </si>
  <si>
    <t>"206"+1,1*(2*5,2+2*3,2)-0,8*1,0-0,9*1,0-0,4*3,9</t>
  </si>
  <si>
    <t>"214"+1,1*(2*5,3+2*3,2)-0,7*1,0-0,8*1,0-0,9*1,0-0,4*3,9</t>
  </si>
  <si>
    <t>326</t>
  </si>
  <si>
    <t>597621</t>
  </si>
  <si>
    <t>obklad keramický velkoformátový 600/1200 mm</t>
  </si>
  <si>
    <t>-1573796452</t>
  </si>
  <si>
    <t>59,22*1,15 'Přepočtené koeficientem množství</t>
  </si>
  <si>
    <t>327</t>
  </si>
  <si>
    <t>781472216</t>
  </si>
  <si>
    <t>Montáž obkladů keramických hladkých lepených cementovým flexibilním lepidlem přes 9 do 12 ks/m2</t>
  </si>
  <si>
    <t>-529781295</t>
  </si>
  <si>
    <t>"103"+0,6*(1,3+0,6)</t>
  </si>
  <si>
    <t>"104a"+1,1*(1,5)+0,15*1,0</t>
  </si>
  <si>
    <t>"104b"+1,2*(2*1,5+2*1,4-0,7)</t>
  </si>
  <si>
    <t>"114"+2,2*(2*5,2+2*6,3+2*0,7+2*0,15)-0,7*2,1-0,9*2,1*3</t>
  </si>
  <si>
    <t>"115"+2,2*(2*1,1+2*1,4)-0,7*2,1</t>
  </si>
  <si>
    <t>"116"+1,2*(2,4)</t>
  </si>
  <si>
    <t>"117"+2,4*(2*0,9+2*1,7)-0,7*2,1</t>
  </si>
  <si>
    <t>"118"+1,2*(2*1,0+2*1,4-0,7)+0,15*1,0</t>
  </si>
  <si>
    <t>"124"+1,5*(2,2+2,4)</t>
  </si>
  <si>
    <t>"203"+0,9*(3,1)+0,1*(3,1+2*0,9)</t>
  </si>
  <si>
    <t>"208"+1,2*(2*1,4+2*3,2-0,7)+0,15*(2*0,9)</t>
  </si>
  <si>
    <t>"211"+2,2*(2*6,3+2*3,0)-0,9*2,1*4</t>
  </si>
  <si>
    <t>328</t>
  </si>
  <si>
    <t>597622</t>
  </si>
  <si>
    <t>obklad keramický 300/300 mm</t>
  </si>
  <si>
    <t>599718137</t>
  </si>
  <si>
    <t>138,76*1,1 'Přepočtené koeficientem množství</t>
  </si>
  <si>
    <t>329</t>
  </si>
  <si>
    <t>781472224</t>
  </si>
  <si>
    <t>Montáž obkladů keramických hladkých lepených cementovým flexibilním lepidlem přes 85 do 100 ks/m2</t>
  </si>
  <si>
    <t>-1610007883</t>
  </si>
  <si>
    <t>"110"+1,1*(2*5,2+2*3,2-0,7-0,8-0,9)+0,15*4,3+0,10*3,9</t>
  </si>
  <si>
    <t>"111"+1,2*(2*1,8+2*1,8-0,7)</t>
  </si>
  <si>
    <t>"121"+1,1*(2*5,3+2*3,2-0,7-0,8-0,9)+0,15*3,9+0,10*3,9</t>
  </si>
  <si>
    <t>"122"+1,2*(2*2,7+2*1,3-0,7)</t>
  </si>
  <si>
    <t>"206"+1,1*(2*5,2+2*3,2-0,8-0,9)+0,15*4,3+0,10*3,9</t>
  </si>
  <si>
    <t>"214"+1,1*(2*5,3+2*3,2-0,7-0,8-0,9)+0,15*4,3+0,10*3,9</t>
  </si>
  <si>
    <t>"215"+1,2*(2*2,8+2*1,3-0,7)</t>
  </si>
  <si>
    <t>330</t>
  </si>
  <si>
    <t>597623</t>
  </si>
  <si>
    <t>obklad keramický 100/100 mm</t>
  </si>
  <si>
    <t>-2075490791</t>
  </si>
  <si>
    <t>94,21*1,1 'Přepočtené koeficientem množství</t>
  </si>
  <si>
    <t>331</t>
  </si>
  <si>
    <t>78149</t>
  </si>
  <si>
    <t xml:space="preserve">Řezání obkladů keramických </t>
  </si>
  <si>
    <t>150427956</t>
  </si>
  <si>
    <t>332</t>
  </si>
  <si>
    <t>781491012</t>
  </si>
  <si>
    <t>Montáž zrcadel plochy přes 1 m2 lepených silikonovým tmelem na podkladní omítku</t>
  </si>
  <si>
    <t>-660509723</t>
  </si>
  <si>
    <t>"110"+0,4*3,9</t>
  </si>
  <si>
    <t>"121"+0,4*3,9</t>
  </si>
  <si>
    <t>"206"+0,4*3,9</t>
  </si>
  <si>
    <t>"214"+0,4*3,9</t>
  </si>
  <si>
    <t>333</t>
  </si>
  <si>
    <t>63465124</t>
  </si>
  <si>
    <t>zrcadlo nemontované čiré tl 4mm max rozměr 3210x2250mm</t>
  </si>
  <si>
    <t>1340805888</t>
  </si>
  <si>
    <t>6,24*1,1 'Přepočtené koeficientem množství</t>
  </si>
  <si>
    <t>334</t>
  </si>
  <si>
    <t>998781202</t>
  </si>
  <si>
    <t>Přesun hmot procentní pro obklady keramické v objektech v přes 6 do 12 m</t>
  </si>
  <si>
    <t>610384342</t>
  </si>
  <si>
    <t>783</t>
  </si>
  <si>
    <t>Dokončovací práce - nátěry</t>
  </si>
  <si>
    <t>335</t>
  </si>
  <si>
    <t>783920</t>
  </si>
  <si>
    <t>Penetrační nátěr betonových konstrukcí - stropy (kontaktní můstek)</t>
  </si>
  <si>
    <t>280456490</t>
  </si>
  <si>
    <t>"1NP"+10,24+6,0</t>
  </si>
  <si>
    <t>"2NP"+2,3*5,7</t>
  </si>
  <si>
    <t>336</t>
  </si>
  <si>
    <t>7839201</t>
  </si>
  <si>
    <t>Penetrační nátěr betonových konstrukcí - stěny (kontaktní můstek)</t>
  </si>
  <si>
    <t>-1698720801</t>
  </si>
  <si>
    <t>"101"+3,1*(5,8+9,5)</t>
  </si>
  <si>
    <t>-0,9*2,1-5,0*3,0</t>
  </si>
  <si>
    <t>"102"+3,1*(4,2)</t>
  </si>
  <si>
    <t>-1,5*1,5</t>
  </si>
  <si>
    <t>"104a"+2,75*(1,4)</t>
  </si>
  <si>
    <t>-1,0*1,0</t>
  </si>
  <si>
    <t>"104b"+2,75*(0,9)</t>
  </si>
  <si>
    <t>"105"+3,1*(3,9+2,6)</t>
  </si>
  <si>
    <t>"106"+3,41*(3,9+0,2+3,14)</t>
  </si>
  <si>
    <t>"108"+2,75*(6,2+0,6)</t>
  </si>
  <si>
    <t>-1,5*2,1</t>
  </si>
  <si>
    <t>"109"+3,1*(17,4+7,4+2,7+3*0,3)+0,95*3,9</t>
  </si>
  <si>
    <t>-1,2*2,2-1,7*1,7-2,6*2,6*6-2,85*1,0</t>
  </si>
  <si>
    <t>"110"+2,75*(4,2)</t>
  </si>
  <si>
    <t>"112"+2,75*(0,9)+0,6*3,9</t>
  </si>
  <si>
    <t>"113"+2,75*(2,4+1,7)</t>
  </si>
  <si>
    <t>-0,9*2,1-1,2*2,2</t>
  </si>
  <si>
    <t>"114"+2,75*(2,1+3,0+0,8)</t>
  </si>
  <si>
    <t>"116"+2,75*(1,3+1,6+3,45)</t>
  </si>
  <si>
    <t>"117"+2,45*(1,7)</t>
  </si>
  <si>
    <t>"119"+2,75*(3,2+0,5)</t>
  </si>
  <si>
    <t>+1,5*2,1</t>
  </si>
  <si>
    <t>"120"+3,1*(17,4+7,4+2,65+2*0,3)+0,95*2,65</t>
  </si>
  <si>
    <t>"123"+2,75*(0,3)+0,6*2,65</t>
  </si>
  <si>
    <t>"124"+2,75*(2,2)</t>
  </si>
  <si>
    <t>"125"+3,31*(3,2)</t>
  </si>
  <si>
    <t>"126"+3,31*(2,1)</t>
  </si>
  <si>
    <t>"127"+1,7*(3,0)</t>
  </si>
  <si>
    <t>"128a"+3,41*(2*1,2)</t>
  </si>
  <si>
    <t>-1,1*2,55</t>
  </si>
  <si>
    <t>"201"+3,1*(5,8+3,77+6,2+0,3+5,8+3,4)</t>
  </si>
  <si>
    <t>-0,8*2,1*2-0,9*2,1*2-1,5*2,1*2-2,4*2,4*2</t>
  </si>
  <si>
    <t>"202"+2,75*(2,0+2,6)</t>
  </si>
  <si>
    <t>"203"+3,1*(2*10,5+5,9)</t>
  </si>
  <si>
    <t>-0,9*2,1-2,4*2,4*3</t>
  </si>
  <si>
    <t>"204"+2,75*(6,2+0,9)</t>
  </si>
  <si>
    <t>"205"+3,1*(17,4+7,4+2,6+3*0,3)+0,95*2,65</t>
  </si>
  <si>
    <t>-1,7*1,7*4-2,6*2,6*4</t>
  </si>
  <si>
    <t>"206"+2,75*(4,3)</t>
  </si>
  <si>
    <t>"207"+2,75*(1,7)</t>
  </si>
  <si>
    <t>"208"+2,75*(1,4)</t>
  </si>
  <si>
    <t>"209"+2,75*(0,8+1,4+2,9)+0,6*2,65</t>
  </si>
  <si>
    <t>"210"+2,75*(2,4+1,7)</t>
  </si>
  <si>
    <t>"211"+2,75*(0,7+3,0)</t>
  </si>
  <si>
    <t>"212"+2,75*(3,2+0,5)</t>
  </si>
  <si>
    <t>-1,5*2,1*2</t>
  </si>
  <si>
    <t>"213"+3,02*(17,4+7,4+2,65+3*0,3)+0,95*2,65</t>
  </si>
  <si>
    <t>"216"+2,75*(0,3)+0,6*2,65</t>
  </si>
  <si>
    <t>"217"+2,75*(7,7)</t>
  </si>
  <si>
    <t>-1,0*1,0*2</t>
  </si>
  <si>
    <t>"218"+2,75*(1,6+1,1+3,45)</t>
  </si>
  <si>
    <t>"219"+2,75*(0,6+1,4)</t>
  </si>
  <si>
    <t>337</t>
  </si>
  <si>
    <t>783921</t>
  </si>
  <si>
    <t>Protiprašný nátěr betonových konstrukcí - výtah šachta</t>
  </si>
  <si>
    <t>-382228415</t>
  </si>
  <si>
    <t>"stěny"+7,2*(2*1,75+2*1,6)-1,2*2,2*2</t>
  </si>
  <si>
    <t>"strop"+1,6*1,75</t>
  </si>
  <si>
    <t>338</t>
  </si>
  <si>
    <t>783923</t>
  </si>
  <si>
    <t>Penetrační nátěr betonových podlah</t>
  </si>
  <si>
    <t>36778611</t>
  </si>
  <si>
    <t>+P01a_vinyl+P02a_vinyl</t>
  </si>
  <si>
    <t>+P01b_KD_30_30+P01b_kerdl+P02b_KD_30_30+P02b_kerdl+P03b_KD_30_30+P01d_KD_30_30</t>
  </si>
  <si>
    <t>+P01c_zona</t>
  </si>
  <si>
    <t>"schodiště"+27,6</t>
  </si>
  <si>
    <t>339</t>
  </si>
  <si>
    <t>783931</t>
  </si>
  <si>
    <t>Epoxidový dvojsložkový olejivzdorný epoxidový nátěr, vč penetrace - dojezd výtahu</t>
  </si>
  <si>
    <t>-1350277002</t>
  </si>
  <si>
    <t>"stěny"+1,1*(2*1,75+2*1,6)</t>
  </si>
  <si>
    <t>"dno"+1,6*1,75</t>
  </si>
  <si>
    <t>784</t>
  </si>
  <si>
    <t>Dokončovací práce - malby a tapety</t>
  </si>
  <si>
    <t>340</t>
  </si>
  <si>
    <t>7845001</t>
  </si>
  <si>
    <t>Malby stěn a stropů bílé 2nás, vč penetrace</t>
  </si>
  <si>
    <t>966488212</t>
  </si>
  <si>
    <t>"STROPY"</t>
  </si>
  <si>
    <t>"SDK1"+128,98+128,23+128,98*2</t>
  </si>
  <si>
    <t>"SDK2"+134,39</t>
  </si>
  <si>
    <t>"SDK3"+85,06</t>
  </si>
  <si>
    <t>"SDK4"+57,57</t>
  </si>
  <si>
    <t>"SDK5"+147,24</t>
  </si>
  <si>
    <t>"SDK6"+2,74</t>
  </si>
  <si>
    <t>"SDK7"+76,16</t>
  </si>
  <si>
    <t>"omítka"+2,82+11,73+12,23</t>
  </si>
  <si>
    <t>"STĚNY"</t>
  </si>
  <si>
    <t>"101"+3,05*(2*5,8+2*9,5)</t>
  </si>
  <si>
    <t>"102"+3,02*(2*4,2+2*3,0)</t>
  </si>
  <si>
    <t>"103"+2,7*(2*2,4+2*1,5)</t>
  </si>
  <si>
    <t>"104a"+2,7*(2*0,9+2,14)</t>
  </si>
  <si>
    <t>"104b"+2,7*(2*1,5+2*1,4)</t>
  </si>
  <si>
    <t>"105"+3,02*(3,9+2*3,0+0,9+2,6)</t>
  </si>
  <si>
    <t>"106"+3,41*(5,9+2,2+0,2+3,9+3,14)</t>
  </si>
  <si>
    <t>"107"+3,05*(5,8+3,77+0,15+7,3+2,8+2,4+4,95+10,0+3,4)</t>
  </si>
  <si>
    <t>"108"+2,7*(2*6,2+2*3,2)</t>
  </si>
  <si>
    <t>"109"+3,02*(2*17,4+2*7,4-3,9)+0,87*3,9</t>
  </si>
  <si>
    <t>"110"+2,7*(2*5,2+2*3,2)</t>
  </si>
  <si>
    <t>"111"+2,7*(2*1,8+2*1,8)</t>
  </si>
  <si>
    <t>"112"+2,7*(3,9+2*0,9)+0,55*3,9</t>
  </si>
  <si>
    <t>"113"+2,7*(2*2,4+2*1,7)</t>
  </si>
  <si>
    <t>"114"+2,7*(2*5,2+2*6,3+2*0,7+2*0,15)</t>
  </si>
  <si>
    <t>"115"+2,7*(2*1,1+2*1,4)</t>
  </si>
  <si>
    <t>"116"+2,7*(3,3+2,4+1,0+3,45)</t>
  </si>
  <si>
    <t>"117"+2,4*(2*0,9+2*1,7)</t>
  </si>
  <si>
    <t>"118"+2,4*(2*1,0+2*1,4)</t>
  </si>
  <si>
    <t>"119"+2,7*(2*3,2+2*5,7)</t>
  </si>
  <si>
    <t>"120"+3,02*(2*17,4+2*7,4-2,65)+0,87*2,65</t>
  </si>
  <si>
    <t>"121"+2,7*(2*5,3+2*3,2)</t>
  </si>
  <si>
    <t>"122"+2,7*(2*2,7+2*1,3)</t>
  </si>
  <si>
    <t>"123"+2,7*(2,65+2*2,0)+0,55*2,65</t>
  </si>
  <si>
    <t>"124"+2,7*(2*2,2+2*2,4)</t>
  </si>
  <si>
    <t>"129"+2,9*(2*2,6+2*1,1)</t>
  </si>
  <si>
    <t>"odpočet obklady"-(29,26+91,65+50,47+3,12)</t>
  </si>
  <si>
    <t>"201"+3,05*(5,8+3,77+6,2+2,8+1,3+5,8+3,4)</t>
  </si>
  <si>
    <t>"202"+2,7*(1,2+3,0+2,0+0,9+2,6)</t>
  </si>
  <si>
    <t>"203"+3,02*(2*10,5+2*5,9)</t>
  </si>
  <si>
    <t>"204"+2,7*(2*6,2+2*3,2)</t>
  </si>
  <si>
    <t>"205"+3,02*(2*17,4+2*7,4-2,6)+0,87*2,65</t>
  </si>
  <si>
    <t>"206"+2,7*(2*5,2+2*3,2)</t>
  </si>
  <si>
    <t>"207"+2,7*(2*1,7+2*3,2+2*0,4)</t>
  </si>
  <si>
    <t>"208"+2,7*(2*1,4+2*3,2)</t>
  </si>
  <si>
    <t>"209"+2,7*(3,3+0,8+1,4+2,9)+0,55*2,65</t>
  </si>
  <si>
    <t>"210"+2,7*(2*2,4+2*1,7)</t>
  </si>
  <si>
    <t>"211"+2,7*(2*6,3+2*3,0)</t>
  </si>
  <si>
    <t>"212"+2,7*(2*3,2+2*5,7)</t>
  </si>
  <si>
    <t>"213"+3,02*(2*17,4+2*7,4-2,65)+0,87*2,65</t>
  </si>
  <si>
    <t>"214"+2,7*(2*5,3+2*3,2)</t>
  </si>
  <si>
    <t>"215"+2,7*(2*2,8+2*1,3)</t>
  </si>
  <si>
    <t>"216"+2,7*(2,65+2*2,0)+0,55*2,65</t>
  </si>
  <si>
    <t>"217"+2,7*(2*7,7+2*2,4)</t>
  </si>
  <si>
    <t>"218"+2,7*(3,3+2,8+0,4+1,1+3,45)</t>
  </si>
  <si>
    <t>"219"+2,7*(2*3,4+2*1,4)</t>
  </si>
  <si>
    <t>"odpočet obklady"-(29,96+47,11+43,74+3,12)</t>
  </si>
  <si>
    <t>"BARVA"-256,32</t>
  </si>
  <si>
    <t>341</t>
  </si>
  <si>
    <t>7845002</t>
  </si>
  <si>
    <t>Malby stěn a stropů barevné 2nás, vč penetrace</t>
  </si>
  <si>
    <t>-273143853</t>
  </si>
  <si>
    <t>"strop"</t>
  </si>
  <si>
    <t>+15,32+15,47</t>
  </si>
  <si>
    <t>+15,32+15,37</t>
  </si>
  <si>
    <t>"stěny"</t>
  </si>
  <si>
    <t>"108"+2,2*(2*6,2+2*3,2)</t>
  </si>
  <si>
    <t>"110"+0,5*(2*5,2+2*3,2)</t>
  </si>
  <si>
    <t>"119"+2,2*(2*3,2+2*5,7)</t>
  </si>
  <si>
    <t>"121"+0,5*(2*5,3+2*3,2)</t>
  </si>
  <si>
    <t>"204"+2,2*(2*6,2+2*3,2)</t>
  </si>
  <si>
    <t>"206"+0,5*(2*5,2+2*3,2)</t>
  </si>
  <si>
    <t>"212"+2,2*(2*3,2+2*5,7)</t>
  </si>
  <si>
    <t>"214"+0,5*(2*5,3+2*3,2)</t>
  </si>
  <si>
    <t>790</t>
  </si>
  <si>
    <t>Ostatní výrobky</t>
  </si>
  <si>
    <t>342</t>
  </si>
  <si>
    <t>790101</t>
  </si>
  <si>
    <t>OV/01 - VNITŘNÍ PARAPET PLASTOVÝ S NOSEM - 2400/170 mm - D+M vč všech systémových detailů - podrobný popis - TABULKA OSTATNÍCH VÝROBKŮ</t>
  </si>
  <si>
    <t>552111152</t>
  </si>
  <si>
    <t>343</t>
  </si>
  <si>
    <t>790102</t>
  </si>
  <si>
    <t>OV/02 - VNITŘNÍ PARAPET PLASTOVÝ S NOSEM - 1600/170 mm - D+M vč všech systémových detailů - podrobný popis - TABULKA OSTATNÍCH VÝROBKŮ</t>
  </si>
  <si>
    <t>-1472365076</t>
  </si>
  <si>
    <t>344</t>
  </si>
  <si>
    <t>790103</t>
  </si>
  <si>
    <t>OV/03 - VNITŘNÍ PARAPET PLASTOVÝ S NOSEM - 1500/170 mm - D+M vč všech systémových detailů - podrobný popis - TABULKA OSTATNÍCH VÝROBKŮ</t>
  </si>
  <si>
    <t>-792927829</t>
  </si>
  <si>
    <t>345</t>
  </si>
  <si>
    <t>790104</t>
  </si>
  <si>
    <t>OV/04 - VNITŘNÍ PARAPET PLASTOVÝ S NOSEM - 1000/170 mm - D+M vč všech systémových detailů - podrobný popis - TABULKA OSTATNÍCH VÝROBKŮ</t>
  </si>
  <si>
    <t>-66099794</t>
  </si>
  <si>
    <t>346</t>
  </si>
  <si>
    <t>790105</t>
  </si>
  <si>
    <t>OV/05 - PURENITOVÝ PODOMÍTKOVÝ BOX PRO VENKOVNÍ ŽALUZII vč. PURENITOVÉHO OSTĚNÍ - 2600/300 mm, v okna 2600 mm - D+M vč všech systémových detailů - podrobný popis - TABULKA OSTATNÍCH VÝROBKŮ</t>
  </si>
  <si>
    <t>-885134944</t>
  </si>
  <si>
    <t>347</t>
  </si>
  <si>
    <t>790106</t>
  </si>
  <si>
    <t>OV/06 - PURENITOVÝ PODOMÍTKOVÝ BOX PRO VENKOVNÍ ŽALUZII vč. PURENITOVÉHO OSTĚNÍ - 1700/250 mm, v okna 1700 mm - D+M vč všech systémových detailů - podrobný popis - TABULKA OSTATNÍCH VÝROBKŮ</t>
  </si>
  <si>
    <t>-481718936</t>
  </si>
  <si>
    <t>348</t>
  </si>
  <si>
    <t>790107</t>
  </si>
  <si>
    <t>OV/07 - PURENITOVÝ PODOMÍTKOVÝ BOX PRO VENKOVNÍ ŽALUZII vč. PURENITOVÉHO OSTĚNÍ - 1500/240 mm, v okna 1500 mm - D+M vč všech systémových detailů - podrobný popis - TABULKA OSTATNÍCH VÝROBKŮ</t>
  </si>
  <si>
    <t>-134587389</t>
  </si>
  <si>
    <t>349</t>
  </si>
  <si>
    <t>790108</t>
  </si>
  <si>
    <t>OV/08 - VENKOVNÍ HLINÍKOVÁ ŽALUZIE PROFIL Z90 - MOTOROVÁ - okno 2600/2600 mm - D+M vč všech systémových detailů - podrobný popis - TABULKA OSTATNÍCH VÝROBKŮ</t>
  </si>
  <si>
    <t>-1116760628</t>
  </si>
  <si>
    <t>350</t>
  </si>
  <si>
    <t>790109</t>
  </si>
  <si>
    <t>OV/09 - VENKOVNÍ HLINÍKOVÁ ŽALUZIE PROFIL Z90 - MOTOROVÁ - okno 1700/1700 mm - D+M vč všech systémových detailů - podrobný popis - TABULKA OSTATNÍCH VÝROBKŮ</t>
  </si>
  <si>
    <t>-1619525569</t>
  </si>
  <si>
    <t>351</t>
  </si>
  <si>
    <t>790110</t>
  </si>
  <si>
    <t>OV/10 - VENKOVNÍ HLINÍKOVÁ ŽALUZIE PROFIL Z90 - MOTOROVÁ - okno 1500/1500 mm - D+M vč všech systémových detailů - podrobný popis - TABULKA OSTATNÍCH VÝROBKŮ</t>
  </si>
  <si>
    <t>2044536593</t>
  </si>
  <si>
    <t>352</t>
  </si>
  <si>
    <t>790111</t>
  </si>
  <si>
    <t>OV/11 - REVIZNÍ DVÍŘKA OCELOVÁ, TLAČNÉ OTEVÍRÁNÍ - 200/200 mm - D+M vč všech systémových detailů a povrchové úpravy - podrobný popis - TABULKA OSTATNÍCH VÝROBKŮ</t>
  </si>
  <si>
    <t>-1809589722</t>
  </si>
  <si>
    <t>353</t>
  </si>
  <si>
    <t>790112</t>
  </si>
  <si>
    <t>OV/12 - REVIZNÍ DVÍŘKA DO SDK PODHLEDU, TLAČNÉ OTEVÍRÁNÍ - 300/300 mm - D+M vč všech systémových detailů - podrobný popis - TABULKA OSTATNÍCH VÝROBKŮ</t>
  </si>
  <si>
    <t>925618104</t>
  </si>
  <si>
    <t>354</t>
  </si>
  <si>
    <t>790114</t>
  </si>
  <si>
    <t>OV/14 - REVIZNÍ DVÍŘKA DO SDK PODHLEDU, TLAČNÉ OTEVÍRÁNÍ - 200/200 mm - D+M vč všech systémových detailů - podrobný popis - TABULKA OSTATNÍCH VÝROBKŮ</t>
  </si>
  <si>
    <t>56066460</t>
  </si>
  <si>
    <t>355</t>
  </si>
  <si>
    <t>790115</t>
  </si>
  <si>
    <t>OV/15- REVIZNÍ DVÍŘKA DO SDK PODHLEDU, TLAČNÉ OTEVÍRÁNÍ - 400/400 mm - D+M vč všech systémových detailů - podrobný popis - TABULKA OSTATNÍCH VÝROBKŮ</t>
  </si>
  <si>
    <t>150343655</t>
  </si>
  <si>
    <t>356</t>
  </si>
  <si>
    <t>790116</t>
  </si>
  <si>
    <t>OV/16 - REVIZNÍ DVÍŘKA DO SDK PODHLEDU, TLAČNÉ OTEVÍRÁNÍ - 300/600 mm - D+M vč všech systémových detailů - podrobný popis - TABULKA OSTATNÍCH VÝROBKŮ</t>
  </si>
  <si>
    <t>-1340565851</t>
  </si>
  <si>
    <t>357</t>
  </si>
  <si>
    <t>790117</t>
  </si>
  <si>
    <t>OV/17 - SDK 1 - část A - AKUSTICKÝ REZONÁTOR - D+M vč všech systémových detailů a povrchové úpravy - podrobný popis - TABULKA OSTATNÍCH VÝROBKŮ</t>
  </si>
  <si>
    <t>486226976</t>
  </si>
  <si>
    <t>Poznámka k položce:_x000D_
zvukové pohltivosti na nízkých kmitočtech; prvek je  vyroben ze sádrokartonu tl. 12,5 mm; bezespará návaznost na SDK podhled; rezonanční štěrbina s_x000D_
orientací směrem do místnosti; hloubka rezonátoru je 200 mm a šířka 600 mm; návrhová rezonanční frekvence je f rez = 100 - 130 Hz; hloubka a šířka štěrbiny dle požadovaných akustických parametrů; rubová strana štěrbiny bude celoplošně překryta kašírováním v černé barvě; vnitřní objem_x000D_
nízkofrekvenčního rezonátoru bude zatlumený absorpční vložkou o tl. 40 mm a objemové hmotnosti 20-30 kg/m3 balenou v polyethylenové folii s retardanty hoření o tloušťce ≤ 20 µm; třída reakce na oheň absorpční vložky vč. folie je A2-s1,d0; celková skladebná tloušťka 350 mm; požadovaný činitel zvukové pohltivosti při dané skladebné tloušťce v oktávových pásmech je: 125 Hz α ÷ 0,60; 250 Hz - α ÷ 0,35; 500 Hz - α ÷ 0,30; 1 kHz - α ÷ 0,25; 2 kHz - α ÷ 0,20; 4 kHz - α ÷ 0,15; celková skladebná tloušťka je 200 mm; povrchová úprava SDK: výmalba dle zadání architekta; PBŘ: třída reakce na oheň A2-s1,d0</t>
  </si>
  <si>
    <t>358</t>
  </si>
  <si>
    <t>790118</t>
  </si>
  <si>
    <t>OV/18 - PŘENOSNÝ HASICÍ PŘÍSTROJ PRÁŠKOVÝ S HASICÍ SCHOPNOSTÍ 34A - D+M vč všech systémových detailů - podrobný popis - TABULKA OSTATNÍCH VÝROBKŮ</t>
  </si>
  <si>
    <t>109483765</t>
  </si>
  <si>
    <t>359</t>
  </si>
  <si>
    <t>790119</t>
  </si>
  <si>
    <t>OV/19 - PŘENOSNÝ HASICÍ PŘÍSTROJ PRÁŠKOVÝ S HASICÍ SCHOPNOSTÍ 21A - D+M vč všech systémových detailů - podrobný popis - TABULKA OSTATNÍCH VÝROBKŮ</t>
  </si>
  <si>
    <t>756357942</t>
  </si>
  <si>
    <t>360</t>
  </si>
  <si>
    <t>790120</t>
  </si>
  <si>
    <t>OV/20 - PŘENOSNÝ HASICÍ PŘÍSTROJ SNĚHOVÝ S HASICÍ SCHOPNOSTÍ 89B - D+M vč všech systémových detailů - podrobný popis - TABULKA OSTATNÍCH VÝROBKŮ</t>
  </si>
  <si>
    <t>-1217430691</t>
  </si>
  <si>
    <t>361</t>
  </si>
  <si>
    <t>790121</t>
  </si>
  <si>
    <t>OV/21 - PODLAHOVÁ PŘECHODOVÁ LIŠTA ZAPUŠTĚNÁ - hliníková skrytá lišta s flexibilním dilatačním páskem - D+M vč všech systémových detailů - podrobný popis - TABULKA OSTATNÍCH VÝROBKŮ</t>
  </si>
  <si>
    <t>-1605087539</t>
  </si>
  <si>
    <t>362</t>
  </si>
  <si>
    <t>790122</t>
  </si>
  <si>
    <t>OV/22 - PODLAHOVÁ PŘECHODOVÁ LIŠTA VE DVEŘÍCH - nerezová lišta tvaru "L" nebo "T" - D+M vč všech systémových detailů - podrobný popis - TABULKA OSTATNÍCH VÝROBKŮ</t>
  </si>
  <si>
    <t>-457298469</t>
  </si>
  <si>
    <t>363</t>
  </si>
  <si>
    <t>790124</t>
  </si>
  <si>
    <t>OV/24 - DĚLICÍ STĚNA WC - D+M vč všech systémových detailů - podrobný popis - TABULKA OSTATNÍCH VÝROBKŮ</t>
  </si>
  <si>
    <t>-783332240</t>
  </si>
  <si>
    <t>364</t>
  </si>
  <si>
    <t>790125</t>
  </si>
  <si>
    <t>OV/25 - DVEŘNÍ ZARÁŽKY STĚNOVÉ/PODLAHOVÉ - nerez - D+M vč všech systémových detailů - podrobný popis - TABULKA OSTATNÍCH VÝROBKŮ</t>
  </si>
  <si>
    <t>-984912540</t>
  </si>
  <si>
    <t>365</t>
  </si>
  <si>
    <t>790126</t>
  </si>
  <si>
    <t>OV/26 - ČISTICÍ ROHOŽ VENKOVNÍ vč. HLINÍKOVÉHO RÁMU - 2000/1000 mm - D+M vč všech systémových detailů - podrobný popis - TABULKA OSTATNÍCH VÝROBKŮ</t>
  </si>
  <si>
    <t>238637319</t>
  </si>
  <si>
    <t>366</t>
  </si>
  <si>
    <t>790127</t>
  </si>
  <si>
    <t>OV/27 - DVOUSTUPŇOVÝ STŘEŠNÍ VTOK DN125 SVISLÝ S VYHŘÍVÁNÍM A OCHRANNÝM KOŠEM - D+M vč všech systémových detailů - podrobný popis - TABULKA OSTATNÍCH VÝROBKŮ</t>
  </si>
  <si>
    <t>-1851673896</t>
  </si>
  <si>
    <t>367</t>
  </si>
  <si>
    <t>790128</t>
  </si>
  <si>
    <t>OV/28 - DVOUSTUPŇOVÝ STŘEŠNÍ VTOK DN100 SVISLÝ S VYHŘÍVÁNÍM A OCHRANNÝM KOŠEM - D+M vč všech systémových detailů - podrobný popis - TABULKA OSTATNÍCH VÝROBKŮ</t>
  </si>
  <si>
    <t>489451212</t>
  </si>
  <si>
    <t>368</t>
  </si>
  <si>
    <t>790129</t>
  </si>
  <si>
    <t>OV/29 - DVOUSTUPŇOVÝ STŘEŠNÍ VTOK DN75 SVISLÝ S OCHRANNÝM KOŠEM - D+M vč všech systémových detailů - podrobný popis - TABULKA OSTATNÍCH VÝROBKŮ</t>
  </si>
  <si>
    <t>529691435</t>
  </si>
  <si>
    <t>369</t>
  </si>
  <si>
    <t>790130</t>
  </si>
  <si>
    <t>OV/30 - ŠACHTA PRO ZELENÉ STŘECHY - 400/400 mm - D+M vč všech systémových detailů - podrobný popis - TABULKA OSTATNÍCH VÝROBKŮ</t>
  </si>
  <si>
    <t>923623198</t>
  </si>
  <si>
    <t>370</t>
  </si>
  <si>
    <t>790131</t>
  </si>
  <si>
    <t>OV/31 - POJISTNÝ PŘEPAD, CHRLIČ HRANTATÝ - 300/100 mm - D+M vč všech systémových detailů - podrobný popis - TABULKA OSTATNÍCH VÝROBKŮ</t>
  </si>
  <si>
    <t>196849132</t>
  </si>
  <si>
    <t>371</t>
  </si>
  <si>
    <t>790132</t>
  </si>
  <si>
    <t>OV/32 - KOMÍNEK ODVĚTRÁNÍ KANALIZACE DN100 - D+M vč všech systémových detailů - podrobný popis - TABULKA OSTATNÍCH VÝROBKŮ</t>
  </si>
  <si>
    <t>1053940389</t>
  </si>
  <si>
    <t>372</t>
  </si>
  <si>
    <t>790133</t>
  </si>
  <si>
    <t>OV/33 - KOMÍNEK ODVĚTRÁNÍ XL DN150 - D+M vč všech systémových detailů - podrobný popis - TABULKA OSTATNÍCH VÝROBKŮ</t>
  </si>
  <si>
    <t>-415389250</t>
  </si>
  <si>
    <t>373</t>
  </si>
  <si>
    <t>790134</t>
  </si>
  <si>
    <t>OV/34 - PROSTUPKA NA STŘECHU PRO KABELY/POTRUBÍ CHLADIVA - DN100-kabely/160XL-chladivo - D+M vč všech systémových detailů - podrobný popis - TABULKA OSTATNÍCH VÝROBKŮ</t>
  </si>
  <si>
    <t>1149235539</t>
  </si>
  <si>
    <t>374</t>
  </si>
  <si>
    <t>790135</t>
  </si>
  <si>
    <t>OV/35 - KAČÍRKOVÁ LIŠTA HLINÍKOVÁ - 130/1,5 mm - D+M vč všech systémových detailů - podrobný popis - TABULKA OSTATNÍCH VÝROBKŮ</t>
  </si>
  <si>
    <t>2108761042</t>
  </si>
  <si>
    <t>375</t>
  </si>
  <si>
    <t>790136</t>
  </si>
  <si>
    <t>OV/36 - VZPĚRY KAČÍRKOVÉ LIŠTY HLINÍKOVÉ - D+M vč všech systémových detailů - podrobný popis - TABULKA OSTATNÍCH VÝROBKŮ</t>
  </si>
  <si>
    <t>2004902615</t>
  </si>
  <si>
    <t>376</t>
  </si>
  <si>
    <t>790137</t>
  </si>
  <si>
    <t>OV/37 - STŘEŠNÍ VÝLEZ DO PLOCHÉ STŘECHY - 900/1200 mm - D+M vč všech systémových detailů - podrobný popis - TABULKA OSTATNÍCH VÝROBKŮ</t>
  </si>
  <si>
    <t>-1310607668</t>
  </si>
  <si>
    <t>377</t>
  </si>
  <si>
    <t>790138</t>
  </si>
  <si>
    <t>OV/38 - OSOBNÍ BEZBARIÉROVÝ VÝTAH TRAKČNÍ BEZ STROJOVNY - D+M vč všech systémových detailů - podrobný popis - TABULKA OSTATNÍCH VÝROBKŮ</t>
  </si>
  <si>
    <t>-540663985</t>
  </si>
  <si>
    <t>378</t>
  </si>
  <si>
    <t>790139</t>
  </si>
  <si>
    <t>OV/39 - PROTIPOŽÁRNÍ REVIZNÍ DVÍŘKA OCELOVÁ, TLAČNÉ OTEVÍRÁNÍ - EI30 - 300/300 mm - D+M vč všech systémových detailů a povrchové úpravy - podrobný popis - TABULKA OSTATNÍCH VÝROBKŮ</t>
  </si>
  <si>
    <t>-427086603</t>
  </si>
  <si>
    <t>379</t>
  </si>
  <si>
    <t>790140</t>
  </si>
  <si>
    <t>OV/40 - MONTÁŽNÍ BLOK PRO KOTVENÍ TĚŽKÝCH  PRVKŮ - D+M vč všech systémových detailů a povrchové úpravy - podrobný popis - TABULKA OSTATNÍCH VÝROBKŮ</t>
  </si>
  <si>
    <t>326238303</t>
  </si>
  <si>
    <t>380</t>
  </si>
  <si>
    <t>790141</t>
  </si>
  <si>
    <t>OV/41 - MŘÍŽKA PRO VZT interiérová lakovaná hliníková - 900/200 mm - D+M vč všech systémových detailů a povrchové úpravy - podrobný popis - TABULKA OSTATNÍCH VÝROBKŮ</t>
  </si>
  <si>
    <t>1011747568</t>
  </si>
  <si>
    <t>381</t>
  </si>
  <si>
    <t>790142</t>
  </si>
  <si>
    <t>OV/42 - 3D nápis na fasádě - XPS lakovaný polystyren - přední čelo zpevněno kompozitní deskou - D+M vč všech systémových detailů a povrchové úpravy - podrobný popis - TABULKA OSTATNÍCH VÝROBKŮ</t>
  </si>
  <si>
    <t>1308280640</t>
  </si>
  <si>
    <t>382</t>
  </si>
  <si>
    <t>790144</t>
  </si>
  <si>
    <t>OV/44 - SIGNALIZAČNÍ OZNAČENÍ SKEL NA VÝPLNI VNITŘNÍCH A VNĚJŠÍCH OTVORŮ - D+M vč všech systémových detailů - podrobný popis - TABULKA OSTATNÍCH VÝROBKŮ</t>
  </si>
  <si>
    <t>1520883813</t>
  </si>
  <si>
    <t>Poznámka k položce:_x000D_
Atypické kontrastní pruhy na prosklených výplních prosklených dveří a dveřních světlíků_x000D_
- Rozměr prvku 6x6cm, mezera 6cm, pás na celou šířku skleněné výplně, ve dvou úrovních_x000D_
- lepená řezan grafika z matné mléčné fólie Ve formě obrázků, zvířecích hlav apod.</t>
  </si>
  <si>
    <t>383</t>
  </si>
  <si>
    <t>790145</t>
  </si>
  <si>
    <t>OV/45 - SYSTÉM OCHRANY OSOB PROTI PÁDU Z PLOCHÉ STŘECHY - D+M vč všech systémových detailů - podrobný popis - TABULKA OSTATNÍCH VÝROBKŮ</t>
  </si>
  <si>
    <t>-1423608489</t>
  </si>
  <si>
    <t>Poznámka k položce:_x000D_
- Systém kotvících bodů po obvodu střechy - nerezové kotvicí body pro ploché střechy s nosnou konstrukcí z betonové desky_x000D_
- Odpovídá ČSN EN 795 a ČSN P CEN/TS 16415 Ochrana proti pádům - kotvící zařízení typ A</t>
  </si>
  <si>
    <t>384</t>
  </si>
  <si>
    <t>790146</t>
  </si>
  <si>
    <t>OV/46 - POŠTOVNÍ SCHRÁNKA LAKOVANÁ K ZAZDĚNÍ DO FASÁDY - D+M vč všech systémových detailů - podrobný popis - TABULKA OSTATNÍCH VÝROBKŮ</t>
  </si>
  <si>
    <t>1385848414</t>
  </si>
  <si>
    <t>385</t>
  </si>
  <si>
    <t>99879202</t>
  </si>
  <si>
    <t>Přesun hmot procentní pro ostatní výrobky v objektech v do 12 m</t>
  </si>
  <si>
    <t>-216615782</t>
  </si>
  <si>
    <t>05 - ZDRAVOTECHNIKA</t>
  </si>
  <si>
    <t>HSV.01 - Práce a dodávky HSV - Splašková kanalizace</t>
  </si>
  <si>
    <t xml:space="preserve">    1.01 - Zemní práce</t>
  </si>
  <si>
    <t xml:space="preserve">    4.01 - Vodorovné konstrukce</t>
  </si>
  <si>
    <t xml:space="preserve">    8.01 - Vedení trubní dálková a přípojná</t>
  </si>
  <si>
    <t>HSV.02 - Práce a dodávky HSV - Areálový vodovod</t>
  </si>
  <si>
    <t xml:space="preserve">    1.02 - Zemní práce</t>
  </si>
  <si>
    <t xml:space="preserve">    4.02 - Vodorovné konstrukce</t>
  </si>
  <si>
    <t xml:space="preserve">    8.02 - Vedení trubní dálková a přípojná</t>
  </si>
  <si>
    <t xml:space="preserve">    721 - Zdravotechnika - vnitřní kanalizace</t>
  </si>
  <si>
    <t xml:space="preserve">    722 - Zdravotechnika - vnitřní vodovod</t>
  </si>
  <si>
    <t xml:space="preserve">    725 - Zdravotechnika - zařizovací předměty</t>
  </si>
  <si>
    <t>HSV.01</t>
  </si>
  <si>
    <t>Práce a dodávky HSV - Splašková kanalizace</t>
  </si>
  <si>
    <t>1.01</t>
  </si>
  <si>
    <t>131251203</t>
  </si>
  <si>
    <t>Hloubení jam zapažených v hornině třídy těžitelnosti I skupiny 3 objem do 100 m3 strojně</t>
  </si>
  <si>
    <t>-2101150580</t>
  </si>
  <si>
    <t>+6,0*4,0*3,0</t>
  </si>
  <si>
    <t>132251253</t>
  </si>
  <si>
    <t>Hloubení rýh nezapažených š do 2000 mm v hornině třídy těžitelnosti I skupiny 3 objem do 100 m3 strojně</t>
  </si>
  <si>
    <t>439806475</t>
  </si>
  <si>
    <t>+1,0*1,5*(1,5+1,0+7,0+2,0+10,0+15,0+3*2,0+6,0+16,0)</t>
  </si>
  <si>
    <t>132254204</t>
  </si>
  <si>
    <t>Hloubení zapažených rýh š do 2000 mm v hornině třídy těžitelnosti I skupiny 3 objem do 500 m3</t>
  </si>
  <si>
    <t>-526209977</t>
  </si>
  <si>
    <t>"RŠš1-RŠš5"+2,9*1,5*87,0</t>
  </si>
  <si>
    <t>151101102</t>
  </si>
  <si>
    <t>Zřízení příložného pažení a rozepření stěn rýh hl přes 2 do 4 m</t>
  </si>
  <si>
    <t>-1265608327</t>
  </si>
  <si>
    <t>"RŠš1-RŠš5"+2,9*2*87,0</t>
  </si>
  <si>
    <t>151101112</t>
  </si>
  <si>
    <t>Odstranění příložného pažení a rozepření stěn rýh hl přes 2 do 4 m</t>
  </si>
  <si>
    <t>-1594731558</t>
  </si>
  <si>
    <t>151101202</t>
  </si>
  <si>
    <t>Zřízení příložného pažení stěn výkopu hl přes 4 do 8 m</t>
  </si>
  <si>
    <t>-722360420</t>
  </si>
  <si>
    <t>+6,0*(2*4,0+2*3,0)</t>
  </si>
  <si>
    <t>151101212</t>
  </si>
  <si>
    <t>Odstranění příložného pažení stěn hl přes 4 do 8 m</t>
  </si>
  <si>
    <t>-606921289</t>
  </si>
  <si>
    <t>151101302</t>
  </si>
  <si>
    <t>Zřízení rozepření stěn při pažení příložném hl přes 4 do 8 m</t>
  </si>
  <si>
    <t>139537308</t>
  </si>
  <si>
    <t>151101312</t>
  </si>
  <si>
    <t>Odstranění rozepření stěn při pažení příložném hl přes 4 do 8 m</t>
  </si>
  <si>
    <t>1582242007</t>
  </si>
  <si>
    <t>499084669</t>
  </si>
  <si>
    <t>162251101</t>
  </si>
  <si>
    <t>Vodorovné přemístění do 20 m výkopku/sypaniny z horniny třídy těžitelnosti I skupiny 1 až 3</t>
  </si>
  <si>
    <t>-1347115500</t>
  </si>
  <si>
    <t>252546444</t>
  </si>
  <si>
    <t>90,9+7,0</t>
  </si>
  <si>
    <t>1971438092</t>
  </si>
  <si>
    <t>166094511</t>
  </si>
  <si>
    <t>1869276336</t>
  </si>
  <si>
    <t>+97,9*1,8</t>
  </si>
  <si>
    <t>-195241919</t>
  </si>
  <si>
    <t>+72,0+96,75+378,45</t>
  </si>
  <si>
    <t>-97,9</t>
  </si>
  <si>
    <t>4.01</t>
  </si>
  <si>
    <t>45157311</t>
  </si>
  <si>
    <t>Lože a obsyp potrubí otevřený výkop z písku</t>
  </si>
  <si>
    <t>717678656</t>
  </si>
  <si>
    <t>+0,4*1,5*(1,5+1,0+7,0+2,0+10,0+15,0+3*2,0+6,0+16,0)</t>
  </si>
  <si>
    <t>"RŠš1-RŠš5"+0,4*1,5*87,0</t>
  </si>
  <si>
    <t>69311310</t>
  </si>
  <si>
    <t>pás varovný plný do výkopu š 330mm</t>
  </si>
  <si>
    <t>25666787</t>
  </si>
  <si>
    <t>8.01</t>
  </si>
  <si>
    <t>Vedení trubní dálková a přípojná</t>
  </si>
  <si>
    <t>871273120</t>
  </si>
  <si>
    <t>Montáž kanalizačního potrubí hladkého plnostěnného SN 4 z PVC-U DN 125</t>
  </si>
  <si>
    <t>1295607665</t>
  </si>
  <si>
    <t>28611126</t>
  </si>
  <si>
    <t>trubka kanalizační PVC DN 125x1000mm SN4, vč tvarovek</t>
  </si>
  <si>
    <t>-611100868</t>
  </si>
  <si>
    <t>36*1,03 'Přepočtené koeficientem množství</t>
  </si>
  <si>
    <t>871313120</t>
  </si>
  <si>
    <t>Montáž kanalizačního potrubí hladkého plnostěnného SN 4 z PVC-U DN 160</t>
  </si>
  <si>
    <t>1987007061</t>
  </si>
  <si>
    <t>28611131</t>
  </si>
  <si>
    <t>trubka kanalizační PVC DN 160x1000mm SN4, vč tvarovek</t>
  </si>
  <si>
    <t>1361559920</t>
  </si>
  <si>
    <t>75*1,03 'Přepočtené koeficientem množství</t>
  </si>
  <si>
    <t>871353120</t>
  </si>
  <si>
    <t>Montáž kanalizačního potrubí hladkého plnostěnného SN 4 z PVC-U DN 200</t>
  </si>
  <si>
    <t>-1728653272</t>
  </si>
  <si>
    <t>28611136</t>
  </si>
  <si>
    <t>trubka kanalizační PVC DN 200x1000mm SN4</t>
  </si>
  <si>
    <t>-863734996</t>
  </si>
  <si>
    <t>2*1,03 'Přepočtené koeficientem množství</t>
  </si>
  <si>
    <t>8713001</t>
  </si>
  <si>
    <t>RŠš1 - Revizní šachta dešťové kanalizace ∅ 400 mm, hl cca 1600 mm - plastová - D+M vč všech systémových detailů</t>
  </si>
  <si>
    <t>1509878746</t>
  </si>
  <si>
    <t>8713002</t>
  </si>
  <si>
    <t>RŠš2 - Revizní šachta dešťové kanalizace ∅ 400 mm, hl cca 1700 mm - plastová - D+M vč všech systémových detailů</t>
  </si>
  <si>
    <t>-1282331058</t>
  </si>
  <si>
    <t>8713003</t>
  </si>
  <si>
    <t>RŠš3 - Revizní šachta dešťové kanalizace ∅ 400 mm, hl cca 1900 mm - plastová - D+M vč všech systémových detailů</t>
  </si>
  <si>
    <t>1580394349</t>
  </si>
  <si>
    <t>8713004</t>
  </si>
  <si>
    <t>RŠš4 - Revizní šachta dešťové kanalizace ∅ 400 mm, hl cca 2200 mm - plastová - D+M vč všech systémových detailů</t>
  </si>
  <si>
    <t>1748497458</t>
  </si>
  <si>
    <t>8713005</t>
  </si>
  <si>
    <t>RŠš5 - Revizní šachta dešťové kanalizace ∅ 400 mm, hl cca 2900 mm - plastová - D+M vč všech systémových detailů</t>
  </si>
  <si>
    <t>-959676311</t>
  </si>
  <si>
    <t>8713011</t>
  </si>
  <si>
    <t>Litinový poklop B125 - ∅ 400 mm - D+M vč všech systémových detailů</t>
  </si>
  <si>
    <t>878880456</t>
  </si>
  <si>
    <t>8713511</t>
  </si>
  <si>
    <t>Spadiště - revizní šachta prefa betonová - ∅ 1000 mm, hl cca 5800 mm - D+M vč všech systémových detailů</t>
  </si>
  <si>
    <t>51435922</t>
  </si>
  <si>
    <t>8713512</t>
  </si>
  <si>
    <t>Litinový poklop B125 - ∅ 600 mm - D+M vč všech systémových detailů</t>
  </si>
  <si>
    <t>-1256218051</t>
  </si>
  <si>
    <t>8713538</t>
  </si>
  <si>
    <t>Sedlo pro napojení kanalizační přípojky DN200 na stávající zděnou stoku - D+M</t>
  </si>
  <si>
    <t>1103370804</t>
  </si>
  <si>
    <t>8713539</t>
  </si>
  <si>
    <t>Napojení do stávající stoky</t>
  </si>
  <si>
    <t>-2087488447</t>
  </si>
  <si>
    <t>HSV.02</t>
  </si>
  <si>
    <t>Práce a dodávky HSV - Areálový vodovod</t>
  </si>
  <si>
    <t>1.02</t>
  </si>
  <si>
    <t>655151645</t>
  </si>
  <si>
    <t>+1,2*0,9*(10,0+25,0+48,0)</t>
  </si>
  <si>
    <t>939552244</t>
  </si>
  <si>
    <t>1510057223</t>
  </si>
  <si>
    <t>1059529725</t>
  </si>
  <si>
    <t>167151101</t>
  </si>
  <si>
    <t>Nakládání výkopku z hornin třídy těžitelnosti I skupiny 1 až 3 do 100 m3</t>
  </si>
  <si>
    <t>310171016</t>
  </si>
  <si>
    <t>-11689545</t>
  </si>
  <si>
    <t>578492791</t>
  </si>
  <si>
    <t>+22,41*1,8</t>
  </si>
  <si>
    <t>1635741717</t>
  </si>
  <si>
    <t>+89,64-22,41</t>
  </si>
  <si>
    <t>4.02</t>
  </si>
  <si>
    <t>1848943234</t>
  </si>
  <si>
    <t>+0,3*0,9*(10,0+25,0+48,0)</t>
  </si>
  <si>
    <t>-1387111228</t>
  </si>
  <si>
    <t>10,0+25,0+48,0</t>
  </si>
  <si>
    <t>8.02</t>
  </si>
  <si>
    <t>871161141</t>
  </si>
  <si>
    <t>Montáž potrubí z PE100 RC SDR 11 otevřený výkop svařovaných na tupo d 32 x 3,0 mm</t>
  </si>
  <si>
    <t>80359163</t>
  </si>
  <si>
    <t>28613110</t>
  </si>
  <si>
    <t>potrubí vodovodní jednovrstvé PE100 RC PN 16 SDR11 32x3,0mm</t>
  </si>
  <si>
    <t>-2074695615</t>
  </si>
  <si>
    <t>40*1,015 'Přepočtené koeficientem množství</t>
  </si>
  <si>
    <t>871171141</t>
  </si>
  <si>
    <t>Montáž potrubí z PE100 RC SDR 11 otevřený výkop svařovaných na tupo d 40 x 3,7 mm</t>
  </si>
  <si>
    <t>162119282</t>
  </si>
  <si>
    <t>28613111</t>
  </si>
  <si>
    <t>potrubí vodovodní jednovrstvé PE100 RC PN 16 SDR11 40x3,7mm</t>
  </si>
  <si>
    <t>1528672629</t>
  </si>
  <si>
    <t>65*1,015 'Přepočtené koeficientem množství</t>
  </si>
  <si>
    <t>871211141</t>
  </si>
  <si>
    <t>Montáž potrubí z PE100 RC SDR 11 otevřený výkop svařovaných na tupo d 63 x 5,8 mm</t>
  </si>
  <si>
    <t>-1343020782</t>
  </si>
  <si>
    <t>28613113</t>
  </si>
  <si>
    <t>potrubí vodovodní jednovrstvé PE100 RC PN 16 SDR11 63x5,8mm</t>
  </si>
  <si>
    <t>-422700303</t>
  </si>
  <si>
    <t>18*1,015 'Přepočtené koeficientem množství</t>
  </si>
  <si>
    <t>871301</t>
  </si>
  <si>
    <t>Korugovaná chránička ohebná 110 mm - D+M</t>
  </si>
  <si>
    <t>1112171738</t>
  </si>
  <si>
    <t>871905</t>
  </si>
  <si>
    <t>Napojení potrubí na vodoměrnou šachtu, vč. utěsnění potrubí</t>
  </si>
  <si>
    <t>164273864</t>
  </si>
  <si>
    <t>998276101</t>
  </si>
  <si>
    <t>Přesun hmot pro trubní vedení z trub z plastických hmot otevřený výkop</t>
  </si>
  <si>
    <t>24570457</t>
  </si>
  <si>
    <t>713463131</t>
  </si>
  <si>
    <t>Montáž izolace tepelné potrubí potrubními pouzdry bez úpravy slepenými 1x tl izolace do 25 mm</t>
  </si>
  <si>
    <t>-447149375</t>
  </si>
  <si>
    <t>28377104</t>
  </si>
  <si>
    <t>pouzdro izolační potrubní z pěnového polyetylenu 22/13mm</t>
  </si>
  <si>
    <t>-140130327</t>
  </si>
  <si>
    <t>28377045</t>
  </si>
  <si>
    <t>pouzdro izolační potrubní z pěnového polyetylenu 22/20mm</t>
  </si>
  <si>
    <t>48011433</t>
  </si>
  <si>
    <t>713463132</t>
  </si>
  <si>
    <t>Montáž izolace tepelné potrubí potrubními pouzdry bez úpravy slepenými 1x tl izolace přes 25 do 50 mm</t>
  </si>
  <si>
    <t>631808267</t>
  </si>
  <si>
    <t>28377112</t>
  </si>
  <si>
    <t>pouzdro izolační potrubní z pěnového polyetylenu 28/13mm</t>
  </si>
  <si>
    <t>-1172657559</t>
  </si>
  <si>
    <t>28377048</t>
  </si>
  <si>
    <t>pouzdro izolační potrubní z pěnového polyetylenu 28/20mm</t>
  </si>
  <si>
    <t>-1823333843</t>
  </si>
  <si>
    <t>28377116</t>
  </si>
  <si>
    <t>pouzdro izolační potrubní z pěnového polyetylenu 35/13mm</t>
  </si>
  <si>
    <t>-1188685599</t>
  </si>
  <si>
    <t>28377058</t>
  </si>
  <si>
    <t>pouzdro izolační potrubní z pěnového polyetylenu 40/13mm</t>
  </si>
  <si>
    <t>-467367989</t>
  </si>
  <si>
    <t>28377017</t>
  </si>
  <si>
    <t>pouzdro izolační potrubní z pěnového polyetylenu 50/13mm</t>
  </si>
  <si>
    <t>1653568331</t>
  </si>
  <si>
    <t>713463133</t>
  </si>
  <si>
    <t>Montáž izolace tepelné potrubí potrubními pouzdry bez úpravy slepenými 1x tl izolace přes 50 do 100 mm</t>
  </si>
  <si>
    <t>2143675181</t>
  </si>
  <si>
    <t>28377122</t>
  </si>
  <si>
    <t>pouzdro izolační potrubní z pěnového polyetylenu 63/13mm</t>
  </si>
  <si>
    <t>1706483961</t>
  </si>
  <si>
    <t>713463211</t>
  </si>
  <si>
    <t>Montáž izolace tepelné potrubí potrubními pouzdry s Al fólií staženými Al páskou 1x D do 50 mm</t>
  </si>
  <si>
    <t>-1786152660</t>
  </si>
  <si>
    <t>63154572</t>
  </si>
  <si>
    <t>pouzdro izolační potrubní z minerální vlny s Al fólií max. 250/100°C 35/40mm</t>
  </si>
  <si>
    <t>-157683548</t>
  </si>
  <si>
    <t>63154573</t>
  </si>
  <si>
    <t>pouzdro izolační potrubní z minerální vlny s Al fólií max. 250/100°C 42/40mm</t>
  </si>
  <si>
    <t>1592046824</t>
  </si>
  <si>
    <t>713463212</t>
  </si>
  <si>
    <t>Montáž izolace tepelné potrubí potrubními pouzdry s Al fólií staženými Al páskou 1x D přes 50 do 100 mm</t>
  </si>
  <si>
    <t>850011372</t>
  </si>
  <si>
    <t>63154022</t>
  </si>
  <si>
    <t>pouzdro izolační potrubní z minerální vlny s Al fólií max. 250/100°C 54/50mm</t>
  </si>
  <si>
    <t>-1089295506</t>
  </si>
  <si>
    <t>63154023</t>
  </si>
  <si>
    <t>pouzdro izolační potrubní z minerální vlny s Al fólií max. 250/100°C 64/50mm</t>
  </si>
  <si>
    <t>1058494150</t>
  </si>
  <si>
    <t>7134639</t>
  </si>
  <si>
    <t>Montáž izolace tepelné potrubí ostatní</t>
  </si>
  <si>
    <t>1374371674</t>
  </si>
  <si>
    <t>631540</t>
  </si>
  <si>
    <t>Izolace ze syntetického kaučuku d35x32mm vč. ochranné trubky</t>
  </si>
  <si>
    <t>1861886347</t>
  </si>
  <si>
    <t>-2130746335</t>
  </si>
  <si>
    <t>721</t>
  </si>
  <si>
    <t>Zdravotechnika - vnitřní kanalizace</t>
  </si>
  <si>
    <t>721173401</t>
  </si>
  <si>
    <t>Potrubí kanalizační z PVC SN 4 svodné DN 110 - D+M vč tvarovek</t>
  </si>
  <si>
    <t>-1528711814</t>
  </si>
  <si>
    <t>721173402</t>
  </si>
  <si>
    <t>Potrubí kanalizační z PVC SN 4 svodné DN 125 - D+M vč tvarovek</t>
  </si>
  <si>
    <t>175449979</t>
  </si>
  <si>
    <t>721173403</t>
  </si>
  <si>
    <t>Potrubí kanalizační z PVC SN 4 svodné DN 160 - D+M vč tvarovek</t>
  </si>
  <si>
    <t>1920256105</t>
  </si>
  <si>
    <t>721174005</t>
  </si>
  <si>
    <t>Potrubí kanalizační z PP svodné DN 110 - D+M vč tvarovek</t>
  </si>
  <si>
    <t>-368581803</t>
  </si>
  <si>
    <t>721174043</t>
  </si>
  <si>
    <t>Potrubí kanalizační z PP připojovací DN 50 - D+M vč tvarovek</t>
  </si>
  <si>
    <t>1815939612</t>
  </si>
  <si>
    <t>721174044</t>
  </si>
  <si>
    <t>Potrubí kanalizační z PP připojovací DN 75 - D+M vč tvarovek</t>
  </si>
  <si>
    <t>-1159368208</t>
  </si>
  <si>
    <t>7211801</t>
  </si>
  <si>
    <t>Čistící kus PP HTRE DN75 - D+M</t>
  </si>
  <si>
    <t>1720961913</t>
  </si>
  <si>
    <t>7211802</t>
  </si>
  <si>
    <t>Čistící kus PP HTRE DN110 - D+M</t>
  </si>
  <si>
    <t>-1475654698</t>
  </si>
  <si>
    <t>7211803</t>
  </si>
  <si>
    <t>Větrací hlavice DN 110 - D+M</t>
  </si>
  <si>
    <t>-750527862</t>
  </si>
  <si>
    <t>7211804</t>
  </si>
  <si>
    <t>Přivzdušňovací ventil DN50 - D+M</t>
  </si>
  <si>
    <t>-358732084</t>
  </si>
  <si>
    <t>72121001</t>
  </si>
  <si>
    <t>Hadice pro odvod kondenzátu - 32 mm - D+M</t>
  </si>
  <si>
    <t>588140622</t>
  </si>
  <si>
    <t>72122001</t>
  </si>
  <si>
    <t>Sifon podomítkový pro pračku + sušičku - D+M</t>
  </si>
  <si>
    <t>245889415</t>
  </si>
  <si>
    <t>72122002</t>
  </si>
  <si>
    <t>Podlahová vpust DN 110 - nerezová 150x150mm - D+M</t>
  </si>
  <si>
    <t>1574060074</t>
  </si>
  <si>
    <t>721290111</t>
  </si>
  <si>
    <t>Zkouška těsnosti potrubí kanalizace vodou DN do 125</t>
  </si>
  <si>
    <t>397165834</t>
  </si>
  <si>
    <t>+36,0</t>
  </si>
  <si>
    <t>+65,0+24,0+80,0+46,0+24,0</t>
  </si>
  <si>
    <t>721290112</t>
  </si>
  <si>
    <t>Zkouška těsnosti potrubí kanalizace vodou DN 150/DN 200</t>
  </si>
  <si>
    <t>988283727</t>
  </si>
  <si>
    <t>+75,0+2,0</t>
  </si>
  <si>
    <t>+12,0</t>
  </si>
  <si>
    <t>7212911</t>
  </si>
  <si>
    <t>protipožární manžeta DN110, na odpadní potrubí, vč. požární dotěsnění prostupu dle ČSN</t>
  </si>
  <si>
    <t>-1807427034</t>
  </si>
  <si>
    <t>7212912</t>
  </si>
  <si>
    <t>protipožární manžeta DN50, na odpadní potrubí, vč. požární dotěsnění prostupu dle ČSN</t>
  </si>
  <si>
    <t>1094658977</t>
  </si>
  <si>
    <t>7212913</t>
  </si>
  <si>
    <t>protipožární manžeta DN75, na odpadní potrubí, vč. požární dotěsnění prostupu dle ČSN</t>
  </si>
  <si>
    <t>464736750</t>
  </si>
  <si>
    <t>998721202</t>
  </si>
  <si>
    <t>Přesun hmot procentní pro vnitřní kanalizaci v objektech v přes 6 do 12 m</t>
  </si>
  <si>
    <t>-38799794</t>
  </si>
  <si>
    <t>722</t>
  </si>
  <si>
    <t>Zdravotechnika - vnitřní vodovod</t>
  </si>
  <si>
    <t>722174022</t>
  </si>
  <si>
    <t>Potrubí vodovodní plastové PPR S3,2 spojované svařováním D 20x3,4 mm - D+M vč kolen, redukcí, T-kusů</t>
  </si>
  <si>
    <t>-1649111</t>
  </si>
  <si>
    <t>722174023</t>
  </si>
  <si>
    <t>Potrubí vodovodní plastové PPR S3,2 spojované svařováním D 25x4,2 mm - D+M vč kolen, redukcí, T-kusů</t>
  </si>
  <si>
    <t>2050380037</t>
  </si>
  <si>
    <t>722174024</t>
  </si>
  <si>
    <t>Potrubí vodovodní plastové PPR S3,2 spojované svařováním D 32x5,4 mm - D+M vč kolen, redukcí, T-kusů</t>
  </si>
  <si>
    <t>-1228630264</t>
  </si>
  <si>
    <t>722174025</t>
  </si>
  <si>
    <t>Potrubí vodovodní plastové PPR S3,2 spojované svařováním D 40x6,7 mm - D+M vč kolen, redukcí, T-kusů</t>
  </si>
  <si>
    <t>-870006452</t>
  </si>
  <si>
    <t>7221741</t>
  </si>
  <si>
    <t>Potrubí vodovodní plastové PPR S3,2 spojované svařováním D 50x8,3 mm - D+M vč kolen, redukcí, T-kusů</t>
  </si>
  <si>
    <t>1575306877</t>
  </si>
  <si>
    <t>7221742</t>
  </si>
  <si>
    <t>Potrubí vodovodní plastové PPR S3,2 spojované svařováním D 63x10,5 mm - D+M vč kolen, redukcí, T-kusů</t>
  </si>
  <si>
    <t>146934444</t>
  </si>
  <si>
    <t>722191</t>
  </si>
  <si>
    <t>Montáž armatur</t>
  </si>
  <si>
    <t>1134736175</t>
  </si>
  <si>
    <t>435101</t>
  </si>
  <si>
    <t>Cirkulační čerpadlo DN 25</t>
  </si>
  <si>
    <t>1113441425</t>
  </si>
  <si>
    <t>Poznámka k položce:_x000D_
maximální výtlak min. 4 metry_x000D_
průtok 105 l/hod_x000D_
výtlak 1m</t>
  </si>
  <si>
    <t>435102</t>
  </si>
  <si>
    <t>Tlaková expanzní nádoba 50 l/10 bar + průtočný ventil +6/4"; vč. příslušenství</t>
  </si>
  <si>
    <t>-1313618874</t>
  </si>
  <si>
    <t>435103</t>
  </si>
  <si>
    <t>Kulový uzávěr DN20, s vypouštěním</t>
  </si>
  <si>
    <t>465174620</t>
  </si>
  <si>
    <t>435104</t>
  </si>
  <si>
    <t>Kulový uzávěr DN25, s vypouštěním</t>
  </si>
  <si>
    <t>-509479847</t>
  </si>
  <si>
    <t>435105</t>
  </si>
  <si>
    <t>Kulový uzávěr DN32</t>
  </si>
  <si>
    <t>-438845448</t>
  </si>
  <si>
    <t>435106</t>
  </si>
  <si>
    <t>Kulový uzávěr DN50</t>
  </si>
  <si>
    <t>-2091455441</t>
  </si>
  <si>
    <t>435107</t>
  </si>
  <si>
    <t>Vypouštěcí/napouštěcí ventil DN15</t>
  </si>
  <si>
    <t>-390406658</t>
  </si>
  <si>
    <t>435108</t>
  </si>
  <si>
    <t>Filtr DN32</t>
  </si>
  <si>
    <t>-2130801852</t>
  </si>
  <si>
    <t>435109</t>
  </si>
  <si>
    <t>Zpětný ventil DN32</t>
  </si>
  <si>
    <t>138981512</t>
  </si>
  <si>
    <t>435110</t>
  </si>
  <si>
    <t>Termostatcký směšovací ventil DN32</t>
  </si>
  <si>
    <t>-58261730</t>
  </si>
  <si>
    <t>435111</t>
  </si>
  <si>
    <t>Termostatcký směšovací ventil DN20</t>
  </si>
  <si>
    <t>659277526</t>
  </si>
  <si>
    <t>435112</t>
  </si>
  <si>
    <t xml:space="preserve">Vyvažovací ventil DN10 s měřícími vsuvkami, s možností uzavření a vypuštění  </t>
  </si>
  <si>
    <t>1164476758</t>
  </si>
  <si>
    <t>435113</t>
  </si>
  <si>
    <t>Potrubní oddělovač DN32</t>
  </si>
  <si>
    <t>614814057</t>
  </si>
  <si>
    <t>435114</t>
  </si>
  <si>
    <t>Redukce DN32/DN20</t>
  </si>
  <si>
    <t>29439830</t>
  </si>
  <si>
    <t>435115</t>
  </si>
  <si>
    <t>Vodoměr DN20, Q3 = 4 m3/h</t>
  </si>
  <si>
    <t>-573852948</t>
  </si>
  <si>
    <t>722290234</t>
  </si>
  <si>
    <t>Proplach a dezinfekce vodovodního potrubí DN do 80</t>
  </si>
  <si>
    <t>1007593709</t>
  </si>
  <si>
    <t>+123,0</t>
  </si>
  <si>
    <t>+601,0</t>
  </si>
  <si>
    <t>722290246</t>
  </si>
  <si>
    <t>Zkouška těsnosti vodovodního potrubí plastového DN do 40</t>
  </si>
  <si>
    <t>-41046293</t>
  </si>
  <si>
    <t>+105,0</t>
  </si>
  <si>
    <t>+538,0</t>
  </si>
  <si>
    <t>722290249</t>
  </si>
  <si>
    <t>Zkouška těsnosti vodovodního potrubí plastového DN přes 40 do 90</t>
  </si>
  <si>
    <t>-84355751</t>
  </si>
  <si>
    <t>+18,0</t>
  </si>
  <si>
    <t>+63,0</t>
  </si>
  <si>
    <t>7222911</t>
  </si>
  <si>
    <t>oboustranné požární utěsnění prostupu plastového potrubí DN15-DN60 skrz požární stěnu/strop (oboustranný systém pomocí zpěňovací pásky na bázi grafitu)</t>
  </si>
  <si>
    <t>-1480696560</t>
  </si>
  <si>
    <t>998722202</t>
  </si>
  <si>
    <t>Přesun hmot procentní pro vnitřní vodovod v objektech v přes 6 do 12 m</t>
  </si>
  <si>
    <t>-351706454</t>
  </si>
  <si>
    <t>725</t>
  </si>
  <si>
    <t>Zdravotechnika - zařizovací předměty</t>
  </si>
  <si>
    <t>725101</t>
  </si>
  <si>
    <t>Montáž zařizovacích předmětů</t>
  </si>
  <si>
    <t>2029108238</t>
  </si>
  <si>
    <t>430101</t>
  </si>
  <si>
    <t>Mycí žlab z litého mramoru se třemi otvory pro baterii, vč. sifonu</t>
  </si>
  <si>
    <t>-95250618</t>
  </si>
  <si>
    <t>430102</t>
  </si>
  <si>
    <t xml:space="preserve">Nerezový mycí žlab, snížený, vč. dvou sifonů </t>
  </si>
  <si>
    <t>-1849922307</t>
  </si>
  <si>
    <t>430103</t>
  </si>
  <si>
    <t>Umyvadlo vč. sifonu a příslušenství</t>
  </si>
  <si>
    <t>-740013401</t>
  </si>
  <si>
    <t>430104</t>
  </si>
  <si>
    <t>Klozet dětský závěsný včetně podomítkového modulu a příslušenství</t>
  </si>
  <si>
    <t>458030430</t>
  </si>
  <si>
    <t>430105</t>
  </si>
  <si>
    <t>Klozet závěsný včetně podomítkového modulu a příslušenství</t>
  </si>
  <si>
    <t>-787168458</t>
  </si>
  <si>
    <t>430106</t>
  </si>
  <si>
    <t>Sprchový kout vč. zástěny, vaničky, sifonu a příslušenství</t>
  </si>
  <si>
    <t>1282728933</t>
  </si>
  <si>
    <t>430107</t>
  </si>
  <si>
    <t>Stojatá výlevka nerezová včetně mřížky, sifonu a příslušenství</t>
  </si>
  <si>
    <t>-1521947532</t>
  </si>
  <si>
    <t>430201</t>
  </si>
  <si>
    <t>Stojánková baterie umyvadlová, bez výpusti, včetně rohových ventilů a propojení</t>
  </si>
  <si>
    <t>-347244759</t>
  </si>
  <si>
    <t>430202</t>
  </si>
  <si>
    <t>Stojánková baterie umyvadlová, včetně rohových ventilů a propojení</t>
  </si>
  <si>
    <t>-530657616</t>
  </si>
  <si>
    <t>430203</t>
  </si>
  <si>
    <t>Stojánková baterie umývátková, včetně roh. ventilů a propojení</t>
  </si>
  <si>
    <t>-1367239130</t>
  </si>
  <si>
    <t>430204</t>
  </si>
  <si>
    <t>Stojánková vodovodní baterie s bidetovou sprškou, vč. roh. ventilů a propojení</t>
  </si>
  <si>
    <t>1789088072</t>
  </si>
  <si>
    <t>430205</t>
  </si>
  <si>
    <t>Baterie sprchová nástěnná, včetně ruční sprchy a příslušenství</t>
  </si>
  <si>
    <t>2001486953</t>
  </si>
  <si>
    <t>430206</t>
  </si>
  <si>
    <t>Baterie nástěnná s dlouhým ramenem pro výlevku</t>
  </si>
  <si>
    <t>-27275080</t>
  </si>
  <si>
    <t>430207</t>
  </si>
  <si>
    <t>Stojánková baterie dřezová, včetně roh. ventilů a propojení</t>
  </si>
  <si>
    <t>-1298758026</t>
  </si>
  <si>
    <t>430301</t>
  </si>
  <si>
    <t>Pračkový/myčkový rohový ventil 1/2 s vývodem 3/4"</t>
  </si>
  <si>
    <t>-2053811437</t>
  </si>
  <si>
    <t>430302</t>
  </si>
  <si>
    <t>Souprava pro napojení vody pro dětský závěsný klozet</t>
  </si>
  <si>
    <t>-329732682</t>
  </si>
  <si>
    <t>430303</t>
  </si>
  <si>
    <t>Souprava pro napojení vody pro závěsný klozet</t>
  </si>
  <si>
    <t>41332143</t>
  </si>
  <si>
    <t>430304</t>
  </si>
  <si>
    <t>Rohový ventil 1/2" s vnějším vývodem 1/2"</t>
  </si>
  <si>
    <t>-1277240724</t>
  </si>
  <si>
    <t>725539305</t>
  </si>
  <si>
    <t>Montáž ohřívačů zásobníkových stacionárních tlakových přes 300 do 500 l</t>
  </si>
  <si>
    <t>soubor</t>
  </si>
  <si>
    <t>-1083528058</t>
  </si>
  <si>
    <t>484388</t>
  </si>
  <si>
    <t>Zásobník pro ohřev vody včetně izolace, objem 500 l, plocha výměníku 6 m2, el. patrona 6kW, včetně příslušenství</t>
  </si>
  <si>
    <t>2024582382</t>
  </si>
  <si>
    <t>998725202</t>
  </si>
  <si>
    <t>Přesun hmot procentní pro zařizovací předměty v objektech v přes 6 do 12 m</t>
  </si>
  <si>
    <t>796793454</t>
  </si>
  <si>
    <t>06 - VYTÁPĚNÍ + CHLAZENÍ</t>
  </si>
  <si>
    <t>PSV - Práce a dodávky PSV - Vzduchotechnika</t>
  </si>
  <si>
    <t xml:space="preserve">    731-01 - Zařízení </t>
  </si>
  <si>
    <t xml:space="preserve">    731-02 - Napojení topného zdroje kotelny</t>
  </si>
  <si>
    <t xml:space="preserve">    731-03 - Potrubí</t>
  </si>
  <si>
    <t xml:space="preserve">    731-04 - Izolace</t>
  </si>
  <si>
    <t xml:space="preserve">    731-05 - Podlahové vytápění</t>
  </si>
  <si>
    <t xml:space="preserve">    731-06 - Ostatní</t>
  </si>
  <si>
    <t>Práce a dodávky PSV - Vzduchotechnika</t>
  </si>
  <si>
    <t>731-01</t>
  </si>
  <si>
    <t xml:space="preserve">Zařízení </t>
  </si>
  <si>
    <t>73101-01</t>
  </si>
  <si>
    <t>Montáž zařízení</t>
  </si>
  <si>
    <t>-1284196792</t>
  </si>
  <si>
    <t>731101</t>
  </si>
  <si>
    <t>Monoblokové tepelné čerpadlo vzduch/voda chladivo R32 jmen. výkon (A7/W35) - 21,2 kW / COP 4,38  jmen. výkon (A-10/W35) - 13,01 kW / COP 2,96 příkon - 4,84 kW 3x400V/50Hz/6,5A hmotnost 270 kg</t>
  </si>
  <si>
    <t>ks</t>
  </si>
  <si>
    <t>-200434710</t>
  </si>
  <si>
    <t>731102</t>
  </si>
  <si>
    <t>Elektronicky řízené oběhové čerpadlo s možností nastavení indivudálního pracovního bodu DN 32 průtok: 1,7 m3/h, pracovní výtlak 2 m, maximální výtlak 6 metrů 230V/50Hz/0,5A</t>
  </si>
  <si>
    <t>1580992000</t>
  </si>
  <si>
    <t>731103</t>
  </si>
  <si>
    <t>Vnější kondenzační klimatizační jednotka - nom. topný výkon: 3,2 kW (20/6 °C) - nom. chlad. výkon: 2,5 kW (27/35 °C) - napájení: 230V/50Hz/5,3A</t>
  </si>
  <si>
    <t>1587530851</t>
  </si>
  <si>
    <t>731104</t>
  </si>
  <si>
    <t>Vnitřní jednotka klimatizace - nom. top. výkon 3,2 kW - nom. chl. Výkon: 2,5 kW - napájena z vnější jednotky</t>
  </si>
  <si>
    <t>1347496153</t>
  </si>
  <si>
    <t>731105</t>
  </si>
  <si>
    <t>Tlaková expanzní nádoba 80 l + připojovací příslušenství 6/4"</t>
  </si>
  <si>
    <t>866093468</t>
  </si>
  <si>
    <t>731106</t>
  </si>
  <si>
    <t>Akumulační nádrž na topnou vodu včetně příslušenství, V = 300 litrů</t>
  </si>
  <si>
    <t>1081349888</t>
  </si>
  <si>
    <t>731107</t>
  </si>
  <si>
    <t>El. topná patrona pro osazení do akumulační nádrže, výkon 9 kW</t>
  </si>
  <si>
    <t>-2099901189</t>
  </si>
  <si>
    <t>731-02</t>
  </si>
  <si>
    <t>Napojení topného zdroje kotelny</t>
  </si>
  <si>
    <t>73102-01</t>
  </si>
  <si>
    <t>Montáž napojení</t>
  </si>
  <si>
    <t>-731662781</t>
  </si>
  <si>
    <t>731201</t>
  </si>
  <si>
    <t>Kulový uzávěr DN40</t>
  </si>
  <si>
    <t>1349665292</t>
  </si>
  <si>
    <t>731202</t>
  </si>
  <si>
    <t>Kulový uzávěr DN15</t>
  </si>
  <si>
    <t>-1223431802</t>
  </si>
  <si>
    <t>731203</t>
  </si>
  <si>
    <t>Filtr DN40</t>
  </si>
  <si>
    <t>-938967316</t>
  </si>
  <si>
    <t>731204</t>
  </si>
  <si>
    <t>Teploměr 0-110 °C</t>
  </si>
  <si>
    <t>293618806</t>
  </si>
  <si>
    <t>731205</t>
  </si>
  <si>
    <t>Teploměr 0-60 °C</t>
  </si>
  <si>
    <t>-787969980</t>
  </si>
  <si>
    <t>731206</t>
  </si>
  <si>
    <t>Vypouštěcí ventil DN15</t>
  </si>
  <si>
    <t>-1882121230</t>
  </si>
  <si>
    <t>731207</t>
  </si>
  <si>
    <t>Odvzdušňovací ventil DN15</t>
  </si>
  <si>
    <t>746799383</t>
  </si>
  <si>
    <t>731208</t>
  </si>
  <si>
    <t>3-cestný přepínací ventil DN40 + servop. 2-bodový, 230V</t>
  </si>
  <si>
    <t>1509757156</t>
  </si>
  <si>
    <t>731209</t>
  </si>
  <si>
    <t>Pojišťovací ventil 1/2" x 3/4 " (300 kPa)</t>
  </si>
  <si>
    <t>-2034551605</t>
  </si>
  <si>
    <t>731210</t>
  </si>
  <si>
    <t>Automatický odvzdušňovací ventil DN15</t>
  </si>
  <si>
    <t>1941156163</t>
  </si>
  <si>
    <t>731-03</t>
  </si>
  <si>
    <t>Potrubí</t>
  </si>
  <si>
    <t>73103-01</t>
  </si>
  <si>
    <t>Montáž potrubí</t>
  </si>
  <si>
    <t>-1740941456</t>
  </si>
  <si>
    <t>731301</t>
  </si>
  <si>
    <t>Měděné potrubí, lisované, včetně tvarovek; 18x1 mm</t>
  </si>
  <si>
    <t>-86261317</t>
  </si>
  <si>
    <t>731302</t>
  </si>
  <si>
    <t>Měděné potrubí, lisované, včetně tvarovek; 22x1 mm</t>
  </si>
  <si>
    <t>1079865833</t>
  </si>
  <si>
    <t>731303</t>
  </si>
  <si>
    <t>Měděné potrubí, lisované, včetně tvarovek; 28x1 mm</t>
  </si>
  <si>
    <t>2073545594</t>
  </si>
  <si>
    <t>731304</t>
  </si>
  <si>
    <t>Měděné potrubí, lisované, včetně tvarovek; 35x1,5 mm</t>
  </si>
  <si>
    <t>10239886</t>
  </si>
  <si>
    <t>731305</t>
  </si>
  <si>
    <t>Měděné potrubí, lisované, včetně tvarovek; 42x1,5 mm</t>
  </si>
  <si>
    <t>25717456</t>
  </si>
  <si>
    <t>731306</t>
  </si>
  <si>
    <t>Chladírenské potrubí měděné 1/4" - 3/8" x 1 mm</t>
  </si>
  <si>
    <t>1354350429</t>
  </si>
  <si>
    <t>731-04</t>
  </si>
  <si>
    <t>Izolace</t>
  </si>
  <si>
    <t>73104-01</t>
  </si>
  <si>
    <t>Montáž izolace</t>
  </si>
  <si>
    <t>-522568233</t>
  </si>
  <si>
    <t>731401</t>
  </si>
  <si>
    <t>Tepelná izolace z minerální vaty s Al fólií; pouzdro s podélným  nářezem 18/20mm</t>
  </si>
  <si>
    <t>-1743866795</t>
  </si>
  <si>
    <t>731402</t>
  </si>
  <si>
    <t>Tepelná izolace z minerální vaty s Al fólií; pouzdro s podélným  nářezem 22/25mm</t>
  </si>
  <si>
    <t>945236985</t>
  </si>
  <si>
    <t>731403</t>
  </si>
  <si>
    <t>Tepelná izolace z minerální vaty s Al fólií; pouzdro s podélným  nářezem 28/25mm</t>
  </si>
  <si>
    <t>1513194442</t>
  </si>
  <si>
    <t>731404</t>
  </si>
  <si>
    <t>Tepelná izolace z minerální vaty s Al fólií; pouzdro s podélným  nářezem 35/25mm</t>
  </si>
  <si>
    <t>-1396898965</t>
  </si>
  <si>
    <t>731405</t>
  </si>
  <si>
    <t>Tepelná izolace z minerální vaty s Al fólií; pouzdro s podélným  nářezem 45/25mm</t>
  </si>
  <si>
    <t>918397207</t>
  </si>
  <si>
    <t>731-05</t>
  </si>
  <si>
    <t>Podlahové vytápění</t>
  </si>
  <si>
    <t>73105-01</t>
  </si>
  <si>
    <t>Montáž podlahového vytápění</t>
  </si>
  <si>
    <t>288812198</t>
  </si>
  <si>
    <t>731501</t>
  </si>
  <si>
    <t>Systémová deska s výstupky, tloušťka 30 mm (1. NP)</t>
  </si>
  <si>
    <t>-1560883058</t>
  </si>
  <si>
    <t>731502</t>
  </si>
  <si>
    <t>Systémová deska s výstupky a integrovanou kročejovou izolací, tloušťka 50 mm (2. NP)</t>
  </si>
  <si>
    <t>1847361295</t>
  </si>
  <si>
    <t>731503</t>
  </si>
  <si>
    <t>Kompletní rozdělovač s kulovými kohouty s teploměry, vypouštění, odvzdušnění, skříň pro zazdění 1" x18/12</t>
  </si>
  <si>
    <t>-1373682777</t>
  </si>
  <si>
    <t>731504</t>
  </si>
  <si>
    <t>Kompletní rozdělovač s kulovými kohouty s teploměry, vypouštění, odvzdušnění, skříň na zeď 1" x18/9</t>
  </si>
  <si>
    <t>-1125559858</t>
  </si>
  <si>
    <t>731505</t>
  </si>
  <si>
    <t>Kompletní rozdělovač s kulovými kohouty s teploměry, vypouštění, odvzdušnění, skříň na zeď 1" x18/10</t>
  </si>
  <si>
    <t>1647746967</t>
  </si>
  <si>
    <t>731506</t>
  </si>
  <si>
    <t>Kompletní rozdělovač s kulovými kohouty s teploměry, vypouštění, odvzdušnění, skříň na zeď 1" x18/11</t>
  </si>
  <si>
    <t>-2086047424</t>
  </si>
  <si>
    <t>731507</t>
  </si>
  <si>
    <t>Kompletní rozdělovač s kulovými kohouty s teploměry, vypouštění, odvzdušnění, skříň na zeď 1" x18/12</t>
  </si>
  <si>
    <t>606996416</t>
  </si>
  <si>
    <t>731508</t>
  </si>
  <si>
    <t>Ochranná hadice (husí krk) bílá 16</t>
  </si>
  <si>
    <t>1021574580</t>
  </si>
  <si>
    <t>731509</t>
  </si>
  <si>
    <t>Dilatační profil na systémové desky, samolepicí 10 x 130 x 2000 mm</t>
  </si>
  <si>
    <t>935560344</t>
  </si>
  <si>
    <t>731510</t>
  </si>
  <si>
    <t>Izolační a dilatační pás 15 x 0,8 cm</t>
  </si>
  <si>
    <t>709660226</t>
  </si>
  <si>
    <t>731511</t>
  </si>
  <si>
    <t>Plastifikátor (10 litrů)</t>
  </si>
  <si>
    <t>933839899</t>
  </si>
  <si>
    <t>731512</t>
  </si>
  <si>
    <t>Trubka plastová pro topné systémy (90/70) a podlahové vytápění, kyslíková bariéra 16x2,0 ( 100, 240, 600 m )</t>
  </si>
  <si>
    <t>-1749986284</t>
  </si>
  <si>
    <t>731-06</t>
  </si>
  <si>
    <t>Ostatní</t>
  </si>
  <si>
    <t>73106-01</t>
  </si>
  <si>
    <t>Napouštění soustavy vytápění upravenou vodou dle podkladů výrobce TČ</t>
  </si>
  <si>
    <t>-1213931063</t>
  </si>
  <si>
    <t>73106-02</t>
  </si>
  <si>
    <t>oboustranné požární utěsnění prostupu potrubí ocel/měď DN15-DN50 skrz požární stěnu/strop (oboustranný systém pomocí zpěňovací pásky na bázi grafitu)</t>
  </si>
  <si>
    <t>1159995459</t>
  </si>
  <si>
    <t>73106-03</t>
  </si>
  <si>
    <t>Montážní a těsnící materiál</t>
  </si>
  <si>
    <t>-723071363</t>
  </si>
  <si>
    <t>73106-04</t>
  </si>
  <si>
    <t>Kontrola těsnosti a funkčnosti armatur</t>
  </si>
  <si>
    <t>-1447461117</t>
  </si>
  <si>
    <t>73106-05</t>
  </si>
  <si>
    <t>Proplach potrubí soustavy vytápění</t>
  </si>
  <si>
    <t>-258930002</t>
  </si>
  <si>
    <t>73106-06</t>
  </si>
  <si>
    <t>Topná zkouška</t>
  </si>
  <si>
    <t>hod</t>
  </si>
  <si>
    <t>-336342702</t>
  </si>
  <si>
    <t>73106-07</t>
  </si>
  <si>
    <t>Tlaková zkouška</t>
  </si>
  <si>
    <t>-1241742545</t>
  </si>
  <si>
    <t>73106-08</t>
  </si>
  <si>
    <t>Zaregulování soustavy</t>
  </si>
  <si>
    <t>615190883</t>
  </si>
  <si>
    <t>73106-09</t>
  </si>
  <si>
    <t>Stavební přípomoce</t>
  </si>
  <si>
    <t>-887853156</t>
  </si>
  <si>
    <t>73106-10</t>
  </si>
  <si>
    <t>Doprava, přesun materiálu</t>
  </si>
  <si>
    <t>335104237</t>
  </si>
  <si>
    <t>73106-11</t>
  </si>
  <si>
    <t>Koordinační činnost</t>
  </si>
  <si>
    <t>-25734779</t>
  </si>
  <si>
    <t>07 - VZDUCHOTECHNIKA</t>
  </si>
  <si>
    <t xml:space="preserve">    751-01 - VZT jednotky, ventilátory</t>
  </si>
  <si>
    <t xml:space="preserve">    751-02 - Potrubí</t>
  </si>
  <si>
    <t xml:space="preserve">    751-03 - Izolace</t>
  </si>
  <si>
    <t xml:space="preserve">    751-04 - Komponenty</t>
  </si>
  <si>
    <t xml:space="preserve">    751-05 - Ostatní</t>
  </si>
  <si>
    <t>751-01</t>
  </si>
  <si>
    <t>VZT jednotky, ventilátory</t>
  </si>
  <si>
    <t>75101-01</t>
  </si>
  <si>
    <t>-125132009</t>
  </si>
  <si>
    <t>751101</t>
  </si>
  <si>
    <t>Rekuperační jednotka č. 1 s rotačním výměníkem s přenosem vlhkosti</t>
  </si>
  <si>
    <t>-1677540146</t>
  </si>
  <si>
    <t>Poznámka k položce:_x000D_
průtok vzduchu - 6700 m3/h_x000D_
externí tlak 400 Pa_x000D_
účinnost rekuperace 79,9%_x000D_
ErP 2016, ErP 2018_x000D_
Nástřešní provedení_x000D_
osazena výměníke přímého výparu_x000D_
včetně regulace a ovládacího panelu</t>
  </si>
  <si>
    <t>751102</t>
  </si>
  <si>
    <t xml:space="preserve">Rekuperační jednotka č. 2  s protiproudým výměníkem </t>
  </si>
  <si>
    <t>1919953181</t>
  </si>
  <si>
    <t>Poznámka k položce:_x000D_
přívod vzduchu: 1780 m3/h; odvod vzduchu: 1960 m3/h_x000D_
externí tlak 300 Pa_x000D_
účinnost rekuperace 91,7%_x000D_
ErP 2016, ErP 2018_x000D_
Nástřešní provedení_x000D_
osazena výměníkem přímého výparu_x000D_
včetně regulace a ovládacího panelu</t>
  </si>
  <si>
    <t>751103</t>
  </si>
  <si>
    <t>Kondenzační jednotka pro úpravu vzduchu</t>
  </si>
  <si>
    <t>420402522</t>
  </si>
  <si>
    <t>Poznámka k položce:_x000D_
- topný výkon 27 kW (20/6 °C)_x000D_
- chladicí výkon 23 kW (27/35 °C)_x000D_
- hmotnost - 144 kg_x000D_
- COP - 3,25</t>
  </si>
  <si>
    <t>751104</t>
  </si>
  <si>
    <t>-463963500</t>
  </si>
  <si>
    <t>Poznámka k položce:_x000D_
- topný výkon 5,8 kW (20/6 °C)_x000D_
- chladicí výkon 5,0 kW (27/35 °C)_x000D_
- hmotnost - 44,5 kg_x000D_
- COP - 3,39</t>
  </si>
  <si>
    <t>751105</t>
  </si>
  <si>
    <t>Radiální ventilátor s vestavěnou zpětnou klapkou, napojení d100 mm - spínán se světlem/termostatem - Qo = 15 m3/h</t>
  </si>
  <si>
    <t>1114392835</t>
  </si>
  <si>
    <t>751-02</t>
  </si>
  <si>
    <t>75102-01</t>
  </si>
  <si>
    <t>-1202493639</t>
  </si>
  <si>
    <t>751201</t>
  </si>
  <si>
    <t>SPIRO potrubí d100 mm, vč. 7 % tvarovek</t>
  </si>
  <si>
    <t>-269612676</t>
  </si>
  <si>
    <t>751202</t>
  </si>
  <si>
    <t>SPIRO potrubí d125 mm, vč. 12 % tvarovek</t>
  </si>
  <si>
    <t>-1924810809</t>
  </si>
  <si>
    <t>751203</t>
  </si>
  <si>
    <t>SPIRO potrubí d160 mm, vč. 15 % tvarovek</t>
  </si>
  <si>
    <t>-1207140846</t>
  </si>
  <si>
    <t>751204</t>
  </si>
  <si>
    <t>SPIRO potrubí d200 mm, vč. 19 % tvarovek</t>
  </si>
  <si>
    <t>257012105</t>
  </si>
  <si>
    <t>751205</t>
  </si>
  <si>
    <t>SPIRO potrubí d225 mm, vč. 16 % tvarovek</t>
  </si>
  <si>
    <t>1153716422</t>
  </si>
  <si>
    <t>751206</t>
  </si>
  <si>
    <t>potrubí do obvodu 1050 mm vč. 21 % tvarovek</t>
  </si>
  <si>
    <t>1454840530</t>
  </si>
  <si>
    <t>751207</t>
  </si>
  <si>
    <t>potrubí do obvodu 1500 mm vč. 18 % tvarovek</t>
  </si>
  <si>
    <t>1434277398</t>
  </si>
  <si>
    <t>751208</t>
  </si>
  <si>
    <t>potrubí do obvodu 2630 mm vč.  11 % tvarovek</t>
  </si>
  <si>
    <t>1795851460</t>
  </si>
  <si>
    <t>751-03</t>
  </si>
  <si>
    <t>75103-01</t>
  </si>
  <si>
    <t>-2118200433</t>
  </si>
  <si>
    <t>751301</t>
  </si>
  <si>
    <t>Protipožární izolace tl. 30 mm (požární odolnost dle PBŘ)</t>
  </si>
  <si>
    <t>2053353005</t>
  </si>
  <si>
    <t>751-04</t>
  </si>
  <si>
    <t>Komponenty</t>
  </si>
  <si>
    <t>75104-01</t>
  </si>
  <si>
    <t>Montáž komponentů</t>
  </si>
  <si>
    <t>585966979</t>
  </si>
  <si>
    <t>751401</t>
  </si>
  <si>
    <t>Regulační klapka čtyřhranná protiběžná s ručním ovládáním 200x250</t>
  </si>
  <si>
    <t>-2007471810</t>
  </si>
  <si>
    <t>751402</t>
  </si>
  <si>
    <t>Regulační klapka s ručním ovládáním d100 mm</t>
  </si>
  <si>
    <t>1251436770</t>
  </si>
  <si>
    <t>751403</t>
  </si>
  <si>
    <t>Regulační klapka s ručním ovládáním d125 mm</t>
  </si>
  <si>
    <t>-111546235</t>
  </si>
  <si>
    <t>751404</t>
  </si>
  <si>
    <t>Regulační klapka s ručním ovládáním d160 mm</t>
  </si>
  <si>
    <t>-1238772601</t>
  </si>
  <si>
    <t>751405</t>
  </si>
  <si>
    <t>Regulační klapka s ručním ovládáním d200 mm</t>
  </si>
  <si>
    <t>-428081787</t>
  </si>
  <si>
    <t>751406</t>
  </si>
  <si>
    <t>Regulační klapka s ručním ovládáním d225 mm</t>
  </si>
  <si>
    <t>1916622304</t>
  </si>
  <si>
    <t>751407</t>
  </si>
  <si>
    <t>Tlumič hluku čtyřhranný, 315x315/1000 mm</t>
  </si>
  <si>
    <t>-1717920955</t>
  </si>
  <si>
    <t>751408</t>
  </si>
  <si>
    <t>Tlumič hluku čtyřhranný, 500x630/1000 mm</t>
  </si>
  <si>
    <t>1966635157</t>
  </si>
  <si>
    <t>751409</t>
  </si>
  <si>
    <t>Tlumič hluku čtyřhranný, 630x500/1000 mm</t>
  </si>
  <si>
    <t>-1423207757</t>
  </si>
  <si>
    <t>751410</t>
  </si>
  <si>
    <t>Talířový ventil d100mm + montážní kroužek s těsněním</t>
  </si>
  <si>
    <t>-1498631</t>
  </si>
  <si>
    <t>751411</t>
  </si>
  <si>
    <t>Talířový ventil d125mm + montážní kroužek s těsněním</t>
  </si>
  <si>
    <t>274831133</t>
  </si>
  <si>
    <t>751412</t>
  </si>
  <si>
    <t>Talířový ventil d160mm + montážní kroužek s těsněním</t>
  </si>
  <si>
    <t>1886884393</t>
  </si>
  <si>
    <t>751413</t>
  </si>
  <si>
    <t>Talířový ventil d200mm + montážní kroužek s těsněním</t>
  </si>
  <si>
    <t>1579136444</t>
  </si>
  <si>
    <t>751414</t>
  </si>
  <si>
    <t>Požární klapka čtyřhranná, ovl. servopoh. - 200x250</t>
  </si>
  <si>
    <t>1594300562</t>
  </si>
  <si>
    <t>751415</t>
  </si>
  <si>
    <t>Požární klapka čtyřhranná, ovl. servopoh. - 250x200</t>
  </si>
  <si>
    <t>61620470</t>
  </si>
  <si>
    <t>751416</t>
  </si>
  <si>
    <t>Požární klapka čtyřhranná, ovl. servopoh. - 300x450</t>
  </si>
  <si>
    <t>-1218673320</t>
  </si>
  <si>
    <t>751417</t>
  </si>
  <si>
    <t>Požární klapka čtyřhranná, ovl. servopoh. - 500x200</t>
  </si>
  <si>
    <t>366571743</t>
  </si>
  <si>
    <t>751418</t>
  </si>
  <si>
    <t>Požární klapka čtyřhranná, ovl. servopoh. - 500x450</t>
  </si>
  <si>
    <t>842485956</t>
  </si>
  <si>
    <t>751419</t>
  </si>
  <si>
    <t>Regulátor variabilního průtoku čtyřhranný, ovl. servopoh. - 250x200</t>
  </si>
  <si>
    <t>703272413</t>
  </si>
  <si>
    <t>751420</t>
  </si>
  <si>
    <t>Regulátor variabilního průtoku čtyřhranný, ovl. servopoh. - 450x300</t>
  </si>
  <si>
    <t>1126893169</t>
  </si>
  <si>
    <t>751421</t>
  </si>
  <si>
    <t>Regulátor variabilního průtoku čtyřhranný, ovl. servopoh. - 500x200</t>
  </si>
  <si>
    <t>-709454249</t>
  </si>
  <si>
    <t>751-05</t>
  </si>
  <si>
    <t>75105-01</t>
  </si>
  <si>
    <t>-1164909623</t>
  </si>
  <si>
    <t>75105-02</t>
  </si>
  <si>
    <t>Pomocné ocelové konstrukce pro vedení VZT</t>
  </si>
  <si>
    <t>-1837102944</t>
  </si>
  <si>
    <t>75105-03</t>
  </si>
  <si>
    <t>Izolace potrubí požární - miner.vlna tl.40mm s Al fólií, kotvení navař.na trny s kloboučky (44ks/bm), spoje přelepeny Al páskou, na kruhové potrubí do vzdálenosti min 500mm na obě strany prostupu</t>
  </si>
  <si>
    <t>808494966</t>
  </si>
  <si>
    <t>75105-04</t>
  </si>
  <si>
    <t>Uvedení do provozu autorizovaným technikem</t>
  </si>
  <si>
    <t>-697485048</t>
  </si>
  <si>
    <t>75105-05</t>
  </si>
  <si>
    <t>1600074936</t>
  </si>
  <si>
    <t>75105-06</t>
  </si>
  <si>
    <t>1782575389</t>
  </si>
  <si>
    <t>75105-07</t>
  </si>
  <si>
    <t>Doprava a přesun hmot</t>
  </si>
  <si>
    <t>1057777625</t>
  </si>
  <si>
    <t>75105-08</t>
  </si>
  <si>
    <t>827491393</t>
  </si>
  <si>
    <t>08 - ELEKTROINSTALACE - SILNOPROUD</t>
  </si>
  <si>
    <t>PSV - Práce a dodávky PSV - Elektroinstalace</t>
  </si>
  <si>
    <t xml:space="preserve">    741.01 - Rozvaděč RH</t>
  </si>
  <si>
    <t xml:space="preserve">    741.02 - Rozvaděč RP</t>
  </si>
  <si>
    <t xml:space="preserve">    741.04 - Elektroměrový rozvaděč</t>
  </si>
  <si>
    <t xml:space="preserve">    741.05 - Kabely, vodiče</t>
  </si>
  <si>
    <t xml:space="preserve">    741.06 - Elektroinstalační materiál</t>
  </si>
  <si>
    <t xml:space="preserve">    741.07 - Přístroje</t>
  </si>
  <si>
    <t xml:space="preserve">    741.08 - Svítidla</t>
  </si>
  <si>
    <t xml:space="preserve">    741.09 - CHÚC</t>
  </si>
  <si>
    <t xml:space="preserve">    741.10 - Trubkování</t>
  </si>
  <si>
    <t xml:space="preserve">    741.11 - Ostatní práce</t>
  </si>
  <si>
    <t xml:space="preserve">    741.12 - Ostatní výkony</t>
  </si>
  <si>
    <t xml:space="preserve">    741.13 - Ostatní výkony - přípojka NN</t>
  </si>
  <si>
    <t>Práce a dodávky PSV - Elektroinstalace</t>
  </si>
  <si>
    <t>741.01</t>
  </si>
  <si>
    <t>Rozvaděč RH</t>
  </si>
  <si>
    <t>01-001</t>
  </si>
  <si>
    <t>Skříň s dveřmi, výklopná klika, IP30, šedá, na podlahu, ŠxVxH=1000x2060x300</t>
  </si>
  <si>
    <t>256272353</t>
  </si>
  <si>
    <t>01-002</t>
  </si>
  <si>
    <t>Držák krycích desek ProfiSNAP, výška 1950, sada 1 pár</t>
  </si>
  <si>
    <t>-1333561123</t>
  </si>
  <si>
    <t>01-003</t>
  </si>
  <si>
    <t>Podstavec bok, max. 250kg, šedá V=100, pár bez výřezů, pro skříň IP30, na podlahu, Hl=300</t>
  </si>
  <si>
    <t>116146666</t>
  </si>
  <si>
    <t>01-004</t>
  </si>
  <si>
    <t>Čelní kryt pro podstavec, šedý, V=100, Š=1000</t>
  </si>
  <si>
    <t>-326048576</t>
  </si>
  <si>
    <t>01-005</t>
  </si>
  <si>
    <t>Schránka na dokumentaci A4</t>
  </si>
  <si>
    <t>843904251</t>
  </si>
  <si>
    <t>01-006</t>
  </si>
  <si>
    <t>Zámková vložka, Doppelbart (motýlek) 3mm</t>
  </si>
  <si>
    <t>-1986583316</t>
  </si>
  <si>
    <t>01-008</t>
  </si>
  <si>
    <t>DIN lišta přístrojová hliníková, šířka skříně = 1000, šířka lišty = 888 (46 modulů)</t>
  </si>
  <si>
    <t>-1309575888</t>
  </si>
  <si>
    <t>01-009</t>
  </si>
  <si>
    <t>Uzemňovací sada pro vytvoření hlavní uzemňovací sběrnice, 20x5mm včetně svorek, Š=1000, V=80</t>
  </si>
  <si>
    <t>-1937877332</t>
  </si>
  <si>
    <t>01-010</t>
  </si>
  <si>
    <t>Montážní panel pro 9xNZM1, vertikální montáž, Š=1000</t>
  </si>
  <si>
    <t>-2112530026</t>
  </si>
  <si>
    <t>01-011</t>
  </si>
  <si>
    <t>Držák lišty/mont desky, nastav.hloubka (sada 1pár)</t>
  </si>
  <si>
    <t>866866822</t>
  </si>
  <si>
    <t>01-012</t>
  </si>
  <si>
    <t>Upevňovací úchytka s vodivým propojení (zelená)</t>
  </si>
  <si>
    <t>-276793305</t>
  </si>
  <si>
    <t>01-013</t>
  </si>
  <si>
    <t>Upevňovací úchytka celoplastová (bílá)</t>
  </si>
  <si>
    <t>207517636</t>
  </si>
  <si>
    <t>01-014</t>
  </si>
  <si>
    <t>Držák DIN lišty, pevná hloubka (sada 1pár)</t>
  </si>
  <si>
    <t>-2011449093</t>
  </si>
  <si>
    <t>01-015</t>
  </si>
  <si>
    <t>Krycí deska ProfiSNAP s výřezem 5xNZM1 3/4p vertikálně na panel BPZ-MPL-NZM…-MV, šedá, V=200, Š=1000</t>
  </si>
  <si>
    <t>1400383336</t>
  </si>
  <si>
    <t>01-016</t>
  </si>
  <si>
    <t>Krycí deska ProfiSNAP, bez výřezu, plechová, šedá, V=150, skříň Š=1000</t>
  </si>
  <si>
    <t>84030680</t>
  </si>
  <si>
    <t>01-017</t>
  </si>
  <si>
    <t>Krycí deska ProfiSNAP, s výřezem 45mm, plechová, šedá, V=150, skříň Š=1000</t>
  </si>
  <si>
    <t>-1272417558</t>
  </si>
  <si>
    <t>01-018</t>
  </si>
  <si>
    <t>Krycí deska ProfiSNAP, bez výřezu, plechová, šedá, V=200, skříň Š=1000</t>
  </si>
  <si>
    <t>-645324353</t>
  </si>
  <si>
    <t>01-019</t>
  </si>
  <si>
    <t>Výkonový vypínač, 3pól, In=125A</t>
  </si>
  <si>
    <t>421295650</t>
  </si>
  <si>
    <t>01-020</t>
  </si>
  <si>
    <t>Svodič přepětí třídy T1+T2 (B+C), 4-pól sada pro TN-S</t>
  </si>
  <si>
    <t>1908047050</t>
  </si>
  <si>
    <t>01-021</t>
  </si>
  <si>
    <t>Elektroměr 3F MODBUS/M-BUS</t>
  </si>
  <si>
    <t>463457741</t>
  </si>
  <si>
    <t>01-022</t>
  </si>
  <si>
    <t>CT Elektroměr 1&amp;5A</t>
  </si>
  <si>
    <t>-1153465002</t>
  </si>
  <si>
    <t>01-023</t>
  </si>
  <si>
    <t>Sada tří klešťových proudových transformátorů (3ks) (primární proud 200A, sekundární proud 5A, otvor 24 mm, třída přesnosti 0,5)</t>
  </si>
  <si>
    <t>1592775133</t>
  </si>
  <si>
    <t>01-024</t>
  </si>
  <si>
    <t>Jistič PL7, char B, 3-pólový, Icn=10kA, In=63A</t>
  </si>
  <si>
    <t>-656376025</t>
  </si>
  <si>
    <t>01-025</t>
  </si>
  <si>
    <t>Výkonový jistič, 3pól, In=125A, Icu=36kA</t>
  </si>
  <si>
    <t>1074235826</t>
  </si>
  <si>
    <t>01-026</t>
  </si>
  <si>
    <t>Jistič PL7, char B, 1-pólový, Icn=10kA, In=2A</t>
  </si>
  <si>
    <t>-2136174097</t>
  </si>
  <si>
    <t>01-027</t>
  </si>
  <si>
    <t>Jistič PL7, char B, 3-pólový, Icn=10kA, In=40A</t>
  </si>
  <si>
    <t>-497925209</t>
  </si>
  <si>
    <t>01-028</t>
  </si>
  <si>
    <t>Chránič Ir=250A, typ A, 4-pól, Idn=0.03A, In=63A</t>
  </si>
  <si>
    <t>-440954703</t>
  </si>
  <si>
    <t>01-029</t>
  </si>
  <si>
    <t>Jistič PL7, char B, 1-pólový, Icn=10kA, In=16A</t>
  </si>
  <si>
    <t>-826073853</t>
  </si>
  <si>
    <t>01-030</t>
  </si>
  <si>
    <t>Jistič PL7, char B, 1-pólový, Icn=10kA, In=10A</t>
  </si>
  <si>
    <t>-580189076</t>
  </si>
  <si>
    <t>01-031</t>
  </si>
  <si>
    <t>Jistič PL7, char B, 3-pólový, Icn=10kA, In=16A</t>
  </si>
  <si>
    <t>194654081</t>
  </si>
  <si>
    <t>01-032</t>
  </si>
  <si>
    <t>Jistič PL7, char B, 3-pólový, Icn=10kA, In=10A</t>
  </si>
  <si>
    <t>857772740</t>
  </si>
  <si>
    <t>01-033</t>
  </si>
  <si>
    <t>Chránič Ir=250A, typ A, 4-pól, Idn=0.03A, In=25A</t>
  </si>
  <si>
    <t>-2038666586</t>
  </si>
  <si>
    <t>01-034</t>
  </si>
  <si>
    <t>Jistič PL7, char B, 1-pólový, Icn=10kA, In=6A</t>
  </si>
  <si>
    <t>-301675222</t>
  </si>
  <si>
    <t>01-035</t>
  </si>
  <si>
    <t>Chránič s nadproudovou ochranou, Ir=250A+puls.SS, A, 1+N, 10kA, char.B, Idn=0.03A, In=10A</t>
  </si>
  <si>
    <t>265406993</t>
  </si>
  <si>
    <t>01-036</t>
  </si>
  <si>
    <t>Chránič s nadproudovou ochranou, Ir=250A+puls.SS, A, 1+N, 10kA, char.B, Idn=0.03A, In=6A</t>
  </si>
  <si>
    <t>-1428663122</t>
  </si>
  <si>
    <t>01-037</t>
  </si>
  <si>
    <t>Instalační stykač, Uc=230V AC, In=25A, 1zap. 1vyp. kont.</t>
  </si>
  <si>
    <t>1018073129</t>
  </si>
  <si>
    <t>01-038</t>
  </si>
  <si>
    <t>Chránič s nadproudovou ochranou, Ir=250A+puls.SS, A, 1+N, 10kA, char.C, Idn=0.03A, In=10A</t>
  </si>
  <si>
    <t>-132722960</t>
  </si>
  <si>
    <t>01-039</t>
  </si>
  <si>
    <t>Chránič s nadproudovou ochranou, Ir=250A+puls.SS, A, 1+N, 10kA, char.B, Idn=0.03A, In=16A</t>
  </si>
  <si>
    <t>158180588</t>
  </si>
  <si>
    <t>01-040</t>
  </si>
  <si>
    <t>Chránič Ir=250A, typ A, 2-pól, Idn=0.03A, In=25A</t>
  </si>
  <si>
    <t>-2090548682</t>
  </si>
  <si>
    <t>01-041</t>
  </si>
  <si>
    <t>Pojistkový odpínač pro válcové pojistky C10 do 32A, 3-pól, signalizace</t>
  </si>
  <si>
    <t>1396899908</t>
  </si>
  <si>
    <t>01-042</t>
  </si>
  <si>
    <t>Drobný materiál pro konstrukci rozvaděče, propojovací vodiče, lišty svorky apod.</t>
  </si>
  <si>
    <t>1441872548</t>
  </si>
  <si>
    <t>01-043</t>
  </si>
  <si>
    <t>Sestavení rozvaděče včetně kusového ověření, štítku a certifikace</t>
  </si>
  <si>
    <t>-359803199</t>
  </si>
  <si>
    <t>741.02</t>
  </si>
  <si>
    <t>Rozvaděč RP</t>
  </si>
  <si>
    <t>02-001</t>
  </si>
  <si>
    <t>Skříň s dveřmi, výklopná klika, IP30, šedá, na podlahu, ŠxVxH=800x2060x300</t>
  </si>
  <si>
    <t>382854971</t>
  </si>
  <si>
    <t>02-002</t>
  </si>
  <si>
    <t>-1277165055</t>
  </si>
  <si>
    <t>02-003</t>
  </si>
  <si>
    <t>1524489440</t>
  </si>
  <si>
    <t>02-004</t>
  </si>
  <si>
    <t>Čelní kryt pro podstavec, šedý, V=100, Š=800</t>
  </si>
  <si>
    <t>-53829374</t>
  </si>
  <si>
    <t>02-005</t>
  </si>
  <si>
    <t>-1746165982</t>
  </si>
  <si>
    <t>02-006</t>
  </si>
  <si>
    <t>-689377071</t>
  </si>
  <si>
    <t>02-007</t>
  </si>
  <si>
    <t>DIN lišta přístrojová hliníková, šířka skříně = 800, šířka lišty = 688 (35 modulů)</t>
  </si>
  <si>
    <t>1055856148</t>
  </si>
  <si>
    <t>02-008</t>
  </si>
  <si>
    <t>Uzemňovací sada pro vytvoření hlavní uzemňovací sběrnice, 20x5mm včetně svorek, Š=800, V=80</t>
  </si>
  <si>
    <t>135335868</t>
  </si>
  <si>
    <t>02-009</t>
  </si>
  <si>
    <t>Montážní sada ProfiSNAP pro 1x NZM1 3pól/4pól vertikálně, šedá, V=200, skříň Š=800</t>
  </si>
  <si>
    <t>1817656451</t>
  </si>
  <si>
    <t>02-010</t>
  </si>
  <si>
    <t>-1170830641</t>
  </si>
  <si>
    <t>02-011</t>
  </si>
  <si>
    <t>723936811</t>
  </si>
  <si>
    <t>02-012</t>
  </si>
  <si>
    <t>1494518538</t>
  </si>
  <si>
    <t>02-013</t>
  </si>
  <si>
    <t>811632373</t>
  </si>
  <si>
    <t>02-014</t>
  </si>
  <si>
    <t>Krycí deska ProfiSNAP, bez výřezu, plechová, šedá, V=150, skříň Š=800</t>
  </si>
  <si>
    <t>-616005791</t>
  </si>
  <si>
    <t>02-015</t>
  </si>
  <si>
    <t>Krycí deska ProfiSNAP, s výřezem 45mm, plechová, šedá, V=150, skříň Š=800</t>
  </si>
  <si>
    <t>176036240</t>
  </si>
  <si>
    <t>02-016</t>
  </si>
  <si>
    <t>Krycí deska ProfiSNAP, bez výřezu, plechová, šedá, V=200, skříň Š=800</t>
  </si>
  <si>
    <t>1661223324</t>
  </si>
  <si>
    <t>02-017</t>
  </si>
  <si>
    <t>Krycí deska ProfiSNAP, s výřezem 45mm, plechová, šedá, V=200, skříň Š=800</t>
  </si>
  <si>
    <t>141533868</t>
  </si>
  <si>
    <t>02-018</t>
  </si>
  <si>
    <t>Regulátor pro řízení protimrazové ochrany (Umístění na DIN lištu - 8 modulů)</t>
  </si>
  <si>
    <t>1359737779</t>
  </si>
  <si>
    <t>02-019</t>
  </si>
  <si>
    <t>Výkonový vypínač, 3pól, In=63A</t>
  </si>
  <si>
    <t>-2016104814</t>
  </si>
  <si>
    <t>02-020</t>
  </si>
  <si>
    <t>-1677200776</t>
  </si>
  <si>
    <t>02-021</t>
  </si>
  <si>
    <t>651040946</t>
  </si>
  <si>
    <t>02-022</t>
  </si>
  <si>
    <t>782134016</t>
  </si>
  <si>
    <t>02-023</t>
  </si>
  <si>
    <t>-193780908</t>
  </si>
  <si>
    <t>02-024</t>
  </si>
  <si>
    <t>-2144553039</t>
  </si>
  <si>
    <t>02-025</t>
  </si>
  <si>
    <t>166494949</t>
  </si>
  <si>
    <t>02-026</t>
  </si>
  <si>
    <t>-1855567704</t>
  </si>
  <si>
    <t>02-027</t>
  </si>
  <si>
    <t>-666385120</t>
  </si>
  <si>
    <t>02-028</t>
  </si>
  <si>
    <t>1246976542</t>
  </si>
  <si>
    <t>02-029</t>
  </si>
  <si>
    <t>-606345275</t>
  </si>
  <si>
    <t>02-030</t>
  </si>
  <si>
    <t>Jistič PL7, char C, 3-pólový, Icn=10kA, In=32A</t>
  </si>
  <si>
    <t>-780075980</t>
  </si>
  <si>
    <t>02-031</t>
  </si>
  <si>
    <t>Jistič PL7, char C, 3-pólový, Icn=10kA, In=20A</t>
  </si>
  <si>
    <t>-2131499047</t>
  </si>
  <si>
    <t>02-032</t>
  </si>
  <si>
    <t>Jistič PL7, char C, 3-pólový, Icn=10kA, In=10A</t>
  </si>
  <si>
    <t>10553120</t>
  </si>
  <si>
    <t>02-033</t>
  </si>
  <si>
    <t>Chránič Ir=250A, typ A, 4-pól, Idn=0.03A, In=40A</t>
  </si>
  <si>
    <t>-1295365560</t>
  </si>
  <si>
    <t>02-034</t>
  </si>
  <si>
    <t>-890782757</t>
  </si>
  <si>
    <t>02-035</t>
  </si>
  <si>
    <t>-636942731</t>
  </si>
  <si>
    <t>02-036</t>
  </si>
  <si>
    <t>-1584642151</t>
  </si>
  <si>
    <t>02-037</t>
  </si>
  <si>
    <t>-1345448501</t>
  </si>
  <si>
    <t>02-038</t>
  </si>
  <si>
    <t>187134243</t>
  </si>
  <si>
    <t>02-039</t>
  </si>
  <si>
    <t>-1442745541</t>
  </si>
  <si>
    <t>741.04</t>
  </si>
  <si>
    <t>Elektroměrový rozvaděč</t>
  </si>
  <si>
    <t>04-001</t>
  </si>
  <si>
    <t>Elektroměrový rozvaděč  1x Přímé měření, 1x nepřímé měření včetne kompletního vybavení</t>
  </si>
  <si>
    <t>-2034344731</t>
  </si>
  <si>
    <t>741.05</t>
  </si>
  <si>
    <t>Kabely, vodiče</t>
  </si>
  <si>
    <t>05-001</t>
  </si>
  <si>
    <t>Montáž kabelů CYKY</t>
  </si>
  <si>
    <t>-952783239</t>
  </si>
  <si>
    <t>05-101</t>
  </si>
  <si>
    <t>CYKY 3x1,5</t>
  </si>
  <si>
    <t>-1184688984</t>
  </si>
  <si>
    <t>05-102</t>
  </si>
  <si>
    <t>CYKY 4x1,5</t>
  </si>
  <si>
    <t>735914293</t>
  </si>
  <si>
    <t>05-103</t>
  </si>
  <si>
    <t>CYKY 5x1,5</t>
  </si>
  <si>
    <t>44109803</t>
  </si>
  <si>
    <t>05-104</t>
  </si>
  <si>
    <t>CYKY 3x2,5</t>
  </si>
  <si>
    <t>-1113981860</t>
  </si>
  <si>
    <t>05-105</t>
  </si>
  <si>
    <t>CYKY 5x2,5</t>
  </si>
  <si>
    <t>-1848184893</t>
  </si>
  <si>
    <t>05-002</t>
  </si>
  <si>
    <t>-2067933995</t>
  </si>
  <si>
    <t>05-106</t>
  </si>
  <si>
    <t>CYKY 5x4</t>
  </si>
  <si>
    <t>1585662805</t>
  </si>
  <si>
    <t>05-107</t>
  </si>
  <si>
    <t>CYKY 5x6</t>
  </si>
  <si>
    <t>426363300</t>
  </si>
  <si>
    <t>05-108</t>
  </si>
  <si>
    <t>CYKY 4x10</t>
  </si>
  <si>
    <t>1733784362</t>
  </si>
  <si>
    <t>05-109</t>
  </si>
  <si>
    <t>CYKY 4x16</t>
  </si>
  <si>
    <t>1876429539</t>
  </si>
  <si>
    <t>05-1091</t>
  </si>
  <si>
    <t>CYKY 5x16</t>
  </si>
  <si>
    <t>127301147</t>
  </si>
  <si>
    <t>05-003</t>
  </si>
  <si>
    <t>-633742141</t>
  </si>
  <si>
    <t>05-110</t>
  </si>
  <si>
    <t>CYKY 4x95</t>
  </si>
  <si>
    <t>-1634936829</t>
  </si>
  <si>
    <t>05-111</t>
  </si>
  <si>
    <t>CYKY 5x50</t>
  </si>
  <si>
    <t>928793924</t>
  </si>
  <si>
    <t>05-004</t>
  </si>
  <si>
    <t>Montáž vodičů</t>
  </si>
  <si>
    <t>-956974261</t>
  </si>
  <si>
    <t>05-112</t>
  </si>
  <si>
    <t>H07V-U 4 zž</t>
  </si>
  <si>
    <t>290621350</t>
  </si>
  <si>
    <t>05-113</t>
  </si>
  <si>
    <t>H07V-U 6 zž</t>
  </si>
  <si>
    <t>-812455935</t>
  </si>
  <si>
    <t>05-005</t>
  </si>
  <si>
    <t>390569969</t>
  </si>
  <si>
    <t>05-114</t>
  </si>
  <si>
    <t>H07V-U 16 zž</t>
  </si>
  <si>
    <t>708609063</t>
  </si>
  <si>
    <t>05-115</t>
  </si>
  <si>
    <t>H07V-K 25 zž</t>
  </si>
  <si>
    <t>2103245773</t>
  </si>
  <si>
    <t>05-006</t>
  </si>
  <si>
    <t>Montáž kabelů ostatní</t>
  </si>
  <si>
    <t>-81874557</t>
  </si>
  <si>
    <t>05-116</t>
  </si>
  <si>
    <t>FTP Cat.6A</t>
  </si>
  <si>
    <t>-1070029934</t>
  </si>
  <si>
    <t>05-117</t>
  </si>
  <si>
    <t>STP Cat.6 PE</t>
  </si>
  <si>
    <t>-470737391</t>
  </si>
  <si>
    <t>05-118</t>
  </si>
  <si>
    <t>CXKH-R 3x1,5</t>
  </si>
  <si>
    <t>-2027721511</t>
  </si>
  <si>
    <t>05-119</t>
  </si>
  <si>
    <t>CXKH-V 5x1,5 P60-R</t>
  </si>
  <si>
    <t>-351184501</t>
  </si>
  <si>
    <t>05-120</t>
  </si>
  <si>
    <t>CXKH-V 3x1,5 P60-R</t>
  </si>
  <si>
    <t>-364556550</t>
  </si>
  <si>
    <t>05-121</t>
  </si>
  <si>
    <t>PRAFlaCom+ F 1x2x0,8</t>
  </si>
  <si>
    <t>1181313474</t>
  </si>
  <si>
    <t>05-122</t>
  </si>
  <si>
    <t>H07RN-F 5Gx2,5</t>
  </si>
  <si>
    <t>2109277585</t>
  </si>
  <si>
    <t>05-123</t>
  </si>
  <si>
    <t>H07RN-F 5Gx4</t>
  </si>
  <si>
    <t>1632493842</t>
  </si>
  <si>
    <t>05-124</t>
  </si>
  <si>
    <t>JYTY 2x1</t>
  </si>
  <si>
    <t>-1027620184</t>
  </si>
  <si>
    <t>05-125</t>
  </si>
  <si>
    <t>J-Y(ST)Y 1x2x0,8</t>
  </si>
  <si>
    <t>-747728427</t>
  </si>
  <si>
    <t>05-126</t>
  </si>
  <si>
    <t>SYKFY 2x2x0,5</t>
  </si>
  <si>
    <t>122809620</t>
  </si>
  <si>
    <t>05-127</t>
  </si>
  <si>
    <t>Koaxialní kabel 75 Ohm</t>
  </si>
  <si>
    <t>1055922359</t>
  </si>
  <si>
    <t>05-128</t>
  </si>
  <si>
    <t>Koaxialní kabel 75 Ohm UV</t>
  </si>
  <si>
    <t>1233858085</t>
  </si>
  <si>
    <t>741.06</t>
  </si>
  <si>
    <t>Elektroinstalační materiál</t>
  </si>
  <si>
    <t>06-001</t>
  </si>
  <si>
    <t>Montáž krabic</t>
  </si>
  <si>
    <t>-1178099819</t>
  </si>
  <si>
    <t>06-101</t>
  </si>
  <si>
    <t>Krabice přístrojová/instalační - různé druhy</t>
  </si>
  <si>
    <t>189661151</t>
  </si>
  <si>
    <t>06-004</t>
  </si>
  <si>
    <t>Montáž žlabu</t>
  </si>
  <si>
    <t>345749907</t>
  </si>
  <si>
    <t>06-201</t>
  </si>
  <si>
    <t>Kabelový žlab 200x105</t>
  </si>
  <si>
    <t>322364608</t>
  </si>
  <si>
    <t>06-202</t>
  </si>
  <si>
    <t>Kabelový žlab 100x55</t>
  </si>
  <si>
    <t>1085294089</t>
  </si>
  <si>
    <t>06-203</t>
  </si>
  <si>
    <t>Kabelový plný plechový žlab včetně víka 150 × 60 mm</t>
  </si>
  <si>
    <t>585860254</t>
  </si>
  <si>
    <t>06-204</t>
  </si>
  <si>
    <t>Kabelové příchytky</t>
  </si>
  <si>
    <t>-849227053</t>
  </si>
  <si>
    <t>06-006</t>
  </si>
  <si>
    <t>Montáž trubek</t>
  </si>
  <si>
    <t>1212177621</t>
  </si>
  <si>
    <t>06-301</t>
  </si>
  <si>
    <t>Elektroinstalační trubky PVC ø23-32mm</t>
  </si>
  <si>
    <t>1874816193</t>
  </si>
  <si>
    <t>06-302</t>
  </si>
  <si>
    <t>Elektroinstalační trubky venkovní UV stabilní ø23-32mm</t>
  </si>
  <si>
    <t>-1042720916</t>
  </si>
  <si>
    <t>06-011</t>
  </si>
  <si>
    <t>Montáž chrániček</t>
  </si>
  <si>
    <t>-1962195904</t>
  </si>
  <si>
    <t>06-401</t>
  </si>
  <si>
    <t>Chránička ohebná dvouplášťová korugovaná ø40</t>
  </si>
  <si>
    <t>2017284287</t>
  </si>
  <si>
    <t>06-402</t>
  </si>
  <si>
    <t>Chránička ohebná dvouplášťová korugovaná ø50</t>
  </si>
  <si>
    <t>-1506088138</t>
  </si>
  <si>
    <t>06-403</t>
  </si>
  <si>
    <t>Chránička ohebná dvouplášťová korugovaná ø63</t>
  </si>
  <si>
    <t>-800058080</t>
  </si>
  <si>
    <t>06-404</t>
  </si>
  <si>
    <t>Chránička ohebná dvouplášťová korugovaná ø90</t>
  </si>
  <si>
    <t>1097994613</t>
  </si>
  <si>
    <t>06-019</t>
  </si>
  <si>
    <t>Svorky - různé druhy</t>
  </si>
  <si>
    <t>-307546164</t>
  </si>
  <si>
    <t>06-020</t>
  </si>
  <si>
    <t>Doplňkový materiál</t>
  </si>
  <si>
    <t>-1421353603</t>
  </si>
  <si>
    <t>741.07</t>
  </si>
  <si>
    <t>Přístroje</t>
  </si>
  <si>
    <t>07-001</t>
  </si>
  <si>
    <t>Montáž zásuvek</t>
  </si>
  <si>
    <t>-857774560</t>
  </si>
  <si>
    <t>07-101</t>
  </si>
  <si>
    <t>Zásuvka 230V/16A jednonásobná bezšroubová s clonkami s rámečkem</t>
  </si>
  <si>
    <t>328233345</t>
  </si>
  <si>
    <t>07-102</t>
  </si>
  <si>
    <t>Zásuvka s přepěťovou ochrannou 230V/16A jednonásobná bezšroubová s clonkami s rámečkem</t>
  </si>
  <si>
    <t>990079869</t>
  </si>
  <si>
    <t>07-103</t>
  </si>
  <si>
    <t>Zásuvka 230V/16A jednonásobná IP 44, s rámečkem, s clonkami, s víčkem</t>
  </si>
  <si>
    <t>-195832666</t>
  </si>
  <si>
    <t>07-104</t>
  </si>
  <si>
    <t>Zásuvka 400V 16A 5p, IP 44</t>
  </si>
  <si>
    <t>-394635499</t>
  </si>
  <si>
    <t>07-002</t>
  </si>
  <si>
    <t>Montáž spínačů</t>
  </si>
  <si>
    <t>1825181458</t>
  </si>
  <si>
    <t>07-201</t>
  </si>
  <si>
    <t>Spínač řazení 1, včetně krytu a rámečku</t>
  </si>
  <si>
    <t>283120370</t>
  </si>
  <si>
    <t>07-202</t>
  </si>
  <si>
    <t>Přepínač střídavý řazení 6, včetně krytu a rámečku</t>
  </si>
  <si>
    <t>1492165310</t>
  </si>
  <si>
    <t>07-203</t>
  </si>
  <si>
    <t>Přepínač střídavý řazení 6 IP44, včetně krytu a rámečku</t>
  </si>
  <si>
    <t>-1739243572</t>
  </si>
  <si>
    <t>07-204</t>
  </si>
  <si>
    <t>Přepínač střídavý řazení 7, včetně krytu a rámečku</t>
  </si>
  <si>
    <t>-368187720</t>
  </si>
  <si>
    <t>07-205</t>
  </si>
  <si>
    <t>Přepínač střídavý řazení 7 IP44, včetně krytu a rámečku</t>
  </si>
  <si>
    <t>-169198905</t>
  </si>
  <si>
    <t>07-003</t>
  </si>
  <si>
    <t>Montáž tlačítek a ovladačů</t>
  </si>
  <si>
    <t>1231987069</t>
  </si>
  <si>
    <t>07-301</t>
  </si>
  <si>
    <t>Ovladač žaluziový jednopólový</t>
  </si>
  <si>
    <t>75494700</t>
  </si>
  <si>
    <t>07-302</t>
  </si>
  <si>
    <t>Bezpečnostní 3-pólový odpínač 16A v krytu, IP66, polykarbonát</t>
  </si>
  <si>
    <t>484763399</t>
  </si>
  <si>
    <t>07-303</t>
  </si>
  <si>
    <t>Požární tlačítko</t>
  </si>
  <si>
    <t>296963463</t>
  </si>
  <si>
    <t>07-304</t>
  </si>
  <si>
    <t>Tlačítko s omezeným přístupem</t>
  </si>
  <si>
    <t>-2139601952</t>
  </si>
  <si>
    <t>07-004</t>
  </si>
  <si>
    <t>Montáž ostatních přístrojů a prvků</t>
  </si>
  <si>
    <t>145203034</t>
  </si>
  <si>
    <t>07-401</t>
  </si>
  <si>
    <t>Prostorový termostat</t>
  </si>
  <si>
    <t>-1154212550</t>
  </si>
  <si>
    <t>07-402</t>
  </si>
  <si>
    <t>Optický detektor požáru  230 V se zabudovanou sirénou 85 dB(A), záložní 9V baterií</t>
  </si>
  <si>
    <t>-1411795584</t>
  </si>
  <si>
    <t>07-403</t>
  </si>
  <si>
    <t>Modul spínacího relé pro optický detektor požáru 230V;5A/24V;10A</t>
  </si>
  <si>
    <t>251285667</t>
  </si>
  <si>
    <t>07-404</t>
  </si>
  <si>
    <t>Sada termostatu a rohože 2,6m² / 410W (dvoužilová topná rohož 160 W/m², programovatelný termostat TFT s dotykovým displejem a podlahovou sondou, elektroinstalační trubka v délce 2 m pro zavedení podlahové sondy do podlahy)</t>
  </si>
  <si>
    <t>843485565</t>
  </si>
  <si>
    <t>07-411</t>
  </si>
  <si>
    <t>Čidlo CO2; volitelný rozsah měření; LED indikace; vestavěná autokalibrace; napájení 230 V; výstup 0-10 V</t>
  </si>
  <si>
    <t>-1148216914</t>
  </si>
  <si>
    <t>07-412</t>
  </si>
  <si>
    <t>Sada čidel pro vyhřívané vpusti pro připojení k regulátoru</t>
  </si>
  <si>
    <t>-1333231173</t>
  </si>
  <si>
    <t>07-413</t>
  </si>
  <si>
    <t>Napájecí zdroj 230V/24V; v krytu;</t>
  </si>
  <si>
    <t>839478750</t>
  </si>
  <si>
    <t>07-414</t>
  </si>
  <si>
    <t>Napájecí zdroj ZAC 230V/12V; v krytu;</t>
  </si>
  <si>
    <t>966036911</t>
  </si>
  <si>
    <t>07-501</t>
  </si>
  <si>
    <t>Senzor pohybu - 230V</t>
  </si>
  <si>
    <t>-1350638241</t>
  </si>
  <si>
    <t>741.08</t>
  </si>
  <si>
    <t>Svítidla</t>
  </si>
  <si>
    <t>08-001</t>
  </si>
  <si>
    <t>Montáž svítidel</t>
  </si>
  <si>
    <t>842449221</t>
  </si>
  <si>
    <t>08-201</t>
  </si>
  <si>
    <t>A - Kruhové designové  LED svítidlo, přisazené/závěsné, opálový kryt, Ø 400mm (1 x LED, 28W, 3300lm, Ra80, 4000K)</t>
  </si>
  <si>
    <t>-318891907</t>
  </si>
  <si>
    <t>08-202</t>
  </si>
  <si>
    <t>B - Kovové LED průmyslové svítidlo, opálový kryt, IP54, obdélník 1200x300mm (1 x LED, 33W, 4000lm, Ra80, 4000K)</t>
  </si>
  <si>
    <t>21576156</t>
  </si>
  <si>
    <t>08-203</t>
  </si>
  <si>
    <t>C - Vestavné liniové svítidlo se speciální optikou, černý reflektor s čočkami 50° (1 x LED, 23W, 3050lm, Ra80, 4000K)</t>
  </si>
  <si>
    <t>1736294804</t>
  </si>
  <si>
    <t>08-204</t>
  </si>
  <si>
    <t>D - Vestavné liniové LED svítidlo, Eloxovaný hliníkový profil (1 x LED, 23W, 3300lm, Ra80, 4000K)</t>
  </si>
  <si>
    <t>625894874</t>
  </si>
  <si>
    <t>08-205</t>
  </si>
  <si>
    <t>E - Nouzové LED; Přisazené protipanické LED svítidlo IP41, 3W 330lm, baterie min. 1h</t>
  </si>
  <si>
    <t>-26321169</t>
  </si>
  <si>
    <t>08-206</t>
  </si>
  <si>
    <t>Přisazené nouzové LED svítidlo s piktogramem pro osvětlení nouzových cest (IP42, 2W 150lm, baterie min. 1h)</t>
  </si>
  <si>
    <t>-1894590194</t>
  </si>
  <si>
    <t>08-207</t>
  </si>
  <si>
    <t>Venkovní LED nástěnné svítidlo s pohybovým čidlem - přisazené nástěnné - kvádr</t>
  </si>
  <si>
    <t>1892696431</t>
  </si>
  <si>
    <t>08-2071</t>
  </si>
  <si>
    <t>Venkovní LED nástěnné svítidlo s pohybovým čidlem - přisazené nástěnné - obdélník</t>
  </si>
  <si>
    <t>-196884390</t>
  </si>
  <si>
    <t>08-208</t>
  </si>
  <si>
    <t>Venkovní LED nástěnné svítidlo s pohybovým čidlem - přisazené stropní</t>
  </si>
  <si>
    <t>-49153043</t>
  </si>
  <si>
    <t>08-002</t>
  </si>
  <si>
    <t>Montáž nouzového modulu</t>
  </si>
  <si>
    <t>-151463437</t>
  </si>
  <si>
    <t>08-301</t>
  </si>
  <si>
    <t>Externí nouzový modul pro použití se svítidly s externím driverem; baterie 1h</t>
  </si>
  <si>
    <t>-1533490418</t>
  </si>
  <si>
    <t>08-003</t>
  </si>
  <si>
    <t>Montáž přístrojů</t>
  </si>
  <si>
    <t>-1909666982</t>
  </si>
  <si>
    <t>08-401</t>
  </si>
  <si>
    <t>DALI ROUTER pro 2 sběrnice DALI (2x64 adress) + 1x ethernet na DIN lištu 9U</t>
  </si>
  <si>
    <t>1125510291</t>
  </si>
  <si>
    <t>08-004</t>
  </si>
  <si>
    <t>Montáž ovládacích panelů</t>
  </si>
  <si>
    <t>-1689373698</t>
  </si>
  <si>
    <t>08-402</t>
  </si>
  <si>
    <t>Tlačítkový ovládací modulární panel DALI2 pro nastavení světelných scén a regulaci jasu, včetně krytu a rámečku</t>
  </si>
  <si>
    <t>533422172</t>
  </si>
  <si>
    <t>08-005</t>
  </si>
  <si>
    <t>Programování DALI (4 herny každá 2 svetelné zóny a 4 nastavení scény)</t>
  </si>
  <si>
    <t>1215257399</t>
  </si>
  <si>
    <t>741.09</t>
  </si>
  <si>
    <t>CHÚC</t>
  </si>
  <si>
    <t>09-001</t>
  </si>
  <si>
    <t>Montáž prvků</t>
  </si>
  <si>
    <t>-1634262228</t>
  </si>
  <si>
    <t>07-405</t>
  </si>
  <si>
    <t>Únikový terminál, 24V DC, povrchová montáž s podsvíceným piktogramem, klíčový spínač  s Euro profilovou vložkou</t>
  </si>
  <si>
    <t>-785536726</t>
  </si>
  <si>
    <t>Poznámka k položce:_x000D_
Únikový terminál, 24V DC, povrchová montáž s podsvíceným piktogramem, klíčový spínač  s Euro profilovou vložkou, pozice vačky 8 x 45°, 30,5 mm délka, monitorování stavu únikových dveří ve směru úniku,  optické a audio varování v případě že dojde k zneužití systému, propojení se systémy 3-tích stran (např. EPS, EZS),  certifikace dle EN 13637:2015, EltVTR, výstupy 1 x 30V / 1A přepínací kontakt,  IP 30. včetně rozhraní pro připojení  jednoho ovládacího prvku</t>
  </si>
  <si>
    <t>07-406</t>
  </si>
  <si>
    <t>Rozvaděč/box se záložním zdrojem pro únikový terminál (rozvodnice, DIN lišta, Zdroj na DIN s funkcí nabíječky, Akumulátory pro na zálohu 24h)</t>
  </si>
  <si>
    <t>1185958765</t>
  </si>
  <si>
    <t>07-407</t>
  </si>
  <si>
    <t>Kompaktní řídicí centrum pro odvětrání CHÚC včetně záložních baterií; vstupní napětí 230V, výstupní napětí 24V, výstupní proud 3A; nouzové napájení z baterie 72h</t>
  </si>
  <si>
    <t>1569536311</t>
  </si>
  <si>
    <t>741.10</t>
  </si>
  <si>
    <t>Trubkování</t>
  </si>
  <si>
    <t>10-001</t>
  </si>
  <si>
    <t>Montáž trubkování</t>
  </si>
  <si>
    <t>-1550237752</t>
  </si>
  <si>
    <t>10-101</t>
  </si>
  <si>
    <t>Trubka 25mm ohebná do betonu</t>
  </si>
  <si>
    <t>-1312043268</t>
  </si>
  <si>
    <t>10-102</t>
  </si>
  <si>
    <t>Stěnová prostupka do betonu pro vyvedení přívodů do podlahy/nad podhled, pro trubku 25 mm</t>
  </si>
  <si>
    <t>-1195971220</t>
  </si>
  <si>
    <t>10-103</t>
  </si>
  <si>
    <t>Přistrojová krabice do betonu, hloubka 59 mm</t>
  </si>
  <si>
    <t>-1498972173</t>
  </si>
  <si>
    <t>741.11</t>
  </si>
  <si>
    <t>Ostatní práce</t>
  </si>
  <si>
    <t>11-001</t>
  </si>
  <si>
    <t>Připojení ventilátoru</t>
  </si>
  <si>
    <t>-1080992262</t>
  </si>
  <si>
    <t>11-002</t>
  </si>
  <si>
    <t>Ukončení vývodu pro připojení vnitřní jednotky T.Č.</t>
  </si>
  <si>
    <t>312397105</t>
  </si>
  <si>
    <t>11-003</t>
  </si>
  <si>
    <t>Připojení servopohonu regulátoru variabilního průtoku vzduchu; napájení 24V; regulace 0-10V</t>
  </si>
  <si>
    <t>869667321</t>
  </si>
  <si>
    <t>11-004</t>
  </si>
  <si>
    <t>Připojení servopohonu požárních klapek</t>
  </si>
  <si>
    <t>-1914176667</t>
  </si>
  <si>
    <t>11-005</t>
  </si>
  <si>
    <t>Připojení napájení rozdělovače pro regulaci podlahového vytápění</t>
  </si>
  <si>
    <t>-1376742377</t>
  </si>
  <si>
    <t>11-006</t>
  </si>
  <si>
    <t>Ukončení vývodu pro rozvaděč výtahu</t>
  </si>
  <si>
    <t>-1891821172</t>
  </si>
  <si>
    <t>11-007</t>
  </si>
  <si>
    <t>1fázový vývod, ukončen na 3p. Svorkovnici</t>
  </si>
  <si>
    <t>-24002349</t>
  </si>
  <si>
    <t>11-008</t>
  </si>
  <si>
    <t>3fázový vývod, ukončen na 5p. svkorkovnici pod omítkou</t>
  </si>
  <si>
    <t>-1485749341</t>
  </si>
  <si>
    <t>11-009</t>
  </si>
  <si>
    <t>Připojení žaluziového pohonu</t>
  </si>
  <si>
    <t>-2075923113</t>
  </si>
  <si>
    <t>11-010</t>
  </si>
  <si>
    <t>Připojení pohonu otevírače okna</t>
  </si>
  <si>
    <t>-510759156</t>
  </si>
  <si>
    <t>11-011</t>
  </si>
  <si>
    <t>Připojení topného kabelu vyhřívané střešní vpusti v instalační krabici</t>
  </si>
  <si>
    <t>-1717664448</t>
  </si>
  <si>
    <t>11-012</t>
  </si>
  <si>
    <t>Připojení ekvitermního čidla na fasádě</t>
  </si>
  <si>
    <t>507323957</t>
  </si>
  <si>
    <t>Poznámka k položce:_x000D_
PŘÍSTROJE</t>
  </si>
  <si>
    <t>11-013</t>
  </si>
  <si>
    <t>Připojení vnitřní kazetové/nástěnné chladící jednotky</t>
  </si>
  <si>
    <t>-936411523</t>
  </si>
  <si>
    <t>11-014</t>
  </si>
  <si>
    <t>Připojení prostorového termostatu(kabelového ovladače)</t>
  </si>
  <si>
    <t>-1290123805</t>
  </si>
  <si>
    <t>11-015</t>
  </si>
  <si>
    <t>Ukončení vývodu pro připojení venkovní klimatizační jednotky</t>
  </si>
  <si>
    <t>-1655160511</t>
  </si>
  <si>
    <t>11-016</t>
  </si>
  <si>
    <t>Ukončení vývodu pro připojení vzduchotechnické jednotky</t>
  </si>
  <si>
    <t>-64430591</t>
  </si>
  <si>
    <t>11-017</t>
  </si>
  <si>
    <t>Ukončení vývodů pro připojení řídícího boxu VZT jednotky</t>
  </si>
  <si>
    <t>-99990241</t>
  </si>
  <si>
    <t>11-018</t>
  </si>
  <si>
    <t>Připojení prostorového regulátoru VZT jednotky</t>
  </si>
  <si>
    <t>1270748362</t>
  </si>
  <si>
    <t>11-019</t>
  </si>
  <si>
    <t>Ukončení vývodu pro připojení venkovní jednotky T.Č.</t>
  </si>
  <si>
    <t>-2142122984</t>
  </si>
  <si>
    <t>741.12</t>
  </si>
  <si>
    <t>Ostatní výkony</t>
  </si>
  <si>
    <t>12-001</t>
  </si>
  <si>
    <t>Revize elektroinstalace</t>
  </si>
  <si>
    <t>322535608</t>
  </si>
  <si>
    <t>12-0021</t>
  </si>
  <si>
    <t>Protipožární ucpávka prostupu kabelového svazku 50 - 100 cm2 dle požadavku PBŘ (EI 15)</t>
  </si>
  <si>
    <t>-800367481</t>
  </si>
  <si>
    <t>12-0022</t>
  </si>
  <si>
    <t>Protipožární ucpávka 300x200 (prostupu kabelového žlabu 200x105) dle požadavku PBŘ (EI 15)</t>
  </si>
  <si>
    <t>2118361239</t>
  </si>
  <si>
    <t>12-0023</t>
  </si>
  <si>
    <t>Protipožární ucpávka 300x200 (prostupu kabelového žlabu 200x105) dle požadavku PBŘ (EI 30)</t>
  </si>
  <si>
    <t>374885463</t>
  </si>
  <si>
    <t>12-003</t>
  </si>
  <si>
    <t>1017147059</t>
  </si>
  <si>
    <t>12-004</t>
  </si>
  <si>
    <t>-87385453</t>
  </si>
  <si>
    <t>741.13</t>
  </si>
  <si>
    <t>Ostatní výkony - přípojka NN</t>
  </si>
  <si>
    <t>13-001</t>
  </si>
  <si>
    <t xml:space="preserve">Odpojení a demontáž stávající elektroinstalace a měření před demolicí </t>
  </si>
  <si>
    <t>749422906</t>
  </si>
  <si>
    <t>13-002</t>
  </si>
  <si>
    <t>Přeložka stávající přípojkové skříně do nového pilíře a přepojení stávajícího vedení</t>
  </si>
  <si>
    <t>-1584108042</t>
  </si>
  <si>
    <t>13-003</t>
  </si>
  <si>
    <t>Rýha pro kabelová vedení NN z pilíře do objektu ( výkop, pískové lože, výstražná fólie, zához )</t>
  </si>
  <si>
    <t>-1291698018</t>
  </si>
  <si>
    <t>09 - HROMOSVOD A UZEMNĚNÍ</t>
  </si>
  <si>
    <t>PSV - Práce a dodávky PSV - EL - Hromosvod a uzemnění</t>
  </si>
  <si>
    <t xml:space="preserve">    741.21 - Uzemnění</t>
  </si>
  <si>
    <t xml:space="preserve">    741.22 - Hromosvod</t>
  </si>
  <si>
    <t xml:space="preserve">    741.23 - Ostatní</t>
  </si>
  <si>
    <t>Práce a dodávky PSV - EL - Hromosvod a uzemnění</t>
  </si>
  <si>
    <t>741.21</t>
  </si>
  <si>
    <t>Uzemnění</t>
  </si>
  <si>
    <t>Montáž uzemnění</t>
  </si>
  <si>
    <t>408142860</t>
  </si>
  <si>
    <t>08-101</t>
  </si>
  <si>
    <t>Pásek zemnící FeZn 30x4</t>
  </si>
  <si>
    <t>-1478942337</t>
  </si>
  <si>
    <t>08-102</t>
  </si>
  <si>
    <t>Drát zemnící FeZn 10 mm s umělohmotnou izolací</t>
  </si>
  <si>
    <t>-1019607520</t>
  </si>
  <si>
    <t>08-103</t>
  </si>
  <si>
    <t>Spojovací svorka pro zemnící pásek/drát FeZn</t>
  </si>
  <si>
    <t>-124781629</t>
  </si>
  <si>
    <t>08-104</t>
  </si>
  <si>
    <t>Spojovací svorka pro zemnící pásek/pásek FeZn</t>
  </si>
  <si>
    <t>1031636534</t>
  </si>
  <si>
    <t>08-105</t>
  </si>
  <si>
    <t>Antikorozní ochrana uzemnění</t>
  </si>
  <si>
    <t>-1393849653</t>
  </si>
  <si>
    <t>08-106</t>
  </si>
  <si>
    <t>Zaváděcí tyč FeZn 2,0 m</t>
  </si>
  <si>
    <t>913439061</t>
  </si>
  <si>
    <t>08-107</t>
  </si>
  <si>
    <t>Svorka zkušební nerez</t>
  </si>
  <si>
    <t>-1324557957</t>
  </si>
  <si>
    <t>08-108</t>
  </si>
  <si>
    <t>Štítek ke zkušební svorce</t>
  </si>
  <si>
    <t>1532693229</t>
  </si>
  <si>
    <t>08-109</t>
  </si>
  <si>
    <t>Držák zaváděcí tyče do zdiva</t>
  </si>
  <si>
    <t>-718558595</t>
  </si>
  <si>
    <t>08-110</t>
  </si>
  <si>
    <t>Svorka k zaváděcí tyči FeZn</t>
  </si>
  <si>
    <t>1437882181</t>
  </si>
  <si>
    <t>08-111</t>
  </si>
  <si>
    <t>Voděodolná těsnicí manžeta pro kruhové vodiče (Ø 8–10 mm) a ploché vodiče (30 x 3,5 mm) pro prostup vodotěsných základových desek/stěn</t>
  </si>
  <si>
    <t>1350038505</t>
  </si>
  <si>
    <t>741.22</t>
  </si>
  <si>
    <t>Hromosvod</t>
  </si>
  <si>
    <t>Montáž hromosvodu</t>
  </si>
  <si>
    <t>-1788786365</t>
  </si>
  <si>
    <t>08-112</t>
  </si>
  <si>
    <t>Vodič s vysokonapěťovou izolací pro dodržení dostatečné vzdálenosti vůči elektrickým a vodivým částem podle ČSN EN 62305-3; Použití pro nejvyšší dostatečnou vzdálenost s ≤ 75 cm (pro vzduch) nebo s ≤ 150 cm (pro pevný nevodivý materiál).</t>
  </si>
  <si>
    <t>1062272418</t>
  </si>
  <si>
    <t>08-113</t>
  </si>
  <si>
    <t>Podpůrná trubka s krátkou jímací tyčí, jímací tyč Ø 10 mm, délka 1000 mm, délka podpůrné trubky 3200 mm, vnější průměr 50 mm; izolační délka 1535 mm</t>
  </si>
  <si>
    <t>687257343</t>
  </si>
  <si>
    <t>08-114</t>
  </si>
  <si>
    <t>Tříramenný stojan pro podpůrné trubky; nerez, poloměr 680 mm; pro Ø 40 a 50 mm; s příložkou pro připojení dvou drátu 8-10 mm; pro sestavení s betonovými podstavci</t>
  </si>
  <si>
    <t>1791098281</t>
  </si>
  <si>
    <t>08-115</t>
  </si>
  <si>
    <t>Upevňovací držák pro podpůrnou trubku na kovovou konstrukci; pro Ø 50 mm; nerez</t>
  </si>
  <si>
    <t>465799161</t>
  </si>
  <si>
    <t>08-116</t>
  </si>
  <si>
    <t>Betonový podstavec 17 kg</t>
  </si>
  <si>
    <t>871778947</t>
  </si>
  <si>
    <t>08-117</t>
  </si>
  <si>
    <t>Plastová podložka pod betonový podstavec</t>
  </si>
  <si>
    <t>-1433623920</t>
  </si>
  <si>
    <t>08-118</t>
  </si>
  <si>
    <t>Sada připojovacích prvků pro vodič s vysokonapěťovou izolací; pro uložení vně trubky; pro nejvyšší dostatečnou vzdálenost s ≤ 75 cm (pro vzduch) nebo s ≤ 150 cm (pro pevný nevodivý materiál)</t>
  </si>
  <si>
    <t>-585658940</t>
  </si>
  <si>
    <t>08-119</t>
  </si>
  <si>
    <t>Připojovací prvek pro vodič s vysokonapěťovou izolací, pro uložení vně podpůrné trubky; pro nejvyšší dostatečnou vzdálenost s ≤ 75 cm (pro vzduch) nebo s ≤ 150 cm (pro pevný nevodivý materiál)</t>
  </si>
  <si>
    <t>137944292</t>
  </si>
  <si>
    <t>08-120</t>
  </si>
  <si>
    <t>Střešní držák vodiče s vysokonapěťovou izolací pro uložení  na plochou střechu, s betonovou zátěží a podložkou, cca 4,57 kg; průměr vodiče 27 mm</t>
  </si>
  <si>
    <t>771525152</t>
  </si>
  <si>
    <t>08-121</t>
  </si>
  <si>
    <t>Držák vodiče s vysokonapěťovou izolací pro připevnění na oplechování, nerez; průměr vodiče 20-23 mm</t>
  </si>
  <si>
    <t>1823080678</t>
  </si>
  <si>
    <t>08-122</t>
  </si>
  <si>
    <t>Držák vodiče s vysokonapěťovou izolací pro připevnění na stěnu, nerez; průměr vodiče 20-23 mm</t>
  </si>
  <si>
    <t>-54454748</t>
  </si>
  <si>
    <t>08-123</t>
  </si>
  <si>
    <t>Doplňkový materiál pro montáž hromosvodu</t>
  </si>
  <si>
    <t>-1880522748</t>
  </si>
  <si>
    <t>08-124</t>
  </si>
  <si>
    <t>Ekvipotenciální přípojnice s krytem</t>
  </si>
  <si>
    <t>-1084125791</t>
  </si>
  <si>
    <t>08-125</t>
  </si>
  <si>
    <t>Instalační krabice pro ekvipotencionální přípojnici</t>
  </si>
  <si>
    <t>758201058</t>
  </si>
  <si>
    <t>08-126</t>
  </si>
  <si>
    <t>Drát AlMgSi, průměr 8 mm</t>
  </si>
  <si>
    <t>-678060959</t>
  </si>
  <si>
    <t>08-127</t>
  </si>
  <si>
    <t>Připojovací svorka na oplechování/falc; nerez; pro drát 8 mm</t>
  </si>
  <si>
    <t>680403037</t>
  </si>
  <si>
    <t>08-128</t>
  </si>
  <si>
    <t>Připojovací svorka na konstrukce; pro drát 8 mm</t>
  </si>
  <si>
    <t>-667214426</t>
  </si>
  <si>
    <t>08-129</t>
  </si>
  <si>
    <t>Svorka spojovací; nerez; 100 kA; pro drát 8 mm</t>
  </si>
  <si>
    <t>-2124314274</t>
  </si>
  <si>
    <t>08-130</t>
  </si>
  <si>
    <t>Podpěra vedení na ploché střechy pro vodič 8 mm</t>
  </si>
  <si>
    <t>-98913311</t>
  </si>
  <si>
    <t>741.23</t>
  </si>
  <si>
    <t>08-230</t>
  </si>
  <si>
    <t>Revize hromosvodu a uzemnění</t>
  </si>
  <si>
    <t>-800884851</t>
  </si>
  <si>
    <t>08-231</t>
  </si>
  <si>
    <t>-153722902</t>
  </si>
  <si>
    <t>08-232</t>
  </si>
  <si>
    <t>1725088995</t>
  </si>
  <si>
    <t>10 - DATA</t>
  </si>
  <si>
    <t>PSV - Práce a dodávky PSV - DATA</t>
  </si>
  <si>
    <t xml:space="preserve">    742.11 - Datové prvky a zařízení</t>
  </si>
  <si>
    <t xml:space="preserve">    742.12 - Ostatní</t>
  </si>
  <si>
    <t>Práce a dodávky PSV - DATA</t>
  </si>
  <si>
    <t>742.11</t>
  </si>
  <si>
    <t>Datové prvky a zařízení</t>
  </si>
  <si>
    <t>Montáž prvků a zařízení</t>
  </si>
  <si>
    <t>-678707292</t>
  </si>
  <si>
    <t>01-111</t>
  </si>
  <si>
    <t>RACK 19" 15U nástěnný 600x600</t>
  </si>
  <si>
    <t>-1666362581</t>
  </si>
  <si>
    <t>01-112</t>
  </si>
  <si>
    <t>Patch panel 24x slotů pro keystone</t>
  </si>
  <si>
    <t>-1912033937</t>
  </si>
  <si>
    <t>01-113</t>
  </si>
  <si>
    <t>keystone RJ45 CAT6</t>
  </si>
  <si>
    <t>1743203257</t>
  </si>
  <si>
    <t>01-114</t>
  </si>
  <si>
    <t>Patchcord UTP cat. 6 délka 1m</t>
  </si>
  <si>
    <t>-226338111</t>
  </si>
  <si>
    <t>01-115</t>
  </si>
  <si>
    <t>Napájecí panel s přepěťovou ochranou T3</t>
  </si>
  <si>
    <t>1632538380</t>
  </si>
  <si>
    <t>01-116</t>
  </si>
  <si>
    <t>Switch 48 portů 1Gbit, PoE budget min.400W, spravovatelný, centrálně řízený kontrolérem, VLAN, QoS</t>
  </si>
  <si>
    <t>-1818552353</t>
  </si>
  <si>
    <t>01-117</t>
  </si>
  <si>
    <t>Router, rackové provedení, DHCP, IPv6, 2x SFP+, min. 2 RJ-45 1Gbit/s, centrální řízení prvků sítě (switch, Access pointy)</t>
  </si>
  <si>
    <t>-1511902732</t>
  </si>
  <si>
    <t>01-118</t>
  </si>
  <si>
    <t>Vnitřní vybavení datového rozvaděče pro uchycení prvků a vyvazování kabelů, police, spojky apod.</t>
  </si>
  <si>
    <t>943217334</t>
  </si>
  <si>
    <t>01-119</t>
  </si>
  <si>
    <t>Datová zásuvka 2x pozice pro keystone včetně rámečku a krytu</t>
  </si>
  <si>
    <t>340906164</t>
  </si>
  <si>
    <t>01-120</t>
  </si>
  <si>
    <t>Datová zásuvka 1x pozice pro keystone včetně rámečku a krytu</t>
  </si>
  <si>
    <t>905990954</t>
  </si>
  <si>
    <t>01-121</t>
  </si>
  <si>
    <t>Zakončení kabelu konektorem RJ45</t>
  </si>
  <si>
    <t>-2054313427</t>
  </si>
  <si>
    <t>01-122</t>
  </si>
  <si>
    <t>Access point wifi 6 2,4+5GHz stropní provedení, PoE napájení, centrální řízení kontrolérem</t>
  </si>
  <si>
    <t>672285360</t>
  </si>
  <si>
    <t>01-123</t>
  </si>
  <si>
    <t>Přepěťová ochrana pro datové kabely</t>
  </si>
  <si>
    <t>-410235466</t>
  </si>
  <si>
    <t>01-124</t>
  </si>
  <si>
    <t>Venkovní interkom se čtečkou karet/čipů , IP, PoE, volba pro volání minimálně 7 vnitřních stanic, kamera - dle vzorkování investora (antivandal provedení)</t>
  </si>
  <si>
    <t>-1896965987</t>
  </si>
  <si>
    <t>01-125</t>
  </si>
  <si>
    <t>Čtečka karet/čipů RFID, IP / NFC / PoE - dle vzorkování investora</t>
  </si>
  <si>
    <t>1510529915</t>
  </si>
  <si>
    <t>01-126</t>
  </si>
  <si>
    <t>Vnitřní interkom, Display pro zobrazení venkovní kamery, IP, PoE - dle vzorkování investora</t>
  </si>
  <si>
    <t>-1671613099</t>
  </si>
  <si>
    <t>01-127</t>
  </si>
  <si>
    <t>Zesilovač pro multiswitch pro terestriální anténu s výstupem pro min. 4 TV</t>
  </si>
  <si>
    <t>-1542711658</t>
  </si>
  <si>
    <t>01-128</t>
  </si>
  <si>
    <t>Anténní stožár 2m včetně zátěžových betonů a gumových podložek</t>
  </si>
  <si>
    <t>-1205988019</t>
  </si>
  <si>
    <t>01-129</t>
  </si>
  <si>
    <t>Systémový průchod střešním pláštěm pro kabely</t>
  </si>
  <si>
    <t>-161578412</t>
  </si>
  <si>
    <t>01-130</t>
  </si>
  <si>
    <t>Panel pro 19" rackové skříně 24 portů F anténní zásuvky</t>
  </si>
  <si>
    <t>-244800797</t>
  </si>
  <si>
    <t>01-131</t>
  </si>
  <si>
    <t>Rozvaděč pro STA je společný s datovým rozvaděčem (RACK) (vykázáno v části data)</t>
  </si>
  <si>
    <t>-812079393</t>
  </si>
  <si>
    <t>01-132</t>
  </si>
  <si>
    <t>Montážní deska do 19" racku pro motnáž prvků STA</t>
  </si>
  <si>
    <t>-1861340302</t>
  </si>
  <si>
    <t>01-133</t>
  </si>
  <si>
    <t>Terestriální anténa s LTE filtrem</t>
  </si>
  <si>
    <t>85905747</t>
  </si>
  <si>
    <t>01-134</t>
  </si>
  <si>
    <t>Přepěťová ochrana na koaxiální vedení</t>
  </si>
  <si>
    <t>-1930856176</t>
  </si>
  <si>
    <t>01-135</t>
  </si>
  <si>
    <t>Lišta pro instalaci přepěťových ochran DIN35 s nosným prvkem do RACKU</t>
  </si>
  <si>
    <t>-1704810626</t>
  </si>
  <si>
    <t>01-136</t>
  </si>
  <si>
    <t>Vnitřní vybavení datového rozvaděče pro STA uchycení prvků</t>
  </si>
  <si>
    <t>1673594066</t>
  </si>
  <si>
    <t>742.12</t>
  </si>
  <si>
    <t xml:space="preserve">Měření jednotlivých datových zásuvek </t>
  </si>
  <si>
    <t>119173062</t>
  </si>
  <si>
    <t>12-002</t>
  </si>
  <si>
    <t>Ukončení, proměření kabelů a vystavení protokolů měření</t>
  </si>
  <si>
    <t>1934710995</t>
  </si>
  <si>
    <t>Konfigurace technické sítě</t>
  </si>
  <si>
    <t>-268958450</t>
  </si>
  <si>
    <t>Instalace a zprovoznění systému</t>
  </si>
  <si>
    <t>503460900</t>
  </si>
  <si>
    <t>12-101</t>
  </si>
  <si>
    <t>1558327136</t>
  </si>
  <si>
    <t>12-102</t>
  </si>
  <si>
    <t>-1080445521</t>
  </si>
  <si>
    <t>11 - EZS</t>
  </si>
  <si>
    <t>PSV - Práce a dodávky PSV - EZS</t>
  </si>
  <si>
    <t xml:space="preserve">    742.01 - Prvky EZS</t>
  </si>
  <si>
    <t xml:space="preserve">    742.02 - Kabeláž</t>
  </si>
  <si>
    <t xml:space="preserve">    742.03 - Ostatní</t>
  </si>
  <si>
    <t>Práce a dodávky PSV - EZS</t>
  </si>
  <si>
    <t>742.01</t>
  </si>
  <si>
    <t>Prvky EZS</t>
  </si>
  <si>
    <t>-1054871342</t>
  </si>
  <si>
    <t>42-001</t>
  </si>
  <si>
    <t>EZS ústředna (až 230 periferií včetně GMS a LAN modulu) například JABLOTRON JA-107KR GSM+LAN</t>
  </si>
  <si>
    <t>-481471902</t>
  </si>
  <si>
    <t>42-002</t>
  </si>
  <si>
    <t>Sběrnicový modul připojení magnetických kontaktů (až 8 kontaktů)</t>
  </si>
  <si>
    <t>-448794973</t>
  </si>
  <si>
    <t>42-003</t>
  </si>
  <si>
    <t>Bezúdržbový akumulátor 12 V/18 Ah</t>
  </si>
  <si>
    <t>-1038947333</t>
  </si>
  <si>
    <t>42-004</t>
  </si>
  <si>
    <t>Sběrnicové rozhraní RS-485</t>
  </si>
  <si>
    <t>-179992945</t>
  </si>
  <si>
    <t>42-005</t>
  </si>
  <si>
    <t>Sběrnicový detektor pohybu osob a rozbití skla například JABLOTRON JA-120PB+ kloubové držáky</t>
  </si>
  <si>
    <t>-814493091</t>
  </si>
  <si>
    <t>42-006</t>
  </si>
  <si>
    <t>Kloubový držák pro sběrnicový detektor pohybu osob a rozbití skla</t>
  </si>
  <si>
    <t>-928405712</t>
  </si>
  <si>
    <t>42-007</t>
  </si>
  <si>
    <t>Sběrnicový detektor pohybu osob například JABLOTRON JA-110P</t>
  </si>
  <si>
    <t>-1381272450</t>
  </si>
  <si>
    <t>42-008</t>
  </si>
  <si>
    <t>Kontakt magnetický závrtný N.C. kabel</t>
  </si>
  <si>
    <t>1464179715</t>
  </si>
  <si>
    <t>42-009</t>
  </si>
  <si>
    <t>Sběrnicový přístupový modul s displejem, klávesnicí a RFID</t>
  </si>
  <si>
    <t>-435479495</t>
  </si>
  <si>
    <t>42-010</t>
  </si>
  <si>
    <t>Plastový kryt sirény, červený blikač</t>
  </si>
  <si>
    <t>168602084</t>
  </si>
  <si>
    <t>42-011</t>
  </si>
  <si>
    <t>Sběrnicová siréna venkovní</t>
  </si>
  <si>
    <t>1659408649</t>
  </si>
  <si>
    <t>42-012</t>
  </si>
  <si>
    <t>Sběrnicová siréna vnitřní zálohovaná</t>
  </si>
  <si>
    <t>-1808250217</t>
  </si>
  <si>
    <t>42-013</t>
  </si>
  <si>
    <t>Doplňkový materiál pro instalaci EZS</t>
  </si>
  <si>
    <t>-521410740</t>
  </si>
  <si>
    <t>742.02</t>
  </si>
  <si>
    <t>Kabeláž</t>
  </si>
  <si>
    <t>Montáž kabelů</t>
  </si>
  <si>
    <t>1865545729</t>
  </si>
  <si>
    <t>42-101</t>
  </si>
  <si>
    <t>-140992104</t>
  </si>
  <si>
    <t>42-102</t>
  </si>
  <si>
    <t>STP CAT6A LSOH B2ca-s1,d1,a1</t>
  </si>
  <si>
    <t>-531530289</t>
  </si>
  <si>
    <t>42-103</t>
  </si>
  <si>
    <t>-1813186782</t>
  </si>
  <si>
    <t>42-104</t>
  </si>
  <si>
    <t>J-Y(ST)Y 2x2x0,8</t>
  </si>
  <si>
    <t>-2044721326</t>
  </si>
  <si>
    <t>742.03</t>
  </si>
  <si>
    <t>03-001</t>
  </si>
  <si>
    <t>Zprovoznění a nastavení systému včetně zaškolení obsluhy</t>
  </si>
  <si>
    <t>-39154270</t>
  </si>
  <si>
    <t>03-002</t>
  </si>
  <si>
    <t>-478459712</t>
  </si>
  <si>
    <t>03-003</t>
  </si>
  <si>
    <t>56530002</t>
  </si>
  <si>
    <t>12 - FVE</t>
  </si>
  <si>
    <t>PSV - Práce a dodávky PSV - Fotovoltaická elektrárna</t>
  </si>
  <si>
    <t xml:space="preserve">    741.31 - FVE</t>
  </si>
  <si>
    <t xml:space="preserve">    741.32 - Ostatní</t>
  </si>
  <si>
    <t>Práce a dodávky PSV - Fotovoltaická elektrárna</t>
  </si>
  <si>
    <t>741.31</t>
  </si>
  <si>
    <t>31-001</t>
  </si>
  <si>
    <t>Montáž FVE</t>
  </si>
  <si>
    <t>-123231953</t>
  </si>
  <si>
    <t>31-101</t>
  </si>
  <si>
    <t>Fotovoltaický panel 450Wp, dualglass, cca 1762x1134x30mm</t>
  </si>
  <si>
    <t>-1010470920</t>
  </si>
  <si>
    <t>31-102</t>
  </si>
  <si>
    <t>Konstrukční systém pro uchycení panelů V/Z se sklonem 10°, pro 48 panelů, podložky, pod konstrukci včetně balastního zatížení 244kg</t>
  </si>
  <si>
    <t>488368005</t>
  </si>
  <si>
    <t>31-103</t>
  </si>
  <si>
    <t>Optimizér pro solární moduly do 700W(IEC) včetně funkce rapid shutdown</t>
  </si>
  <si>
    <t>-506974941</t>
  </si>
  <si>
    <t>31-104</t>
  </si>
  <si>
    <t>Přístupový bod pro bezdrátovou komunikaci prostřednictvím sítě mesh pro sběr dat a ovládání Optimizérů</t>
  </si>
  <si>
    <t>58594997</t>
  </si>
  <si>
    <t>31-105</t>
  </si>
  <si>
    <t xml:space="preserve">Nízkonapěťový 3-fázový hybridní měnič 20kW, asymetrický 3-fázový výstup, Kompatibilní s nízkonapěťovými bateriemi 40 až 60V, Počet MPP trackerů: 2 vstupy (2+2), Rozsah napětí MPPT: 160 až 650V, Maximální vstupní DC výkon 32kW, Max výstupní výkon AC 20kW, </t>
  </si>
  <si>
    <t>1620964288</t>
  </si>
  <si>
    <t>Poznámka k položce:_x000D_
možnost paralelního spojování.</t>
  </si>
  <si>
    <t>31-106</t>
  </si>
  <si>
    <t>Baterie LV, 5,12 kWh, 51,2V DC, LFP, životnost min. 6000 cyklů = 80% kapacity včetně BMS, včetně vnitřního aerosolového hasícího systému, Do racku popř. stackovatelná</t>
  </si>
  <si>
    <t>-2141311865</t>
  </si>
  <si>
    <t>31-107</t>
  </si>
  <si>
    <t>Propojovací kabely k bateriím</t>
  </si>
  <si>
    <t>-1188768178</t>
  </si>
  <si>
    <t>31-108</t>
  </si>
  <si>
    <t>Stop tlačítko s omezeným přístupem IP55 nástěnný, 2 kontakty 1z1v 10A 240V</t>
  </si>
  <si>
    <t>-178870857</t>
  </si>
  <si>
    <t>31-109</t>
  </si>
  <si>
    <t>Konektory MC4 M/F - dle potřeby</t>
  </si>
  <si>
    <t>354724060</t>
  </si>
  <si>
    <t>31-110</t>
  </si>
  <si>
    <t>Oceloplechová rozvodnice na stěnu, IP54, IK10</t>
  </si>
  <si>
    <t>-1046359629</t>
  </si>
  <si>
    <t>31-111</t>
  </si>
  <si>
    <t>Přepěťová ochrana, nízké napětí, Ochrana proti přepětí, TN-S, 280V/12,5kA, Imax:50kA</t>
  </si>
  <si>
    <t>-2095479473</t>
  </si>
  <si>
    <t>31-112</t>
  </si>
  <si>
    <t>kompaktní výkonový vypínač, 3-pólový 125A, Icm=2,8kA, Icw=2kA(1s), včetně připojovacích svorkovnic a montážního příslušenství</t>
  </si>
  <si>
    <t>-460732760</t>
  </si>
  <si>
    <t>31-113</t>
  </si>
  <si>
    <t>Vypínací napěťová spoušť 230V AC pro výkonový vypínač</t>
  </si>
  <si>
    <t>-627886170</t>
  </si>
  <si>
    <t>31-114</t>
  </si>
  <si>
    <t>Jistič B10/1, 10kA</t>
  </si>
  <si>
    <t>-1116329685</t>
  </si>
  <si>
    <t>31-115</t>
  </si>
  <si>
    <t>Jistič B6/1, 10kA</t>
  </si>
  <si>
    <t>190969192</t>
  </si>
  <si>
    <t>31-116</t>
  </si>
  <si>
    <t>Pojistkový držák pro 3 pojistky 10x38</t>
  </si>
  <si>
    <t>-458466399</t>
  </si>
  <si>
    <t>31-117</t>
  </si>
  <si>
    <t>Pojistka 10x38 2A gG</t>
  </si>
  <si>
    <t>304757037</t>
  </si>
  <si>
    <t>31-118</t>
  </si>
  <si>
    <t>Třístupňová síťová ochrana FVE</t>
  </si>
  <si>
    <t>1142969959</t>
  </si>
  <si>
    <t>31-119</t>
  </si>
  <si>
    <t>Jistič, char B, 3-pólový, In=100A, Icn=20kA (ČSN EN 60898), Icn=25kA (ČSN EN 60947-2)</t>
  </si>
  <si>
    <t>1418238</t>
  </si>
  <si>
    <t>31-120</t>
  </si>
  <si>
    <t>stykač 3P(3Z) 115A AC-3 440V-pomocné kontakty 1Z+1V-cívka 230V 50Hz (např. SCHNIEDER LC1D115P7)</t>
  </si>
  <si>
    <t>34472244</t>
  </si>
  <si>
    <t>31-121</t>
  </si>
  <si>
    <t>Stykač 1z1v, 25A, 230V AC</t>
  </si>
  <si>
    <t>109534691</t>
  </si>
  <si>
    <t>31-122</t>
  </si>
  <si>
    <t>Chránič s nadproudou ochrannou,  Ir=250A, AC, 1+N, 10kA, char.B, Idn=0,03A, In=16A</t>
  </si>
  <si>
    <t>-1263324374</t>
  </si>
  <si>
    <t>31-123</t>
  </si>
  <si>
    <t>5-ETHERNET SWITCH 100/1000Mbit/s včetně zdroje</t>
  </si>
  <si>
    <t>-302462297</t>
  </si>
  <si>
    <t>31-124</t>
  </si>
  <si>
    <t>Zásuvka na DIN lištu 230V AC 16A</t>
  </si>
  <si>
    <t>1314289042</t>
  </si>
  <si>
    <t>31-125</t>
  </si>
  <si>
    <t>Termostat do rozvaděče na DIN lištu</t>
  </si>
  <si>
    <t>1150886975</t>
  </si>
  <si>
    <t>31-126</t>
  </si>
  <si>
    <t>Větrací mřížka s filtrem IP55</t>
  </si>
  <si>
    <t>1532310445</t>
  </si>
  <si>
    <t>31-127</t>
  </si>
  <si>
    <t>Ventilátor s filtrem IP55 100m3/h, 19W</t>
  </si>
  <si>
    <t>-1337887685</t>
  </si>
  <si>
    <t>31-128</t>
  </si>
  <si>
    <t>Brána jednotky pro řízení Optimizérů a přístupových bodů včetně napájecího zdroje na DIN lištu</t>
  </si>
  <si>
    <t>792214416</t>
  </si>
  <si>
    <t>31-129</t>
  </si>
  <si>
    <t>Drobný materiál, propojovací vodiče uvnitř rozvaděče apod.</t>
  </si>
  <si>
    <t>-279349481</t>
  </si>
  <si>
    <t>31-130</t>
  </si>
  <si>
    <t>Fotovoltaický DC rozvaděč 4 stringy, 4x přepěťová ochrana I+II / 700V, jmenovitý proud 4x20A DC, 4x pár vstupních a výstupních konektorů MC4, oceloplechová rozvodice s krytím IP65, včetně certifikace, štítků, provedení do exteriéru</t>
  </si>
  <si>
    <t>576209969</t>
  </si>
  <si>
    <t>31-131</t>
  </si>
  <si>
    <t>Fotovoltaický DC rozvaděč 4 stringy, 4x přepěťová ochrana I+II / 700V, jmenovitý proud 4x20A DC,4x pár vstupních a výstupních konektorů MC4, oceloplechová rozvodice s krytím IP65, včetně certifikace, štítků, provedení do interiéru</t>
  </si>
  <si>
    <t>1041584785</t>
  </si>
  <si>
    <t>31-132</t>
  </si>
  <si>
    <t>kovová konstrukce pro uložení 2 venkovních rozvaděčů DC na plochu střechy včetně zátěže a stříšky pro ochranu před přímým slunečním zařením z konstrukce s reakcí na oheň A1/A2.</t>
  </si>
  <si>
    <t>-567940843</t>
  </si>
  <si>
    <t>31-133</t>
  </si>
  <si>
    <t>Solární kabel 10mm2 H1Z2Z2-K</t>
  </si>
  <si>
    <t>764728345</t>
  </si>
  <si>
    <t>31-134</t>
  </si>
  <si>
    <t>H07V-K 16 zž</t>
  </si>
  <si>
    <t>1523434216</t>
  </si>
  <si>
    <t>31-135</t>
  </si>
  <si>
    <t>FTP CAT6 PE</t>
  </si>
  <si>
    <t>-1679595238</t>
  </si>
  <si>
    <t>31-136</t>
  </si>
  <si>
    <t>Kabel pro napojení střídače k baterii, jemeně laněný, 50mm2, včetne koncovek</t>
  </si>
  <si>
    <t>-612753626</t>
  </si>
  <si>
    <t>31-137</t>
  </si>
  <si>
    <t>CYKY-J 5x4</t>
  </si>
  <si>
    <t>1937321233</t>
  </si>
  <si>
    <t>31-138</t>
  </si>
  <si>
    <t>CXKH-V 5x1,5</t>
  </si>
  <si>
    <t>-657511256</t>
  </si>
  <si>
    <t>31-139</t>
  </si>
  <si>
    <t>Elektroinstalační trubky venkovní UV stabilní</t>
  </si>
  <si>
    <t>937906731</t>
  </si>
  <si>
    <t>31-140</t>
  </si>
  <si>
    <t>Kabelový žlab žárově zinkovaný 100x60 plný včetně víka</t>
  </si>
  <si>
    <t>1786927349</t>
  </si>
  <si>
    <t>31-141</t>
  </si>
  <si>
    <t>Betonový držák pro kabelové žlaby</t>
  </si>
  <si>
    <t>-397369731</t>
  </si>
  <si>
    <t>31-142</t>
  </si>
  <si>
    <t>Podložka pod betonový držák kabelového žlabu</t>
  </si>
  <si>
    <t>-333694501</t>
  </si>
  <si>
    <t>31-143</t>
  </si>
  <si>
    <t>Instalační lišty / kanály</t>
  </si>
  <si>
    <t>780574048</t>
  </si>
  <si>
    <t>31-144</t>
  </si>
  <si>
    <t>Drobný instalační materiál</t>
  </si>
  <si>
    <t>-1656945462</t>
  </si>
  <si>
    <t>31-145</t>
  </si>
  <si>
    <t>Štítky pro označení rozvaděčů a vypínacích tlačítek</t>
  </si>
  <si>
    <t>1812043775</t>
  </si>
  <si>
    <t>741.32</t>
  </si>
  <si>
    <t>31-002</t>
  </si>
  <si>
    <t>Dílenská dokumentace rozvaděčů včetně typových zkoušek, návody k obsluze, prohlášení o shodě</t>
  </si>
  <si>
    <t>1936435801</t>
  </si>
  <si>
    <t>31-003</t>
  </si>
  <si>
    <t>-1604870388</t>
  </si>
  <si>
    <t>31-004</t>
  </si>
  <si>
    <t>Revize fotovoltaické elektrárny</t>
  </si>
  <si>
    <t>1818819760</t>
  </si>
  <si>
    <t>31-005</t>
  </si>
  <si>
    <t>-356295579</t>
  </si>
  <si>
    <t>31-006</t>
  </si>
  <si>
    <t>-1548160180</t>
  </si>
  <si>
    <t>13 - GASTRO</t>
  </si>
  <si>
    <t>PSV - Práce a dodávky PSV - GASTRO</t>
  </si>
  <si>
    <t xml:space="preserve">    790.11 - Gastrotechnologie</t>
  </si>
  <si>
    <t>Práce a dodávky PSV - GASTRO</t>
  </si>
  <si>
    <t>790.11</t>
  </si>
  <si>
    <t>Gastrotechnologie</t>
  </si>
  <si>
    <t>79011-01</t>
  </si>
  <si>
    <t>Montáž zařízení a vybavení</t>
  </si>
  <si>
    <t>1616106937</t>
  </si>
  <si>
    <t>300001</t>
  </si>
  <si>
    <t>vozík na termoporty - 800x650x900 mm</t>
  </si>
  <si>
    <t>788201406</t>
  </si>
  <si>
    <t>300002</t>
  </si>
  <si>
    <t>sada termoportů,vnitřní nádoby dle dodavatele stravy</t>
  </si>
  <si>
    <t>-549736363</t>
  </si>
  <si>
    <t>300003</t>
  </si>
  <si>
    <t>regál policový nerez - 1000x400x1800 mm</t>
  </si>
  <si>
    <t>-1333884343</t>
  </si>
  <si>
    <t>300004</t>
  </si>
  <si>
    <t>pracovní stůl ,zásuvkový blok,spodní police,zadní lem,nerez deska,dřez500x500x300 stoj. Baterie s tlakovou sprchou - 1500x700x900 mm</t>
  </si>
  <si>
    <t>1128521860</t>
  </si>
  <si>
    <t>Poznámka k položce:_x000D_
materiál: DIN 1.4301, síla plechu 1,0až1,5 mm povrch scotchbrite_x000D_
- výšková stavitelnost +/- 50 mm_x000D_
- max. celoplošné zatížení desky 80 kg_x000D_
- zadní nohy opatřeny uzemňovacími šrouby_x000D_
- kostra stolu svařená z uzavřených profilů 35x35x1,5 mm_x000D_
- zásuvkový blok min.3x zásuvka na výšku</t>
  </si>
  <si>
    <t>300005</t>
  </si>
  <si>
    <t>umývátko nerez</t>
  </si>
  <si>
    <t>-107812505</t>
  </si>
  <si>
    <t>300006</t>
  </si>
  <si>
    <t>pracovní stůl ,zadní lem,nerez deska,dřez 300x500x300 stoj. Baterie - 1700x700x900 mm</t>
  </si>
  <si>
    <t>1070222665</t>
  </si>
  <si>
    <t>Poznámka k položce:_x000D_
materiál: DIN 1.4301, síla plechu 1,0až1,5 mm povrch scotchbrite_x000D_
- výšková stavitelnost +/- 50 mm_x000D_
- max. celoplošné zatížení desky 80 kg_x000D_
- zadní nohy opatřeny uzemňovacími šrouby_x000D_
- kostra stolu svařená z uzavřených profilů 35x35x1,5 mm_x000D_
- rohový výkus v desce</t>
  </si>
  <si>
    <t>300007</t>
  </si>
  <si>
    <t>chladnička - 600x600x850 mm</t>
  </si>
  <si>
    <t>483106741</t>
  </si>
  <si>
    <t>300008</t>
  </si>
  <si>
    <t>nástěnná police - 1700 mm</t>
  </si>
  <si>
    <t>-979750839</t>
  </si>
  <si>
    <t>300009</t>
  </si>
  <si>
    <t>konvektomat 6x1/1 compakt CL,včetně podstavy se změkčovačem - 550x783x758 mm</t>
  </si>
  <si>
    <t>37034250</t>
  </si>
  <si>
    <t>300010</t>
  </si>
  <si>
    <t>sporák sklokeramický - 800x700x300 mm</t>
  </si>
  <si>
    <t>1779912287</t>
  </si>
  <si>
    <t xml:space="preserve">Poznámka k položce:_x000D_
4x varná plocha 2,5 kW,,7 teplotních stupnů,termostatická ochrana proti přehřátí,světelná kontrolka zbytkoveho tepla, podstava </t>
  </si>
  <si>
    <t>300011</t>
  </si>
  <si>
    <t>podstava sporáku - 800x700x600 mm</t>
  </si>
  <si>
    <t>826293258</t>
  </si>
  <si>
    <t>300012</t>
  </si>
  <si>
    <t>pracovní stůl ,zadní lem,spodní police,prostor pro lednici - 1300x700x900 mm</t>
  </si>
  <si>
    <t>-1650160621</t>
  </si>
  <si>
    <t>Poznámka k položce:_x000D_
materiál: DIN 1.4301, síla plechu 1,0až1,5 mm povrch scotchbrite_x000D_
- výšková stavitelnost +/- 50 mm_x000D_
- 1x plná police ve výšce 150 mm,_x000D_
- max. celoplošné zatížení police 80 kg_x000D_
- zadní nohy opatřeny uzemňovacími šrouby_x000D_
- kostra stolu svařená z uzavřených profilů 35x35x1,5 mm_x000D_
- police vyztužená a podlepená uzavřenými profily, spodní hrany police zaobleny falcovým ohybem</t>
  </si>
  <si>
    <t>300013</t>
  </si>
  <si>
    <t>podstava pod vodní lázeň - 800x700x600 mm</t>
  </si>
  <si>
    <t>274643054</t>
  </si>
  <si>
    <t>300014</t>
  </si>
  <si>
    <t>vodní lázeň - 800x700x300 mm</t>
  </si>
  <si>
    <t>166914562</t>
  </si>
  <si>
    <t>300015</t>
  </si>
  <si>
    <t>pracovní stůl s dřezem ,zadní lem,spodní police,prostor pro lednici - 2350x700x900 mm</t>
  </si>
  <si>
    <t>-1202415831</t>
  </si>
  <si>
    <t>300016</t>
  </si>
  <si>
    <t>1637757639</t>
  </si>
  <si>
    <t>Poznámka k položce:_x000D_
třída výrobku A++,monoklimatické provedení,vnější povrch lakovaný plech,vnitřní provedení plast,odolný závěs dveří vnitřní teplota 0,0 až -1 8,0,automatické odtávání,užitný objem 130l,klimatická třída N,hlučnost 42dB,vnitřní úsporné osvětlení,</t>
  </si>
  <si>
    <t>300017</t>
  </si>
  <si>
    <t>stolní universální stroj</t>
  </si>
  <si>
    <t>-793975166</t>
  </si>
  <si>
    <t>Poznámka k položce:_x000D_
výkon 1,3 koňské síly (970W) počet otáček 40 - 200 / rychlost 1-10-typ regulace otáček, max. kapacita 2,2 kg mouky-objem mísy 6,9l s pohodlnou rukojetí, délka kabelu 1,22 m, profesionální hladký a zaoblený design zvedací mísy-nerezová mísa o objemu 6,9 L</t>
  </si>
  <si>
    <t>300018</t>
  </si>
  <si>
    <t>nářezový stroj</t>
  </si>
  <si>
    <t>1297296285</t>
  </si>
  <si>
    <t>3000192</t>
  </si>
  <si>
    <t>nástěnné skříňky nerez, posuvná dvířka - 1500/400/650 mm</t>
  </si>
  <si>
    <t>-1135807329</t>
  </si>
  <si>
    <t>3000191</t>
  </si>
  <si>
    <t>nástěnné skříňky nerez, posuvná dvířka - 2000/400/650 mm</t>
  </si>
  <si>
    <t>73693594</t>
  </si>
  <si>
    <t>300020</t>
  </si>
  <si>
    <t>pracovní stůl s dřezem 500x500x300 ,zadní a boční lem - 1400x700x900 mm</t>
  </si>
  <si>
    <t>470083514</t>
  </si>
  <si>
    <t>Poznámka k položce:_x000D_
materiál: DIN 1.4301, síla plechu 1,0až1,5mm povrch scotchbrite_x000D_
 1x  dřez rozměr vany 500 x500x300,1xdřez 500x300x300_x000D_
- max. celoplošné zatížení police 80 kg_x000D_
-  opatřen0 uzemňovacími šrouby_x000D_
- kostra stolu svařená z uzavřených profilů 35x35x1,5 mm_x000D_
- police vyztužená a podlepená uzavřenými profily, spodní hrany police zaobleny falcovým ohybem_x000D_
-zadní lem 40 mm,otvor pro instalaci tlakové sprchy, a pákové baterie,otvory pro sifony</t>
  </si>
  <si>
    <t>300021</t>
  </si>
  <si>
    <t>stojánková baterie s tlakovou sprchou</t>
  </si>
  <si>
    <t>-1466134245</t>
  </si>
  <si>
    <t>300022</t>
  </si>
  <si>
    <t>myčka nádobí - 600x600x850 mm</t>
  </si>
  <si>
    <t>-735768229</t>
  </si>
  <si>
    <t>Poznámka k položce:_x000D_
myčka  podstolová,  4 možnosti použití: myčka sklenic, myčka nádobí, myčka bistro, myčka příborů_x000D_
- teoretický výkon až 66 košů/hod., v běžném provozu 24 košů /hodinu_x000D_
- velikost koše 500x 500mm, zásuvná výška 326 mm_x000D_
- teplota při mytí: 40-66°C, teplota při oplachování: 40-85°C dle provedení_x000D_
- spotřeba vody na 1 mycí cyklus : 1,8 až 2,2 l podle nádobí, dvouplášťové provedení pro šetření energií a nízkou hlučnost_x000D_
- Inovativní mycí pole, srdce série UC: Uvnitř stroje se postarají dvě nová mycí pole o prvotřídní kvalitu mytí. Jsou výsledkem dlouholetého výzkumu a vývoje. Perfektní optimalizace proudění a promyšlená geometrie trysek se postarají o úsporu vody až o 25 %._x000D_
- ovládání jedním tlačítkem s barevnou signalizací, Připraven pro budoucnost: V kokpitu UC pracuje chytrý dotykový displej. S ovládáním jedním tlačítkem. Jazykově neutrální uživatelský displej s  intuitivními piktogramy. A s ovládáním gesty, známým u chytrého telefonu. Displej reaguje citlivě a lze ho snadno ovládat také v rukavicích. Povrch je ze skla a je obzvlášť robustní: Byla testována ze extrémních podmínek._x000D_
- tři základní mycí programy s názornými symboly umývaného nádobí + speciální programy, regulace tlaku mycího čerpadla pro každý program zvlášť_x000D_
- zabudované dávkovací zařízení pro mycí i oplachový prostředek, odpadní čerpadlo, samočistící program, včetně integrovaného zásobníku a dávkovače mycího a oplachového prostředku Individuální možnost výbavy: Energy, Cool, ReTemp</t>
  </si>
  <si>
    <t>300023</t>
  </si>
  <si>
    <t>úložný prostor na stolní nádobí nerez - 1200x700x1800 mm</t>
  </si>
  <si>
    <t>527171149</t>
  </si>
  <si>
    <t>14 - DEŠŤOVÁ KANALIZACE</t>
  </si>
  <si>
    <t xml:space="preserve">    8 - Vedení trubní dálková a přípojná</t>
  </si>
  <si>
    <t>131251202</t>
  </si>
  <si>
    <t>Hloubení jam zapažených v hornině třídy těžitelnosti I skupiny 3 objem do 50 m3 strojně</t>
  </si>
  <si>
    <t>1795935783</t>
  </si>
  <si>
    <t>+3,5*3,0*2,0</t>
  </si>
  <si>
    <t>1240919989</t>
  </si>
  <si>
    <t>"d3-d3´"+1,2*1,5*6,0</t>
  </si>
  <si>
    <t>"d4-d4´"+1,5*1,5*2,0</t>
  </si>
  <si>
    <t>"žlab-vsaky"+1,0*1,5*(19,5)+1,3*1,5*(5,0)</t>
  </si>
  <si>
    <t>"aku-šachta"+1,5*1,5*4,5</t>
  </si>
  <si>
    <t>-1538914424</t>
  </si>
  <si>
    <t>"d1-d1´"+1,7*1,5*36,0</t>
  </si>
  <si>
    <t>"d2-d2´"+1,8*1,5*13,0</t>
  </si>
  <si>
    <t>"RŠd2-vsaky"+2,0*1,5*(5,0+10,5)</t>
  </si>
  <si>
    <t>"vsaky"+2,2*2,0*10,0</t>
  </si>
  <si>
    <t>151101101</t>
  </si>
  <si>
    <t>Zřízení příložného pažení a rozepření stěn rýh hl do 2 m</t>
  </si>
  <si>
    <t>-1088661127</t>
  </si>
  <si>
    <t>"d1-d1´"+1,7*2*36,0</t>
  </si>
  <si>
    <t>"d2-d2´"+1,8*2*13,0</t>
  </si>
  <si>
    <t>"RŠd2-vsaky"+2,0*2*(5,0+10,5)</t>
  </si>
  <si>
    <t>"vsaky"+2,2*2*10,0</t>
  </si>
  <si>
    <t>151101111</t>
  </si>
  <si>
    <t>Odstranění příložného pažení a rozepření stěn rýh hl do 2 m</t>
  </si>
  <si>
    <t>289487920</t>
  </si>
  <si>
    <t>151101201</t>
  </si>
  <si>
    <t>Zřízení příložného pažení stěn výkopu hl do 4 m</t>
  </si>
  <si>
    <t>-747462745</t>
  </si>
  <si>
    <t>+3,5*(2*3,0+2*2,0)</t>
  </si>
  <si>
    <t>151101211</t>
  </si>
  <si>
    <t>Odstranění příložného pažení stěn hl do 4 m</t>
  </si>
  <si>
    <t>-1204417782</t>
  </si>
  <si>
    <t>151101301</t>
  </si>
  <si>
    <t>Zřízení rozepření stěn při pažení příložném hl do 4 m</t>
  </si>
  <si>
    <t>-759893600</t>
  </si>
  <si>
    <t>151101311</t>
  </si>
  <si>
    <t>Odstranění rozepření stěn při pažení příložném hl do 4 m</t>
  </si>
  <si>
    <t>-200002917</t>
  </si>
  <si>
    <t>-1112409513</t>
  </si>
  <si>
    <t>440696166</t>
  </si>
  <si>
    <t>"vytlačeno"+68,9+0,6+21,0+40,0</t>
  </si>
  <si>
    <t>1631941268</t>
  </si>
  <si>
    <t>2034805667</t>
  </si>
  <si>
    <t>1473236693</t>
  </si>
  <si>
    <t>-1756043784</t>
  </si>
  <si>
    <t>+130,5*1,8</t>
  </si>
  <si>
    <t>-1239822254</t>
  </si>
  <si>
    <t>+21,0+64,425+217,4+34,0</t>
  </si>
  <si>
    <t>-130,5</t>
  </si>
  <si>
    <t>226112111</t>
  </si>
  <si>
    <t>Vrty velkoprofilové svislé nezapažené D přes 550 do 650 mm hl od 0 do 5 m hornina I</t>
  </si>
  <si>
    <t>-1077428804</t>
  </si>
  <si>
    <t>"vsak studny"</t>
  </si>
  <si>
    <t>+4,0*5</t>
  </si>
  <si>
    <t>+4,5*15</t>
  </si>
  <si>
    <t>-1547696064</t>
  </si>
  <si>
    <t>"d3-d3´"+0,4*1,5*6,0</t>
  </si>
  <si>
    <t>"d4-d4´"+0,4*1,5*2,0</t>
  </si>
  <si>
    <t>"žlab-vsaky"+0,4*1,5*(19,5)+0,4*1,5*(5,0)</t>
  </si>
  <si>
    <t>"aku-šachta"+0,4*1,5*4,5</t>
  </si>
  <si>
    <t>"d1-d1´"+0,4*1,5*36,0</t>
  </si>
  <si>
    <t>"d2-d2´"+0,4*1,5*13,0</t>
  </si>
  <si>
    <t>"RŠd2-vsaky"+0,4*1,5*(5,0+10,5)</t>
  </si>
  <si>
    <t>"vsaky"+0,4*2,0*10,0</t>
  </si>
  <si>
    <t>-1299879446</t>
  </si>
  <si>
    <t>"d3-d3´"+6,0</t>
  </si>
  <si>
    <t>"d4-d4´"+2,0</t>
  </si>
  <si>
    <t>"žlab-vsaky"+19,5</t>
  </si>
  <si>
    <t>"aku-šachta"+4,5</t>
  </si>
  <si>
    <t>"d1-d1´"+36,0</t>
  </si>
  <si>
    <t>"d2-d2´"+13,0</t>
  </si>
  <si>
    <t>"RŠd2-vsaky"+5,0+10,5</t>
  </si>
  <si>
    <t>452311131</t>
  </si>
  <si>
    <t>Podkladní desky z betonu prostého bez zvýšených nároků na prostředí tř. C 12/15 otevřený výkop</t>
  </si>
  <si>
    <t>-1715966345</t>
  </si>
  <si>
    <t>+0,10*3,0*2,0</t>
  </si>
  <si>
    <t>1903888768</t>
  </si>
  <si>
    <t>1608417073</t>
  </si>
  <si>
    <t>45*1,03 'Přepočtené koeficientem množství</t>
  </si>
  <si>
    <t>RŠd1 - Revizní šachta dešťové kanalizace ∅ 400 mm, hl cca 1300 mm - plastová - D+M vč všech systémových detailů</t>
  </si>
  <si>
    <t>-1573749178</t>
  </si>
  <si>
    <t>RŠd2 - Revizní šachta dešťové kanalizace ∅ 400 mm, hl cca 1700 mm - plastová - D+M vč všech systémových detailů</t>
  </si>
  <si>
    <t>1192195534</t>
  </si>
  <si>
    <t>1752623827</t>
  </si>
  <si>
    <t>8713101</t>
  </si>
  <si>
    <t>Akumulační nádrž, samonosná o objemu 10 m3  - D+M vč všech systémových detailů</t>
  </si>
  <si>
    <t>515536595</t>
  </si>
  <si>
    <t>8713102</t>
  </si>
  <si>
    <t>Ventilová šachta rozvodu vody plastová - D+M vč všech systémových detailů</t>
  </si>
  <si>
    <t>1034746703</t>
  </si>
  <si>
    <t>8713103</t>
  </si>
  <si>
    <t>Technologická výbava ventilové šachty včetně připojení zahradní hadice - D+M vč všech systémových detailů</t>
  </si>
  <si>
    <t>93131534</t>
  </si>
  <si>
    <t>8713104</t>
  </si>
  <si>
    <t>Ponorné čerpadlo pro závlahu, výkon 1,1 kW, připojení 230V/50Hz - D+M vč všech systémových detailů</t>
  </si>
  <si>
    <t>2069884366</t>
  </si>
  <si>
    <t>8713105</t>
  </si>
  <si>
    <t>Snímač hladiny akumulační nádrže - D+M vč všech systémových detailů</t>
  </si>
  <si>
    <t>98231661</t>
  </si>
  <si>
    <t>8713106</t>
  </si>
  <si>
    <t>Dvoucestný ventil se servopohonem pro automatické dopouštění  - D+M vč všech systémových detailů</t>
  </si>
  <si>
    <t>407096880</t>
  </si>
  <si>
    <t>1746696565</t>
  </si>
  <si>
    <t>-1689082925</t>
  </si>
  <si>
    <t>35*1,03 'Přepočtené koeficientem množství</t>
  </si>
  <si>
    <t>8713191</t>
  </si>
  <si>
    <t>Vsakovací studna, Ø600 mm, hloubka 6 m, včetně obsypu, poklopu a dalšího potřebného montážního materiálu - D+M vč všech systémových detailů</t>
  </si>
  <si>
    <t>-426230867</t>
  </si>
  <si>
    <t>8713192</t>
  </si>
  <si>
    <t>Vsakovací studna, Ø600 mm, hloubka 5 m, včetně obsypu, poklopu a dalšího potřebného montážního materiálu - D+M vč všech systémových detailů</t>
  </si>
  <si>
    <t>-1543687963</t>
  </si>
  <si>
    <t>1226067258</t>
  </si>
  <si>
    <t>1611577583</t>
  </si>
  <si>
    <t>1721744734</t>
  </si>
  <si>
    <t>15 - VODOVODNÍ PŘÍPOJKA</t>
  </si>
  <si>
    <t>131251201</t>
  </si>
  <si>
    <t>Hloubení jam zapažených v hornině třídy těžitelnosti I skupiny 3 objem do 20 m3 strojně</t>
  </si>
  <si>
    <t>-1287237498</t>
  </si>
  <si>
    <t>"1"+2,0*2,0*1,2</t>
  </si>
  <si>
    <t>132251251</t>
  </si>
  <si>
    <t>Hloubení rýh nezapažených š do 2000 mm v hornině třídy těžitelnosti I skupiny 3 objem do 20 m3 strojně</t>
  </si>
  <si>
    <t>-813844376</t>
  </si>
  <si>
    <t>"1"+1,2*0,9*5,0</t>
  </si>
  <si>
    <t>-527826433</t>
  </si>
  <si>
    <t>"1"+2,0*(2*2,0+2*1,2)</t>
  </si>
  <si>
    <t>2092825789</t>
  </si>
  <si>
    <t>-664753402</t>
  </si>
  <si>
    <t>-840100744</t>
  </si>
  <si>
    <t>+1,35+3,5</t>
  </si>
  <si>
    <t>692711622</t>
  </si>
  <si>
    <t>371333499</t>
  </si>
  <si>
    <t>-1165748039</t>
  </si>
  <si>
    <t>1510119586</t>
  </si>
  <si>
    <t>+4,85*1,8</t>
  </si>
  <si>
    <t>-831410285</t>
  </si>
  <si>
    <t>+4,8+5,4</t>
  </si>
  <si>
    <t>-4,85</t>
  </si>
  <si>
    <t>-1663663991</t>
  </si>
  <si>
    <t>"1"+0,3*0,9*5,0</t>
  </si>
  <si>
    <t>1729629066</t>
  </si>
  <si>
    <t>693114</t>
  </si>
  <si>
    <t>signalizační vodič</t>
  </si>
  <si>
    <t>-407743059</t>
  </si>
  <si>
    <t>1557091728</t>
  </si>
  <si>
    <t>-631906525</t>
  </si>
  <si>
    <t>5*1,015 'Přepočtené koeficientem množství</t>
  </si>
  <si>
    <t>-857715472</t>
  </si>
  <si>
    <t>871302</t>
  </si>
  <si>
    <t xml:space="preserve">Montáž armatur </t>
  </si>
  <si>
    <t>805508316</t>
  </si>
  <si>
    <t>286201</t>
  </si>
  <si>
    <t>Kulový kohout 2"</t>
  </si>
  <si>
    <t>1135458873</t>
  </si>
  <si>
    <t>286202</t>
  </si>
  <si>
    <t>Filtr závitový 2"</t>
  </si>
  <si>
    <t>400877904</t>
  </si>
  <si>
    <t>286203</t>
  </si>
  <si>
    <t>Příprava pro osazení vodoměru Q3=6,3 m3/h (mezikus)</t>
  </si>
  <si>
    <t>-1167528968</t>
  </si>
  <si>
    <t>286204</t>
  </si>
  <si>
    <t>Zpětná klapka 2"</t>
  </si>
  <si>
    <t>183896413</t>
  </si>
  <si>
    <t>871311</t>
  </si>
  <si>
    <t>Vodoměrná šachta 1800x1000x1800 mm, želbet. monolitická/prefabrikovaná, vč. vstupního komínku, příslušenství a litinového poklopu B125 - D+M vč všech systémových detailů</t>
  </si>
  <si>
    <t>1461333182</t>
  </si>
  <si>
    <t>871312</t>
  </si>
  <si>
    <t>Souprava zemní teleskopická pro navrtávací pas  - D+M vč všech systémových detailů</t>
  </si>
  <si>
    <t>1042159250</t>
  </si>
  <si>
    <t>871313</t>
  </si>
  <si>
    <t>Napojení přípojky na stávající vodovodní řad, dohled osoby určené správcem sítě</t>
  </si>
  <si>
    <t>1797020265</t>
  </si>
  <si>
    <t>-654252301</t>
  </si>
  <si>
    <t>-290897957</t>
  </si>
  <si>
    <t>-1186256721</t>
  </si>
  <si>
    <t>16 - KOMUNIKACE A ZPEVNĚNÉ PLOCHY</t>
  </si>
  <si>
    <t xml:space="preserve">    5 - Komunikace pozemní</t>
  </si>
  <si>
    <t xml:space="preserve">    91 - Doplňující konstrukce a práce pozemních komunikací, letišť a ploch</t>
  </si>
  <si>
    <t>132153311</t>
  </si>
  <si>
    <t>Hloubení rýh pro sběrné a svodné drény rýhovačem hl přes 1 do 1,5 m v hornině třídy těžitelnosti I a II skupiny 1 až 4</t>
  </si>
  <si>
    <t>537186661</t>
  </si>
  <si>
    <t>+5,0+2,0</t>
  </si>
  <si>
    <t>955507916</t>
  </si>
  <si>
    <t>+0,4*1,3*(5,0+2,0)</t>
  </si>
  <si>
    <t>398093463</t>
  </si>
  <si>
    <t>1625578823</t>
  </si>
  <si>
    <t>-1418960079</t>
  </si>
  <si>
    <t>+3,64*1,8</t>
  </si>
  <si>
    <t>211531111</t>
  </si>
  <si>
    <t>Výplň odvodňovacích žeber nebo trativodů kamenivem hrubým drceným frakce 32 až 63 mm</t>
  </si>
  <si>
    <t>2851479</t>
  </si>
  <si>
    <t>211971122</t>
  </si>
  <si>
    <t>Zřízení opláštění žeber nebo trativodů geotextilií v rýze nebo zářezu přes 1:2 š přes 2,5 m</t>
  </si>
  <si>
    <t>-1424711446</t>
  </si>
  <si>
    <t>+1,3*(2*5,0+2*2,0+4*0,4)</t>
  </si>
  <si>
    <t>+0,4*7,0</t>
  </si>
  <si>
    <t>69311068</t>
  </si>
  <si>
    <t>geotextilie  300g/m2</t>
  </si>
  <si>
    <t>1729742941</t>
  </si>
  <si>
    <t>23,08*1,1845 'Přepočtené koeficientem množství</t>
  </si>
  <si>
    <t>212755218</t>
  </si>
  <si>
    <t>Trativody z drenážních trubek plastových flexibilních DN 200 mm bez lože a obsypu</t>
  </si>
  <si>
    <t>-377630529</t>
  </si>
  <si>
    <t>Komunikace pozemní</t>
  </si>
  <si>
    <t>56420101</t>
  </si>
  <si>
    <t>Podklad nebo podsyp ze štěrkopísku ŠP plochy do 100 m2 tl 30 mm</t>
  </si>
  <si>
    <t>1816068537</t>
  </si>
  <si>
    <t>"chodníky"+149,3</t>
  </si>
  <si>
    <t>"parkovací pruh - šedá"+10,6</t>
  </si>
  <si>
    <t>"kontejnery - barevná"+21,2</t>
  </si>
  <si>
    <t>564201011</t>
  </si>
  <si>
    <t>Podklad nebo podsyp ze štěrkopísku ŠP plochy do 100 m2 tl 40 mm</t>
  </si>
  <si>
    <t>-989369341</t>
  </si>
  <si>
    <t>"vjezd - MŠ"+16,4</t>
  </si>
  <si>
    <t>564201111</t>
  </si>
  <si>
    <t>Podklad nebo podsyp ze štěrkopísku ŠP plochy přes 100 m2 tl 40 mm</t>
  </si>
  <si>
    <t>-442230360</t>
  </si>
  <si>
    <t>"komunikace"+309,2</t>
  </si>
  <si>
    <t>564211011</t>
  </si>
  <si>
    <t>Podklad nebo podsyp ze štěrkopísku ŠP plochy do 100 m2 tl 50 mm</t>
  </si>
  <si>
    <t>189021223</t>
  </si>
  <si>
    <t>564750101</t>
  </si>
  <si>
    <t>Podklad nebo kryt z kameniva hrubého drceného vel. 8-32 mm plochy do 100 m2 tl 150 mm</t>
  </si>
  <si>
    <t>1031001474</t>
  </si>
  <si>
    <t>"asfalt"+42,3</t>
  </si>
  <si>
    <t>564751101</t>
  </si>
  <si>
    <t>Podklad nebo kryt z kameniva hrubého drceného vel. 0-63 mm plochy do 100 m2 tl 150 mm</t>
  </si>
  <si>
    <t>-907033529</t>
  </si>
  <si>
    <t>564761101</t>
  </si>
  <si>
    <t>Podklad nebo kryt z kameniva hrubého drceného vel. 32-63 mm plochy do 100 m2 tl 200 mm</t>
  </si>
  <si>
    <t>-1272055473</t>
  </si>
  <si>
    <t>564771101</t>
  </si>
  <si>
    <t>Podklad nebo kryt z kameniva hrubého drceného vel. 0-63 mm plochy do 100 m2 tl 250 mm</t>
  </si>
  <si>
    <t>-483329587</t>
  </si>
  <si>
    <t>564771111</t>
  </si>
  <si>
    <t>Podklad nebo kryt z kameniva hrubého drceného vel. 0-63 mm plochy přes 100 m2 tl 250 mm</t>
  </si>
  <si>
    <t>-1974627026</t>
  </si>
  <si>
    <t>567122109</t>
  </si>
  <si>
    <t>Podklad ze směsi stmelené cementem SC C 8/10 tl 100 mm</t>
  </si>
  <si>
    <t>-897107498</t>
  </si>
  <si>
    <t>"obnova komunikace"+21,0</t>
  </si>
  <si>
    <t>567122111</t>
  </si>
  <si>
    <t>Podklad ze směsi stmelené cementem SC C 8/10 tl 120 mm</t>
  </si>
  <si>
    <t>855109589</t>
  </si>
  <si>
    <t>577133121</t>
  </si>
  <si>
    <t>Asfaltový beton vrstva obrusná ACO 8 tl 40 mm š přes 3 m z nemodifikovaného asfaltu</t>
  </si>
  <si>
    <t>-112194476</t>
  </si>
  <si>
    <t>"asfalt nový"+42,3</t>
  </si>
  <si>
    <t>"obnova komunikace"+2,5*6,0+0,3*20,0</t>
  </si>
  <si>
    <t>596211111</t>
  </si>
  <si>
    <t>Kladení skladebné dlažby komunikací pro pěší ručně tl 60 mm skupiny A pl přes 50 do 100 m2</t>
  </si>
  <si>
    <t>-1454751983</t>
  </si>
  <si>
    <t>"chodníky"+52,6+76,2+20,5</t>
  </si>
  <si>
    <t>592451</t>
  </si>
  <si>
    <t>dlažba skladebná betonová 200/100 mm, tl 60mm přírodní</t>
  </si>
  <si>
    <t>-288198072</t>
  </si>
  <si>
    <t>Poznámka k položce:_x000D_
Spotřeba: 36 kus/m2</t>
  </si>
  <si>
    <t>149,3*1,02 'Přepočtené koeficientem množství</t>
  </si>
  <si>
    <t>59621221</t>
  </si>
  <si>
    <t>Kladení distanční dlažby pozemních komunikací ručně tl 80 mm skupiny A pl do 50 m2</t>
  </si>
  <si>
    <t>1971787879</t>
  </si>
  <si>
    <t>592470</t>
  </si>
  <si>
    <t>dlažba distanční betonová 200/200 mm, tl 80mm přírodní</t>
  </si>
  <si>
    <t>-151794659</t>
  </si>
  <si>
    <t>10,6*1,02 'Přepočtené koeficientem množství</t>
  </si>
  <si>
    <t>592471</t>
  </si>
  <si>
    <t>dlažba distanční betonová 200/200 mm, tl 80mm barevná</t>
  </si>
  <si>
    <t>-173520227</t>
  </si>
  <si>
    <t>21,2*1,02 'Přepočtené koeficientem množství</t>
  </si>
  <si>
    <t>596212210</t>
  </si>
  <si>
    <t>Kladení skladebné dlažby pozemních komunikací ručně tl 80 mm skupiny A pl do 50 m2</t>
  </si>
  <si>
    <t>-1501518339</t>
  </si>
  <si>
    <t>592461</t>
  </si>
  <si>
    <t>dlažba skladebná betonová 200/100 mm, tl 80mm barevná</t>
  </si>
  <si>
    <t>-1493241933</t>
  </si>
  <si>
    <t>16,4*1,02 'Přepočtené koeficientem množství</t>
  </si>
  <si>
    <t>596212213</t>
  </si>
  <si>
    <t>Kladení skladebné dlažby pozemních komunikací ručně tl 80 mm skupiny A pl přes 300 m2</t>
  </si>
  <si>
    <t>-458870645</t>
  </si>
  <si>
    <t>"vjezd"+124,6</t>
  </si>
  <si>
    <t>"zadní plocha"+127,8</t>
  </si>
  <si>
    <t>"park stání"+56,8</t>
  </si>
  <si>
    <t>592452</t>
  </si>
  <si>
    <t>dlažba skladebná betonová 200/100 mm, tl 80mm přírodní</t>
  </si>
  <si>
    <t>2036677888</t>
  </si>
  <si>
    <t>309,2*1,02 'Přepočtené koeficientem množství</t>
  </si>
  <si>
    <t>56473201</t>
  </si>
  <si>
    <t>Položení geotextilie</t>
  </si>
  <si>
    <t>-1399854263</t>
  </si>
  <si>
    <t>"kačírek"+10,5</t>
  </si>
  <si>
    <t>1538552375</t>
  </si>
  <si>
    <t>549*1,15 'Přepočtené koeficientem množství</t>
  </si>
  <si>
    <t>637121113</t>
  </si>
  <si>
    <t>Okapový chodník z kačírku tl 200 mm s udusáním</t>
  </si>
  <si>
    <t>1085315330</t>
  </si>
  <si>
    <t>Doplňující konstrukce a práce pozemních komunikací, letišť a ploch</t>
  </si>
  <si>
    <t>916131113</t>
  </si>
  <si>
    <t>Osazení silničního obrubníku betonového ležatého s boční opěrou do lože z betonu prostého</t>
  </si>
  <si>
    <t>810774101</t>
  </si>
  <si>
    <t>+16,0+13,0</t>
  </si>
  <si>
    <t>59217031</t>
  </si>
  <si>
    <t>obrubník silniční betonový 1000x150x250mm</t>
  </si>
  <si>
    <t>1675931608</t>
  </si>
  <si>
    <t>29*1,02 'Přepočtené koeficientem množství</t>
  </si>
  <si>
    <t>916131213</t>
  </si>
  <si>
    <t>Osazení silničního obrubníku betonového stojatého s boční opěrou do lože z betonu prostého</t>
  </si>
  <si>
    <t>-1157972572</t>
  </si>
  <si>
    <t>+2*2,0+2*7,0+2,0</t>
  </si>
  <si>
    <t>159771758</t>
  </si>
  <si>
    <t>20*1,02 'Přepočtené koeficientem množství</t>
  </si>
  <si>
    <t>916132</t>
  </si>
  <si>
    <t>Osazení zapuštěného obrubníku betonového s boční opěrou do lože z betonu prostého</t>
  </si>
  <si>
    <t>218792657</t>
  </si>
  <si>
    <t>+2*3,0+14,0+6,0</t>
  </si>
  <si>
    <t>+14,0+35,0</t>
  </si>
  <si>
    <t>59217018</t>
  </si>
  <si>
    <t>obrubník betonový chodníkový 1000x80x200mm</t>
  </si>
  <si>
    <t>-1079351754</t>
  </si>
  <si>
    <t>75*1,02 'Přepočtené koeficientem množství</t>
  </si>
  <si>
    <t>916331112</t>
  </si>
  <si>
    <t>Osazení zahradního obrubníku betonového do lože z betonu s boční opěrou</t>
  </si>
  <si>
    <t>-613158547</t>
  </si>
  <si>
    <t>+92,0+18,0+41,0+4,0+12,0</t>
  </si>
  <si>
    <t>59217002</t>
  </si>
  <si>
    <t>obrubník zahradní betonový šedý 1000x50x200mm</t>
  </si>
  <si>
    <t>1495092251</t>
  </si>
  <si>
    <t>167*1,02 'Přepočtené koeficientem množství</t>
  </si>
  <si>
    <t>91901</t>
  </si>
  <si>
    <t>Vodorovné dopravní značení - pruhy - různé barvy</t>
  </si>
  <si>
    <t>2054570909</t>
  </si>
  <si>
    <t>91902</t>
  </si>
  <si>
    <t>Vodorovné dopravní značení - znak invalida</t>
  </si>
  <si>
    <t>-2135417855</t>
  </si>
  <si>
    <t>919021</t>
  </si>
  <si>
    <t xml:space="preserve">Vodorovné dopravní značení - V12a - žlutá čára </t>
  </si>
  <si>
    <t>-528725576</t>
  </si>
  <si>
    <t>919022</t>
  </si>
  <si>
    <t>Vodorovné dopravní značení - V10d - parkovací pruh</t>
  </si>
  <si>
    <t>-742737402</t>
  </si>
  <si>
    <t>919023</t>
  </si>
  <si>
    <t>Vodorovné dopravní značení - V10g - časově omezené stání</t>
  </si>
  <si>
    <t>1894907132</t>
  </si>
  <si>
    <t>919024</t>
  </si>
  <si>
    <t>Vodorovné dopravní značení - V13 - modré šikmé pruhy</t>
  </si>
  <si>
    <t>-1489631975</t>
  </si>
  <si>
    <t>919025</t>
  </si>
  <si>
    <t>Svislé dopravní značení - značka IP12 - D+M vč založení</t>
  </si>
  <si>
    <t>-1520453492</t>
  </si>
  <si>
    <t>919026</t>
  </si>
  <si>
    <t>Svislé dopravní značení - značka IP12 O1 - D+M vč založení</t>
  </si>
  <si>
    <t>2058833834</t>
  </si>
  <si>
    <t>919027</t>
  </si>
  <si>
    <t>Svislé dopravní značení - značka IP13e - D+M vč založení</t>
  </si>
  <si>
    <t>-2005377035</t>
  </si>
  <si>
    <t>91903</t>
  </si>
  <si>
    <t xml:space="preserve">Přesun stávající svislé dopravní značky vč nového založení </t>
  </si>
  <si>
    <t>1077020095</t>
  </si>
  <si>
    <t>91904</t>
  </si>
  <si>
    <t>Přesun stávajícího montovaného příčného prahu</t>
  </si>
  <si>
    <t>-189567352</t>
  </si>
  <si>
    <t>998223011</t>
  </si>
  <si>
    <t>Přesun hmot pro pozemní komunikace s krytem dlážděným</t>
  </si>
  <si>
    <t>27047728</t>
  </si>
  <si>
    <t>790143</t>
  </si>
  <si>
    <t>OV/43 - ODVODŇOVACÍ LINIOVÝ ŽLAB DO DLAŽBY - dl 8200 mm - D+M vč všech systémových detailů - podrobný popis - TABULKA OSTATNÍCH VÝROBKŮ</t>
  </si>
  <si>
    <t>-2125978220</t>
  </si>
  <si>
    <t xml:space="preserve">Poznámka k položce:_x000D_
- betonový s mříží_x000D_
-  spodní výpust_x000D_
- pojezdný (B125)_x000D_
    </t>
  </si>
  <si>
    <t>99879201</t>
  </si>
  <si>
    <t>Přesun hmot procentní pro ostatní výrobky</t>
  </si>
  <si>
    <t>-1245337598</t>
  </si>
  <si>
    <t>17 - ZAHRADA MŠ - HŘIŠTĚ A SADOVÉ ÚPRAVY</t>
  </si>
  <si>
    <t>HSV.01 - SADOVÉ ÚPRAVY, ZPEVNĚNÉ PLOCHY</t>
  </si>
  <si>
    <t xml:space="preserve">    1.0 - Zemní práce</t>
  </si>
  <si>
    <t xml:space="preserve">    1.1 - Sadové úpravy</t>
  </si>
  <si>
    <t xml:space="preserve">    1.2 - Dokončovací péče</t>
  </si>
  <si>
    <t xml:space="preserve">    5.1 - Zpevněné plochy</t>
  </si>
  <si>
    <t xml:space="preserve">    998.1 - Přesun hmot</t>
  </si>
  <si>
    <t>HSV.02 - HŘIŠTĚ</t>
  </si>
  <si>
    <t xml:space="preserve">    1.11 - Zemní práce</t>
  </si>
  <si>
    <t xml:space="preserve">    2.1 - Zakládání</t>
  </si>
  <si>
    <t xml:space="preserve">    5.2 - Zpevněné plochy</t>
  </si>
  <si>
    <t xml:space="preserve">    790.1 - Sportovní povrchy</t>
  </si>
  <si>
    <t xml:space="preserve">    790.2 - Sportovní vybavení</t>
  </si>
  <si>
    <t xml:space="preserve">    998.2 - Přesun hmot</t>
  </si>
  <si>
    <t>HSV.03 - HERNÍ PRVKY, MOBILIÁŘ</t>
  </si>
  <si>
    <t xml:space="preserve">    1.12 - Zemní práce</t>
  </si>
  <si>
    <t xml:space="preserve">    2.2 - Zakládání</t>
  </si>
  <si>
    <t xml:space="preserve">    5.3 - Dopadové plochy</t>
  </si>
  <si>
    <t xml:space="preserve">    790.3 - Herní prvky</t>
  </si>
  <si>
    <t xml:space="preserve">    790.4 - Mobiliář</t>
  </si>
  <si>
    <t xml:space="preserve">    998.3 - Přesun hmot</t>
  </si>
  <si>
    <t>SADOVÉ ÚPRAVY, ZPEVNĚNÉ PLOCHY</t>
  </si>
  <si>
    <t>1.0</t>
  </si>
  <si>
    <t>122111101</t>
  </si>
  <si>
    <t>Odkopávky a prokopávky v hornině třídy těžitelnosti I, skupiny 1 a 2 ručně</t>
  </si>
  <si>
    <t>-1649798823</t>
  </si>
  <si>
    <t>"dlažba"+0,25*17,4</t>
  </si>
  <si>
    <t>335306282</t>
  </si>
  <si>
    <t>523211259</t>
  </si>
  <si>
    <t>-122634860</t>
  </si>
  <si>
    <t>1891076817</t>
  </si>
  <si>
    <t>+4,35*1,8</t>
  </si>
  <si>
    <t>1.1</t>
  </si>
  <si>
    <t>Sadové úpravy</t>
  </si>
  <si>
    <t>1813512</t>
  </si>
  <si>
    <t>Podklad (urovnaná pláň – HTÚ) - vyčištění do hloubky min. 0,1 m od nežádoucích příměsí, kořenů, stavebních zbytků, kamenů apod. , vč odvozu a likvidace</t>
  </si>
  <si>
    <t>-1423900202</t>
  </si>
  <si>
    <t>1813513</t>
  </si>
  <si>
    <t>Chemické odplevelení půdy na celé ploše kam se bude navážet substrát pro trávník a výsadby včetně herbicidu</t>
  </si>
  <si>
    <t>-6773061</t>
  </si>
  <si>
    <t>1813514</t>
  </si>
  <si>
    <t>Plošná úprava terénu, práce rotavátor (v kořenové zóně stromů a keřů bude provedeno pouze ručně bez poškození kořenů) + uhrabání povrchu tamtéž</t>
  </si>
  <si>
    <t>-1426804910</t>
  </si>
  <si>
    <t>-1026449685</t>
  </si>
  <si>
    <t>Poznámka k položce:_x000D_
dovoz substrátu</t>
  </si>
  <si>
    <t>"trávník"+86,3</t>
  </si>
  <si>
    <t>"stromy"+0,5*7</t>
  </si>
  <si>
    <t>167111101</t>
  </si>
  <si>
    <t>Nakládání výkopku z hornin třídy těžitelnosti I skupiny 1 až 3 ručně</t>
  </si>
  <si>
    <t>-267990405</t>
  </si>
  <si>
    <t>181351113</t>
  </si>
  <si>
    <t>Rozprostření ornice tl vrstvy do 200 mm pl přes 500 m2 v rovině nebo ve svahu do 1:5 strojně</t>
  </si>
  <si>
    <t>-1703766825</t>
  </si>
  <si>
    <t>+818,0+45,0</t>
  </si>
  <si>
    <t>10371500</t>
  </si>
  <si>
    <t>substrát pro trávníky VL</t>
  </si>
  <si>
    <t>627089872</t>
  </si>
  <si>
    <t>+863,0*0,10</t>
  </si>
  <si>
    <t>181411131</t>
  </si>
  <si>
    <t>Založení parkového trávníku výsevem pl do 1000 m2 v rovině a ve svahu do 1:5</t>
  </si>
  <si>
    <t>1861154195</t>
  </si>
  <si>
    <t>00572410</t>
  </si>
  <si>
    <t>osivo směs travní parková</t>
  </si>
  <si>
    <t>kg</t>
  </si>
  <si>
    <t>175032951</t>
  </si>
  <si>
    <t>863*0,02 'Přepočtené koeficientem množství</t>
  </si>
  <si>
    <t>185803211</t>
  </si>
  <si>
    <t>Uválcování trávníku v rovině a svahu do 1:5</t>
  </si>
  <si>
    <t>1752916501</t>
  </si>
  <si>
    <t>183101221</t>
  </si>
  <si>
    <t>Jamky pro výsadbu s výměnou 50 % půdy zeminy skupiny 1 až 4 obj přes 0,4 do 1 m3 v rovině a svahu do 1:5</t>
  </si>
  <si>
    <t>-858628771</t>
  </si>
  <si>
    <t>10321100</t>
  </si>
  <si>
    <t>zahradní substrát pro výsadbu VL</t>
  </si>
  <si>
    <t>1410279415</t>
  </si>
  <si>
    <t>7*0,5 'Přepočtené koeficientem množství</t>
  </si>
  <si>
    <t>183111113</t>
  </si>
  <si>
    <t>Hloubení jamek bez výměny půdy zeminy skupiny 1 až 4 obj přes 0,005 do 0,01 m3 v rovině a svahu do 1:5</t>
  </si>
  <si>
    <t>-324449110</t>
  </si>
  <si>
    <t>184102111</t>
  </si>
  <si>
    <t>Výsadba dřeviny s balem D přes 0,1 do 0,2 m do jamky se zalitím v rovině a svahu do 1:5</t>
  </si>
  <si>
    <t>-321733676</t>
  </si>
  <si>
    <t>026512</t>
  </si>
  <si>
    <t>S2 -  Sophora japonica (jerlín japonský) -  ZB 16/18</t>
  </si>
  <si>
    <t>289182734</t>
  </si>
  <si>
    <t>026513</t>
  </si>
  <si>
    <t>S3 -  Tilia cordata (lípa srdčitá) -  ZB 16/18</t>
  </si>
  <si>
    <t>1957618808</t>
  </si>
  <si>
    <t>184102112</t>
  </si>
  <si>
    <t>Výsadba dřeviny s balem D přes 0,2 do 0,3 m do jamky se zalitím v rovině a svahu do 1:5</t>
  </si>
  <si>
    <t>-1039883523</t>
  </si>
  <si>
    <t>026511</t>
  </si>
  <si>
    <t>S1 - Prunus ´Accolade´ (třešeň - okrasná) - vícekmen -  ZB 250-300</t>
  </si>
  <si>
    <t>-1580084845</t>
  </si>
  <si>
    <t>184215139</t>
  </si>
  <si>
    <t>Ukotvení kmene dřevin na svahu přes 1:2 třemi kůly D do 0,1 m dl přes 2 do 3 m</t>
  </si>
  <si>
    <t>1683894876</t>
  </si>
  <si>
    <t>60591255</t>
  </si>
  <si>
    <t>kůl vyvazovací dřevěný impregnovaný D 8cm dl 2,5m</t>
  </si>
  <si>
    <t>-398758166</t>
  </si>
  <si>
    <t>7*3 'Přepočtené koeficientem množství</t>
  </si>
  <si>
    <t>605913</t>
  </si>
  <si>
    <t xml:space="preserve">příčka dřevěná impregnovaná </t>
  </si>
  <si>
    <t>-1767213801</t>
  </si>
  <si>
    <t>605914</t>
  </si>
  <si>
    <t>úvazek</t>
  </si>
  <si>
    <t>1112998281</t>
  </si>
  <si>
    <t>184215412</t>
  </si>
  <si>
    <t>Zhotovení závlahové mísy dřevin D přes 0,5 do 1,0 m v rovině nebo na svahu do 1:5</t>
  </si>
  <si>
    <t>914184840</t>
  </si>
  <si>
    <t>18422</t>
  </si>
  <si>
    <t>Provedení zkoušky propustnosti zeminy ve výsadbových jamách na rostlém terénu prolitím vodou</t>
  </si>
  <si>
    <t>-14793872</t>
  </si>
  <si>
    <t>08211321</t>
  </si>
  <si>
    <t>voda pitná pro ostatní odběratele</t>
  </si>
  <si>
    <t>-279904197</t>
  </si>
  <si>
    <t>18429</t>
  </si>
  <si>
    <t>Ochrana kmene průměru do 300 mm nátěrem</t>
  </si>
  <si>
    <t>1409806370</t>
  </si>
  <si>
    <t>184701111</t>
  </si>
  <si>
    <t>Výsadba živého plotu bez balu v rovině a svahu do 1:5</t>
  </si>
  <si>
    <t>1381128923</t>
  </si>
  <si>
    <t>02650442</t>
  </si>
  <si>
    <t>habr obecný /Carpinus betulus/ - K 80/100</t>
  </si>
  <si>
    <t>102961815</t>
  </si>
  <si>
    <t>184911421</t>
  </si>
  <si>
    <t>Mulčování rostlin kůrou tl do 0,1 m v rovině a svahu do 1:5</t>
  </si>
  <si>
    <t>-1613301351</t>
  </si>
  <si>
    <t>"stromy"+7*0,7</t>
  </si>
  <si>
    <t>"živý plot"+69,0</t>
  </si>
  <si>
    <t>10391100</t>
  </si>
  <si>
    <t>kůra mulčovací VL</t>
  </si>
  <si>
    <t>552811269</t>
  </si>
  <si>
    <t>73,9*0,103 'Přepočtené koeficientem množství</t>
  </si>
  <si>
    <t>1849201</t>
  </si>
  <si>
    <t xml:space="preserve">Aplikace půdního kondicionéru v dávce 1,5 kg/m3, vč dodávky přípravku </t>
  </si>
  <si>
    <t>163476242</t>
  </si>
  <si>
    <t>+7*1,5</t>
  </si>
  <si>
    <t>1849202</t>
  </si>
  <si>
    <t xml:space="preserve">Aplikace hnojiva v dávce 0,5 kg/m3, vč dodávky přípravku </t>
  </si>
  <si>
    <t>-1685373813</t>
  </si>
  <si>
    <t>+7*0,5</t>
  </si>
  <si>
    <t>1849301</t>
  </si>
  <si>
    <t>Hnojení půdy tabletovým hnojivem</t>
  </si>
  <si>
    <t>755501721</t>
  </si>
  <si>
    <t>"živý plot"+2*245</t>
  </si>
  <si>
    <t>251902</t>
  </si>
  <si>
    <t>hnojivo tablety</t>
  </si>
  <si>
    <t>2058495645</t>
  </si>
  <si>
    <t>185804311</t>
  </si>
  <si>
    <t>Zalití rostlin vodou plocha do 20 m2</t>
  </si>
  <si>
    <t>-1029841606</t>
  </si>
  <si>
    <t>"stromy"+7*0,05</t>
  </si>
  <si>
    <t>-1986284941</t>
  </si>
  <si>
    <t>185804312</t>
  </si>
  <si>
    <t>Zalití rostlin vodou plocha přes 20 m2</t>
  </si>
  <si>
    <t>2123367563</t>
  </si>
  <si>
    <t>"živý plot"+69,0*0,03</t>
  </si>
  <si>
    <t>986037143</t>
  </si>
  <si>
    <t>18999</t>
  </si>
  <si>
    <t>Osazení závlahového vodního vaku ke dřevině</t>
  </si>
  <si>
    <t>215035029</t>
  </si>
  <si>
    <t>28382001</t>
  </si>
  <si>
    <t>vak zavlažovací PE 75l</t>
  </si>
  <si>
    <t>-505346548</t>
  </si>
  <si>
    <t>1.2</t>
  </si>
  <si>
    <t>Dokončovací péče</t>
  </si>
  <si>
    <t>111151121</t>
  </si>
  <si>
    <t>Pokosení trávníku parkového pl do 1000 m2 s odvozem do 20 km v rovině a svahu do 1:5</t>
  </si>
  <si>
    <t>256872214</t>
  </si>
  <si>
    <t>185804215</t>
  </si>
  <si>
    <t>Vypletí záhonu trávníku po výsevu s naložením a odvozem odpadu do 20 km v rovině a svahu do 1:5</t>
  </si>
  <si>
    <t>1419960950</t>
  </si>
  <si>
    <t>185811211</t>
  </si>
  <si>
    <t>Vyhrabání trávníku souvislé pl do 1000 m2 v rovině a svahu do 1:5</t>
  </si>
  <si>
    <t>1826736608</t>
  </si>
  <si>
    <t>1858119</t>
  </si>
  <si>
    <t>Odvoz a uložení bioodpadu</t>
  </si>
  <si>
    <t>-2007649530</t>
  </si>
  <si>
    <t>185804312.1</t>
  </si>
  <si>
    <t>-1694770280</t>
  </si>
  <si>
    <t>+863,0*0,015*2</t>
  </si>
  <si>
    <t>1293933786</t>
  </si>
  <si>
    <t>18589</t>
  </si>
  <si>
    <t xml:space="preserve">Hnojení půdy umělým hnojivem v rovině a svahu do 1:5 - po první seči </t>
  </si>
  <si>
    <t>-1947210106</t>
  </si>
  <si>
    <t>251901</t>
  </si>
  <si>
    <t>dusíkaté hnojivo (5g/m2)</t>
  </si>
  <si>
    <t>793688983</t>
  </si>
  <si>
    <t>863*0,005 'Přepočtené koeficientem množství</t>
  </si>
  <si>
    <t>184852</t>
  </si>
  <si>
    <t xml:space="preserve">Řez stromu výchovný </t>
  </si>
  <si>
    <t>-1106217732</t>
  </si>
  <si>
    <t>5.1</t>
  </si>
  <si>
    <t>Zpevněné plochy</t>
  </si>
  <si>
    <t>-335267051</t>
  </si>
  <si>
    <t>564730101</t>
  </si>
  <si>
    <t>Podklad nebo kryt z kameniva hrubého drceného vel. 16-32 mm plochy do 100 m2 tl 100 mm</t>
  </si>
  <si>
    <t>995584303</t>
  </si>
  <si>
    <t>591211111</t>
  </si>
  <si>
    <t>Kladení dlažby z kostek drobných z kamene do lože z kameniva tl 50 mm</t>
  </si>
  <si>
    <t>-1075153007</t>
  </si>
  <si>
    <t>58381007</t>
  </si>
  <si>
    <t>kostka štípaná dlažební žula drobná 8/10</t>
  </si>
  <si>
    <t>-1481102488</t>
  </si>
  <si>
    <t>17,4*1,02 'Přepočtené koeficientem množství</t>
  </si>
  <si>
    <t>59199</t>
  </si>
  <si>
    <t>Lem z pásoviny 150/5, vč kotevních trnů - D+M</t>
  </si>
  <si>
    <t>-754750058</t>
  </si>
  <si>
    <t>998.1</t>
  </si>
  <si>
    <t>998101</t>
  </si>
  <si>
    <t>-1587409991</t>
  </si>
  <si>
    <t>HŘIŠTĚ</t>
  </si>
  <si>
    <t>1.11</t>
  </si>
  <si>
    <t>-751807209</t>
  </si>
  <si>
    <t>+0,25*175,0</t>
  </si>
  <si>
    <t>-1697707517</t>
  </si>
  <si>
    <t>-696634149</t>
  </si>
  <si>
    <t>1352466145</t>
  </si>
  <si>
    <t>-667025594</t>
  </si>
  <si>
    <t>+43,75*1,8</t>
  </si>
  <si>
    <t>2.1</t>
  </si>
  <si>
    <t>Základové desky ze ŽB bez zvýšených nároků na prostředí tř. C 25/30</t>
  </si>
  <si>
    <t>334218006</t>
  </si>
  <si>
    <t>"branky"+0,20*(0,5*4,5)*2</t>
  </si>
  <si>
    <t>-1994636485</t>
  </si>
  <si>
    <t>+0,2*(2*4,5+2*0,5)*2</t>
  </si>
  <si>
    <t>-2104359783</t>
  </si>
  <si>
    <t>273362021</t>
  </si>
  <si>
    <t>Výztuž základových desek svařovanými sítěmi Kari</t>
  </si>
  <si>
    <t>1801867115</t>
  </si>
  <si>
    <t>+0,0045*(0,5*4,5)*2*1,15</t>
  </si>
  <si>
    <t>5.2</t>
  </si>
  <si>
    <t>Podklad nebo podsyp ze štěrkodrtě fr 0-4 - tl 30 mm</t>
  </si>
  <si>
    <t>-1337014650</t>
  </si>
  <si>
    <t>564710011</t>
  </si>
  <si>
    <t>Podklad nebo kryt z kameniva hrubého drceného vel. 8-16 mm plochy přes 100 m2 tl 50 mm</t>
  </si>
  <si>
    <t>2096753568</t>
  </si>
  <si>
    <t>564751111</t>
  </si>
  <si>
    <t>Podklad nebo kryt z kameniva hrubého drceného vel. 32-63 mm plochy přes 100 m2 tl 150 mm</t>
  </si>
  <si>
    <t>-2127265557</t>
  </si>
  <si>
    <t>313489465</t>
  </si>
  <si>
    <t>-1641408698</t>
  </si>
  <si>
    <t>175*1,1 'Přepočtené koeficientem množství</t>
  </si>
  <si>
    <t>63131001</t>
  </si>
  <si>
    <t>Betonáž terénní muldy z betonu tř. C 20/25</t>
  </si>
  <si>
    <t>1629933416</t>
  </si>
  <si>
    <t>63136101</t>
  </si>
  <si>
    <t>Výztuž terénní muldy  betonářskou ocelí 10 505</t>
  </si>
  <si>
    <t>-324817178</t>
  </si>
  <si>
    <t>790.1</t>
  </si>
  <si>
    <t>Sportovní povrchy</t>
  </si>
  <si>
    <t>7901001</t>
  </si>
  <si>
    <t>Nášlapná vrstva - dvouvrstvý litý pryžový polyuretanový povrch z plnobarevného EPDM granulátu a PU pojiva (spodní vrstva SBR 24-25mm / vrchní vrstva EPDM 10-11mm - různé odstíny) - D+M vč všech systémových detailů</t>
  </si>
  <si>
    <t>-1162436840</t>
  </si>
  <si>
    <t>7901004</t>
  </si>
  <si>
    <t>Příplatek na dotvarování nízké terénní muldy</t>
  </si>
  <si>
    <t>1967891375</t>
  </si>
  <si>
    <t>7901005</t>
  </si>
  <si>
    <t>Příplatek za pokládku povrchu na 3D valy</t>
  </si>
  <si>
    <t>-1855133671</t>
  </si>
  <si>
    <t>7901101</t>
  </si>
  <si>
    <t xml:space="preserve">Grafika z celoprobarveného EPDM - Kolečko 30 cm - s dvojstopou </t>
  </si>
  <si>
    <t>1484441863</t>
  </si>
  <si>
    <t>7901102</t>
  </si>
  <si>
    <t>Grafika z celoprobarveného EPDM - Skok daleký (0-200)</t>
  </si>
  <si>
    <t>-855803437</t>
  </si>
  <si>
    <t>7901103</t>
  </si>
  <si>
    <t xml:space="preserve">Grafika z celoprobarveného EPDM - Nápis: START </t>
  </si>
  <si>
    <t>-575577037</t>
  </si>
  <si>
    <t>7901104</t>
  </si>
  <si>
    <t>Grafika z celoprobarveného EPDM - Nápis: CÍL</t>
  </si>
  <si>
    <t>-1611374150</t>
  </si>
  <si>
    <t>7901105</t>
  </si>
  <si>
    <t xml:space="preserve">Grafika z celoprobarveného EPDM - Terč s čísly </t>
  </si>
  <si>
    <t>-1777850397</t>
  </si>
  <si>
    <t>7901106</t>
  </si>
  <si>
    <t>Grafika z celoprobarveného EPDM - Žebřík</t>
  </si>
  <si>
    <t>2103362322</t>
  </si>
  <si>
    <t>7901107</t>
  </si>
  <si>
    <t>Grafika z celoprobarveného EPDM - Skákací panák OBDÉLNÍKY s čísly 1-10 - různé barvy</t>
  </si>
  <si>
    <t>-815433470</t>
  </si>
  <si>
    <t>7901108</t>
  </si>
  <si>
    <t>Grafika z celoprobarveného EPDM - Čára 40 cm</t>
  </si>
  <si>
    <t>267242213</t>
  </si>
  <si>
    <t>7901109</t>
  </si>
  <si>
    <t>Grafika z celoprobarveného EPDM - Čára 20 cm</t>
  </si>
  <si>
    <t>1773550708</t>
  </si>
  <si>
    <t>7901110</t>
  </si>
  <si>
    <t>Grafika z celoprobarveného EPDM - 2D stupně vítězů</t>
  </si>
  <si>
    <t>-903910912</t>
  </si>
  <si>
    <t>7901111</t>
  </si>
  <si>
    <t>Grafika z celoprobarveného EPDM - Čísla velikost 35 cm (0,5,10)</t>
  </si>
  <si>
    <t>-48109258</t>
  </si>
  <si>
    <t>79011201</t>
  </si>
  <si>
    <t>Rozměření grafických motivů na ploše</t>
  </si>
  <si>
    <t>-1234256518</t>
  </si>
  <si>
    <t>79011202</t>
  </si>
  <si>
    <t>Lepení grafických motivů a prvků do plochy dle grafického návrhu</t>
  </si>
  <si>
    <t>417647216</t>
  </si>
  <si>
    <t>7901201</t>
  </si>
  <si>
    <t xml:space="preserve">Barevný nástřik sportovních lajn </t>
  </si>
  <si>
    <t>126025990</t>
  </si>
  <si>
    <t>790.2</t>
  </si>
  <si>
    <t>Sportovní vybavení</t>
  </si>
  <si>
    <t>79002001</t>
  </si>
  <si>
    <t>Montáž branky - 14x chemická kotva</t>
  </si>
  <si>
    <t>1357142582</t>
  </si>
  <si>
    <t>5534001</t>
  </si>
  <si>
    <t>branka ocelová s mantinelem - cca 4000/600 mm, v 985 mm - provedení antivandal</t>
  </si>
  <si>
    <t>-344536543</t>
  </si>
  <si>
    <t>79002002</t>
  </si>
  <si>
    <t xml:space="preserve">Montáž lavice/rohový mantinel - lepení </t>
  </si>
  <si>
    <t>-1863785783</t>
  </si>
  <si>
    <t>5534002</t>
  </si>
  <si>
    <t>lavice/rohový mantinel  - 2100/500/500 mm, vč. grafiky z celoprobarveného EPDM</t>
  </si>
  <si>
    <t>1188294901</t>
  </si>
  <si>
    <t>79002003</t>
  </si>
  <si>
    <t xml:space="preserve">Montáž mini tunelu - lepení </t>
  </si>
  <si>
    <t>-551032070</t>
  </si>
  <si>
    <t>5534003</t>
  </si>
  <si>
    <t>mini tunel 3D - dn 1200 mm , v 650 mm, vč. grafiky z celoprobarveného EPDM</t>
  </si>
  <si>
    <t>-1149634030</t>
  </si>
  <si>
    <t>79002004</t>
  </si>
  <si>
    <t xml:space="preserve">Montáž boule velké - lepení </t>
  </si>
  <si>
    <t>-943429953</t>
  </si>
  <si>
    <t>5534004</t>
  </si>
  <si>
    <t>boule velká - dn 1200 mm , v 500 mm, vč. grafiky z celoprobarveného EPDM</t>
  </si>
  <si>
    <t>1979957630</t>
  </si>
  <si>
    <t>55340041</t>
  </si>
  <si>
    <t>boule velká - dn 1350 mm , v 600 mm, vč. grafiky z celoprobarveného EPDM</t>
  </si>
  <si>
    <t>1944886583</t>
  </si>
  <si>
    <t>790020041</t>
  </si>
  <si>
    <t xml:space="preserve">Montáž boule střední - lepení </t>
  </si>
  <si>
    <t>663795490</t>
  </si>
  <si>
    <t>55340042</t>
  </si>
  <si>
    <t>boule střední - dn 600 mm, v 250 mm, vč. grafiky z celoprobarveného EPDM</t>
  </si>
  <si>
    <t>-1058590009</t>
  </si>
  <si>
    <t>55340043</t>
  </si>
  <si>
    <t>elipsa střední - dn 1300 mm, š 600mm, v 300 mm, vč. grafiky z celoprobarveného EPDM</t>
  </si>
  <si>
    <t>1013848738</t>
  </si>
  <si>
    <t>79002005</t>
  </si>
  <si>
    <t>Osazení polokoule mobilní</t>
  </si>
  <si>
    <t>645452746</t>
  </si>
  <si>
    <t>5534005</t>
  </si>
  <si>
    <t>polokoule malá mobilní - dn 300 mm , v 155 mm, vč. grafiky z celoprobarveného EPDM</t>
  </si>
  <si>
    <t>-969788219</t>
  </si>
  <si>
    <t>5534006</t>
  </si>
  <si>
    <t>polokoule malá mobilní - dn 500 mm , v 250 mm, vč. grafiky z celoprobarveného EPDM</t>
  </si>
  <si>
    <t>129132919</t>
  </si>
  <si>
    <t>998.2</t>
  </si>
  <si>
    <t>998201</t>
  </si>
  <si>
    <t>731082717</t>
  </si>
  <si>
    <t>HSV.03</t>
  </si>
  <si>
    <t>HERNÍ PRVKY, MOBILIÁŘ</t>
  </si>
  <si>
    <t>1.12</t>
  </si>
  <si>
    <t>-1752856389</t>
  </si>
  <si>
    <t>"pískoviště"+0,25*4,0*4,0*2</t>
  </si>
  <si>
    <t>"dopad plocha"+0,20*52,0</t>
  </si>
  <si>
    <t>131112531</t>
  </si>
  <si>
    <t>Hloubení jamek objem do 0,5 m3 v soudržných horninách třídy těžitelnosti I skupiny 1 a 2 ručně</t>
  </si>
  <si>
    <t>-1222522712</t>
  </si>
  <si>
    <t>"pítko"+0,5*0,5*0,5</t>
  </si>
  <si>
    <t>"tabule"+0,9*0,3*0,3*2</t>
  </si>
  <si>
    <t>"koš"+0,9*0,3*0,3</t>
  </si>
  <si>
    <t>"plachty"+0,9*0,5*0,5*4*2</t>
  </si>
  <si>
    <t>"kola"+0,9*0,3*0,3*2*3</t>
  </si>
  <si>
    <t>"lavice"+0,25*0,3*0,6*3*2</t>
  </si>
  <si>
    <t>"lavička"+0,25*0,3*0,6*2</t>
  </si>
  <si>
    <t>"mlhoviště"+0,8*0,6*0,6</t>
  </si>
  <si>
    <t>1813655889</t>
  </si>
  <si>
    <t>+18,4+3,302</t>
  </si>
  <si>
    <t>1046728321</t>
  </si>
  <si>
    <t>-757853132</t>
  </si>
  <si>
    <t>-688191319</t>
  </si>
  <si>
    <t>+21,702*1,8</t>
  </si>
  <si>
    <t>2.2</t>
  </si>
  <si>
    <t>274313711</t>
  </si>
  <si>
    <t>Základové pasy z betonu tř. C 20/25</t>
  </si>
  <si>
    <t>1988676421</t>
  </si>
  <si>
    <t>"pískoviště"+0,20*0,25*(4*4,0)*2</t>
  </si>
  <si>
    <t>-944389800</t>
  </si>
  <si>
    <t>"pískoviště"2*0,25*(4*4,0)*2</t>
  </si>
  <si>
    <t>-1203398688</t>
  </si>
  <si>
    <t>275313711</t>
  </si>
  <si>
    <t>Základové patky z betonu tř. C 20/25</t>
  </si>
  <si>
    <t>-1484523970</t>
  </si>
  <si>
    <t>"pítko"+0,2*0,5*0,5</t>
  </si>
  <si>
    <t>"houpadla"+0,9*0,3*0,3*2</t>
  </si>
  <si>
    <t>5.3</t>
  </si>
  <si>
    <t>Dopadové plochy</t>
  </si>
  <si>
    <t>571908111</t>
  </si>
  <si>
    <t>Kryt vymývaným dekoračním kamenivem (kačírkem) tl 200 mm</t>
  </si>
  <si>
    <t>-616217424</t>
  </si>
  <si>
    <t>8246408</t>
  </si>
  <si>
    <t>-661461103</t>
  </si>
  <si>
    <t>52*1,1 'Přepočtené koeficientem množství</t>
  </si>
  <si>
    <t>790.3</t>
  </si>
  <si>
    <t>Herní prvky</t>
  </si>
  <si>
    <t>79003001</t>
  </si>
  <si>
    <t>Montáž houpadla</t>
  </si>
  <si>
    <t>-1554499923</t>
  </si>
  <si>
    <t>553501</t>
  </si>
  <si>
    <t>Pružinové houpadlo - ponorka</t>
  </si>
  <si>
    <t>-1234371944</t>
  </si>
  <si>
    <t>553502</t>
  </si>
  <si>
    <t>Pružinové houpadlo - koník</t>
  </si>
  <si>
    <t>-2002806211</t>
  </si>
  <si>
    <t>79003002</t>
  </si>
  <si>
    <t>Montáž tabule</t>
  </si>
  <si>
    <t>1854508436</t>
  </si>
  <si>
    <t>553503</t>
  </si>
  <si>
    <t>Kreslící tabule oboustranná</t>
  </si>
  <si>
    <t>-736930969</t>
  </si>
  <si>
    <t>79003003</t>
  </si>
  <si>
    <t>Montáž pískoviště</t>
  </si>
  <si>
    <t>345785421</t>
  </si>
  <si>
    <t>553504</t>
  </si>
  <si>
    <t>Pískoviště z masivních dubových trámů 4x4m vč. plachty a písku</t>
  </si>
  <si>
    <t>542960767</t>
  </si>
  <si>
    <t>79003004</t>
  </si>
  <si>
    <t>Montáž stínící plachty</t>
  </si>
  <si>
    <t>-439492692</t>
  </si>
  <si>
    <t>553505</t>
  </si>
  <si>
    <t>Stínící plachta 5x5 m na akátových kůlech</t>
  </si>
  <si>
    <t>1141898398</t>
  </si>
  <si>
    <t>79003005</t>
  </si>
  <si>
    <t>Montáž mlhoviště</t>
  </si>
  <si>
    <t>351531460</t>
  </si>
  <si>
    <t>553506</t>
  </si>
  <si>
    <t>Mlhoviště tvaru Y</t>
  </si>
  <si>
    <t>-346808454</t>
  </si>
  <si>
    <t>790.4</t>
  </si>
  <si>
    <t>Mobiliář</t>
  </si>
  <si>
    <t>79004001</t>
  </si>
  <si>
    <t>Montáž sedacího kvádru</t>
  </si>
  <si>
    <t>9586371</t>
  </si>
  <si>
    <t>553601</t>
  </si>
  <si>
    <t>Masivní dubový kvádr 3000/400/450 mm, vč kotevních prvků</t>
  </si>
  <si>
    <t>2091101815</t>
  </si>
  <si>
    <t>79004002</t>
  </si>
  <si>
    <t>Montáž lavičky</t>
  </si>
  <si>
    <t>-1908164030</t>
  </si>
  <si>
    <t>553602</t>
  </si>
  <si>
    <t>Lavička s opěradlem bez područek - dřevo/kov, vč kotevních prvků</t>
  </si>
  <si>
    <t>-1954173049</t>
  </si>
  <si>
    <t>79004003</t>
  </si>
  <si>
    <t>Montáž koše</t>
  </si>
  <si>
    <t>-285247652</t>
  </si>
  <si>
    <t>553603</t>
  </si>
  <si>
    <t>Koš zavěšený kovový - 50 l</t>
  </si>
  <si>
    <t>-1739648348</t>
  </si>
  <si>
    <t>79004004</t>
  </si>
  <si>
    <t>Montáž stojanu na kola</t>
  </si>
  <si>
    <t>728566288</t>
  </si>
  <si>
    <t>553604</t>
  </si>
  <si>
    <t xml:space="preserve">Stojan na kola kovový kotvený </t>
  </si>
  <si>
    <t>351804963</t>
  </si>
  <si>
    <t>79004009</t>
  </si>
  <si>
    <t>Přesun a nové osazení stávajícího pítka</t>
  </si>
  <si>
    <t>-997470894</t>
  </si>
  <si>
    <t>79004101</t>
  </si>
  <si>
    <t>Repase stávajícího dřevěného domku - výměna asfaltové střešní krytiny - 10m2, oprava okapového chodníčku z bet. dlaždic kolem domku – 12 bm</t>
  </si>
  <si>
    <t>-1404541317</t>
  </si>
  <si>
    <t>79004102</t>
  </si>
  <si>
    <t xml:space="preserve">Repase stávajícího dřevěného přístřešku - výměna asfaltové střešní krytiny - 10m2 </t>
  </si>
  <si>
    <t>1638716746</t>
  </si>
  <si>
    <t>998.3</t>
  </si>
  <si>
    <t>998301</t>
  </si>
  <si>
    <t>-1010012721</t>
  </si>
  <si>
    <t>18 - ZAHRADA MŠ - OPLOCENÍ</t>
  </si>
  <si>
    <t>131111333</t>
  </si>
  <si>
    <t>Vrtání jamek pro plotové sloupky D přes 200 do 300 mm ručně s motorovým vrtákem</t>
  </si>
  <si>
    <t>-1086331863</t>
  </si>
  <si>
    <t>+0,9*37</t>
  </si>
  <si>
    <t>132112131</t>
  </si>
  <si>
    <t>Hloubení nezapažených rýh šířky do 800 mm v soudržných horninách třídy těžitelnosti I skupiny 1 a 2 ručně</t>
  </si>
  <si>
    <t>-54981357</t>
  </si>
  <si>
    <t>"pilířek"+0,9*0,45*2,6</t>
  </si>
  <si>
    <t>"lavice"+0,30*0,45*(1,15+3,4+0,15)</t>
  </si>
  <si>
    <t>665714681</t>
  </si>
  <si>
    <t>+1,688</t>
  </si>
  <si>
    <t>+33,3*0,071</t>
  </si>
  <si>
    <t>-421613936</t>
  </si>
  <si>
    <t>-1317178678</t>
  </si>
  <si>
    <t>-276568857</t>
  </si>
  <si>
    <t>+4,052*1,7</t>
  </si>
  <si>
    <t>271572211</t>
  </si>
  <si>
    <t>Podsyp pod základové konstrukce se zhutněním z netříděného štěrkopísku</t>
  </si>
  <si>
    <t>1131210685</t>
  </si>
  <si>
    <t>+0,14*0,55*(1,15+3,4+0,15)</t>
  </si>
  <si>
    <t>274313611</t>
  </si>
  <si>
    <t>Základové pasy z betonu tř. C 16/20</t>
  </si>
  <si>
    <t>-1821755346</t>
  </si>
  <si>
    <t>+0,95*2,55*0,42</t>
  </si>
  <si>
    <t>2743137</t>
  </si>
  <si>
    <t>Chránička pro kabely do zákl pasu - D+M</t>
  </si>
  <si>
    <t>-1055480206</t>
  </si>
  <si>
    <t>275313611</t>
  </si>
  <si>
    <t>Základové patky z betonu tř. C 16/20</t>
  </si>
  <si>
    <t>1061884960</t>
  </si>
  <si>
    <t>27932251</t>
  </si>
  <si>
    <t>Lavice ze ŽB tř. C 30/37-XC3 - pohledový beton</t>
  </si>
  <si>
    <t>-1654124518</t>
  </si>
  <si>
    <t>+0,45*0,55*(1,15+3,4+0,15)</t>
  </si>
  <si>
    <t>279351121</t>
  </si>
  <si>
    <t>Zřízení oboustranného bednění základových zdí</t>
  </si>
  <si>
    <t>-590807415</t>
  </si>
  <si>
    <t>+0,55*(0,45+2*1,15+2*0,15)</t>
  </si>
  <si>
    <t>279351122</t>
  </si>
  <si>
    <t>Odstranění oboustranného bednění základových zdí</t>
  </si>
  <si>
    <t>1771414962</t>
  </si>
  <si>
    <t>279352221</t>
  </si>
  <si>
    <t>Zřízení kruhového oboustranného bednění základových zdí r přes 1 do 2,5 m</t>
  </si>
  <si>
    <t>601217723</t>
  </si>
  <si>
    <t>+0,55*(3,4+3,0)</t>
  </si>
  <si>
    <t>279352222</t>
  </si>
  <si>
    <t>Odstranění kruhového oboustranného bednění základových zdí r přes 1 do 2,5 m</t>
  </si>
  <si>
    <t>-1052470194</t>
  </si>
  <si>
    <t>279359</t>
  </si>
  <si>
    <t>Příplatek k bednění za zkosení hran</t>
  </si>
  <si>
    <t>126216372</t>
  </si>
  <si>
    <t>+0,45+2*1,15+3,4+2,8+2*0,15</t>
  </si>
  <si>
    <t>279361821</t>
  </si>
  <si>
    <t>Výztuž základových zdí nosných betonářskou ocelí 10 505</t>
  </si>
  <si>
    <t>-45912458</t>
  </si>
  <si>
    <t>+1,163*0,120</t>
  </si>
  <si>
    <t>311271126</t>
  </si>
  <si>
    <t>Zdivo z cihel betonových 290x140x65 mm na maltu M10</t>
  </si>
  <si>
    <t>40340245</t>
  </si>
  <si>
    <t>+0,15*1,4*(2*2,6+4*0,15-2,3*0,7)</t>
  </si>
  <si>
    <t>411321515</t>
  </si>
  <si>
    <t>Stropy deskové ze ŽB tř. C 20/25</t>
  </si>
  <si>
    <t>-446260634</t>
  </si>
  <si>
    <t>+0,1*0,46*2,6</t>
  </si>
  <si>
    <t>616831065</t>
  </si>
  <si>
    <t>+0,46*2,6</t>
  </si>
  <si>
    <t>+0,1*(2*0,46+2*2,6)</t>
  </si>
  <si>
    <t>-1940556865</t>
  </si>
  <si>
    <t>411354311</t>
  </si>
  <si>
    <t>Zřízení podpěrné konstrukce stropů výšky do 4 m tl přes 5 do 15 cm</t>
  </si>
  <si>
    <t>172927558</t>
  </si>
  <si>
    <t>411354312</t>
  </si>
  <si>
    <t>Odstranění podpěrné konstrukce stropů výšky do 4 m tl přes 5 do 15 cm</t>
  </si>
  <si>
    <t>-880639698</t>
  </si>
  <si>
    <t>411362021</t>
  </si>
  <si>
    <t>Výztuž stropů svařovanými sítěmi Kari</t>
  </si>
  <si>
    <t>-194617514</t>
  </si>
  <si>
    <t>+0,0045*0,46*2,6*1,15</t>
  </si>
  <si>
    <t>-532854001</t>
  </si>
  <si>
    <t>623142001</t>
  </si>
  <si>
    <t>Sklovláknité pletivo vnějších pilířů nebo sloupů vtlačené do tmelu</t>
  </si>
  <si>
    <t>-1624651724</t>
  </si>
  <si>
    <t>623331121</t>
  </si>
  <si>
    <t>Cementová omítka hladká jednovrstvá vnějších pilířů nebo sloupů nanášená ručně</t>
  </si>
  <si>
    <t>-310437421</t>
  </si>
  <si>
    <t>+1,48*(2*2,58+2*0,46)-2,3*0,7</t>
  </si>
  <si>
    <t>998018001</t>
  </si>
  <si>
    <t>Přesun hmot pro budovy ruční pro budovy v do 6 m</t>
  </si>
  <si>
    <t>1975149885</t>
  </si>
  <si>
    <t>711131101</t>
  </si>
  <si>
    <t>Provedení izolace proti zemní vlhkosti pásy na sucho vodorovné AIP nebo tkaninou</t>
  </si>
  <si>
    <t>609924362</t>
  </si>
  <si>
    <t>+2,6*0,5</t>
  </si>
  <si>
    <t>62853</t>
  </si>
  <si>
    <t>pás asfaltový modifikovaný SBS</t>
  </si>
  <si>
    <t>1540917462</t>
  </si>
  <si>
    <t>1,3*1,1655 'Přepočtené koeficientem množství</t>
  </si>
  <si>
    <t>998711311</t>
  </si>
  <si>
    <t>Přesun hmot procentní pro izolace proti vodě, vlhkosti a plynům ruční v objektech v do 6 m</t>
  </si>
  <si>
    <t>1486105257</t>
  </si>
  <si>
    <t>7641010</t>
  </si>
  <si>
    <t>K/10 - OPLECHOVÁNÍ PILÍŘKU ELEKTRO - lakovaný hliník 0,8mm - rš 710 mm - D+M vč všech systémových detailů a povrchové úpravy - podrobný popis - TABULKA KLEMPÍŘSKÝCH PRVKŮ</t>
  </si>
  <si>
    <t>1158434458</t>
  </si>
  <si>
    <t>998764311</t>
  </si>
  <si>
    <t>Přesun hmot procentní pro konstrukce klempířské ruční v objektech v do 6 m</t>
  </si>
  <si>
    <t>-1676677677</t>
  </si>
  <si>
    <t>7671011</t>
  </si>
  <si>
    <t>Oplocení z 3D plotových panelů s podhrabovou deskou - v 1900 mm  - D+M vč všech systémových detailů a povrchové úpravy</t>
  </si>
  <si>
    <t>1009988820</t>
  </si>
  <si>
    <t>Poznámka k položce:_x000D_
- 3D plotovéh panely - dl. 2500mm/ v. 1730 mm/ drát 5 mm_x000D_
- plotové sloupky čtyřhranné 60x60 mm_x000D_
- betonová podhrabová deska_x000D_
- Povrchová úprava Zn + PVC, RAL 7016 (antracit)</t>
  </si>
  <si>
    <t>7671012</t>
  </si>
  <si>
    <t>Oplocení z 3D plotových panelů bez podhrabové desky - v 1900 mm  - D+M vč všech systémových detailů a povrchové úpravy</t>
  </si>
  <si>
    <t>1059737635</t>
  </si>
  <si>
    <t>Poznámka k položce:_x000D_
- 3D plotovéh panely - dl. 2500mm/ v. 1730 mm/ drát 5 mm_x000D_
- plotové sloupky čtyřhranné 60x60 mm_x000D_
- Povrchová úprava Zn + PVC, RAL 7016 (antracit)</t>
  </si>
  <si>
    <t>40,0+14,0+19,0</t>
  </si>
  <si>
    <t>7676008</t>
  </si>
  <si>
    <t>Z/08 - BRANKA V OPLOCENÍ s kočkou - ocel/tahokov - cca 1100/1900 mm - D+M vč všech systémových detailů a povrchové úpravy - podrobný popis - TABULKA ZÁMEČNICKÝCH VÝROBKŮ</t>
  </si>
  <si>
    <t>-1298091305</t>
  </si>
  <si>
    <t>7676012</t>
  </si>
  <si>
    <t>Z/12 - DVÍŘKA NA ELEKTRO ROZVADĚČE - ocel/tahokov - cca 2345/730 mm - D+M vč všech systémových detailů a povrchové úpravy - podrobný popis - TABULKA ZÁMEČNICKÝCH VÝROBKŮ</t>
  </si>
  <si>
    <t>-726199462</t>
  </si>
  <si>
    <t>767901</t>
  </si>
  <si>
    <t>Repase stáv branky ve stáv oplocení</t>
  </si>
  <si>
    <t>-792442554</t>
  </si>
  <si>
    <t>998767311</t>
  </si>
  <si>
    <t>Přesun hmot procentní pro zámečnické konstrukce ruční v objektech v do 6 m</t>
  </si>
  <si>
    <t>248716517</t>
  </si>
  <si>
    <t>7831001</t>
  </si>
  <si>
    <t>Lavice - hydrofobní nátěr</t>
  </si>
  <si>
    <t>-1858615549</t>
  </si>
  <si>
    <t>+0,55*(0,45+2*1,15+3,4+2,8+2*0,15)</t>
  </si>
  <si>
    <t>+0,45*(1,15+3,0+0,15)</t>
  </si>
  <si>
    <t>19 - VEŘEJNÉ HŘIŠTĚ A SADOVÉ ÚPRAVY</t>
  </si>
  <si>
    <t>-1531159572</t>
  </si>
  <si>
    <t>"dlažba"+0,25*12,1</t>
  </si>
  <si>
    <t>-1239981229</t>
  </si>
  <si>
    <t>885389742</t>
  </si>
  <si>
    <t>-1054353560</t>
  </si>
  <si>
    <t>-1159518719</t>
  </si>
  <si>
    <t>+3,025*1,8</t>
  </si>
  <si>
    <t>724172393</t>
  </si>
  <si>
    <t>-1843623615</t>
  </si>
  <si>
    <t>1585535749</t>
  </si>
  <si>
    <t>-504408245</t>
  </si>
  <si>
    <t>"trávník"+32,1</t>
  </si>
  <si>
    <t>"strom"+0,5</t>
  </si>
  <si>
    <t>-1332475829</t>
  </si>
  <si>
    <t>-302392435</t>
  </si>
  <si>
    <t>642545577</t>
  </si>
  <si>
    <t>+321,0*0,1</t>
  </si>
  <si>
    <t>1163365836</t>
  </si>
  <si>
    <t>245714889</t>
  </si>
  <si>
    <t>321*0,02 'Přepočtené koeficientem množství</t>
  </si>
  <si>
    <t>-1180854454</t>
  </si>
  <si>
    <t>-1329342271</t>
  </si>
  <si>
    <t>-158201080</t>
  </si>
  <si>
    <t>1*0,5 'Přepočtené koeficientem množství</t>
  </si>
  <si>
    <t>1738036878</t>
  </si>
  <si>
    <t>-1288966436</t>
  </si>
  <si>
    <t>-1433485481</t>
  </si>
  <si>
    <t>1429028629</t>
  </si>
  <si>
    <t>1*3 'Přepočtené koeficientem množství</t>
  </si>
  <si>
    <t>547731741</t>
  </si>
  <si>
    <t>-396198072</t>
  </si>
  <si>
    <t>144337956</t>
  </si>
  <si>
    <t>-1170537279</t>
  </si>
  <si>
    <t>1527906551</t>
  </si>
  <si>
    <t>1081072400</t>
  </si>
  <si>
    <t>184813521</t>
  </si>
  <si>
    <t>Chemické odplevelení po založení kultury postřikem na široko v rovině a svahu do 1:5 ručně</t>
  </si>
  <si>
    <t>-618213988</t>
  </si>
  <si>
    <t>-1624138154</t>
  </si>
  <si>
    <t>-2065076232</t>
  </si>
  <si>
    <t>0,7*0,103 'Přepočtené koeficientem množství</t>
  </si>
  <si>
    <t>267708589</t>
  </si>
  <si>
    <t>-282816544</t>
  </si>
  <si>
    <t>-1689500203</t>
  </si>
  <si>
    <t>-1120933078</t>
  </si>
  <si>
    <t>-1790446865</t>
  </si>
  <si>
    <t>-442661500</t>
  </si>
  <si>
    <t>-895074118</t>
  </si>
  <si>
    <t>-1216630674</t>
  </si>
  <si>
    <t>1792295277</t>
  </si>
  <si>
    <t>-179369090</t>
  </si>
  <si>
    <t>2078425341</t>
  </si>
  <si>
    <t>+321,0*0,015*2</t>
  </si>
  <si>
    <t>-676446112</t>
  </si>
  <si>
    <t>669665157</t>
  </si>
  <si>
    <t>-1618665190</t>
  </si>
  <si>
    <t>321*0,005 'Přepočtené koeficientem množství</t>
  </si>
  <si>
    <t>-330534891</t>
  </si>
  <si>
    <t>1685828597</t>
  </si>
  <si>
    <t>1691971994</t>
  </si>
  <si>
    <t>1224970180</t>
  </si>
  <si>
    <t>-536005573</t>
  </si>
  <si>
    <t>12,1*1,02 'Přepočtené koeficientem množství</t>
  </si>
  <si>
    <t>-1246373288</t>
  </si>
  <si>
    <t>-252832896</t>
  </si>
  <si>
    <t>581764424</t>
  </si>
  <si>
    <t>"pískoviště"+0,25*4,0*4,0</t>
  </si>
  <si>
    <t>"dopad plocha"+0,20*120,0</t>
  </si>
  <si>
    <t>"hrad"+2,5</t>
  </si>
  <si>
    <t>1154931580</t>
  </si>
  <si>
    <t>"plachty"+0,9*0,5*0,5*4</t>
  </si>
  <si>
    <t>"hrad"+0,9*(0,5*0,5+0,8*0,4)</t>
  </si>
  <si>
    <t>"pyramida"+0,9*(1,0*1,0*4+0,8*0,8)</t>
  </si>
  <si>
    <t>"houpačka"+0,9*0,5*0,5*4</t>
  </si>
  <si>
    <t>"lavička"+0,25*0,3*0,6*2*5</t>
  </si>
  <si>
    <t>1656830709</t>
  </si>
  <si>
    <t>+30,5+7,182</t>
  </si>
  <si>
    <t>-925588338</t>
  </si>
  <si>
    <t>1316064074</t>
  </si>
  <si>
    <t>306231306</t>
  </si>
  <si>
    <t>+37,682*1,8</t>
  </si>
  <si>
    <t>273313711</t>
  </si>
  <si>
    <t>Základové desky z betonu tř. C 20/25</t>
  </si>
  <si>
    <t>195599665</t>
  </si>
  <si>
    <t>287516871</t>
  </si>
  <si>
    <t>"hrad"+20,0*0,2</t>
  </si>
  <si>
    <t>1148602279</t>
  </si>
  <si>
    <t>161751917</t>
  </si>
  <si>
    <t>"pískoviště"+0,20*0,25*(4*4,0)</t>
  </si>
  <si>
    <t>-738818463</t>
  </si>
  <si>
    <t>"pískoviště"+2*0,25*(4*4,0)</t>
  </si>
  <si>
    <t>795940694</t>
  </si>
  <si>
    <t>1691504270</t>
  </si>
  <si>
    <t>1862010035</t>
  </si>
  <si>
    <t>636910168</t>
  </si>
  <si>
    <t>-139775972</t>
  </si>
  <si>
    <t>120*1,1 'Přepočtené koeficientem množství</t>
  </si>
  <si>
    <t>790001</t>
  </si>
  <si>
    <t>Montáž herního hradu</t>
  </si>
  <si>
    <t>-937766055</t>
  </si>
  <si>
    <t>553101</t>
  </si>
  <si>
    <t>Herní hrad</t>
  </si>
  <si>
    <t>-1056529641</t>
  </si>
  <si>
    <t>790002</t>
  </si>
  <si>
    <t>Montáž síťové pyramidy</t>
  </si>
  <si>
    <t>-1050448750</t>
  </si>
  <si>
    <t>553102</t>
  </si>
  <si>
    <t>Síťová pyramida</t>
  </si>
  <si>
    <t>852932483</t>
  </si>
  <si>
    <t>790003</t>
  </si>
  <si>
    <t>Montáž houpačky</t>
  </si>
  <si>
    <t>396285643</t>
  </si>
  <si>
    <t>553103</t>
  </si>
  <si>
    <t>Houpačka s hnízdem</t>
  </si>
  <si>
    <t>-997140468</t>
  </si>
  <si>
    <t>2045884733</t>
  </si>
  <si>
    <t>553511</t>
  </si>
  <si>
    <t>Pružinové houpadlo - auto</t>
  </si>
  <si>
    <t>75637402</t>
  </si>
  <si>
    <t>553512</t>
  </si>
  <si>
    <t>Pružinové houpadlo - skútr</t>
  </si>
  <si>
    <t>1331422775</t>
  </si>
  <si>
    <t>-386309822</t>
  </si>
  <si>
    <t>-1607076941</t>
  </si>
  <si>
    <t>1705624415</t>
  </si>
  <si>
    <t>-276441563</t>
  </si>
  <si>
    <t>-2018080096</t>
  </si>
  <si>
    <t>-1135070913</t>
  </si>
  <si>
    <t>-566087846</t>
  </si>
  <si>
    <t>1318777308</t>
  </si>
  <si>
    <t>19645503</t>
  </si>
  <si>
    <t>-542930049</t>
  </si>
  <si>
    <t>2139888505</t>
  </si>
  <si>
    <t>-744667663</t>
  </si>
  <si>
    <t>20 - VEŘEJNÉ HŘIŠTĚ - OPLOCENÍ</t>
  </si>
  <si>
    <t>219794433</t>
  </si>
  <si>
    <t>+0,9*26</t>
  </si>
  <si>
    <t>-756988729</t>
  </si>
  <si>
    <t>+23,4*0,071</t>
  </si>
  <si>
    <t>-163041933</t>
  </si>
  <si>
    <t>1548506240</t>
  </si>
  <si>
    <t>-1827532205</t>
  </si>
  <si>
    <t>+1,661*1,8</t>
  </si>
  <si>
    <t>-2117307132</t>
  </si>
  <si>
    <t>-2127849397</t>
  </si>
  <si>
    <t>Oplocení z 3D plotových panelů s podhrabovou deskou - v 1400 mm  - D+M vč všech systémových detailů a povrchové úpravy</t>
  </si>
  <si>
    <t>-1652713461</t>
  </si>
  <si>
    <t>Poznámka k položce:_x000D_
- 3D plotovéh panely - dl. 2500mm/ v. 1230 mm/ drát 5 mm_x000D_
- plotové sloupky čtyřhranné 60x60 mm_x000D_
- betonová podhrabová deska_x000D_
- Povrchová úprava Zn + PVC, RAL 7016 (antracit)</t>
  </si>
  <si>
    <t>+12,5+12,0+39,0-2,5</t>
  </si>
  <si>
    <t>7676009</t>
  </si>
  <si>
    <t>Z/09 - DVOUKŘÍDLÁ ASYMETRICKÁ BRÁNA V OPLOCENÍ DĚTSKÉHO HŘIŠTĚ- ocel/3D pletivo - cca 2600/1230 mm - D+M vč všech systémových detailů a povrchové úpravy - podrobný popis - TABULKA ZÁMEČNICKÝCH VÝROBKŮ</t>
  </si>
  <si>
    <t>2129053948</t>
  </si>
  <si>
    <t>625910444</t>
  </si>
  <si>
    <t>21 - MaR</t>
  </si>
  <si>
    <t>PSV - Práce a dodávky PSV - MaR</t>
  </si>
  <si>
    <t xml:space="preserve">    741.03 - Rozvaděč RTM1+RTM2</t>
  </si>
  <si>
    <t>Práce a dodávky PSV - MaR</t>
  </si>
  <si>
    <t>741.03</t>
  </si>
  <si>
    <t>Rozvaděč RTM1+RTM2</t>
  </si>
  <si>
    <t>Rozvaděč RTM1+RTM2 - skříň (1260x800x262,5) VxŠxH celoplechový, montáž pod omítku (včetně krycích desek a montážních lišt)</t>
  </si>
  <si>
    <t>1911438151</t>
  </si>
  <si>
    <t>Hlavní vypínač, 3pól, In=63A</t>
  </si>
  <si>
    <t>-857574659</t>
  </si>
  <si>
    <t>-811197989</t>
  </si>
  <si>
    <t>03-004</t>
  </si>
  <si>
    <t>Hlavní vypínač, 3pól, In=40A</t>
  </si>
  <si>
    <t>-788743250</t>
  </si>
  <si>
    <t>03-005</t>
  </si>
  <si>
    <t>2001835970</t>
  </si>
  <si>
    <t>03-006</t>
  </si>
  <si>
    <t>911189409</t>
  </si>
  <si>
    <t>03-007</t>
  </si>
  <si>
    <t>Jistič PL7, char C, 1-pólový, Icn=10kA, In=10A</t>
  </si>
  <si>
    <t>1720975249</t>
  </si>
  <si>
    <t>03-008</t>
  </si>
  <si>
    <t>Jistič PL7, char C, 1-pólový, Icn=10kA, In=6A</t>
  </si>
  <si>
    <t>1959446877</t>
  </si>
  <si>
    <t>03-009</t>
  </si>
  <si>
    <t>2013111910</t>
  </si>
  <si>
    <t>03-010</t>
  </si>
  <si>
    <t>-1347693930</t>
  </si>
  <si>
    <t>03-011</t>
  </si>
  <si>
    <t>Zdroj 24 V, 4,2 A</t>
  </si>
  <si>
    <t>1923802216</t>
  </si>
  <si>
    <t>03-012</t>
  </si>
  <si>
    <t>Miniserver - řídící jednotka</t>
  </si>
  <si>
    <t>-1604690359</t>
  </si>
  <si>
    <t>03-013</t>
  </si>
  <si>
    <t>Komunikační rozšiřující Modbus modul (Možnost připojení až 32 zařízení, napájení 9-28V, 2 moduly na DIN lištu)</t>
  </si>
  <si>
    <t>750281130</t>
  </si>
  <si>
    <t>03-014</t>
  </si>
  <si>
    <t>Komunikační rozšiřující 1-wire modul (Možnost připojení až 20 senzorů, napájení 9-28V, 2 moduly na DIN lištu)</t>
  </si>
  <si>
    <t>1276210077</t>
  </si>
  <si>
    <t>03-015</t>
  </si>
  <si>
    <t>Switch PoE - 5 port na DIN lištu</t>
  </si>
  <si>
    <t>2088066192</t>
  </si>
  <si>
    <t>03-016</t>
  </si>
  <si>
    <t>1636882270</t>
  </si>
  <si>
    <t>03-017</t>
  </si>
  <si>
    <t>2091921657</t>
  </si>
  <si>
    <t xml:space="preserve">Montáž kabelů </t>
  </si>
  <si>
    <t>-928814902</t>
  </si>
  <si>
    <t>15-101</t>
  </si>
  <si>
    <t>UTP CAT7</t>
  </si>
  <si>
    <t>-229797101</t>
  </si>
  <si>
    <t>15-102</t>
  </si>
  <si>
    <t>UTP Cat.6A</t>
  </si>
  <si>
    <t>1221240000</t>
  </si>
  <si>
    <t>15-103</t>
  </si>
  <si>
    <t>H07RN-F 3x1,5</t>
  </si>
  <si>
    <t>-1458336850</t>
  </si>
  <si>
    <t>15-104</t>
  </si>
  <si>
    <t>956521492</t>
  </si>
  <si>
    <t>15-105</t>
  </si>
  <si>
    <t>H07RN-F 5x1,5</t>
  </si>
  <si>
    <t>-35017550</t>
  </si>
  <si>
    <t>15-106</t>
  </si>
  <si>
    <t>H07RN-F 5x2,5</t>
  </si>
  <si>
    <t>-702054388</t>
  </si>
  <si>
    <t>15-107</t>
  </si>
  <si>
    <t>748913260</t>
  </si>
  <si>
    <t>-1020786039</t>
  </si>
  <si>
    <t>1176004690</t>
  </si>
  <si>
    <t>SEZNAM FIGUR</t>
  </si>
  <si>
    <t>Výměra</t>
  </si>
  <si>
    <t>Použití figury:</t>
  </si>
  <si>
    <t>Legenda k revizím dokumentu</t>
  </si>
  <si>
    <t>Revize 1 - 8.9.2026</t>
  </si>
  <si>
    <t>Revize 2 - 9.9.2026</t>
  </si>
  <si>
    <t>Revize 3 - 10.9.2026</t>
  </si>
  <si>
    <t>Revize 4 - 18.9.2026</t>
  </si>
  <si>
    <t>odstraněná položka</t>
  </si>
  <si>
    <t>Pískoviště z masivních dubových trámů 4x4m (4x trám á 3700x300x300mm) vč. plachty a písku</t>
  </si>
  <si>
    <t>Přesun a nové osazení stávajícího koše</t>
  </si>
  <si>
    <t>-1084444850</t>
  </si>
  <si>
    <t>-904757840</t>
  </si>
  <si>
    <t>-926127408</t>
  </si>
  <si>
    <t>1048222019</t>
  </si>
  <si>
    <t>1237568040</t>
  </si>
  <si>
    <t>1423648805</t>
  </si>
  <si>
    <t>-1829707557</t>
  </si>
  <si>
    <t>-2125195635</t>
  </si>
  <si>
    <t>1157126679</t>
  </si>
  <si>
    <t>854175979</t>
  </si>
  <si>
    <t>1035945221</t>
  </si>
  <si>
    <t>1363150472</t>
  </si>
  <si>
    <t>-202917892</t>
  </si>
  <si>
    <t>-1839290284</t>
  </si>
  <si>
    <t>7904418</t>
  </si>
  <si>
    <t>-536828786</t>
  </si>
  <si>
    <t>-1525359630</t>
  </si>
  <si>
    <t>&gt;&gt;  skryté sloupce  &lt;&lt;</t>
  </si>
  <si>
    <t>300024</t>
  </si>
  <si>
    <t>gastro digestoř - 2100/1450 mm</t>
  </si>
  <si>
    <t>-1375655369</t>
  </si>
  <si>
    <t>Poznámka k položce:_x000D_
- napojení na kruh potrubí 2x - DN 160_x000D_
- s integrovaným osvětlením_x000D_
- odtah 630 m3/hod</t>
  </si>
  <si>
    <t>300025</t>
  </si>
  <si>
    <t>-1778496376</t>
  </si>
  <si>
    <t>Poznámka k položce:_x000D_
- napojení na kruh potrubí 1x - DN 200_x000D_
- s integrovaným osvětlením_x000D_
- odtah 630 m3/hod</t>
  </si>
  <si>
    <t>Revize 6 - 15.10.2026</t>
  </si>
  <si>
    <t>Revize 5 - 26.9.2026</t>
  </si>
  <si>
    <t>gastro digestoř - 1500/1050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</si>
</sst>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  <family val="1"/>
      <charset val="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7"/>
      <color rgb="FF969696"/>
      <name val="Arial CE"/>
    </font>
    <font>
      <sz val="8"/>
      <color rgb="FF000000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b/>
      <sz val="9"/>
      <name val="Arial CE"/>
    </font>
    <font>
      <u/>
      <sz val="11"/>
      <color theme="10"/>
      <name val="Calibri"/>
      <family val="2"/>
      <scheme val="minor"/>
    </font>
    <font>
      <sz val="9"/>
      <name val="Arial CE"/>
      <family val="2"/>
    </font>
    <font>
      <strike/>
      <sz val="9"/>
      <color rgb="FFFF0000"/>
      <name val="Arial CE"/>
      <family val="2"/>
    </font>
    <font>
      <strike/>
      <sz val="9"/>
      <color rgb="FFFF0000"/>
      <name val="Arial CE"/>
    </font>
    <font>
      <strike/>
      <sz val="10"/>
      <color rgb="FFFF0000"/>
      <name val="Arial CE"/>
    </font>
    <font>
      <strike/>
      <sz val="8"/>
      <color rgb="FFFF0000"/>
      <name val="Arial CE"/>
    </font>
    <font>
      <i/>
      <strike/>
      <sz val="9"/>
      <color rgb="FFFF0000"/>
      <name val="Arial CE"/>
    </font>
    <font>
      <i/>
      <strike/>
      <sz val="8"/>
      <color rgb="FFFF0000"/>
      <name val="Arial CE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FBE09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CD77C"/>
        <bgColor indexed="64"/>
      </patternFill>
    </fill>
    <fill>
      <patternFill patternType="solid">
        <fgColor rgb="FFFFE697"/>
        <bgColor indexed="64"/>
      </patternFill>
    </fill>
    <fill>
      <patternFill patternType="solid">
        <fgColor rgb="FFC0C0C0"/>
      </patternFill>
    </fill>
    <fill>
      <patternFill patternType="solid">
        <fgColor rgb="FFFF9801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41" fillId="0" borderId="0" applyNumberFormat="0" applyFill="0" applyBorder="0" applyAlignment="0" applyProtection="0"/>
  </cellStyleXfs>
  <cellXfs count="34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3" fillId="4" borderId="0" xfId="0" applyFont="1" applyFill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Alignment="1">
      <alignment vertical="center"/>
    </xf>
    <xf numFmtId="166" fontId="21" fillId="0" borderId="0" xfId="0" applyNumberFormat="1" applyFont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0" fillId="0" borderId="14" xfId="0" applyNumberFormat="1" applyFont="1" applyBorder="1" applyAlignment="1">
      <alignment vertical="center"/>
    </xf>
    <xf numFmtId="4" fontId="30" fillId="0" borderId="0" xfId="0" applyNumberFormat="1" applyFont="1" applyAlignment="1">
      <alignment vertical="center"/>
    </xf>
    <xf numFmtId="166" fontId="30" fillId="0" borderId="0" xfId="0" applyNumberFormat="1" applyFont="1" applyAlignment="1">
      <alignment vertical="center"/>
    </xf>
    <xf numFmtId="4" fontId="30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30" fillId="0" borderId="19" xfId="0" applyNumberFormat="1" applyFont="1" applyBorder="1" applyAlignment="1">
      <alignment vertical="center"/>
    </xf>
    <xf numFmtId="4" fontId="30" fillId="0" borderId="20" xfId="0" applyNumberFormat="1" applyFont="1" applyBorder="1" applyAlignment="1">
      <alignment vertical="center"/>
    </xf>
    <xf numFmtId="166" fontId="30" fillId="0" borderId="20" xfId="0" applyNumberFormat="1" applyFont="1" applyBorder="1" applyAlignment="1">
      <alignment vertical="center"/>
    </xf>
    <xf numFmtId="4" fontId="30" fillId="0" borderId="21" xfId="0" applyNumberFormat="1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3" fillId="4" borderId="0" xfId="0" applyFont="1" applyFill="1" applyAlignment="1">
      <alignment horizontal="left" vertical="center"/>
    </xf>
    <xf numFmtId="0" fontId="23" fillId="4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3" fillId="4" borderId="16" xfId="0" applyFont="1" applyFill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4" fontId="25" fillId="0" borderId="0" xfId="0" applyNumberFormat="1" applyFont="1"/>
    <xf numFmtId="166" fontId="33" fillId="0" borderId="12" xfId="0" applyNumberFormat="1" applyFont="1" applyBorder="1"/>
    <xf numFmtId="166" fontId="33" fillId="0" borderId="13" xfId="0" applyNumberFormat="1" applyFont="1" applyBorder="1"/>
    <xf numFmtId="4" fontId="34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3" fillId="0" borderId="22" xfId="0" applyFont="1" applyBorder="1" applyAlignment="1">
      <alignment horizontal="center" vertical="center"/>
    </xf>
    <xf numFmtId="49" fontId="23" fillId="0" borderId="22" xfId="0" applyNumberFormat="1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center" vertical="center" wrapText="1"/>
    </xf>
    <xf numFmtId="167" fontId="23" fillId="0" borderId="22" xfId="0" applyNumberFormat="1" applyFont="1" applyBorder="1" applyAlignment="1">
      <alignment vertical="center"/>
    </xf>
    <xf numFmtId="4" fontId="23" fillId="2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>
      <alignment vertical="center"/>
    </xf>
    <xf numFmtId="0" fontId="24" fillId="2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Alignment="1">
      <alignment horizontal="center" vertical="center"/>
    </xf>
    <xf numFmtId="166" fontId="24" fillId="0" borderId="0" xfId="0" applyNumberFormat="1" applyFont="1" applyAlignment="1">
      <alignment vertical="center"/>
    </xf>
    <xf numFmtId="166" fontId="24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5" fillId="0" borderId="0" xfId="0" applyFont="1" applyAlignment="1">
      <alignment horizontal="left" vertical="center"/>
    </xf>
    <xf numFmtId="0" fontId="36" fillId="0" borderId="0" xfId="0" applyFont="1" applyAlignment="1">
      <alignment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24" fillId="2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166" fontId="24" fillId="0" borderId="21" xfId="0" applyNumberFormat="1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1" xfId="0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37" fillId="0" borderId="0" xfId="0" applyFont="1" applyAlignment="1">
      <alignment horizontal="left" vertical="center"/>
    </xf>
    <xf numFmtId="0" fontId="38" fillId="0" borderId="22" xfId="0" applyFont="1" applyBorder="1" applyAlignment="1">
      <alignment horizontal="center" vertical="center"/>
    </xf>
    <xf numFmtId="49" fontId="38" fillId="0" borderId="22" xfId="0" applyNumberFormat="1" applyFont="1" applyBorder="1" applyAlignment="1">
      <alignment horizontal="left" vertical="center" wrapText="1"/>
    </xf>
    <xf numFmtId="0" fontId="38" fillId="0" borderId="22" xfId="0" applyFont="1" applyBorder="1" applyAlignment="1">
      <alignment horizontal="left" vertical="center" wrapText="1"/>
    </xf>
    <xf numFmtId="0" fontId="38" fillId="0" borderId="22" xfId="0" applyFont="1" applyBorder="1" applyAlignment="1">
      <alignment horizontal="center" vertical="center" wrapText="1"/>
    </xf>
    <xf numFmtId="167" fontId="38" fillId="0" borderId="22" xfId="0" applyNumberFormat="1" applyFont="1" applyBorder="1" applyAlignment="1">
      <alignment vertical="center"/>
    </xf>
    <xf numFmtId="4" fontId="38" fillId="2" borderId="22" xfId="0" applyNumberFormat="1" applyFont="1" applyFill="1" applyBorder="1" applyAlignment="1" applyProtection="1">
      <alignment vertical="center"/>
      <protection locked="0"/>
    </xf>
    <xf numFmtId="4" fontId="38" fillId="0" borderId="22" xfId="0" applyNumberFormat="1" applyFont="1" applyBorder="1" applyAlignment="1">
      <alignment vertical="center"/>
    </xf>
    <xf numFmtId="0" fontId="39" fillId="0" borderId="3" xfId="0" applyFont="1" applyBorder="1" applyAlignment="1">
      <alignment vertical="center"/>
    </xf>
    <xf numFmtId="0" fontId="38" fillId="2" borderId="14" xfId="0" applyFont="1" applyFill="1" applyBorder="1" applyAlignment="1" applyProtection="1">
      <alignment horizontal="left" vertical="center"/>
      <protection locked="0"/>
    </xf>
    <xf numFmtId="0" fontId="38" fillId="0" borderId="0" xfId="0" applyFont="1" applyAlignment="1">
      <alignment horizontal="center" vertical="center"/>
    </xf>
    <xf numFmtId="167" fontId="23" fillId="2" borderId="22" xfId="0" applyNumberFormat="1" applyFont="1" applyFill="1" applyBorder="1" applyAlignment="1" applyProtection="1">
      <alignment vertical="center"/>
      <protection locked="0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40" fillId="0" borderId="16" xfId="0" applyFont="1" applyBorder="1" applyAlignment="1">
      <alignment horizontal="left" vertical="center" wrapText="1"/>
    </xf>
    <xf numFmtId="0" fontId="40" fillId="0" borderId="22" xfId="0" applyFont="1" applyBorder="1" applyAlignment="1">
      <alignment horizontal="left" vertical="center" wrapText="1"/>
    </xf>
    <xf numFmtId="0" fontId="40" fillId="0" borderId="22" xfId="0" applyFont="1" applyBorder="1" applyAlignment="1">
      <alignment horizontal="left" vertical="center"/>
    </xf>
    <xf numFmtId="167" fontId="40" fillId="0" borderId="18" xfId="0" applyNumberFormat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167" fontId="0" fillId="0" borderId="0" xfId="0" applyNumberFormat="1" applyAlignment="1">
      <alignment vertical="center"/>
    </xf>
    <xf numFmtId="0" fontId="34" fillId="0" borderId="0" xfId="0" applyFont="1" applyAlignment="1">
      <alignment horizontal="left" vertical="center"/>
    </xf>
    <xf numFmtId="0" fontId="42" fillId="5" borderId="0" xfId="0" applyFont="1" applyFill="1" applyAlignment="1">
      <alignment vertical="center"/>
    </xf>
    <xf numFmtId="0" fontId="42" fillId="6" borderId="0" xfId="0" applyFont="1" applyFill="1"/>
    <xf numFmtId="0" fontId="43" fillId="7" borderId="0" xfId="0" applyFont="1" applyFill="1" applyAlignment="1">
      <alignment vertical="center"/>
    </xf>
    <xf numFmtId="0" fontId="23" fillId="8" borderId="22" xfId="0" applyFont="1" applyFill="1" applyBorder="1" applyAlignment="1">
      <alignment horizontal="center" vertical="center"/>
    </xf>
    <xf numFmtId="49" fontId="23" fillId="8" borderId="22" xfId="0" applyNumberFormat="1" applyFont="1" applyFill="1" applyBorder="1" applyAlignment="1">
      <alignment horizontal="left" vertical="center" wrapText="1"/>
    </xf>
    <xf numFmtId="0" fontId="23" fillId="8" borderId="22" xfId="0" applyFont="1" applyFill="1" applyBorder="1" applyAlignment="1">
      <alignment horizontal="left" vertical="center" wrapText="1"/>
    </xf>
    <xf numFmtId="0" fontId="23" fillId="8" borderId="22" xfId="0" applyFont="1" applyFill="1" applyBorder="1" applyAlignment="1">
      <alignment horizontal="center" vertical="center" wrapText="1"/>
    </xf>
    <xf numFmtId="167" fontId="23" fillId="8" borderId="22" xfId="0" applyNumberFormat="1" applyFont="1" applyFill="1" applyBorder="1" applyAlignment="1">
      <alignment vertical="center"/>
    </xf>
    <xf numFmtId="167" fontId="23" fillId="5" borderId="22" xfId="0" applyNumberFormat="1" applyFont="1" applyFill="1" applyBorder="1" applyAlignment="1">
      <alignment vertical="center"/>
    </xf>
    <xf numFmtId="0" fontId="23" fillId="9" borderId="22" xfId="0" applyFont="1" applyFill="1" applyBorder="1" applyAlignment="1">
      <alignment horizontal="center" vertical="center"/>
    </xf>
    <xf numFmtId="49" fontId="23" fillId="9" borderId="22" xfId="0" applyNumberFormat="1" applyFont="1" applyFill="1" applyBorder="1" applyAlignment="1">
      <alignment horizontal="left" vertical="center" wrapText="1"/>
    </xf>
    <xf numFmtId="0" fontId="23" fillId="9" borderId="22" xfId="0" applyFont="1" applyFill="1" applyBorder="1" applyAlignment="1">
      <alignment horizontal="left" vertical="center" wrapText="1"/>
    </xf>
    <xf numFmtId="0" fontId="23" fillId="9" borderId="22" xfId="0" applyFont="1" applyFill="1" applyBorder="1" applyAlignment="1">
      <alignment horizontal="center" vertical="center" wrapText="1"/>
    </xf>
    <xf numFmtId="167" fontId="23" fillId="9" borderId="22" xfId="0" applyNumberFormat="1" applyFont="1" applyFill="1" applyBorder="1" applyAlignment="1">
      <alignment vertical="center"/>
    </xf>
    <xf numFmtId="0" fontId="23" fillId="6" borderId="22" xfId="0" applyFont="1" applyFill="1" applyBorder="1" applyAlignment="1">
      <alignment horizontal="center" vertical="center" wrapText="1"/>
    </xf>
    <xf numFmtId="167" fontId="23" fillId="6" borderId="22" xfId="0" applyNumberFormat="1" applyFont="1" applyFill="1" applyBorder="1" applyAlignment="1">
      <alignment vertical="center"/>
    </xf>
    <xf numFmtId="0" fontId="23" fillId="5" borderId="22" xfId="0" applyFont="1" applyFill="1" applyBorder="1" applyAlignment="1">
      <alignment horizontal="center" vertical="center"/>
    </xf>
    <xf numFmtId="49" fontId="23" fillId="5" borderId="22" xfId="0" applyNumberFormat="1" applyFont="1" applyFill="1" applyBorder="1" applyAlignment="1">
      <alignment horizontal="left" vertical="center" wrapText="1"/>
    </xf>
    <xf numFmtId="0" fontId="23" fillId="5" borderId="22" xfId="0" applyFont="1" applyFill="1" applyBorder="1" applyAlignment="1">
      <alignment horizontal="left" vertical="center" wrapText="1"/>
    </xf>
    <xf numFmtId="0" fontId="23" fillId="5" borderId="22" xfId="0" applyFont="1" applyFill="1" applyBorder="1" applyAlignment="1">
      <alignment horizontal="center" vertical="center" wrapText="1"/>
    </xf>
    <xf numFmtId="0" fontId="23" fillId="6" borderId="22" xfId="0" applyFont="1" applyFill="1" applyBorder="1" applyAlignment="1">
      <alignment horizontal="center" vertical="center"/>
    </xf>
    <xf numFmtId="49" fontId="23" fillId="6" borderId="22" xfId="0" applyNumberFormat="1" applyFont="1" applyFill="1" applyBorder="1" applyAlignment="1">
      <alignment horizontal="left" vertical="center" wrapText="1"/>
    </xf>
    <xf numFmtId="0" fontId="23" fillId="6" borderId="22" xfId="0" applyFont="1" applyFill="1" applyBorder="1" applyAlignment="1">
      <alignment horizontal="left" vertical="center" wrapText="1"/>
    </xf>
    <xf numFmtId="0" fontId="38" fillId="6" borderId="22" xfId="0" applyFont="1" applyFill="1" applyBorder="1" applyAlignment="1">
      <alignment horizontal="center" vertical="center"/>
    </xf>
    <xf numFmtId="49" fontId="38" fillId="6" borderId="22" xfId="0" applyNumberFormat="1" applyFont="1" applyFill="1" applyBorder="1" applyAlignment="1">
      <alignment horizontal="left" vertical="center" wrapText="1"/>
    </xf>
    <xf numFmtId="0" fontId="38" fillId="6" borderId="22" xfId="0" applyFont="1" applyFill="1" applyBorder="1" applyAlignment="1">
      <alignment horizontal="left" vertical="center" wrapText="1"/>
    </xf>
    <xf numFmtId="0" fontId="38" fillId="6" borderId="22" xfId="0" applyFont="1" applyFill="1" applyBorder="1" applyAlignment="1">
      <alignment horizontal="center" vertical="center" wrapText="1"/>
    </xf>
    <xf numFmtId="167" fontId="38" fillId="6" borderId="22" xfId="0" applyNumberFormat="1" applyFont="1" applyFill="1" applyBorder="1" applyAlignment="1">
      <alignment vertical="center"/>
    </xf>
    <xf numFmtId="49" fontId="44" fillId="7" borderId="22" xfId="0" applyNumberFormat="1" applyFont="1" applyFill="1" applyBorder="1" applyAlignment="1">
      <alignment horizontal="left" vertical="center" wrapText="1"/>
    </xf>
    <xf numFmtId="0" fontId="45" fillId="7" borderId="20" xfId="0" applyFont="1" applyFill="1" applyBorder="1" applyAlignment="1">
      <alignment horizontal="left" vertical="center"/>
    </xf>
    <xf numFmtId="0" fontId="45" fillId="7" borderId="20" xfId="0" applyFont="1" applyFill="1" applyBorder="1" applyAlignment="1">
      <alignment vertical="center"/>
    </xf>
    <xf numFmtId="4" fontId="45" fillId="7" borderId="20" xfId="0" applyNumberFormat="1" applyFont="1" applyFill="1" applyBorder="1" applyAlignment="1">
      <alignment vertical="center"/>
    </xf>
    <xf numFmtId="0" fontId="46" fillId="7" borderId="0" xfId="0" applyFont="1" applyFill="1"/>
    <xf numFmtId="0" fontId="46" fillId="7" borderId="0" xfId="0" applyFont="1" applyFill="1" applyAlignment="1">
      <alignment horizontal="left"/>
    </xf>
    <xf numFmtId="0" fontId="45" fillId="7" borderId="0" xfId="0" applyFont="1" applyFill="1" applyAlignment="1">
      <alignment horizontal="left"/>
    </xf>
    <xf numFmtId="0" fontId="46" fillId="7" borderId="0" xfId="0" applyFont="1" applyFill="1" applyProtection="1">
      <protection locked="0"/>
    </xf>
    <xf numFmtId="4" fontId="45" fillId="7" borderId="0" xfId="0" applyNumberFormat="1" applyFont="1" applyFill="1"/>
    <xf numFmtId="0" fontId="47" fillId="7" borderId="22" xfId="0" applyFont="1" applyFill="1" applyBorder="1" applyAlignment="1">
      <alignment horizontal="center" vertical="center"/>
    </xf>
    <xf numFmtId="49" fontId="47" fillId="7" borderId="22" xfId="0" applyNumberFormat="1" applyFont="1" applyFill="1" applyBorder="1" applyAlignment="1">
      <alignment horizontal="left" vertical="center" wrapText="1"/>
    </xf>
    <xf numFmtId="0" fontId="47" fillId="7" borderId="22" xfId="0" applyFont="1" applyFill="1" applyBorder="1" applyAlignment="1">
      <alignment horizontal="left" vertical="center" wrapText="1"/>
    </xf>
    <xf numFmtId="0" fontId="47" fillId="7" borderId="22" xfId="0" applyFont="1" applyFill="1" applyBorder="1" applyAlignment="1">
      <alignment horizontal="center" vertical="center" wrapText="1"/>
    </xf>
    <xf numFmtId="167" fontId="47" fillId="7" borderId="22" xfId="0" applyNumberFormat="1" applyFont="1" applyFill="1" applyBorder="1" applyAlignment="1">
      <alignment vertical="center"/>
    </xf>
    <xf numFmtId="4" fontId="47" fillId="7" borderId="22" xfId="0" applyNumberFormat="1" applyFont="1" applyFill="1" applyBorder="1" applyAlignment="1" applyProtection="1">
      <alignment vertical="center"/>
      <protection locked="0"/>
    </xf>
    <xf numFmtId="4" fontId="47" fillId="7" borderId="22" xfId="0" applyNumberFormat="1" applyFont="1" applyFill="1" applyBorder="1" applyAlignment="1">
      <alignment vertical="center"/>
    </xf>
    <xf numFmtId="0" fontId="44" fillId="7" borderId="22" xfId="0" applyFont="1" applyFill="1" applyBorder="1" applyAlignment="1">
      <alignment horizontal="center" vertical="center"/>
    </xf>
    <xf numFmtId="0" fontId="44" fillId="7" borderId="22" xfId="0" applyFont="1" applyFill="1" applyBorder="1" applyAlignment="1">
      <alignment horizontal="left" vertical="center" wrapText="1"/>
    </xf>
    <xf numFmtId="0" fontId="44" fillId="7" borderId="22" xfId="0" applyFont="1" applyFill="1" applyBorder="1" applyAlignment="1">
      <alignment horizontal="center" vertical="center" wrapText="1"/>
    </xf>
    <xf numFmtId="167" fontId="44" fillId="7" borderId="22" xfId="0" applyNumberFormat="1" applyFont="1" applyFill="1" applyBorder="1" applyAlignment="1">
      <alignment vertical="center"/>
    </xf>
    <xf numFmtId="4" fontId="44" fillId="7" borderId="22" xfId="0" applyNumberFormat="1" applyFont="1" applyFill="1" applyBorder="1" applyAlignment="1" applyProtection="1">
      <alignment vertical="center"/>
      <protection locked="0"/>
    </xf>
    <xf numFmtId="4" fontId="44" fillId="7" borderId="22" xfId="0" applyNumberFormat="1" applyFont="1" applyFill="1" applyBorder="1" applyAlignment="1">
      <alignment vertical="center"/>
    </xf>
    <xf numFmtId="0" fontId="46" fillId="0" borderId="0" xfId="0" applyFont="1"/>
    <xf numFmtId="0" fontId="46" fillId="0" borderId="0" xfId="0" applyFont="1" applyAlignment="1">
      <alignment vertical="center"/>
    </xf>
    <xf numFmtId="0" fontId="46" fillId="0" borderId="3" xfId="0" applyFont="1" applyBorder="1"/>
    <xf numFmtId="0" fontId="46" fillId="0" borderId="14" xfId="0" applyFont="1" applyBorder="1"/>
    <xf numFmtId="166" fontId="46" fillId="0" borderId="0" xfId="0" applyNumberFormat="1" applyFont="1"/>
    <xf numFmtId="166" fontId="46" fillId="0" borderId="15" xfId="0" applyNumberFormat="1" applyFont="1" applyBorder="1"/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4" fontId="46" fillId="0" borderId="0" xfId="0" applyNumberFormat="1" applyFont="1" applyAlignment="1">
      <alignment vertical="center"/>
    </xf>
    <xf numFmtId="0" fontId="48" fillId="0" borderId="3" xfId="0" applyFont="1" applyBorder="1" applyAlignment="1">
      <alignment vertical="center"/>
    </xf>
    <xf numFmtId="0" fontId="47" fillId="0" borderId="14" xfId="0" applyFont="1" applyBorder="1" applyAlignment="1" applyProtection="1">
      <alignment horizontal="left" vertical="center"/>
      <protection locked="0"/>
    </xf>
    <xf numFmtId="0" fontId="47" fillId="0" borderId="0" xfId="0" applyFont="1" applyAlignment="1">
      <alignment horizontal="center" vertical="center"/>
    </xf>
    <xf numFmtId="166" fontId="44" fillId="0" borderId="0" xfId="0" applyNumberFormat="1" applyFont="1" applyAlignment="1">
      <alignment vertical="center"/>
    </xf>
    <xf numFmtId="166" fontId="44" fillId="0" borderId="15" xfId="0" applyNumberFormat="1" applyFont="1" applyBorder="1" applyAlignment="1">
      <alignment vertical="center"/>
    </xf>
    <xf numFmtId="0" fontId="44" fillId="0" borderId="0" xfId="0" applyFont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6" fillId="0" borderId="3" xfId="0" applyFont="1" applyBorder="1" applyAlignment="1">
      <alignment vertical="center"/>
    </xf>
    <xf numFmtId="0" fontId="44" fillId="0" borderId="14" xfId="0" applyFont="1" applyBorder="1" applyAlignment="1" applyProtection="1">
      <alignment horizontal="left" vertical="center"/>
      <protection locked="0"/>
    </xf>
    <xf numFmtId="0" fontId="44" fillId="0" borderId="0" xfId="0" applyFont="1" applyAlignment="1">
      <alignment horizontal="center" vertical="center"/>
    </xf>
    <xf numFmtId="0" fontId="47" fillId="0" borderId="22" xfId="0" applyFont="1" applyBorder="1" applyAlignment="1">
      <alignment horizontal="left" vertical="center" wrapText="1"/>
    </xf>
    <xf numFmtId="0" fontId="44" fillId="0" borderId="22" xfId="0" applyFont="1" applyBorder="1" applyAlignment="1">
      <alignment horizontal="left" vertical="center" wrapText="1"/>
    </xf>
    <xf numFmtId="0" fontId="0" fillId="0" borderId="3" xfId="0" applyBorder="1" applyAlignment="1" applyProtection="1">
      <alignment vertical="center"/>
      <protection locked="0"/>
    </xf>
    <xf numFmtId="0" fontId="23" fillId="0" borderId="22" xfId="0" applyFont="1" applyBorder="1" applyAlignment="1" applyProtection="1">
      <alignment horizontal="center" vertical="center"/>
      <protection locked="0"/>
    </xf>
    <xf numFmtId="49" fontId="23" fillId="0" borderId="22" xfId="0" applyNumberFormat="1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center" vertical="center" wrapText="1"/>
      <protection locked="0"/>
    </xf>
    <xf numFmtId="167" fontId="23" fillId="0" borderId="22" xfId="0" applyNumberFormat="1" applyFont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  <protection locked="0"/>
    </xf>
    <xf numFmtId="0" fontId="38" fillId="0" borderId="22" xfId="0" applyFont="1" applyBorder="1" applyAlignment="1" applyProtection="1">
      <alignment horizontal="center" vertical="center"/>
      <protection locked="0"/>
    </xf>
    <xf numFmtId="49" fontId="38" fillId="0" borderId="22" xfId="0" applyNumberFormat="1" applyFont="1" applyBorder="1" applyAlignment="1" applyProtection="1">
      <alignment horizontal="left" vertical="center" wrapText="1"/>
      <protection locked="0"/>
    </xf>
    <xf numFmtId="0" fontId="38" fillId="0" borderId="22" xfId="0" applyFont="1" applyBorder="1" applyAlignment="1" applyProtection="1">
      <alignment horizontal="left" vertical="center" wrapText="1"/>
      <protection locked="0"/>
    </xf>
    <xf numFmtId="0" fontId="38" fillId="0" borderId="22" xfId="0" applyFont="1" applyBorder="1" applyAlignment="1" applyProtection="1">
      <alignment horizontal="center" vertical="center" wrapText="1"/>
      <protection locked="0"/>
    </xf>
    <xf numFmtId="167" fontId="38" fillId="0" borderId="22" xfId="0" applyNumberFormat="1" applyFont="1" applyBorder="1" applyAlignment="1" applyProtection="1">
      <alignment vertical="center"/>
      <protection locked="0"/>
    </xf>
    <xf numFmtId="4" fontId="38" fillId="0" borderId="22" xfId="0" applyNumberFormat="1" applyFont="1" applyBorder="1" applyAlignment="1" applyProtection="1">
      <alignment vertical="center"/>
      <protection locked="0"/>
    </xf>
    <xf numFmtId="0" fontId="42" fillId="11" borderId="0" xfId="0" applyFont="1" applyFill="1"/>
    <xf numFmtId="0" fontId="38" fillId="11" borderId="22" xfId="0" applyFont="1" applyFill="1" applyBorder="1" applyAlignment="1" applyProtection="1">
      <alignment horizontal="center" vertical="center"/>
      <protection locked="0"/>
    </xf>
    <xf numFmtId="49" fontId="38" fillId="11" borderId="22" xfId="0" applyNumberFormat="1" applyFont="1" applyFill="1" applyBorder="1" applyAlignment="1" applyProtection="1">
      <alignment horizontal="left" vertical="center" wrapText="1"/>
      <protection locked="0"/>
    </xf>
    <xf numFmtId="0" fontId="38" fillId="11" borderId="22" xfId="0" applyFont="1" applyFill="1" applyBorder="1" applyAlignment="1" applyProtection="1">
      <alignment horizontal="left" vertical="center" wrapText="1"/>
      <protection locked="0"/>
    </xf>
    <xf numFmtId="0" fontId="38" fillId="11" borderId="22" xfId="0" applyFont="1" applyFill="1" applyBorder="1" applyAlignment="1" applyProtection="1">
      <alignment horizontal="center" vertical="center" wrapText="1"/>
      <protection locked="0"/>
    </xf>
    <xf numFmtId="167" fontId="38" fillId="11" borderId="22" xfId="0" applyNumberFormat="1" applyFont="1" applyFill="1" applyBorder="1" applyAlignment="1" applyProtection="1">
      <alignment vertical="center"/>
      <protection locked="0"/>
    </xf>
    <xf numFmtId="0" fontId="0" fillId="11" borderId="0" xfId="0" applyFill="1" applyAlignment="1">
      <alignment vertical="center"/>
    </xf>
    <xf numFmtId="0" fontId="35" fillId="11" borderId="0" xfId="0" applyFont="1" applyFill="1" applyAlignment="1">
      <alignment horizontal="left" vertical="center"/>
    </xf>
    <xf numFmtId="0" fontId="36" fillId="11" borderId="0" xfId="0" applyFont="1" applyFill="1" applyAlignment="1">
      <alignment vertical="center" wrapText="1"/>
    </xf>
    <xf numFmtId="0" fontId="38" fillId="6" borderId="22" xfId="0" applyFont="1" applyFill="1" applyBorder="1" applyAlignment="1" applyProtection="1">
      <alignment horizontal="center" vertical="center"/>
      <protection locked="0"/>
    </xf>
    <xf numFmtId="49" fontId="38" fillId="6" borderId="22" xfId="0" applyNumberFormat="1" applyFont="1" applyFill="1" applyBorder="1" applyAlignment="1" applyProtection="1">
      <alignment horizontal="left" vertical="center" wrapText="1"/>
      <protection locked="0"/>
    </xf>
    <xf numFmtId="0" fontId="38" fillId="6" borderId="22" xfId="0" applyFont="1" applyFill="1" applyBorder="1" applyAlignment="1" applyProtection="1">
      <alignment horizontal="left" vertical="center" wrapText="1"/>
      <protection locked="0"/>
    </xf>
    <xf numFmtId="0" fontId="38" fillId="6" borderId="22" xfId="0" applyFont="1" applyFill="1" applyBorder="1" applyAlignment="1" applyProtection="1">
      <alignment horizontal="center" vertical="center" wrapText="1"/>
      <protection locked="0"/>
    </xf>
    <xf numFmtId="167" fontId="38" fillId="6" borderId="22" xfId="0" applyNumberFormat="1" applyFont="1" applyFill="1" applyBorder="1" applyAlignment="1" applyProtection="1">
      <alignment vertical="center"/>
      <protection locked="0"/>
    </xf>
    <xf numFmtId="4" fontId="38" fillId="6" borderId="22" xfId="0" applyNumberFormat="1" applyFont="1" applyFill="1" applyBorder="1" applyAlignment="1" applyProtection="1">
      <alignment vertical="center"/>
      <protection locked="0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5" fillId="10" borderId="0" xfId="0" applyFont="1" applyFill="1" applyAlignment="1">
      <alignment horizontal="center" vertical="center"/>
    </xf>
    <xf numFmtId="0" fontId="0" fillId="0" borderId="0" xfId="0"/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3" fillId="4" borderId="6" xfId="0" applyFont="1" applyFill="1" applyBorder="1" applyAlignment="1">
      <alignment horizontal="center" vertical="center"/>
    </xf>
    <xf numFmtId="0" fontId="23" fillId="4" borderId="7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4" fontId="29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0" fontId="23" fillId="4" borderId="7" xfId="0" applyFont="1" applyFill="1" applyBorder="1" applyAlignment="1">
      <alignment horizontal="center" vertical="center"/>
    </xf>
    <xf numFmtId="4" fontId="25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4" fontId="18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23" fillId="4" borderId="7" xfId="0" applyFont="1" applyFill="1" applyBorder="1" applyAlignment="1">
      <alignment horizontal="right"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3" fillId="4" borderId="8" xfId="0" applyFont="1" applyFill="1" applyBorder="1" applyAlignment="1">
      <alignment horizontal="left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colors>
    <mruColors>
      <color rgb="FFFCD77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17"/>
  <sheetViews>
    <sheetView showGridLines="0" topLeftCell="A16" workbookViewId="0">
      <selection activeCell="A107" sqref="A107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pans="1:74" ht="36.950000000000003" customHeight="1">
      <c r="AR2" s="310"/>
      <c r="AS2" s="310"/>
      <c r="AT2" s="310"/>
      <c r="AU2" s="310"/>
      <c r="AV2" s="310"/>
      <c r="AW2" s="310"/>
      <c r="AX2" s="310"/>
      <c r="AY2" s="310"/>
      <c r="AZ2" s="310"/>
      <c r="BA2" s="310"/>
      <c r="BB2" s="310"/>
      <c r="BC2" s="310"/>
      <c r="BD2" s="310"/>
      <c r="BE2" s="310"/>
      <c r="BS2" s="17" t="s">
        <v>6</v>
      </c>
      <c r="BT2" s="17" t="s">
        <v>7</v>
      </c>
    </row>
    <row r="3" spans="1:74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ht="24.95" customHeight="1">
      <c r="B4" s="20"/>
      <c r="D4" s="21" t="s">
        <v>9</v>
      </c>
      <c r="AR4" s="20"/>
      <c r="AS4" s="22" t="s">
        <v>10</v>
      </c>
      <c r="BE4" s="23" t="s">
        <v>11</v>
      </c>
      <c r="BS4" s="17" t="s">
        <v>12</v>
      </c>
    </row>
    <row r="5" spans="1:74" ht="12" customHeight="1">
      <c r="B5" s="20"/>
      <c r="D5" s="24" t="s">
        <v>13</v>
      </c>
      <c r="K5" s="312" t="s">
        <v>14</v>
      </c>
      <c r="L5" s="310"/>
      <c r="M5" s="310"/>
      <c r="N5" s="310"/>
      <c r="O5" s="310"/>
      <c r="P5" s="310"/>
      <c r="Q5" s="310"/>
      <c r="R5" s="310"/>
      <c r="S5" s="310"/>
      <c r="T5" s="310"/>
      <c r="U5" s="310"/>
      <c r="V5" s="310"/>
      <c r="W5" s="310"/>
      <c r="X5" s="310"/>
      <c r="Y5" s="310"/>
      <c r="Z5" s="310"/>
      <c r="AA5" s="310"/>
      <c r="AB5" s="310"/>
      <c r="AC5" s="310"/>
      <c r="AD5" s="310"/>
      <c r="AE5" s="310"/>
      <c r="AF5" s="310"/>
      <c r="AG5" s="310"/>
      <c r="AH5" s="310"/>
      <c r="AI5" s="310"/>
      <c r="AJ5" s="310"/>
      <c r="AK5" s="310"/>
      <c r="AL5" s="310"/>
      <c r="AM5" s="310"/>
      <c r="AN5" s="310"/>
      <c r="AO5" s="310"/>
      <c r="AR5" s="20"/>
      <c r="BE5" s="322" t="s">
        <v>15</v>
      </c>
      <c r="BS5" s="17" t="s">
        <v>6</v>
      </c>
    </row>
    <row r="6" spans="1:74" ht="36.950000000000003" customHeight="1">
      <c r="B6" s="20"/>
      <c r="D6" s="26" t="s">
        <v>16</v>
      </c>
      <c r="K6" s="325" t="s">
        <v>17</v>
      </c>
      <c r="L6" s="310"/>
      <c r="M6" s="310"/>
      <c r="N6" s="310"/>
      <c r="O6" s="310"/>
      <c r="P6" s="310"/>
      <c r="Q6" s="310"/>
      <c r="R6" s="310"/>
      <c r="S6" s="310"/>
      <c r="T6" s="310"/>
      <c r="U6" s="310"/>
      <c r="V6" s="310"/>
      <c r="W6" s="310"/>
      <c r="X6" s="310"/>
      <c r="Y6" s="310"/>
      <c r="Z6" s="310"/>
      <c r="AA6" s="310"/>
      <c r="AB6" s="310"/>
      <c r="AC6" s="310"/>
      <c r="AD6" s="310"/>
      <c r="AE6" s="310"/>
      <c r="AF6" s="310"/>
      <c r="AG6" s="310"/>
      <c r="AH6" s="310"/>
      <c r="AI6" s="310"/>
      <c r="AJ6" s="310"/>
      <c r="AK6" s="310"/>
      <c r="AL6" s="310"/>
      <c r="AM6" s="310"/>
      <c r="AN6" s="310"/>
      <c r="AO6" s="310"/>
      <c r="AR6" s="20"/>
      <c r="BE6" s="323"/>
      <c r="BS6" s="17" t="s">
        <v>6</v>
      </c>
    </row>
    <row r="7" spans="1:74" ht="12" customHeight="1">
      <c r="B7" s="20"/>
      <c r="D7" s="27" t="s">
        <v>18</v>
      </c>
      <c r="K7" s="25" t="s">
        <v>1</v>
      </c>
      <c r="AK7" s="27" t="s">
        <v>19</v>
      </c>
      <c r="AN7" s="25" t="s">
        <v>1</v>
      </c>
      <c r="AR7" s="20"/>
      <c r="BE7" s="323"/>
      <c r="BS7" s="17" t="s">
        <v>6</v>
      </c>
    </row>
    <row r="8" spans="1:74" ht="12" customHeight="1">
      <c r="B8" s="20"/>
      <c r="D8" s="27" t="s">
        <v>20</v>
      </c>
      <c r="K8" s="25" t="s">
        <v>21</v>
      </c>
      <c r="AK8" s="27" t="s">
        <v>22</v>
      </c>
      <c r="AN8" s="28" t="s">
        <v>23</v>
      </c>
      <c r="AR8" s="20"/>
      <c r="BE8" s="323"/>
      <c r="BS8" s="17" t="s">
        <v>6</v>
      </c>
    </row>
    <row r="9" spans="1:74" ht="14.45" customHeight="1">
      <c r="B9" s="20"/>
      <c r="AR9" s="20"/>
      <c r="BE9" s="323"/>
      <c r="BS9" s="17" t="s">
        <v>6</v>
      </c>
    </row>
    <row r="10" spans="1:74" ht="12" customHeight="1">
      <c r="B10" s="20"/>
      <c r="D10" s="27" t="s">
        <v>24</v>
      </c>
      <c r="AK10" s="27" t="s">
        <v>25</v>
      </c>
      <c r="AN10" s="25" t="s">
        <v>1</v>
      </c>
      <c r="AR10" s="20"/>
      <c r="BE10" s="323"/>
      <c r="BS10" s="17" t="s">
        <v>6</v>
      </c>
    </row>
    <row r="11" spans="1:74" ht="18.399999999999999" customHeight="1">
      <c r="B11" s="20"/>
      <c r="E11" s="25" t="s">
        <v>26</v>
      </c>
      <c r="AK11" s="27" t="s">
        <v>27</v>
      </c>
      <c r="AN11" s="25" t="s">
        <v>1</v>
      </c>
      <c r="AR11" s="20"/>
      <c r="BE11" s="323"/>
      <c r="BS11" s="17" t="s">
        <v>6</v>
      </c>
    </row>
    <row r="12" spans="1:74" ht="6.95" customHeight="1">
      <c r="B12" s="20"/>
      <c r="AR12" s="20"/>
      <c r="BE12" s="323"/>
      <c r="BS12" s="17" t="s">
        <v>6</v>
      </c>
    </row>
    <row r="13" spans="1:74" ht="12" customHeight="1">
      <c r="B13" s="20"/>
      <c r="D13" s="27" t="s">
        <v>28</v>
      </c>
      <c r="AK13" s="27" t="s">
        <v>25</v>
      </c>
      <c r="AN13" s="29" t="s">
        <v>29</v>
      </c>
      <c r="AR13" s="20"/>
      <c r="BE13" s="323"/>
      <c r="BS13" s="17" t="s">
        <v>6</v>
      </c>
    </row>
    <row r="14" spans="1:74" ht="12.75">
      <c r="B14" s="20"/>
      <c r="E14" s="326" t="s">
        <v>29</v>
      </c>
      <c r="F14" s="327"/>
      <c r="G14" s="327"/>
      <c r="H14" s="327"/>
      <c r="I14" s="327"/>
      <c r="J14" s="327"/>
      <c r="K14" s="327"/>
      <c r="L14" s="327"/>
      <c r="M14" s="327"/>
      <c r="N14" s="327"/>
      <c r="O14" s="327"/>
      <c r="P14" s="327"/>
      <c r="Q14" s="327"/>
      <c r="R14" s="327"/>
      <c r="S14" s="327"/>
      <c r="T14" s="327"/>
      <c r="U14" s="327"/>
      <c r="V14" s="327"/>
      <c r="W14" s="327"/>
      <c r="X14" s="327"/>
      <c r="Y14" s="327"/>
      <c r="Z14" s="327"/>
      <c r="AA14" s="327"/>
      <c r="AB14" s="327"/>
      <c r="AC14" s="327"/>
      <c r="AD14" s="327"/>
      <c r="AE14" s="327"/>
      <c r="AF14" s="327"/>
      <c r="AG14" s="327"/>
      <c r="AH14" s="327"/>
      <c r="AI14" s="327"/>
      <c r="AJ14" s="327"/>
      <c r="AK14" s="27" t="s">
        <v>27</v>
      </c>
      <c r="AN14" s="29" t="s">
        <v>29</v>
      </c>
      <c r="AR14" s="20"/>
      <c r="BE14" s="323"/>
      <c r="BS14" s="17" t="s">
        <v>6</v>
      </c>
    </row>
    <row r="15" spans="1:74" ht="6.95" customHeight="1">
      <c r="B15" s="20"/>
      <c r="AR15" s="20"/>
      <c r="BE15" s="323"/>
      <c r="BS15" s="17" t="s">
        <v>4</v>
      </c>
    </row>
    <row r="16" spans="1:74" ht="12" customHeight="1">
      <c r="B16" s="20"/>
      <c r="D16" s="27" t="s">
        <v>30</v>
      </c>
      <c r="AK16" s="27" t="s">
        <v>25</v>
      </c>
      <c r="AN16" s="25" t="s">
        <v>1</v>
      </c>
      <c r="AR16" s="20"/>
      <c r="BE16" s="323"/>
      <c r="BS16" s="17" t="s">
        <v>4</v>
      </c>
    </row>
    <row r="17" spans="2:71" ht="18.399999999999999" customHeight="1">
      <c r="B17" s="20"/>
      <c r="E17" s="25" t="s">
        <v>31</v>
      </c>
      <c r="AK17" s="27" t="s">
        <v>27</v>
      </c>
      <c r="AN17" s="25" t="s">
        <v>1</v>
      </c>
      <c r="AR17" s="20"/>
      <c r="BE17" s="323"/>
      <c r="BS17" s="17" t="s">
        <v>32</v>
      </c>
    </row>
    <row r="18" spans="2:71" ht="6.95" customHeight="1">
      <c r="B18" s="20"/>
      <c r="AR18" s="20"/>
      <c r="BE18" s="323"/>
      <c r="BS18" s="17" t="s">
        <v>6</v>
      </c>
    </row>
    <row r="19" spans="2:71" ht="12" customHeight="1">
      <c r="B19" s="20"/>
      <c r="D19" s="27" t="s">
        <v>33</v>
      </c>
      <c r="AK19" s="27" t="s">
        <v>25</v>
      </c>
      <c r="AN19" s="25" t="s">
        <v>1</v>
      </c>
      <c r="AR19" s="20"/>
      <c r="BE19" s="323"/>
      <c r="BS19" s="17" t="s">
        <v>6</v>
      </c>
    </row>
    <row r="20" spans="2:71" ht="18.399999999999999" customHeight="1">
      <c r="B20" s="20"/>
      <c r="E20" s="25" t="s">
        <v>34</v>
      </c>
      <c r="AK20" s="27" t="s">
        <v>27</v>
      </c>
      <c r="AN20" s="25" t="s">
        <v>1</v>
      </c>
      <c r="AR20" s="20"/>
      <c r="BE20" s="323"/>
      <c r="BS20" s="17" t="s">
        <v>32</v>
      </c>
    </row>
    <row r="21" spans="2:71" ht="6.95" customHeight="1">
      <c r="B21" s="20"/>
      <c r="AR21" s="20"/>
      <c r="BE21" s="323"/>
    </row>
    <row r="22" spans="2:71" ht="12" customHeight="1">
      <c r="B22" s="20"/>
      <c r="D22" s="27" t="s">
        <v>35</v>
      </c>
      <c r="AR22" s="20"/>
      <c r="BE22" s="323"/>
    </row>
    <row r="23" spans="2:71" ht="143.25" customHeight="1">
      <c r="B23" s="20"/>
      <c r="E23" s="313" t="s">
        <v>36</v>
      </c>
      <c r="F23" s="313"/>
      <c r="G23" s="313"/>
      <c r="H23" s="313"/>
      <c r="I23" s="313"/>
      <c r="J23" s="313"/>
      <c r="K23" s="313"/>
      <c r="L23" s="313"/>
      <c r="M23" s="313"/>
      <c r="N23" s="313"/>
      <c r="O23" s="313"/>
      <c r="P23" s="313"/>
      <c r="Q23" s="313"/>
      <c r="R23" s="313"/>
      <c r="S23" s="313"/>
      <c r="T23" s="313"/>
      <c r="U23" s="313"/>
      <c r="V23" s="313"/>
      <c r="W23" s="313"/>
      <c r="X23" s="313"/>
      <c r="Y23" s="313"/>
      <c r="Z23" s="313"/>
      <c r="AA23" s="313"/>
      <c r="AB23" s="313"/>
      <c r="AC23" s="313"/>
      <c r="AD23" s="313"/>
      <c r="AE23" s="313"/>
      <c r="AF23" s="313"/>
      <c r="AG23" s="313"/>
      <c r="AH23" s="313"/>
      <c r="AI23" s="313"/>
      <c r="AJ23" s="313"/>
      <c r="AK23" s="313"/>
      <c r="AL23" s="313"/>
      <c r="AM23" s="313"/>
      <c r="AN23" s="313"/>
      <c r="AR23" s="20"/>
      <c r="BE23" s="323"/>
    </row>
    <row r="24" spans="2:71" ht="6.95" customHeight="1">
      <c r="B24" s="20"/>
      <c r="AR24" s="20"/>
      <c r="BE24" s="323"/>
    </row>
    <row r="25" spans="2:71" ht="6.95" customHeight="1">
      <c r="B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20"/>
      <c r="BE25" s="323"/>
    </row>
    <row r="26" spans="2:71" s="1" customFormat="1" ht="25.9" customHeight="1">
      <c r="B26" s="32"/>
      <c r="D26" s="33" t="s">
        <v>37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28">
        <f>ROUND(AG94,2)</f>
        <v>0</v>
      </c>
      <c r="AL26" s="329"/>
      <c r="AM26" s="329"/>
      <c r="AN26" s="329"/>
      <c r="AO26" s="329"/>
      <c r="AR26" s="32"/>
      <c r="BE26" s="323"/>
    </row>
    <row r="27" spans="2:71" s="1" customFormat="1" ht="6.95" customHeight="1">
      <c r="B27" s="32"/>
      <c r="AR27" s="32"/>
      <c r="BE27" s="323"/>
    </row>
    <row r="28" spans="2:71" s="1" customFormat="1" ht="12.75">
      <c r="B28" s="32"/>
      <c r="L28" s="330" t="s">
        <v>38</v>
      </c>
      <c r="M28" s="330"/>
      <c r="N28" s="330"/>
      <c r="O28" s="330"/>
      <c r="P28" s="330"/>
      <c r="W28" s="330" t="s">
        <v>39</v>
      </c>
      <c r="X28" s="330"/>
      <c r="Y28" s="330"/>
      <c r="Z28" s="330"/>
      <c r="AA28" s="330"/>
      <c r="AB28" s="330"/>
      <c r="AC28" s="330"/>
      <c r="AD28" s="330"/>
      <c r="AE28" s="330"/>
      <c r="AK28" s="330" t="s">
        <v>40</v>
      </c>
      <c r="AL28" s="330"/>
      <c r="AM28" s="330"/>
      <c r="AN28" s="330"/>
      <c r="AO28" s="330"/>
      <c r="AR28" s="32"/>
      <c r="BE28" s="323"/>
    </row>
    <row r="29" spans="2:71" s="2" customFormat="1" ht="14.45" customHeight="1">
      <c r="B29" s="36"/>
      <c r="D29" s="27" t="s">
        <v>41</v>
      </c>
      <c r="F29" s="27" t="s">
        <v>42</v>
      </c>
      <c r="L29" s="333">
        <v>0.21</v>
      </c>
      <c r="M29" s="332"/>
      <c r="N29" s="332"/>
      <c r="O29" s="332"/>
      <c r="P29" s="332"/>
      <c r="W29" s="331">
        <f>ROUND(AZ94, 2)</f>
        <v>0</v>
      </c>
      <c r="X29" s="332"/>
      <c r="Y29" s="332"/>
      <c r="Z29" s="332"/>
      <c r="AA29" s="332"/>
      <c r="AB29" s="332"/>
      <c r="AC29" s="332"/>
      <c r="AD29" s="332"/>
      <c r="AE29" s="332"/>
      <c r="AK29" s="331">
        <f>ROUND(AV94, 2)</f>
        <v>0</v>
      </c>
      <c r="AL29" s="332"/>
      <c r="AM29" s="332"/>
      <c r="AN29" s="332"/>
      <c r="AO29" s="332"/>
      <c r="AR29" s="36"/>
      <c r="BE29" s="324"/>
    </row>
    <row r="30" spans="2:71" s="2" customFormat="1" ht="14.45" customHeight="1">
      <c r="B30" s="36"/>
      <c r="F30" s="27" t="s">
        <v>43</v>
      </c>
      <c r="L30" s="333">
        <v>0.12</v>
      </c>
      <c r="M30" s="332"/>
      <c r="N30" s="332"/>
      <c r="O30" s="332"/>
      <c r="P30" s="332"/>
      <c r="W30" s="331">
        <f>ROUND(BA94, 2)</f>
        <v>0</v>
      </c>
      <c r="X30" s="332"/>
      <c r="Y30" s="332"/>
      <c r="Z30" s="332"/>
      <c r="AA30" s="332"/>
      <c r="AB30" s="332"/>
      <c r="AC30" s="332"/>
      <c r="AD30" s="332"/>
      <c r="AE30" s="332"/>
      <c r="AK30" s="331">
        <f>ROUND(AW94, 2)</f>
        <v>0</v>
      </c>
      <c r="AL30" s="332"/>
      <c r="AM30" s="332"/>
      <c r="AN30" s="332"/>
      <c r="AO30" s="332"/>
      <c r="AR30" s="36"/>
      <c r="BE30" s="324"/>
    </row>
    <row r="31" spans="2:71" s="2" customFormat="1" ht="14.45" hidden="1" customHeight="1">
      <c r="B31" s="36"/>
      <c r="F31" s="27" t="s">
        <v>44</v>
      </c>
      <c r="L31" s="333">
        <v>0.21</v>
      </c>
      <c r="M31" s="332"/>
      <c r="N31" s="332"/>
      <c r="O31" s="332"/>
      <c r="P31" s="332"/>
      <c r="W31" s="331">
        <f>ROUND(BB94, 2)</f>
        <v>0</v>
      </c>
      <c r="X31" s="332"/>
      <c r="Y31" s="332"/>
      <c r="Z31" s="332"/>
      <c r="AA31" s="332"/>
      <c r="AB31" s="332"/>
      <c r="AC31" s="332"/>
      <c r="AD31" s="332"/>
      <c r="AE31" s="332"/>
      <c r="AK31" s="331">
        <v>0</v>
      </c>
      <c r="AL31" s="332"/>
      <c r="AM31" s="332"/>
      <c r="AN31" s="332"/>
      <c r="AO31" s="332"/>
      <c r="AR31" s="36"/>
      <c r="BE31" s="324"/>
    </row>
    <row r="32" spans="2:71" s="2" customFormat="1" ht="14.45" hidden="1" customHeight="1">
      <c r="B32" s="36"/>
      <c r="F32" s="27" t="s">
        <v>45</v>
      </c>
      <c r="L32" s="333">
        <v>0.12</v>
      </c>
      <c r="M32" s="332"/>
      <c r="N32" s="332"/>
      <c r="O32" s="332"/>
      <c r="P32" s="332"/>
      <c r="W32" s="331">
        <f>ROUND(BC94, 2)</f>
        <v>0</v>
      </c>
      <c r="X32" s="332"/>
      <c r="Y32" s="332"/>
      <c r="Z32" s="332"/>
      <c r="AA32" s="332"/>
      <c r="AB32" s="332"/>
      <c r="AC32" s="332"/>
      <c r="AD32" s="332"/>
      <c r="AE32" s="332"/>
      <c r="AK32" s="331">
        <v>0</v>
      </c>
      <c r="AL32" s="332"/>
      <c r="AM32" s="332"/>
      <c r="AN32" s="332"/>
      <c r="AO32" s="332"/>
      <c r="AR32" s="36"/>
      <c r="BE32" s="324"/>
    </row>
    <row r="33" spans="2:57" s="2" customFormat="1" ht="14.45" hidden="1" customHeight="1">
      <c r="B33" s="36"/>
      <c r="F33" s="27" t="s">
        <v>46</v>
      </c>
      <c r="L33" s="333">
        <v>0</v>
      </c>
      <c r="M33" s="332"/>
      <c r="N33" s="332"/>
      <c r="O33" s="332"/>
      <c r="P33" s="332"/>
      <c r="W33" s="331">
        <f>ROUND(BD94, 2)</f>
        <v>0</v>
      </c>
      <c r="X33" s="332"/>
      <c r="Y33" s="332"/>
      <c r="Z33" s="332"/>
      <c r="AA33" s="332"/>
      <c r="AB33" s="332"/>
      <c r="AC33" s="332"/>
      <c r="AD33" s="332"/>
      <c r="AE33" s="332"/>
      <c r="AK33" s="331">
        <v>0</v>
      </c>
      <c r="AL33" s="332"/>
      <c r="AM33" s="332"/>
      <c r="AN33" s="332"/>
      <c r="AO33" s="332"/>
      <c r="AR33" s="36"/>
      <c r="BE33" s="324"/>
    </row>
    <row r="34" spans="2:57" s="1" customFormat="1" ht="6.95" customHeight="1">
      <c r="B34" s="32"/>
      <c r="AR34" s="32"/>
      <c r="BE34" s="323"/>
    </row>
    <row r="35" spans="2:57" s="1" customFormat="1" ht="25.9" customHeight="1">
      <c r="B35" s="32"/>
      <c r="C35" s="37"/>
      <c r="D35" s="38" t="s">
        <v>47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48</v>
      </c>
      <c r="U35" s="39"/>
      <c r="V35" s="39"/>
      <c r="W35" s="39"/>
      <c r="X35" s="337" t="s">
        <v>49</v>
      </c>
      <c r="Y35" s="335"/>
      <c r="Z35" s="335"/>
      <c r="AA35" s="335"/>
      <c r="AB35" s="335"/>
      <c r="AC35" s="39"/>
      <c r="AD35" s="39"/>
      <c r="AE35" s="39"/>
      <c r="AF35" s="39"/>
      <c r="AG35" s="39"/>
      <c r="AH35" s="39"/>
      <c r="AI35" s="39"/>
      <c r="AJ35" s="39"/>
      <c r="AK35" s="334">
        <f>SUM(AK26:AK33)</f>
        <v>0</v>
      </c>
      <c r="AL35" s="335"/>
      <c r="AM35" s="335"/>
      <c r="AN35" s="335"/>
      <c r="AO35" s="336"/>
      <c r="AP35" s="37"/>
      <c r="AQ35" s="37"/>
      <c r="AR35" s="32"/>
      <c r="BE35" s="23" t="s">
        <v>5884</v>
      </c>
    </row>
    <row r="36" spans="2:57" s="1" customFormat="1" ht="6.95" customHeight="1">
      <c r="B36" s="32"/>
      <c r="AR36" s="32"/>
    </row>
    <row r="37" spans="2:57" s="1" customFormat="1" ht="14.45" customHeight="1">
      <c r="B37" s="32"/>
      <c r="AR37" s="32"/>
      <c r="BE37" s="206" t="s">
        <v>5885</v>
      </c>
    </row>
    <row r="38" spans="2:57" ht="14.45" customHeight="1">
      <c r="B38" s="20"/>
      <c r="AR38" s="20"/>
      <c r="BE38" s="206" t="s">
        <v>5886</v>
      </c>
    </row>
    <row r="39" spans="2:57" ht="14.45" customHeight="1">
      <c r="B39" s="20"/>
      <c r="AR39" s="20"/>
      <c r="BE39" s="206" t="s">
        <v>5887</v>
      </c>
    </row>
    <row r="40" spans="2:57" ht="14.45" customHeight="1">
      <c r="B40" s="20"/>
      <c r="AR40" s="20"/>
      <c r="BE40" s="206" t="s">
        <v>5888</v>
      </c>
    </row>
    <row r="41" spans="2:57" ht="14.45" customHeight="1">
      <c r="B41" s="20"/>
      <c r="AR41" s="20"/>
      <c r="BE41" s="207" t="s">
        <v>5918</v>
      </c>
    </row>
    <row r="42" spans="2:57" ht="14.45" customHeight="1">
      <c r="B42" s="20"/>
      <c r="AR42" s="20"/>
      <c r="BE42" s="290" t="s">
        <v>5917</v>
      </c>
    </row>
    <row r="43" spans="2:57" ht="14.45" customHeight="1">
      <c r="B43" s="20"/>
      <c r="AR43" s="20"/>
      <c r="BE43" s="208" t="s">
        <v>5889</v>
      </c>
    </row>
    <row r="44" spans="2:57" ht="14.45" customHeight="1">
      <c r="B44" s="20"/>
      <c r="AR44" s="20"/>
    </row>
    <row r="45" spans="2:57" ht="14.45" customHeight="1">
      <c r="B45" s="20"/>
      <c r="AR45" s="20"/>
    </row>
    <row r="46" spans="2:57" ht="14.45" customHeight="1">
      <c r="B46" s="20"/>
      <c r="AR46" s="20"/>
    </row>
    <row r="47" spans="2:57" ht="14.45" customHeight="1">
      <c r="B47" s="20"/>
      <c r="AR47" s="20"/>
    </row>
    <row r="48" spans="2:57" ht="14.45" customHeight="1">
      <c r="B48" s="20"/>
      <c r="AR48" s="20"/>
    </row>
    <row r="49" spans="2:44" s="1" customFormat="1" ht="14.45" customHeight="1">
      <c r="B49" s="32"/>
      <c r="D49" s="41" t="s">
        <v>50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1" t="s">
        <v>51</v>
      </c>
      <c r="AI49" s="42"/>
      <c r="AJ49" s="42"/>
      <c r="AK49" s="42"/>
      <c r="AL49" s="42"/>
      <c r="AM49" s="42"/>
      <c r="AN49" s="42"/>
      <c r="AO49" s="42"/>
      <c r="AR49" s="32"/>
    </row>
    <row r="50" spans="2:44">
      <c r="B50" s="20"/>
      <c r="AR50" s="20"/>
    </row>
    <row r="51" spans="2:44">
      <c r="B51" s="20"/>
      <c r="AR51" s="20"/>
    </row>
    <row r="52" spans="2:44">
      <c r="B52" s="20"/>
      <c r="AR52" s="20"/>
    </row>
    <row r="53" spans="2:44">
      <c r="B53" s="20"/>
      <c r="AR53" s="20"/>
    </row>
    <row r="54" spans="2:44">
      <c r="B54" s="20"/>
      <c r="AR54" s="20"/>
    </row>
    <row r="55" spans="2:44">
      <c r="B55" s="20"/>
      <c r="AR55" s="20"/>
    </row>
    <row r="56" spans="2:44">
      <c r="B56" s="20"/>
      <c r="AR56" s="20"/>
    </row>
    <row r="57" spans="2:44">
      <c r="B57" s="20"/>
      <c r="AR57" s="20"/>
    </row>
    <row r="58" spans="2:44">
      <c r="B58" s="20"/>
      <c r="AR58" s="20"/>
    </row>
    <row r="59" spans="2:44">
      <c r="B59" s="20"/>
      <c r="AR59" s="20"/>
    </row>
    <row r="60" spans="2:44" s="1" customFormat="1" ht="12.75">
      <c r="B60" s="32"/>
      <c r="D60" s="43" t="s">
        <v>52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43" t="s">
        <v>53</v>
      </c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43" t="s">
        <v>52</v>
      </c>
      <c r="AI60" s="34"/>
      <c r="AJ60" s="34"/>
      <c r="AK60" s="34"/>
      <c r="AL60" s="34"/>
      <c r="AM60" s="43" t="s">
        <v>53</v>
      </c>
      <c r="AN60" s="34"/>
      <c r="AO60" s="34"/>
      <c r="AR60" s="32"/>
    </row>
    <row r="61" spans="2:44">
      <c r="B61" s="20"/>
      <c r="AR61" s="20"/>
    </row>
    <row r="62" spans="2:44">
      <c r="B62" s="20"/>
      <c r="AR62" s="20"/>
    </row>
    <row r="63" spans="2:44">
      <c r="B63" s="20"/>
      <c r="AR63" s="20"/>
    </row>
    <row r="64" spans="2:44" s="1" customFormat="1" ht="12.75">
      <c r="B64" s="32"/>
      <c r="D64" s="41" t="s">
        <v>54</v>
      </c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1" t="s">
        <v>55</v>
      </c>
      <c r="AI64" s="42"/>
      <c r="AJ64" s="42"/>
      <c r="AK64" s="42"/>
      <c r="AL64" s="42"/>
      <c r="AM64" s="42"/>
      <c r="AN64" s="42"/>
      <c r="AO64" s="42"/>
      <c r="AR64" s="32"/>
    </row>
    <row r="65" spans="2:44">
      <c r="B65" s="20"/>
      <c r="AR65" s="20"/>
    </row>
    <row r="66" spans="2:44">
      <c r="B66" s="20"/>
      <c r="AR66" s="20"/>
    </row>
    <row r="67" spans="2:44">
      <c r="B67" s="20"/>
      <c r="AR67" s="20"/>
    </row>
    <row r="68" spans="2:44">
      <c r="B68" s="20"/>
      <c r="AR68" s="20"/>
    </row>
    <row r="69" spans="2:44">
      <c r="B69" s="20"/>
      <c r="AR69" s="20"/>
    </row>
    <row r="70" spans="2:44">
      <c r="B70" s="20"/>
      <c r="AR70" s="20"/>
    </row>
    <row r="71" spans="2:44">
      <c r="B71" s="20"/>
      <c r="AR71" s="20"/>
    </row>
    <row r="72" spans="2:44">
      <c r="B72" s="20"/>
      <c r="AR72" s="20"/>
    </row>
    <row r="73" spans="2:44">
      <c r="B73" s="20"/>
      <c r="AR73" s="20"/>
    </row>
    <row r="74" spans="2:44">
      <c r="B74" s="20"/>
      <c r="AR74" s="20"/>
    </row>
    <row r="75" spans="2:44" s="1" customFormat="1" ht="12.75">
      <c r="B75" s="32"/>
      <c r="D75" s="43" t="s">
        <v>52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43" t="s">
        <v>53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43" t="s">
        <v>52</v>
      </c>
      <c r="AI75" s="34"/>
      <c r="AJ75" s="34"/>
      <c r="AK75" s="34"/>
      <c r="AL75" s="34"/>
      <c r="AM75" s="43" t="s">
        <v>53</v>
      </c>
      <c r="AN75" s="34"/>
      <c r="AO75" s="34"/>
      <c r="AR75" s="32"/>
    </row>
    <row r="76" spans="2:44" s="1" customFormat="1">
      <c r="B76" s="32"/>
      <c r="AR76" s="32"/>
    </row>
    <row r="77" spans="2:44" s="1" customFormat="1" ht="6.9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32"/>
    </row>
    <row r="81" spans="1:91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32"/>
    </row>
    <row r="82" spans="1:91" s="1" customFormat="1" ht="24.95" customHeight="1">
      <c r="B82" s="32"/>
      <c r="C82" s="21" t="s">
        <v>56</v>
      </c>
      <c r="AR82" s="32"/>
    </row>
    <row r="83" spans="1:91" s="1" customFormat="1" ht="6.95" customHeight="1">
      <c r="B83" s="32"/>
      <c r="AR83" s="32"/>
    </row>
    <row r="84" spans="1:91" s="3" customFormat="1" ht="12" customHeight="1">
      <c r="B84" s="48"/>
      <c r="C84" s="27" t="s">
        <v>13</v>
      </c>
      <c r="L84" s="3" t="str">
        <f>K5</f>
        <v>03_2026_AKTUALIZACE</v>
      </c>
      <c r="AR84" s="48"/>
    </row>
    <row r="85" spans="1:91" s="4" customFormat="1" ht="36.950000000000003" customHeight="1">
      <c r="B85" s="49"/>
      <c r="C85" s="50" t="s">
        <v>16</v>
      </c>
      <c r="L85" s="305" t="str">
        <f>K6</f>
        <v>MŠ KOVÁŘSKÁ II - REKONSTRUKCE OBJEKTU</v>
      </c>
      <c r="M85" s="317"/>
      <c r="N85" s="317"/>
      <c r="O85" s="317"/>
      <c r="P85" s="317"/>
      <c r="Q85" s="317"/>
      <c r="R85" s="317"/>
      <c r="S85" s="317"/>
      <c r="T85" s="317"/>
      <c r="U85" s="317"/>
      <c r="V85" s="317"/>
      <c r="W85" s="317"/>
      <c r="X85" s="317"/>
      <c r="Y85" s="317"/>
      <c r="Z85" s="317"/>
      <c r="AA85" s="317"/>
      <c r="AB85" s="317"/>
      <c r="AC85" s="317"/>
      <c r="AD85" s="317"/>
      <c r="AE85" s="317"/>
      <c r="AF85" s="317"/>
      <c r="AG85" s="317"/>
      <c r="AH85" s="317"/>
      <c r="AI85" s="317"/>
      <c r="AJ85" s="317"/>
      <c r="AK85" s="317"/>
      <c r="AL85" s="317"/>
      <c r="AM85" s="317"/>
      <c r="AN85" s="317"/>
      <c r="AO85" s="317"/>
      <c r="AR85" s="49"/>
    </row>
    <row r="86" spans="1:91" s="1" customFormat="1" ht="6.95" customHeight="1">
      <c r="B86" s="32"/>
      <c r="AR86" s="32"/>
    </row>
    <row r="87" spans="1:91" s="1" customFormat="1" ht="12" customHeight="1">
      <c r="B87" s="32"/>
      <c r="C87" s="27" t="s">
        <v>20</v>
      </c>
      <c r="L87" s="51" t="str">
        <f>IF(K8="","",K8)</f>
        <v>U Školičky 2176/1, 2177/3, Praha 9</v>
      </c>
      <c r="AI87" s="27" t="s">
        <v>22</v>
      </c>
      <c r="AM87" s="339" t="str">
        <f>IF(AN8= "","",AN8)</f>
        <v>19. 12. 2025</v>
      </c>
      <c r="AN87" s="339"/>
      <c r="AR87" s="32"/>
    </row>
    <row r="88" spans="1:91" s="1" customFormat="1" ht="6.95" customHeight="1">
      <c r="B88" s="32"/>
      <c r="AR88" s="32"/>
    </row>
    <row r="89" spans="1:91" s="1" customFormat="1" ht="15.2" customHeight="1">
      <c r="B89" s="32"/>
      <c r="C89" s="27" t="s">
        <v>24</v>
      </c>
      <c r="L89" s="3" t="str">
        <f>IF(E11= "","",E11)</f>
        <v>MČ Praha 9</v>
      </c>
      <c r="AI89" s="27" t="s">
        <v>30</v>
      </c>
      <c r="AM89" s="340" t="str">
        <f>IF(E17="","",E17)</f>
        <v>ArtStat s.r.o.</v>
      </c>
      <c r="AN89" s="341"/>
      <c r="AO89" s="341"/>
      <c r="AP89" s="341"/>
      <c r="AR89" s="32"/>
      <c r="AS89" s="343" t="s">
        <v>57</v>
      </c>
      <c r="AT89" s="344"/>
      <c r="AU89" s="53"/>
      <c r="AV89" s="53"/>
      <c r="AW89" s="53"/>
      <c r="AX89" s="53"/>
      <c r="AY89" s="53"/>
      <c r="AZ89" s="53"/>
      <c r="BA89" s="53"/>
      <c r="BB89" s="53"/>
      <c r="BC89" s="53"/>
      <c r="BD89" s="54"/>
    </row>
    <row r="90" spans="1:91" s="1" customFormat="1" ht="15.2" customHeight="1">
      <c r="B90" s="32"/>
      <c r="C90" s="27" t="s">
        <v>28</v>
      </c>
      <c r="L90" s="3" t="str">
        <f>IF(E14= "Vyplň údaj","",E14)</f>
        <v/>
      </c>
      <c r="AI90" s="27" t="s">
        <v>33</v>
      </c>
      <c r="AM90" s="340" t="str">
        <f>IF(E20="","",E20)</f>
        <v>Vladimír Mrázek</v>
      </c>
      <c r="AN90" s="341"/>
      <c r="AO90" s="341"/>
      <c r="AP90" s="341"/>
      <c r="AR90" s="32"/>
      <c r="AS90" s="345"/>
      <c r="AT90" s="346"/>
      <c r="BD90" s="56"/>
    </row>
    <row r="91" spans="1:91" s="1" customFormat="1" ht="10.9" customHeight="1">
      <c r="B91" s="32"/>
      <c r="AR91" s="32"/>
      <c r="AS91" s="345"/>
      <c r="AT91" s="346"/>
      <c r="BD91" s="56"/>
    </row>
    <row r="92" spans="1:91" s="1" customFormat="1" ht="29.25" customHeight="1">
      <c r="B92" s="32"/>
      <c r="C92" s="315" t="s">
        <v>58</v>
      </c>
      <c r="D92" s="316"/>
      <c r="E92" s="316"/>
      <c r="F92" s="316"/>
      <c r="G92" s="316"/>
      <c r="H92" s="57"/>
      <c r="I92" s="320" t="s">
        <v>59</v>
      </c>
      <c r="J92" s="316"/>
      <c r="K92" s="316"/>
      <c r="L92" s="316"/>
      <c r="M92" s="316"/>
      <c r="N92" s="316"/>
      <c r="O92" s="316"/>
      <c r="P92" s="316"/>
      <c r="Q92" s="316"/>
      <c r="R92" s="316"/>
      <c r="S92" s="316"/>
      <c r="T92" s="316"/>
      <c r="U92" s="316"/>
      <c r="V92" s="316"/>
      <c r="W92" s="316"/>
      <c r="X92" s="316"/>
      <c r="Y92" s="316"/>
      <c r="Z92" s="316"/>
      <c r="AA92" s="316"/>
      <c r="AB92" s="316"/>
      <c r="AC92" s="316"/>
      <c r="AD92" s="316"/>
      <c r="AE92" s="316"/>
      <c r="AF92" s="316"/>
      <c r="AG92" s="338" t="s">
        <v>60</v>
      </c>
      <c r="AH92" s="316"/>
      <c r="AI92" s="316"/>
      <c r="AJ92" s="316"/>
      <c r="AK92" s="316"/>
      <c r="AL92" s="316"/>
      <c r="AM92" s="316"/>
      <c r="AN92" s="320" t="s">
        <v>61</v>
      </c>
      <c r="AO92" s="316"/>
      <c r="AP92" s="342"/>
      <c r="AQ92" s="58" t="s">
        <v>62</v>
      </c>
      <c r="AR92" s="32"/>
      <c r="AS92" s="59" t="s">
        <v>63</v>
      </c>
      <c r="AT92" s="60" t="s">
        <v>64</v>
      </c>
      <c r="AU92" s="60" t="s">
        <v>65</v>
      </c>
      <c r="AV92" s="60" t="s">
        <v>66</v>
      </c>
      <c r="AW92" s="60" t="s">
        <v>67</v>
      </c>
      <c r="AX92" s="60" t="s">
        <v>68</v>
      </c>
      <c r="AY92" s="60" t="s">
        <v>69</v>
      </c>
      <c r="AZ92" s="60" t="s">
        <v>70</v>
      </c>
      <c r="BA92" s="60" t="s">
        <v>71</v>
      </c>
      <c r="BB92" s="60" t="s">
        <v>72</v>
      </c>
      <c r="BC92" s="60" t="s">
        <v>73</v>
      </c>
      <c r="BD92" s="61" t="s">
        <v>74</v>
      </c>
    </row>
    <row r="93" spans="1:91" s="1" customFormat="1" ht="10.9" customHeight="1">
      <c r="B93" s="32"/>
      <c r="AR93" s="32"/>
      <c r="AS93" s="62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4"/>
    </row>
    <row r="94" spans="1:91" s="5" customFormat="1" ht="32.450000000000003" customHeight="1">
      <c r="B94" s="63"/>
      <c r="C94" s="64" t="s">
        <v>75</v>
      </c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321">
        <f>ROUND(SUM(AG95:AG115),2)</f>
        <v>0</v>
      </c>
      <c r="AH94" s="321"/>
      <c r="AI94" s="321"/>
      <c r="AJ94" s="321"/>
      <c r="AK94" s="321"/>
      <c r="AL94" s="321"/>
      <c r="AM94" s="321"/>
      <c r="AN94" s="347">
        <f t="shared" ref="AN94:AN115" si="0">SUM(AG94,AT94)</f>
        <v>0</v>
      </c>
      <c r="AO94" s="347"/>
      <c r="AP94" s="347"/>
      <c r="AQ94" s="67" t="s">
        <v>1</v>
      </c>
      <c r="AR94" s="63"/>
      <c r="AS94" s="68">
        <f>ROUND(SUM(AS95:AS115),2)</f>
        <v>0</v>
      </c>
      <c r="AT94" s="69">
        <f t="shared" ref="AT94:AT115" si="1">ROUND(SUM(AV94:AW94),2)</f>
        <v>0</v>
      </c>
      <c r="AU94" s="70">
        <f>ROUND(SUM(AU95:AU115),5)</f>
        <v>0</v>
      </c>
      <c r="AV94" s="69">
        <f>ROUND(AZ94*L29,2)</f>
        <v>0</v>
      </c>
      <c r="AW94" s="69">
        <f>ROUND(BA94*L30,2)</f>
        <v>0</v>
      </c>
      <c r="AX94" s="69">
        <f>ROUND(BB94*L29,2)</f>
        <v>0</v>
      </c>
      <c r="AY94" s="69">
        <f>ROUND(BC94*L30,2)</f>
        <v>0</v>
      </c>
      <c r="AZ94" s="69">
        <f>ROUND(SUM(AZ95:AZ115),2)</f>
        <v>0</v>
      </c>
      <c r="BA94" s="69">
        <f>ROUND(SUM(BA95:BA115),2)</f>
        <v>0</v>
      </c>
      <c r="BB94" s="69">
        <f>ROUND(SUM(BB95:BB115),2)</f>
        <v>0</v>
      </c>
      <c r="BC94" s="69">
        <f>ROUND(SUM(BC95:BC115),2)</f>
        <v>0</v>
      </c>
      <c r="BD94" s="71">
        <f>ROUND(SUM(BD95:BD115),2)</f>
        <v>0</v>
      </c>
      <c r="BS94" s="72" t="s">
        <v>76</v>
      </c>
      <c r="BT94" s="72" t="s">
        <v>77</v>
      </c>
      <c r="BU94" s="73" t="s">
        <v>78</v>
      </c>
      <c r="BV94" s="72" t="s">
        <v>79</v>
      </c>
      <c r="BW94" s="72" t="s">
        <v>5</v>
      </c>
      <c r="BX94" s="72" t="s">
        <v>80</v>
      </c>
      <c r="CL94" s="72" t="s">
        <v>1</v>
      </c>
    </row>
    <row r="95" spans="1:91" s="6" customFormat="1" ht="16.5" customHeight="1">
      <c r="A95" s="74" t="s">
        <v>81</v>
      </c>
      <c r="B95" s="75"/>
      <c r="C95" s="76"/>
      <c r="D95" s="314" t="s">
        <v>82</v>
      </c>
      <c r="E95" s="314"/>
      <c r="F95" s="314"/>
      <c r="G95" s="314"/>
      <c r="H95" s="314"/>
      <c r="I95" s="77"/>
      <c r="J95" s="314" t="s">
        <v>83</v>
      </c>
      <c r="K95" s="314"/>
      <c r="L95" s="314"/>
      <c r="M95" s="314"/>
      <c r="N95" s="314"/>
      <c r="O95" s="314"/>
      <c r="P95" s="314"/>
      <c r="Q95" s="314"/>
      <c r="R95" s="314"/>
      <c r="S95" s="314"/>
      <c r="T95" s="314"/>
      <c r="U95" s="314"/>
      <c r="V95" s="314"/>
      <c r="W95" s="314"/>
      <c r="X95" s="314"/>
      <c r="Y95" s="314"/>
      <c r="Z95" s="314"/>
      <c r="AA95" s="314"/>
      <c r="AB95" s="314"/>
      <c r="AC95" s="314"/>
      <c r="AD95" s="314"/>
      <c r="AE95" s="314"/>
      <c r="AF95" s="314"/>
      <c r="AG95" s="318">
        <f>'01 - VEDLEJŠÍ A OSTATNÍ N...'!J30</f>
        <v>0</v>
      </c>
      <c r="AH95" s="319"/>
      <c r="AI95" s="319"/>
      <c r="AJ95" s="319"/>
      <c r="AK95" s="319"/>
      <c r="AL95" s="319"/>
      <c r="AM95" s="319"/>
      <c r="AN95" s="318">
        <f t="shared" si="0"/>
        <v>0</v>
      </c>
      <c r="AO95" s="319"/>
      <c r="AP95" s="319"/>
      <c r="AQ95" s="78" t="s">
        <v>84</v>
      </c>
      <c r="AR95" s="75"/>
      <c r="AS95" s="79">
        <v>0</v>
      </c>
      <c r="AT95" s="80">
        <f t="shared" si="1"/>
        <v>0</v>
      </c>
      <c r="AU95" s="81">
        <f>'01 - VEDLEJŠÍ A OSTATNÍ N...'!P121</f>
        <v>0</v>
      </c>
      <c r="AV95" s="80">
        <f>'01 - VEDLEJŠÍ A OSTATNÍ N...'!J33</f>
        <v>0</v>
      </c>
      <c r="AW95" s="80">
        <f>'01 - VEDLEJŠÍ A OSTATNÍ N...'!J34</f>
        <v>0</v>
      </c>
      <c r="AX95" s="80">
        <f>'01 - VEDLEJŠÍ A OSTATNÍ N...'!J35</f>
        <v>0</v>
      </c>
      <c r="AY95" s="80">
        <f>'01 - VEDLEJŠÍ A OSTATNÍ N...'!J36</f>
        <v>0</v>
      </c>
      <c r="AZ95" s="80">
        <f>'01 - VEDLEJŠÍ A OSTATNÍ N...'!F33</f>
        <v>0</v>
      </c>
      <c r="BA95" s="80">
        <f>'01 - VEDLEJŠÍ A OSTATNÍ N...'!F34</f>
        <v>0</v>
      </c>
      <c r="BB95" s="80">
        <f>'01 - VEDLEJŠÍ A OSTATNÍ N...'!F35</f>
        <v>0</v>
      </c>
      <c r="BC95" s="80">
        <f>'01 - VEDLEJŠÍ A OSTATNÍ N...'!F36</f>
        <v>0</v>
      </c>
      <c r="BD95" s="82">
        <f>'01 - VEDLEJŠÍ A OSTATNÍ N...'!F37</f>
        <v>0</v>
      </c>
      <c r="BT95" s="83" t="s">
        <v>85</v>
      </c>
      <c r="BV95" s="83" t="s">
        <v>79</v>
      </c>
      <c r="BW95" s="83" t="s">
        <v>86</v>
      </c>
      <c r="BX95" s="83" t="s">
        <v>5</v>
      </c>
      <c r="CL95" s="83" t="s">
        <v>1</v>
      </c>
      <c r="CM95" s="83" t="s">
        <v>87</v>
      </c>
    </row>
    <row r="96" spans="1:91" s="6" customFormat="1" ht="16.5" customHeight="1">
      <c r="A96" s="74" t="s">
        <v>81</v>
      </c>
      <c r="B96" s="75"/>
      <c r="C96" s="76"/>
      <c r="D96" s="314" t="s">
        <v>88</v>
      </c>
      <c r="E96" s="314"/>
      <c r="F96" s="314"/>
      <c r="G96" s="314"/>
      <c r="H96" s="314"/>
      <c r="I96" s="77"/>
      <c r="J96" s="314" t="s">
        <v>89</v>
      </c>
      <c r="K96" s="314"/>
      <c r="L96" s="314"/>
      <c r="M96" s="314"/>
      <c r="N96" s="314"/>
      <c r="O96" s="314"/>
      <c r="P96" s="314"/>
      <c r="Q96" s="314"/>
      <c r="R96" s="314"/>
      <c r="S96" s="314"/>
      <c r="T96" s="314"/>
      <c r="U96" s="314"/>
      <c r="V96" s="314"/>
      <c r="W96" s="314"/>
      <c r="X96" s="314"/>
      <c r="Y96" s="314"/>
      <c r="Z96" s="314"/>
      <c r="AA96" s="314"/>
      <c r="AB96" s="314"/>
      <c r="AC96" s="314"/>
      <c r="AD96" s="314"/>
      <c r="AE96" s="314"/>
      <c r="AF96" s="314"/>
      <c r="AG96" s="318">
        <f>'02 - KÁCENÍ, OCHRANA ZELENĚ'!J30</f>
        <v>0</v>
      </c>
      <c r="AH96" s="319"/>
      <c r="AI96" s="319"/>
      <c r="AJ96" s="319"/>
      <c r="AK96" s="319"/>
      <c r="AL96" s="319"/>
      <c r="AM96" s="319"/>
      <c r="AN96" s="318">
        <f t="shared" si="0"/>
        <v>0</v>
      </c>
      <c r="AO96" s="319"/>
      <c r="AP96" s="319"/>
      <c r="AQ96" s="78" t="s">
        <v>84</v>
      </c>
      <c r="AR96" s="75"/>
      <c r="AS96" s="79">
        <v>0</v>
      </c>
      <c r="AT96" s="80">
        <f t="shared" si="1"/>
        <v>0</v>
      </c>
      <c r="AU96" s="81">
        <f>'02 - KÁCENÍ, OCHRANA ZELENĚ'!P119</f>
        <v>0</v>
      </c>
      <c r="AV96" s="80">
        <f>'02 - KÁCENÍ, OCHRANA ZELENĚ'!J33</f>
        <v>0</v>
      </c>
      <c r="AW96" s="80">
        <f>'02 - KÁCENÍ, OCHRANA ZELENĚ'!J34</f>
        <v>0</v>
      </c>
      <c r="AX96" s="80">
        <f>'02 - KÁCENÍ, OCHRANA ZELENĚ'!J35</f>
        <v>0</v>
      </c>
      <c r="AY96" s="80">
        <f>'02 - KÁCENÍ, OCHRANA ZELENĚ'!J36</f>
        <v>0</v>
      </c>
      <c r="AZ96" s="80">
        <f>'02 - KÁCENÍ, OCHRANA ZELENĚ'!F33</f>
        <v>0</v>
      </c>
      <c r="BA96" s="80">
        <f>'02 - KÁCENÍ, OCHRANA ZELENĚ'!F34</f>
        <v>0</v>
      </c>
      <c r="BB96" s="80">
        <f>'02 - KÁCENÍ, OCHRANA ZELENĚ'!F35</f>
        <v>0</v>
      </c>
      <c r="BC96" s="80">
        <f>'02 - KÁCENÍ, OCHRANA ZELENĚ'!F36</f>
        <v>0</v>
      </c>
      <c r="BD96" s="82">
        <f>'02 - KÁCENÍ, OCHRANA ZELENĚ'!F37</f>
        <v>0</v>
      </c>
      <c r="BT96" s="83" t="s">
        <v>85</v>
      </c>
      <c r="BV96" s="83" t="s">
        <v>79</v>
      </c>
      <c r="BW96" s="83" t="s">
        <v>90</v>
      </c>
      <c r="BX96" s="83" t="s">
        <v>5</v>
      </c>
      <c r="CL96" s="83" t="s">
        <v>1</v>
      </c>
      <c r="CM96" s="83" t="s">
        <v>87</v>
      </c>
    </row>
    <row r="97" spans="1:91" s="6" customFormat="1" ht="16.5" customHeight="1">
      <c r="A97" s="74" t="s">
        <v>81</v>
      </c>
      <c r="B97" s="75"/>
      <c r="C97" s="76"/>
      <c r="D97" s="314" t="s">
        <v>91</v>
      </c>
      <c r="E97" s="314"/>
      <c r="F97" s="314"/>
      <c r="G97" s="314"/>
      <c r="H97" s="314"/>
      <c r="I97" s="77"/>
      <c r="J97" s="314" t="s">
        <v>92</v>
      </c>
      <c r="K97" s="314"/>
      <c r="L97" s="314"/>
      <c r="M97" s="314"/>
      <c r="N97" s="314"/>
      <c r="O97" s="314"/>
      <c r="P97" s="314"/>
      <c r="Q97" s="314"/>
      <c r="R97" s="314"/>
      <c r="S97" s="314"/>
      <c r="T97" s="314"/>
      <c r="U97" s="314"/>
      <c r="V97" s="314"/>
      <c r="W97" s="314"/>
      <c r="X97" s="314"/>
      <c r="Y97" s="314"/>
      <c r="Z97" s="314"/>
      <c r="AA97" s="314"/>
      <c r="AB97" s="314"/>
      <c r="AC97" s="314"/>
      <c r="AD97" s="314"/>
      <c r="AE97" s="314"/>
      <c r="AF97" s="314"/>
      <c r="AG97" s="318">
        <f>'03 - BOURACÍ PRÁCE, DEMOLICE'!J30</f>
        <v>0</v>
      </c>
      <c r="AH97" s="319"/>
      <c r="AI97" s="319"/>
      <c r="AJ97" s="319"/>
      <c r="AK97" s="319"/>
      <c r="AL97" s="319"/>
      <c r="AM97" s="319"/>
      <c r="AN97" s="318">
        <f t="shared" si="0"/>
        <v>0</v>
      </c>
      <c r="AO97" s="319"/>
      <c r="AP97" s="319"/>
      <c r="AQ97" s="78" t="s">
        <v>84</v>
      </c>
      <c r="AR97" s="75"/>
      <c r="AS97" s="79">
        <v>0</v>
      </c>
      <c r="AT97" s="80">
        <f t="shared" si="1"/>
        <v>0</v>
      </c>
      <c r="AU97" s="81">
        <f>'03 - BOURACÍ PRÁCE, DEMOLICE'!P122</f>
        <v>0</v>
      </c>
      <c r="AV97" s="80">
        <f>'03 - BOURACÍ PRÁCE, DEMOLICE'!J33</f>
        <v>0</v>
      </c>
      <c r="AW97" s="80">
        <f>'03 - BOURACÍ PRÁCE, DEMOLICE'!J34</f>
        <v>0</v>
      </c>
      <c r="AX97" s="80">
        <f>'03 - BOURACÍ PRÁCE, DEMOLICE'!J35</f>
        <v>0</v>
      </c>
      <c r="AY97" s="80">
        <f>'03 - BOURACÍ PRÁCE, DEMOLICE'!J36</f>
        <v>0</v>
      </c>
      <c r="AZ97" s="80">
        <f>'03 - BOURACÍ PRÁCE, DEMOLICE'!F33</f>
        <v>0</v>
      </c>
      <c r="BA97" s="80">
        <f>'03 - BOURACÍ PRÁCE, DEMOLICE'!F34</f>
        <v>0</v>
      </c>
      <c r="BB97" s="80">
        <f>'03 - BOURACÍ PRÁCE, DEMOLICE'!F35</f>
        <v>0</v>
      </c>
      <c r="BC97" s="80">
        <f>'03 - BOURACÍ PRÁCE, DEMOLICE'!F36</f>
        <v>0</v>
      </c>
      <c r="BD97" s="82">
        <f>'03 - BOURACÍ PRÁCE, DEMOLICE'!F37</f>
        <v>0</v>
      </c>
      <c r="BT97" s="83" t="s">
        <v>85</v>
      </c>
      <c r="BV97" s="83" t="s">
        <v>79</v>
      </c>
      <c r="BW97" s="83" t="s">
        <v>93</v>
      </c>
      <c r="BX97" s="83" t="s">
        <v>5</v>
      </c>
      <c r="CL97" s="83" t="s">
        <v>1</v>
      </c>
      <c r="CM97" s="83" t="s">
        <v>87</v>
      </c>
    </row>
    <row r="98" spans="1:91" s="6" customFormat="1" ht="16.5" customHeight="1">
      <c r="A98" s="74" t="s">
        <v>81</v>
      </c>
      <c r="B98" s="75"/>
      <c r="C98" s="76"/>
      <c r="D98" s="314" t="s">
        <v>94</v>
      </c>
      <c r="E98" s="314"/>
      <c r="F98" s="314"/>
      <c r="G98" s="314"/>
      <c r="H98" s="314"/>
      <c r="I98" s="77"/>
      <c r="J98" s="314" t="s">
        <v>95</v>
      </c>
      <c r="K98" s="314"/>
      <c r="L98" s="314"/>
      <c r="M98" s="314"/>
      <c r="N98" s="314"/>
      <c r="O98" s="314"/>
      <c r="P98" s="314"/>
      <c r="Q98" s="314"/>
      <c r="R98" s="314"/>
      <c r="S98" s="314"/>
      <c r="T98" s="314"/>
      <c r="U98" s="314"/>
      <c r="V98" s="314"/>
      <c r="W98" s="314"/>
      <c r="X98" s="314"/>
      <c r="Y98" s="314"/>
      <c r="Z98" s="314"/>
      <c r="AA98" s="314"/>
      <c r="AB98" s="314"/>
      <c r="AC98" s="314"/>
      <c r="AD98" s="314"/>
      <c r="AE98" s="314"/>
      <c r="AF98" s="314"/>
      <c r="AG98" s="318">
        <f>'04 - STAVEBNÍ PRÁCE'!J30</f>
        <v>0</v>
      </c>
      <c r="AH98" s="319"/>
      <c r="AI98" s="319"/>
      <c r="AJ98" s="319"/>
      <c r="AK98" s="319"/>
      <c r="AL98" s="319"/>
      <c r="AM98" s="319"/>
      <c r="AN98" s="318">
        <f t="shared" si="0"/>
        <v>0</v>
      </c>
      <c r="AO98" s="319"/>
      <c r="AP98" s="319"/>
      <c r="AQ98" s="78" t="s">
        <v>84</v>
      </c>
      <c r="AR98" s="75"/>
      <c r="AS98" s="79">
        <v>0</v>
      </c>
      <c r="AT98" s="80">
        <f t="shared" si="1"/>
        <v>0</v>
      </c>
      <c r="AU98" s="81">
        <f>'04 - STAVEBNÍ PRÁCE'!P141</f>
        <v>0</v>
      </c>
      <c r="AV98" s="80">
        <f>'04 - STAVEBNÍ PRÁCE'!J33</f>
        <v>0</v>
      </c>
      <c r="AW98" s="80">
        <f>'04 - STAVEBNÍ PRÁCE'!J34</f>
        <v>0</v>
      </c>
      <c r="AX98" s="80">
        <f>'04 - STAVEBNÍ PRÁCE'!J35</f>
        <v>0</v>
      </c>
      <c r="AY98" s="80">
        <f>'04 - STAVEBNÍ PRÁCE'!J36</f>
        <v>0</v>
      </c>
      <c r="AZ98" s="80">
        <f>'04 - STAVEBNÍ PRÁCE'!F33</f>
        <v>0</v>
      </c>
      <c r="BA98" s="80">
        <f>'04 - STAVEBNÍ PRÁCE'!F34</f>
        <v>0</v>
      </c>
      <c r="BB98" s="80">
        <f>'04 - STAVEBNÍ PRÁCE'!F35</f>
        <v>0</v>
      </c>
      <c r="BC98" s="80">
        <f>'04 - STAVEBNÍ PRÁCE'!F36</f>
        <v>0</v>
      </c>
      <c r="BD98" s="82">
        <f>'04 - STAVEBNÍ PRÁCE'!F37</f>
        <v>0</v>
      </c>
      <c r="BT98" s="83" t="s">
        <v>85</v>
      </c>
      <c r="BV98" s="83" t="s">
        <v>79</v>
      </c>
      <c r="BW98" s="83" t="s">
        <v>96</v>
      </c>
      <c r="BX98" s="83" t="s">
        <v>5</v>
      </c>
      <c r="CL98" s="83" t="s">
        <v>1</v>
      </c>
      <c r="CM98" s="83" t="s">
        <v>87</v>
      </c>
    </row>
    <row r="99" spans="1:91" s="6" customFormat="1" ht="16.5" customHeight="1">
      <c r="A99" s="74" t="s">
        <v>81</v>
      </c>
      <c r="B99" s="75"/>
      <c r="C99" s="76"/>
      <c r="D99" s="314" t="s">
        <v>97</v>
      </c>
      <c r="E99" s="314"/>
      <c r="F99" s="314"/>
      <c r="G99" s="314"/>
      <c r="H99" s="314"/>
      <c r="I99" s="77"/>
      <c r="J99" s="314" t="s">
        <v>98</v>
      </c>
      <c r="K99" s="314"/>
      <c r="L99" s="314"/>
      <c r="M99" s="314"/>
      <c r="N99" s="314"/>
      <c r="O99" s="314"/>
      <c r="P99" s="314"/>
      <c r="Q99" s="314"/>
      <c r="R99" s="314"/>
      <c r="S99" s="314"/>
      <c r="T99" s="314"/>
      <c r="U99" s="314"/>
      <c r="V99" s="314"/>
      <c r="W99" s="314"/>
      <c r="X99" s="314"/>
      <c r="Y99" s="314"/>
      <c r="Z99" s="314"/>
      <c r="AA99" s="314"/>
      <c r="AB99" s="314"/>
      <c r="AC99" s="314"/>
      <c r="AD99" s="314"/>
      <c r="AE99" s="314"/>
      <c r="AF99" s="314"/>
      <c r="AG99" s="318">
        <f>'05 - ZDRAVOTECHNIKA'!J30</f>
        <v>0</v>
      </c>
      <c r="AH99" s="319"/>
      <c r="AI99" s="319"/>
      <c r="AJ99" s="319"/>
      <c r="AK99" s="319"/>
      <c r="AL99" s="319"/>
      <c r="AM99" s="319"/>
      <c r="AN99" s="318">
        <f t="shared" si="0"/>
        <v>0</v>
      </c>
      <c r="AO99" s="319"/>
      <c r="AP99" s="319"/>
      <c r="AQ99" s="78" t="s">
        <v>84</v>
      </c>
      <c r="AR99" s="75"/>
      <c r="AS99" s="79">
        <v>0</v>
      </c>
      <c r="AT99" s="80">
        <f t="shared" si="1"/>
        <v>0</v>
      </c>
      <c r="AU99" s="81">
        <f>'05 - ZDRAVOTECHNIKA'!P130</f>
        <v>0</v>
      </c>
      <c r="AV99" s="80">
        <f>'05 - ZDRAVOTECHNIKA'!J33</f>
        <v>0</v>
      </c>
      <c r="AW99" s="80">
        <f>'05 - ZDRAVOTECHNIKA'!J34</f>
        <v>0</v>
      </c>
      <c r="AX99" s="80">
        <f>'05 - ZDRAVOTECHNIKA'!J35</f>
        <v>0</v>
      </c>
      <c r="AY99" s="80">
        <f>'05 - ZDRAVOTECHNIKA'!J36</f>
        <v>0</v>
      </c>
      <c r="AZ99" s="80">
        <f>'05 - ZDRAVOTECHNIKA'!F33</f>
        <v>0</v>
      </c>
      <c r="BA99" s="80">
        <f>'05 - ZDRAVOTECHNIKA'!F34</f>
        <v>0</v>
      </c>
      <c r="BB99" s="80">
        <f>'05 - ZDRAVOTECHNIKA'!F35</f>
        <v>0</v>
      </c>
      <c r="BC99" s="80">
        <f>'05 - ZDRAVOTECHNIKA'!F36</f>
        <v>0</v>
      </c>
      <c r="BD99" s="82">
        <f>'05 - ZDRAVOTECHNIKA'!F37</f>
        <v>0</v>
      </c>
      <c r="BT99" s="83" t="s">
        <v>85</v>
      </c>
      <c r="BV99" s="83" t="s">
        <v>79</v>
      </c>
      <c r="BW99" s="83" t="s">
        <v>99</v>
      </c>
      <c r="BX99" s="83" t="s">
        <v>5</v>
      </c>
      <c r="CL99" s="83" t="s">
        <v>1</v>
      </c>
      <c r="CM99" s="83" t="s">
        <v>87</v>
      </c>
    </row>
    <row r="100" spans="1:91" s="6" customFormat="1" ht="16.5" customHeight="1">
      <c r="A100" s="74" t="s">
        <v>81</v>
      </c>
      <c r="B100" s="75"/>
      <c r="C100" s="76"/>
      <c r="D100" s="314" t="s">
        <v>100</v>
      </c>
      <c r="E100" s="314"/>
      <c r="F100" s="314"/>
      <c r="G100" s="314"/>
      <c r="H100" s="314"/>
      <c r="I100" s="77"/>
      <c r="J100" s="314" t="s">
        <v>101</v>
      </c>
      <c r="K100" s="314"/>
      <c r="L100" s="314"/>
      <c r="M100" s="314"/>
      <c r="N100" s="314"/>
      <c r="O100" s="314"/>
      <c r="P100" s="314"/>
      <c r="Q100" s="314"/>
      <c r="R100" s="314"/>
      <c r="S100" s="314"/>
      <c r="T100" s="314"/>
      <c r="U100" s="314"/>
      <c r="V100" s="314"/>
      <c r="W100" s="314"/>
      <c r="X100" s="314"/>
      <c r="Y100" s="314"/>
      <c r="Z100" s="314"/>
      <c r="AA100" s="314"/>
      <c r="AB100" s="314"/>
      <c r="AC100" s="314"/>
      <c r="AD100" s="314"/>
      <c r="AE100" s="314"/>
      <c r="AF100" s="314"/>
      <c r="AG100" s="318">
        <f>'06 - VYTÁPĚNÍ + CHLAZENÍ'!J30</f>
        <v>0</v>
      </c>
      <c r="AH100" s="319"/>
      <c r="AI100" s="319"/>
      <c r="AJ100" s="319"/>
      <c r="AK100" s="319"/>
      <c r="AL100" s="319"/>
      <c r="AM100" s="319"/>
      <c r="AN100" s="318">
        <f t="shared" si="0"/>
        <v>0</v>
      </c>
      <c r="AO100" s="319"/>
      <c r="AP100" s="319"/>
      <c r="AQ100" s="78" t="s">
        <v>84</v>
      </c>
      <c r="AR100" s="75"/>
      <c r="AS100" s="79">
        <v>0</v>
      </c>
      <c r="AT100" s="80">
        <f t="shared" si="1"/>
        <v>0</v>
      </c>
      <c r="AU100" s="81">
        <f>'06 - VYTÁPĚNÍ + CHLAZENÍ'!P123</f>
        <v>0</v>
      </c>
      <c r="AV100" s="80">
        <f>'06 - VYTÁPĚNÍ + CHLAZENÍ'!J33</f>
        <v>0</v>
      </c>
      <c r="AW100" s="80">
        <f>'06 - VYTÁPĚNÍ + CHLAZENÍ'!J34</f>
        <v>0</v>
      </c>
      <c r="AX100" s="80">
        <f>'06 - VYTÁPĚNÍ + CHLAZENÍ'!J35</f>
        <v>0</v>
      </c>
      <c r="AY100" s="80">
        <f>'06 - VYTÁPĚNÍ + CHLAZENÍ'!J36</f>
        <v>0</v>
      </c>
      <c r="AZ100" s="80">
        <f>'06 - VYTÁPĚNÍ + CHLAZENÍ'!F33</f>
        <v>0</v>
      </c>
      <c r="BA100" s="80">
        <f>'06 - VYTÁPĚNÍ + CHLAZENÍ'!F34</f>
        <v>0</v>
      </c>
      <c r="BB100" s="80">
        <f>'06 - VYTÁPĚNÍ + CHLAZENÍ'!F35</f>
        <v>0</v>
      </c>
      <c r="BC100" s="80">
        <f>'06 - VYTÁPĚNÍ + CHLAZENÍ'!F36</f>
        <v>0</v>
      </c>
      <c r="BD100" s="82">
        <f>'06 - VYTÁPĚNÍ + CHLAZENÍ'!F37</f>
        <v>0</v>
      </c>
      <c r="BT100" s="83" t="s">
        <v>85</v>
      </c>
      <c r="BV100" s="83" t="s">
        <v>79</v>
      </c>
      <c r="BW100" s="83" t="s">
        <v>102</v>
      </c>
      <c r="BX100" s="83" t="s">
        <v>5</v>
      </c>
      <c r="CL100" s="83" t="s">
        <v>1</v>
      </c>
      <c r="CM100" s="83" t="s">
        <v>87</v>
      </c>
    </row>
    <row r="101" spans="1:91" s="6" customFormat="1" ht="16.5" customHeight="1">
      <c r="A101" s="74" t="s">
        <v>81</v>
      </c>
      <c r="B101" s="75"/>
      <c r="C101" s="76"/>
      <c r="D101" s="314" t="s">
        <v>103</v>
      </c>
      <c r="E101" s="314"/>
      <c r="F101" s="314"/>
      <c r="G101" s="314"/>
      <c r="H101" s="314"/>
      <c r="I101" s="77"/>
      <c r="J101" s="314" t="s">
        <v>104</v>
      </c>
      <c r="K101" s="314"/>
      <c r="L101" s="314"/>
      <c r="M101" s="314"/>
      <c r="N101" s="314"/>
      <c r="O101" s="314"/>
      <c r="P101" s="314"/>
      <c r="Q101" s="314"/>
      <c r="R101" s="314"/>
      <c r="S101" s="314"/>
      <c r="T101" s="314"/>
      <c r="U101" s="314"/>
      <c r="V101" s="314"/>
      <c r="W101" s="314"/>
      <c r="X101" s="314"/>
      <c r="Y101" s="314"/>
      <c r="Z101" s="314"/>
      <c r="AA101" s="314"/>
      <c r="AB101" s="314"/>
      <c r="AC101" s="314"/>
      <c r="AD101" s="314"/>
      <c r="AE101" s="314"/>
      <c r="AF101" s="314"/>
      <c r="AG101" s="318">
        <f>'07 - VZDUCHOTECHNIKA'!J30</f>
        <v>0</v>
      </c>
      <c r="AH101" s="319"/>
      <c r="AI101" s="319"/>
      <c r="AJ101" s="319"/>
      <c r="AK101" s="319"/>
      <c r="AL101" s="319"/>
      <c r="AM101" s="319"/>
      <c r="AN101" s="318">
        <f t="shared" si="0"/>
        <v>0</v>
      </c>
      <c r="AO101" s="319"/>
      <c r="AP101" s="319"/>
      <c r="AQ101" s="78" t="s">
        <v>84</v>
      </c>
      <c r="AR101" s="75"/>
      <c r="AS101" s="79">
        <v>0</v>
      </c>
      <c r="AT101" s="80">
        <f t="shared" si="1"/>
        <v>0</v>
      </c>
      <c r="AU101" s="81">
        <f>'07 - VZDUCHOTECHNIKA'!P122</f>
        <v>0</v>
      </c>
      <c r="AV101" s="80">
        <f>'07 - VZDUCHOTECHNIKA'!J33</f>
        <v>0</v>
      </c>
      <c r="AW101" s="80">
        <f>'07 - VZDUCHOTECHNIKA'!J34</f>
        <v>0</v>
      </c>
      <c r="AX101" s="80">
        <f>'07 - VZDUCHOTECHNIKA'!J35</f>
        <v>0</v>
      </c>
      <c r="AY101" s="80">
        <f>'07 - VZDUCHOTECHNIKA'!J36</f>
        <v>0</v>
      </c>
      <c r="AZ101" s="80">
        <f>'07 - VZDUCHOTECHNIKA'!F33</f>
        <v>0</v>
      </c>
      <c r="BA101" s="80">
        <f>'07 - VZDUCHOTECHNIKA'!F34</f>
        <v>0</v>
      </c>
      <c r="BB101" s="80">
        <f>'07 - VZDUCHOTECHNIKA'!F35</f>
        <v>0</v>
      </c>
      <c r="BC101" s="80">
        <f>'07 - VZDUCHOTECHNIKA'!F36</f>
        <v>0</v>
      </c>
      <c r="BD101" s="82">
        <f>'07 - VZDUCHOTECHNIKA'!F37</f>
        <v>0</v>
      </c>
      <c r="BT101" s="83" t="s">
        <v>85</v>
      </c>
      <c r="BV101" s="83" t="s">
        <v>79</v>
      </c>
      <c r="BW101" s="83" t="s">
        <v>105</v>
      </c>
      <c r="BX101" s="83" t="s">
        <v>5</v>
      </c>
      <c r="CL101" s="83" t="s">
        <v>1</v>
      </c>
      <c r="CM101" s="83" t="s">
        <v>87</v>
      </c>
    </row>
    <row r="102" spans="1:91" s="6" customFormat="1" ht="16.5" customHeight="1">
      <c r="A102" s="74" t="s">
        <v>81</v>
      </c>
      <c r="B102" s="75"/>
      <c r="C102" s="76"/>
      <c r="D102" s="314" t="s">
        <v>106</v>
      </c>
      <c r="E102" s="314"/>
      <c r="F102" s="314"/>
      <c r="G102" s="314"/>
      <c r="H102" s="314"/>
      <c r="I102" s="77"/>
      <c r="J102" s="314" t="s">
        <v>107</v>
      </c>
      <c r="K102" s="314"/>
      <c r="L102" s="314"/>
      <c r="M102" s="314"/>
      <c r="N102" s="314"/>
      <c r="O102" s="314"/>
      <c r="P102" s="314"/>
      <c r="Q102" s="314"/>
      <c r="R102" s="314"/>
      <c r="S102" s="314"/>
      <c r="T102" s="314"/>
      <c r="U102" s="314"/>
      <c r="V102" s="314"/>
      <c r="W102" s="314"/>
      <c r="X102" s="314"/>
      <c r="Y102" s="314"/>
      <c r="Z102" s="314"/>
      <c r="AA102" s="314"/>
      <c r="AB102" s="314"/>
      <c r="AC102" s="314"/>
      <c r="AD102" s="314"/>
      <c r="AE102" s="314"/>
      <c r="AF102" s="314"/>
      <c r="AG102" s="318">
        <f>'08 - ELEKTROINSTALACE - S...'!J30</f>
        <v>0</v>
      </c>
      <c r="AH102" s="319"/>
      <c r="AI102" s="319"/>
      <c r="AJ102" s="319"/>
      <c r="AK102" s="319"/>
      <c r="AL102" s="319"/>
      <c r="AM102" s="319"/>
      <c r="AN102" s="318">
        <f t="shared" si="0"/>
        <v>0</v>
      </c>
      <c r="AO102" s="319"/>
      <c r="AP102" s="319"/>
      <c r="AQ102" s="78" t="s">
        <v>84</v>
      </c>
      <c r="AR102" s="75"/>
      <c r="AS102" s="79">
        <v>0</v>
      </c>
      <c r="AT102" s="80">
        <f t="shared" si="1"/>
        <v>0</v>
      </c>
      <c r="AU102" s="81">
        <f>'08 - ELEKTROINSTALACE - S...'!P130</f>
        <v>0</v>
      </c>
      <c r="AV102" s="80">
        <f>'08 - ELEKTROINSTALACE - S...'!J33</f>
        <v>0</v>
      </c>
      <c r="AW102" s="80">
        <f>'08 - ELEKTROINSTALACE - S...'!J34</f>
        <v>0</v>
      </c>
      <c r="AX102" s="80">
        <f>'08 - ELEKTROINSTALACE - S...'!J35</f>
        <v>0</v>
      </c>
      <c r="AY102" s="80">
        <f>'08 - ELEKTROINSTALACE - S...'!J36</f>
        <v>0</v>
      </c>
      <c r="AZ102" s="80">
        <f>'08 - ELEKTROINSTALACE - S...'!F33</f>
        <v>0</v>
      </c>
      <c r="BA102" s="80">
        <f>'08 - ELEKTROINSTALACE - S...'!F34</f>
        <v>0</v>
      </c>
      <c r="BB102" s="80">
        <f>'08 - ELEKTROINSTALACE - S...'!F35</f>
        <v>0</v>
      </c>
      <c r="BC102" s="80">
        <f>'08 - ELEKTROINSTALACE - S...'!F36</f>
        <v>0</v>
      </c>
      <c r="BD102" s="82">
        <f>'08 - ELEKTROINSTALACE - S...'!F37</f>
        <v>0</v>
      </c>
      <c r="BT102" s="83" t="s">
        <v>85</v>
      </c>
      <c r="BV102" s="83" t="s">
        <v>79</v>
      </c>
      <c r="BW102" s="83" t="s">
        <v>108</v>
      </c>
      <c r="BX102" s="83" t="s">
        <v>5</v>
      </c>
      <c r="CL102" s="83" t="s">
        <v>1</v>
      </c>
      <c r="CM102" s="83" t="s">
        <v>87</v>
      </c>
    </row>
    <row r="103" spans="1:91" s="6" customFormat="1" ht="16.5" customHeight="1">
      <c r="A103" s="74" t="s">
        <v>81</v>
      </c>
      <c r="B103" s="75"/>
      <c r="C103" s="76"/>
      <c r="D103" s="314" t="s">
        <v>109</v>
      </c>
      <c r="E103" s="314"/>
      <c r="F103" s="314"/>
      <c r="G103" s="314"/>
      <c r="H103" s="314"/>
      <c r="I103" s="77"/>
      <c r="J103" s="314" t="s">
        <v>110</v>
      </c>
      <c r="K103" s="314"/>
      <c r="L103" s="314"/>
      <c r="M103" s="314"/>
      <c r="N103" s="314"/>
      <c r="O103" s="314"/>
      <c r="P103" s="314"/>
      <c r="Q103" s="314"/>
      <c r="R103" s="314"/>
      <c r="S103" s="314"/>
      <c r="T103" s="314"/>
      <c r="U103" s="314"/>
      <c r="V103" s="314"/>
      <c r="W103" s="314"/>
      <c r="X103" s="314"/>
      <c r="Y103" s="314"/>
      <c r="Z103" s="314"/>
      <c r="AA103" s="314"/>
      <c r="AB103" s="314"/>
      <c r="AC103" s="314"/>
      <c r="AD103" s="314"/>
      <c r="AE103" s="314"/>
      <c r="AF103" s="314"/>
      <c r="AG103" s="318">
        <f>'09 - HROMOSVOD A UZEMNĚNÍ'!J30</f>
        <v>0</v>
      </c>
      <c r="AH103" s="319"/>
      <c r="AI103" s="319"/>
      <c r="AJ103" s="319"/>
      <c r="AK103" s="319"/>
      <c r="AL103" s="319"/>
      <c r="AM103" s="319"/>
      <c r="AN103" s="318">
        <f t="shared" si="0"/>
        <v>0</v>
      </c>
      <c r="AO103" s="319"/>
      <c r="AP103" s="319"/>
      <c r="AQ103" s="78" t="s">
        <v>84</v>
      </c>
      <c r="AR103" s="75"/>
      <c r="AS103" s="79">
        <v>0</v>
      </c>
      <c r="AT103" s="80">
        <f t="shared" si="1"/>
        <v>0</v>
      </c>
      <c r="AU103" s="81">
        <f>'09 - HROMOSVOD A UZEMNĚNÍ'!P120</f>
        <v>0</v>
      </c>
      <c r="AV103" s="80">
        <f>'09 - HROMOSVOD A UZEMNĚNÍ'!J33</f>
        <v>0</v>
      </c>
      <c r="AW103" s="80">
        <f>'09 - HROMOSVOD A UZEMNĚNÍ'!J34</f>
        <v>0</v>
      </c>
      <c r="AX103" s="80">
        <f>'09 - HROMOSVOD A UZEMNĚNÍ'!J35</f>
        <v>0</v>
      </c>
      <c r="AY103" s="80">
        <f>'09 - HROMOSVOD A UZEMNĚNÍ'!J36</f>
        <v>0</v>
      </c>
      <c r="AZ103" s="80">
        <f>'09 - HROMOSVOD A UZEMNĚNÍ'!F33</f>
        <v>0</v>
      </c>
      <c r="BA103" s="80">
        <f>'09 - HROMOSVOD A UZEMNĚNÍ'!F34</f>
        <v>0</v>
      </c>
      <c r="BB103" s="80">
        <f>'09 - HROMOSVOD A UZEMNĚNÍ'!F35</f>
        <v>0</v>
      </c>
      <c r="BC103" s="80">
        <f>'09 - HROMOSVOD A UZEMNĚNÍ'!F36</f>
        <v>0</v>
      </c>
      <c r="BD103" s="82">
        <f>'09 - HROMOSVOD A UZEMNĚNÍ'!F37</f>
        <v>0</v>
      </c>
      <c r="BT103" s="83" t="s">
        <v>85</v>
      </c>
      <c r="BV103" s="83" t="s">
        <v>79</v>
      </c>
      <c r="BW103" s="83" t="s">
        <v>111</v>
      </c>
      <c r="BX103" s="83" t="s">
        <v>5</v>
      </c>
      <c r="CL103" s="83" t="s">
        <v>1</v>
      </c>
      <c r="CM103" s="83" t="s">
        <v>87</v>
      </c>
    </row>
    <row r="104" spans="1:91" s="6" customFormat="1" ht="16.5" customHeight="1">
      <c r="A104" s="74" t="s">
        <v>81</v>
      </c>
      <c r="B104" s="75"/>
      <c r="C104" s="76"/>
      <c r="D104" s="314" t="s">
        <v>112</v>
      </c>
      <c r="E104" s="314"/>
      <c r="F104" s="314"/>
      <c r="G104" s="314"/>
      <c r="H104" s="314"/>
      <c r="I104" s="77"/>
      <c r="J104" s="314" t="s">
        <v>113</v>
      </c>
      <c r="K104" s="314"/>
      <c r="L104" s="314"/>
      <c r="M104" s="314"/>
      <c r="N104" s="314"/>
      <c r="O104" s="314"/>
      <c r="P104" s="314"/>
      <c r="Q104" s="314"/>
      <c r="R104" s="314"/>
      <c r="S104" s="314"/>
      <c r="T104" s="314"/>
      <c r="U104" s="314"/>
      <c r="V104" s="314"/>
      <c r="W104" s="314"/>
      <c r="X104" s="314"/>
      <c r="Y104" s="314"/>
      <c r="Z104" s="314"/>
      <c r="AA104" s="314"/>
      <c r="AB104" s="314"/>
      <c r="AC104" s="314"/>
      <c r="AD104" s="314"/>
      <c r="AE104" s="314"/>
      <c r="AF104" s="314"/>
      <c r="AG104" s="318">
        <f>'10 - DATA'!J30</f>
        <v>0</v>
      </c>
      <c r="AH104" s="319"/>
      <c r="AI104" s="319"/>
      <c r="AJ104" s="319"/>
      <c r="AK104" s="319"/>
      <c r="AL104" s="319"/>
      <c r="AM104" s="319"/>
      <c r="AN104" s="318">
        <f t="shared" si="0"/>
        <v>0</v>
      </c>
      <c r="AO104" s="319"/>
      <c r="AP104" s="319"/>
      <c r="AQ104" s="78" t="s">
        <v>84</v>
      </c>
      <c r="AR104" s="75"/>
      <c r="AS104" s="79">
        <v>0</v>
      </c>
      <c r="AT104" s="80">
        <f t="shared" si="1"/>
        <v>0</v>
      </c>
      <c r="AU104" s="81">
        <f>'10 - DATA'!P119</f>
        <v>0</v>
      </c>
      <c r="AV104" s="80">
        <f>'10 - DATA'!J33</f>
        <v>0</v>
      </c>
      <c r="AW104" s="80">
        <f>'10 - DATA'!J34</f>
        <v>0</v>
      </c>
      <c r="AX104" s="80">
        <f>'10 - DATA'!J35</f>
        <v>0</v>
      </c>
      <c r="AY104" s="80">
        <f>'10 - DATA'!J36</f>
        <v>0</v>
      </c>
      <c r="AZ104" s="80">
        <f>'10 - DATA'!F33</f>
        <v>0</v>
      </c>
      <c r="BA104" s="80">
        <f>'10 - DATA'!F34</f>
        <v>0</v>
      </c>
      <c r="BB104" s="80">
        <f>'10 - DATA'!F35</f>
        <v>0</v>
      </c>
      <c r="BC104" s="80">
        <f>'10 - DATA'!F36</f>
        <v>0</v>
      </c>
      <c r="BD104" s="82">
        <f>'10 - DATA'!F37</f>
        <v>0</v>
      </c>
      <c r="BT104" s="83" t="s">
        <v>85</v>
      </c>
      <c r="BV104" s="83" t="s">
        <v>79</v>
      </c>
      <c r="BW104" s="83" t="s">
        <v>114</v>
      </c>
      <c r="BX104" s="83" t="s">
        <v>5</v>
      </c>
      <c r="CL104" s="83" t="s">
        <v>1</v>
      </c>
      <c r="CM104" s="83" t="s">
        <v>87</v>
      </c>
    </row>
    <row r="105" spans="1:91" s="6" customFormat="1" ht="16.5" customHeight="1">
      <c r="A105" s="74" t="s">
        <v>81</v>
      </c>
      <c r="B105" s="75"/>
      <c r="C105" s="76"/>
      <c r="D105" s="314" t="s">
        <v>115</v>
      </c>
      <c r="E105" s="314"/>
      <c r="F105" s="314"/>
      <c r="G105" s="314"/>
      <c r="H105" s="314"/>
      <c r="I105" s="77"/>
      <c r="J105" s="314" t="s">
        <v>116</v>
      </c>
      <c r="K105" s="314"/>
      <c r="L105" s="314"/>
      <c r="M105" s="314"/>
      <c r="N105" s="314"/>
      <c r="O105" s="314"/>
      <c r="P105" s="314"/>
      <c r="Q105" s="314"/>
      <c r="R105" s="314"/>
      <c r="S105" s="314"/>
      <c r="T105" s="314"/>
      <c r="U105" s="314"/>
      <c r="V105" s="314"/>
      <c r="W105" s="314"/>
      <c r="X105" s="314"/>
      <c r="Y105" s="314"/>
      <c r="Z105" s="314"/>
      <c r="AA105" s="314"/>
      <c r="AB105" s="314"/>
      <c r="AC105" s="314"/>
      <c r="AD105" s="314"/>
      <c r="AE105" s="314"/>
      <c r="AF105" s="314"/>
      <c r="AG105" s="318">
        <f>'11 - EZS'!J30</f>
        <v>0</v>
      </c>
      <c r="AH105" s="319"/>
      <c r="AI105" s="319"/>
      <c r="AJ105" s="319"/>
      <c r="AK105" s="319"/>
      <c r="AL105" s="319"/>
      <c r="AM105" s="319"/>
      <c r="AN105" s="318">
        <f t="shared" si="0"/>
        <v>0</v>
      </c>
      <c r="AO105" s="319"/>
      <c r="AP105" s="319"/>
      <c r="AQ105" s="78" t="s">
        <v>84</v>
      </c>
      <c r="AR105" s="75"/>
      <c r="AS105" s="79">
        <v>0</v>
      </c>
      <c r="AT105" s="80">
        <f t="shared" si="1"/>
        <v>0</v>
      </c>
      <c r="AU105" s="81">
        <f>'11 - EZS'!P120</f>
        <v>0</v>
      </c>
      <c r="AV105" s="80">
        <f>'11 - EZS'!J33</f>
        <v>0</v>
      </c>
      <c r="AW105" s="80">
        <f>'11 - EZS'!J34</f>
        <v>0</v>
      </c>
      <c r="AX105" s="80">
        <f>'11 - EZS'!J35</f>
        <v>0</v>
      </c>
      <c r="AY105" s="80">
        <f>'11 - EZS'!J36</f>
        <v>0</v>
      </c>
      <c r="AZ105" s="80">
        <f>'11 - EZS'!F33</f>
        <v>0</v>
      </c>
      <c r="BA105" s="80">
        <f>'11 - EZS'!F34</f>
        <v>0</v>
      </c>
      <c r="BB105" s="80">
        <f>'11 - EZS'!F35</f>
        <v>0</v>
      </c>
      <c r="BC105" s="80">
        <f>'11 - EZS'!F36</f>
        <v>0</v>
      </c>
      <c r="BD105" s="82">
        <f>'11 - EZS'!F37</f>
        <v>0</v>
      </c>
      <c r="BT105" s="83" t="s">
        <v>85</v>
      </c>
      <c r="BV105" s="83" t="s">
        <v>79</v>
      </c>
      <c r="BW105" s="83" t="s">
        <v>117</v>
      </c>
      <c r="BX105" s="83" t="s">
        <v>5</v>
      </c>
      <c r="CL105" s="83" t="s">
        <v>1</v>
      </c>
      <c r="CM105" s="83" t="s">
        <v>87</v>
      </c>
    </row>
    <row r="106" spans="1:91" s="6" customFormat="1" ht="16.5" customHeight="1">
      <c r="A106" s="74" t="s">
        <v>81</v>
      </c>
      <c r="B106" s="75"/>
      <c r="C106" s="76"/>
      <c r="D106" s="314" t="s">
        <v>8</v>
      </c>
      <c r="E106" s="314"/>
      <c r="F106" s="314"/>
      <c r="G106" s="314"/>
      <c r="H106" s="314"/>
      <c r="I106" s="77"/>
      <c r="J106" s="314" t="s">
        <v>118</v>
      </c>
      <c r="K106" s="314"/>
      <c r="L106" s="314"/>
      <c r="M106" s="314"/>
      <c r="N106" s="314"/>
      <c r="O106" s="314"/>
      <c r="P106" s="314"/>
      <c r="Q106" s="314"/>
      <c r="R106" s="314"/>
      <c r="S106" s="314"/>
      <c r="T106" s="314"/>
      <c r="U106" s="314"/>
      <c r="V106" s="314"/>
      <c r="W106" s="314"/>
      <c r="X106" s="314"/>
      <c r="Y106" s="314"/>
      <c r="Z106" s="314"/>
      <c r="AA106" s="314"/>
      <c r="AB106" s="314"/>
      <c r="AC106" s="314"/>
      <c r="AD106" s="314"/>
      <c r="AE106" s="314"/>
      <c r="AF106" s="314"/>
      <c r="AG106" s="318">
        <f>'12 - FVE'!J30</f>
        <v>0</v>
      </c>
      <c r="AH106" s="319"/>
      <c r="AI106" s="319"/>
      <c r="AJ106" s="319"/>
      <c r="AK106" s="319"/>
      <c r="AL106" s="319"/>
      <c r="AM106" s="319"/>
      <c r="AN106" s="318">
        <f t="shared" si="0"/>
        <v>0</v>
      </c>
      <c r="AO106" s="319"/>
      <c r="AP106" s="319"/>
      <c r="AQ106" s="78" t="s">
        <v>84</v>
      </c>
      <c r="AR106" s="75"/>
      <c r="AS106" s="79">
        <v>0</v>
      </c>
      <c r="AT106" s="80">
        <f t="shared" si="1"/>
        <v>0</v>
      </c>
      <c r="AU106" s="81">
        <f>'12 - FVE'!P119</f>
        <v>0</v>
      </c>
      <c r="AV106" s="80">
        <f>'12 - FVE'!J33</f>
        <v>0</v>
      </c>
      <c r="AW106" s="80">
        <f>'12 - FVE'!J34</f>
        <v>0</v>
      </c>
      <c r="AX106" s="80">
        <f>'12 - FVE'!J35</f>
        <v>0</v>
      </c>
      <c r="AY106" s="80">
        <f>'12 - FVE'!J36</f>
        <v>0</v>
      </c>
      <c r="AZ106" s="80">
        <f>'12 - FVE'!F33</f>
        <v>0</v>
      </c>
      <c r="BA106" s="80">
        <f>'12 - FVE'!F34</f>
        <v>0</v>
      </c>
      <c r="BB106" s="80">
        <f>'12 - FVE'!F35</f>
        <v>0</v>
      </c>
      <c r="BC106" s="80">
        <f>'12 - FVE'!F36</f>
        <v>0</v>
      </c>
      <c r="BD106" s="82">
        <f>'12 - FVE'!F37</f>
        <v>0</v>
      </c>
      <c r="BT106" s="83" t="s">
        <v>85</v>
      </c>
      <c r="BV106" s="83" t="s">
        <v>79</v>
      </c>
      <c r="BW106" s="83" t="s">
        <v>119</v>
      </c>
      <c r="BX106" s="83" t="s">
        <v>5</v>
      </c>
      <c r="CL106" s="83" t="s">
        <v>1</v>
      </c>
      <c r="CM106" s="83" t="s">
        <v>87</v>
      </c>
    </row>
    <row r="107" spans="1:91" s="6" customFormat="1" ht="16.5" customHeight="1">
      <c r="A107" s="74" t="s">
        <v>81</v>
      </c>
      <c r="B107" s="75"/>
      <c r="C107" s="76"/>
      <c r="D107" s="314" t="s">
        <v>120</v>
      </c>
      <c r="E107" s="314"/>
      <c r="F107" s="314"/>
      <c r="G107" s="314"/>
      <c r="H107" s="314"/>
      <c r="I107" s="77"/>
      <c r="J107" s="314" t="s">
        <v>121</v>
      </c>
      <c r="K107" s="314"/>
      <c r="L107" s="314"/>
      <c r="M107" s="314"/>
      <c r="N107" s="314"/>
      <c r="O107" s="314"/>
      <c r="P107" s="314"/>
      <c r="Q107" s="314"/>
      <c r="R107" s="314"/>
      <c r="S107" s="314"/>
      <c r="T107" s="314"/>
      <c r="U107" s="314"/>
      <c r="V107" s="314"/>
      <c r="W107" s="314"/>
      <c r="X107" s="314"/>
      <c r="Y107" s="314"/>
      <c r="Z107" s="314"/>
      <c r="AA107" s="314"/>
      <c r="AB107" s="314"/>
      <c r="AC107" s="314"/>
      <c r="AD107" s="314"/>
      <c r="AE107" s="314"/>
      <c r="AF107" s="314"/>
      <c r="AG107" s="318">
        <f>'13 - GASTRO'!J30</f>
        <v>0</v>
      </c>
      <c r="AH107" s="319"/>
      <c r="AI107" s="319"/>
      <c r="AJ107" s="319"/>
      <c r="AK107" s="319"/>
      <c r="AL107" s="319"/>
      <c r="AM107" s="319"/>
      <c r="AN107" s="318">
        <f t="shared" si="0"/>
        <v>0</v>
      </c>
      <c r="AO107" s="319"/>
      <c r="AP107" s="319"/>
      <c r="AQ107" s="78" t="s">
        <v>84</v>
      </c>
      <c r="AR107" s="75"/>
      <c r="AS107" s="79">
        <v>0</v>
      </c>
      <c r="AT107" s="80">
        <f t="shared" si="1"/>
        <v>0</v>
      </c>
      <c r="AU107" s="81">
        <f>'13 - GASTRO'!P118</f>
        <v>0</v>
      </c>
      <c r="AV107" s="80">
        <f>'13 - GASTRO'!J33</f>
        <v>0</v>
      </c>
      <c r="AW107" s="80">
        <f>'13 - GASTRO'!J34</f>
        <v>0</v>
      </c>
      <c r="AX107" s="80">
        <f>'13 - GASTRO'!J35</f>
        <v>0</v>
      </c>
      <c r="AY107" s="80">
        <f>'13 - GASTRO'!J36</f>
        <v>0</v>
      </c>
      <c r="AZ107" s="80">
        <f>'13 - GASTRO'!F33</f>
        <v>0</v>
      </c>
      <c r="BA107" s="80">
        <f>'13 - GASTRO'!F34</f>
        <v>0</v>
      </c>
      <c r="BB107" s="80">
        <f>'13 - GASTRO'!F35</f>
        <v>0</v>
      </c>
      <c r="BC107" s="80">
        <f>'13 - GASTRO'!F36</f>
        <v>0</v>
      </c>
      <c r="BD107" s="82">
        <f>'13 - GASTRO'!F37</f>
        <v>0</v>
      </c>
      <c r="BT107" s="83" t="s">
        <v>85</v>
      </c>
      <c r="BV107" s="83" t="s">
        <v>79</v>
      </c>
      <c r="BW107" s="83" t="s">
        <v>122</v>
      </c>
      <c r="BX107" s="83" t="s">
        <v>5</v>
      </c>
      <c r="CL107" s="83" t="s">
        <v>1</v>
      </c>
      <c r="CM107" s="83" t="s">
        <v>87</v>
      </c>
    </row>
    <row r="108" spans="1:91" s="6" customFormat="1" ht="16.5" customHeight="1">
      <c r="A108" s="74" t="s">
        <v>81</v>
      </c>
      <c r="B108" s="75"/>
      <c r="C108" s="76"/>
      <c r="D108" s="314" t="s">
        <v>123</v>
      </c>
      <c r="E108" s="314"/>
      <c r="F108" s="314"/>
      <c r="G108" s="314"/>
      <c r="H108" s="314"/>
      <c r="I108" s="77"/>
      <c r="J108" s="314" t="s">
        <v>124</v>
      </c>
      <c r="K108" s="314"/>
      <c r="L108" s="314"/>
      <c r="M108" s="314"/>
      <c r="N108" s="314"/>
      <c r="O108" s="314"/>
      <c r="P108" s="314"/>
      <c r="Q108" s="314"/>
      <c r="R108" s="314"/>
      <c r="S108" s="314"/>
      <c r="T108" s="314"/>
      <c r="U108" s="314"/>
      <c r="V108" s="314"/>
      <c r="W108" s="314"/>
      <c r="X108" s="314"/>
      <c r="Y108" s="314"/>
      <c r="Z108" s="314"/>
      <c r="AA108" s="314"/>
      <c r="AB108" s="314"/>
      <c r="AC108" s="314"/>
      <c r="AD108" s="314"/>
      <c r="AE108" s="314"/>
      <c r="AF108" s="314"/>
      <c r="AG108" s="318">
        <f>'14 - DEŠŤOVÁ KANALIZACE'!J30</f>
        <v>0</v>
      </c>
      <c r="AH108" s="319"/>
      <c r="AI108" s="319"/>
      <c r="AJ108" s="319"/>
      <c r="AK108" s="319"/>
      <c r="AL108" s="319"/>
      <c r="AM108" s="319"/>
      <c r="AN108" s="318">
        <f t="shared" si="0"/>
        <v>0</v>
      </c>
      <c r="AO108" s="319"/>
      <c r="AP108" s="319"/>
      <c r="AQ108" s="78" t="s">
        <v>84</v>
      </c>
      <c r="AR108" s="75"/>
      <c r="AS108" s="79">
        <v>0</v>
      </c>
      <c r="AT108" s="80">
        <f t="shared" si="1"/>
        <v>0</v>
      </c>
      <c r="AU108" s="81">
        <f>'14 - DEŠŤOVÁ KANALIZACE'!P124</f>
        <v>0</v>
      </c>
      <c r="AV108" s="80">
        <f>'14 - DEŠŤOVÁ KANALIZACE'!J33</f>
        <v>0</v>
      </c>
      <c r="AW108" s="80">
        <f>'14 - DEŠŤOVÁ KANALIZACE'!J34</f>
        <v>0</v>
      </c>
      <c r="AX108" s="80">
        <f>'14 - DEŠŤOVÁ KANALIZACE'!J35</f>
        <v>0</v>
      </c>
      <c r="AY108" s="80">
        <f>'14 - DEŠŤOVÁ KANALIZACE'!J36</f>
        <v>0</v>
      </c>
      <c r="AZ108" s="80">
        <f>'14 - DEŠŤOVÁ KANALIZACE'!F33</f>
        <v>0</v>
      </c>
      <c r="BA108" s="80">
        <f>'14 - DEŠŤOVÁ KANALIZACE'!F34</f>
        <v>0</v>
      </c>
      <c r="BB108" s="80">
        <f>'14 - DEŠŤOVÁ KANALIZACE'!F35</f>
        <v>0</v>
      </c>
      <c r="BC108" s="80">
        <f>'14 - DEŠŤOVÁ KANALIZACE'!F36</f>
        <v>0</v>
      </c>
      <c r="BD108" s="82">
        <f>'14 - DEŠŤOVÁ KANALIZACE'!F37</f>
        <v>0</v>
      </c>
      <c r="BT108" s="83" t="s">
        <v>85</v>
      </c>
      <c r="BV108" s="83" t="s">
        <v>79</v>
      </c>
      <c r="BW108" s="83" t="s">
        <v>125</v>
      </c>
      <c r="BX108" s="83" t="s">
        <v>5</v>
      </c>
      <c r="CL108" s="83" t="s">
        <v>1</v>
      </c>
      <c r="CM108" s="83" t="s">
        <v>87</v>
      </c>
    </row>
    <row r="109" spans="1:91" s="6" customFormat="1" ht="16.5" customHeight="1">
      <c r="A109" s="74" t="s">
        <v>81</v>
      </c>
      <c r="B109" s="75"/>
      <c r="C109" s="76"/>
      <c r="D109" s="314" t="s">
        <v>126</v>
      </c>
      <c r="E109" s="314"/>
      <c r="F109" s="314"/>
      <c r="G109" s="314"/>
      <c r="H109" s="314"/>
      <c r="I109" s="77"/>
      <c r="J109" s="314" t="s">
        <v>127</v>
      </c>
      <c r="K109" s="314"/>
      <c r="L109" s="314"/>
      <c r="M109" s="314"/>
      <c r="N109" s="314"/>
      <c r="O109" s="314"/>
      <c r="P109" s="314"/>
      <c r="Q109" s="314"/>
      <c r="R109" s="314"/>
      <c r="S109" s="314"/>
      <c r="T109" s="314"/>
      <c r="U109" s="314"/>
      <c r="V109" s="314"/>
      <c r="W109" s="314"/>
      <c r="X109" s="314"/>
      <c r="Y109" s="314"/>
      <c r="Z109" s="314"/>
      <c r="AA109" s="314"/>
      <c r="AB109" s="314"/>
      <c r="AC109" s="314"/>
      <c r="AD109" s="314"/>
      <c r="AE109" s="314"/>
      <c r="AF109" s="314"/>
      <c r="AG109" s="318">
        <f>'15 - VODOVODNÍ PŘÍPOJKA'!J30</f>
        <v>0</v>
      </c>
      <c r="AH109" s="319"/>
      <c r="AI109" s="319"/>
      <c r="AJ109" s="319"/>
      <c r="AK109" s="319"/>
      <c r="AL109" s="319"/>
      <c r="AM109" s="319"/>
      <c r="AN109" s="318">
        <f t="shared" si="0"/>
        <v>0</v>
      </c>
      <c r="AO109" s="319"/>
      <c r="AP109" s="319"/>
      <c r="AQ109" s="78" t="s">
        <v>84</v>
      </c>
      <c r="AR109" s="75"/>
      <c r="AS109" s="79">
        <v>0</v>
      </c>
      <c r="AT109" s="80">
        <f t="shared" si="1"/>
        <v>0</v>
      </c>
      <c r="AU109" s="81">
        <f>'15 - VODOVODNÍ PŘÍPOJKA'!P123</f>
        <v>0</v>
      </c>
      <c r="AV109" s="80">
        <f>'15 - VODOVODNÍ PŘÍPOJKA'!J33</f>
        <v>0</v>
      </c>
      <c r="AW109" s="80">
        <f>'15 - VODOVODNÍ PŘÍPOJKA'!J34</f>
        <v>0</v>
      </c>
      <c r="AX109" s="80">
        <f>'15 - VODOVODNÍ PŘÍPOJKA'!J35</f>
        <v>0</v>
      </c>
      <c r="AY109" s="80">
        <f>'15 - VODOVODNÍ PŘÍPOJKA'!J36</f>
        <v>0</v>
      </c>
      <c r="AZ109" s="80">
        <f>'15 - VODOVODNÍ PŘÍPOJKA'!F33</f>
        <v>0</v>
      </c>
      <c r="BA109" s="80">
        <f>'15 - VODOVODNÍ PŘÍPOJKA'!F34</f>
        <v>0</v>
      </c>
      <c r="BB109" s="80">
        <f>'15 - VODOVODNÍ PŘÍPOJKA'!F35</f>
        <v>0</v>
      </c>
      <c r="BC109" s="80">
        <f>'15 - VODOVODNÍ PŘÍPOJKA'!F36</f>
        <v>0</v>
      </c>
      <c r="BD109" s="82">
        <f>'15 - VODOVODNÍ PŘÍPOJKA'!F37</f>
        <v>0</v>
      </c>
      <c r="BT109" s="83" t="s">
        <v>85</v>
      </c>
      <c r="BV109" s="83" t="s">
        <v>79</v>
      </c>
      <c r="BW109" s="83" t="s">
        <v>128</v>
      </c>
      <c r="BX109" s="83" t="s">
        <v>5</v>
      </c>
      <c r="CL109" s="83" t="s">
        <v>1</v>
      </c>
      <c r="CM109" s="83" t="s">
        <v>87</v>
      </c>
    </row>
    <row r="110" spans="1:91" s="6" customFormat="1" ht="16.5" customHeight="1">
      <c r="A110" s="74" t="s">
        <v>81</v>
      </c>
      <c r="B110" s="75"/>
      <c r="C110" s="76"/>
      <c r="D110" s="314" t="s">
        <v>129</v>
      </c>
      <c r="E110" s="314"/>
      <c r="F110" s="314"/>
      <c r="G110" s="314"/>
      <c r="H110" s="314"/>
      <c r="I110" s="77"/>
      <c r="J110" s="314" t="s">
        <v>130</v>
      </c>
      <c r="K110" s="314"/>
      <c r="L110" s="314"/>
      <c r="M110" s="314"/>
      <c r="N110" s="314"/>
      <c r="O110" s="314"/>
      <c r="P110" s="314"/>
      <c r="Q110" s="314"/>
      <c r="R110" s="314"/>
      <c r="S110" s="314"/>
      <c r="T110" s="314"/>
      <c r="U110" s="314"/>
      <c r="V110" s="314"/>
      <c r="W110" s="314"/>
      <c r="X110" s="314"/>
      <c r="Y110" s="314"/>
      <c r="Z110" s="314"/>
      <c r="AA110" s="314"/>
      <c r="AB110" s="314"/>
      <c r="AC110" s="314"/>
      <c r="AD110" s="314"/>
      <c r="AE110" s="314"/>
      <c r="AF110" s="314"/>
      <c r="AG110" s="318">
        <f>'16 - KOMUNIKACE A ZPEVNĚN...'!J30</f>
        <v>0</v>
      </c>
      <c r="AH110" s="319"/>
      <c r="AI110" s="319"/>
      <c r="AJ110" s="319"/>
      <c r="AK110" s="319"/>
      <c r="AL110" s="319"/>
      <c r="AM110" s="319"/>
      <c r="AN110" s="318">
        <f t="shared" si="0"/>
        <v>0</v>
      </c>
      <c r="AO110" s="319"/>
      <c r="AP110" s="319"/>
      <c r="AQ110" s="78" t="s">
        <v>84</v>
      </c>
      <c r="AR110" s="75"/>
      <c r="AS110" s="79">
        <v>0</v>
      </c>
      <c r="AT110" s="80">
        <f t="shared" si="1"/>
        <v>0</v>
      </c>
      <c r="AU110" s="81">
        <f>'16 - KOMUNIKACE A ZPEVNĚN...'!P125</f>
        <v>0</v>
      </c>
      <c r="AV110" s="80">
        <f>'16 - KOMUNIKACE A ZPEVNĚN...'!J33</f>
        <v>0</v>
      </c>
      <c r="AW110" s="80">
        <f>'16 - KOMUNIKACE A ZPEVNĚN...'!J34</f>
        <v>0</v>
      </c>
      <c r="AX110" s="80">
        <f>'16 - KOMUNIKACE A ZPEVNĚN...'!J35</f>
        <v>0</v>
      </c>
      <c r="AY110" s="80">
        <f>'16 - KOMUNIKACE A ZPEVNĚN...'!J36</f>
        <v>0</v>
      </c>
      <c r="AZ110" s="80">
        <f>'16 - KOMUNIKACE A ZPEVNĚN...'!F33</f>
        <v>0</v>
      </c>
      <c r="BA110" s="80">
        <f>'16 - KOMUNIKACE A ZPEVNĚN...'!F34</f>
        <v>0</v>
      </c>
      <c r="BB110" s="80">
        <f>'16 - KOMUNIKACE A ZPEVNĚN...'!F35</f>
        <v>0</v>
      </c>
      <c r="BC110" s="80">
        <f>'16 - KOMUNIKACE A ZPEVNĚN...'!F36</f>
        <v>0</v>
      </c>
      <c r="BD110" s="82">
        <f>'16 - KOMUNIKACE A ZPEVNĚN...'!F37</f>
        <v>0</v>
      </c>
      <c r="BT110" s="83" t="s">
        <v>85</v>
      </c>
      <c r="BV110" s="83" t="s">
        <v>79</v>
      </c>
      <c r="BW110" s="83" t="s">
        <v>131</v>
      </c>
      <c r="BX110" s="83" t="s">
        <v>5</v>
      </c>
      <c r="CL110" s="83" t="s">
        <v>1</v>
      </c>
      <c r="CM110" s="83" t="s">
        <v>87</v>
      </c>
    </row>
    <row r="111" spans="1:91" s="6" customFormat="1" ht="24.75" customHeight="1">
      <c r="A111" s="74" t="s">
        <v>81</v>
      </c>
      <c r="B111" s="75"/>
      <c r="C111" s="76"/>
      <c r="D111" s="314" t="s">
        <v>132</v>
      </c>
      <c r="E111" s="314"/>
      <c r="F111" s="314"/>
      <c r="G111" s="314"/>
      <c r="H111" s="314"/>
      <c r="I111" s="77"/>
      <c r="J111" s="314" t="s">
        <v>133</v>
      </c>
      <c r="K111" s="314"/>
      <c r="L111" s="314"/>
      <c r="M111" s="314"/>
      <c r="N111" s="314"/>
      <c r="O111" s="314"/>
      <c r="P111" s="314"/>
      <c r="Q111" s="314"/>
      <c r="R111" s="314"/>
      <c r="S111" s="314"/>
      <c r="T111" s="314"/>
      <c r="U111" s="314"/>
      <c r="V111" s="314"/>
      <c r="W111" s="314"/>
      <c r="X111" s="314"/>
      <c r="Y111" s="314"/>
      <c r="Z111" s="314"/>
      <c r="AA111" s="314"/>
      <c r="AB111" s="314"/>
      <c r="AC111" s="314"/>
      <c r="AD111" s="314"/>
      <c r="AE111" s="314"/>
      <c r="AF111" s="314"/>
      <c r="AG111" s="318">
        <f>'17 - ZAHRADA MŠ - HŘIŠTĚ ...'!J30</f>
        <v>0</v>
      </c>
      <c r="AH111" s="319"/>
      <c r="AI111" s="319"/>
      <c r="AJ111" s="319"/>
      <c r="AK111" s="319"/>
      <c r="AL111" s="319"/>
      <c r="AM111" s="319"/>
      <c r="AN111" s="318">
        <f t="shared" si="0"/>
        <v>0</v>
      </c>
      <c r="AO111" s="319"/>
      <c r="AP111" s="319"/>
      <c r="AQ111" s="78" t="s">
        <v>84</v>
      </c>
      <c r="AR111" s="75"/>
      <c r="AS111" s="79">
        <v>0</v>
      </c>
      <c r="AT111" s="80">
        <f t="shared" si="1"/>
        <v>0</v>
      </c>
      <c r="AU111" s="81">
        <f>'17 - ZAHRADA MŠ - HŘIŠTĚ ...'!P136</f>
        <v>0</v>
      </c>
      <c r="AV111" s="80">
        <f>'17 - ZAHRADA MŠ - HŘIŠTĚ ...'!J33</f>
        <v>0</v>
      </c>
      <c r="AW111" s="80">
        <f>'17 - ZAHRADA MŠ - HŘIŠTĚ ...'!J34</f>
        <v>0</v>
      </c>
      <c r="AX111" s="80">
        <f>'17 - ZAHRADA MŠ - HŘIŠTĚ ...'!J35</f>
        <v>0</v>
      </c>
      <c r="AY111" s="80">
        <f>'17 - ZAHRADA MŠ - HŘIŠTĚ ...'!J36</f>
        <v>0</v>
      </c>
      <c r="AZ111" s="80">
        <f>'17 - ZAHRADA MŠ - HŘIŠTĚ ...'!F33</f>
        <v>0</v>
      </c>
      <c r="BA111" s="80">
        <f>'17 - ZAHRADA MŠ - HŘIŠTĚ ...'!F34</f>
        <v>0</v>
      </c>
      <c r="BB111" s="80">
        <f>'17 - ZAHRADA MŠ - HŘIŠTĚ ...'!F35</f>
        <v>0</v>
      </c>
      <c r="BC111" s="80">
        <f>'17 - ZAHRADA MŠ - HŘIŠTĚ ...'!F36</f>
        <v>0</v>
      </c>
      <c r="BD111" s="82">
        <f>'17 - ZAHRADA MŠ - HŘIŠTĚ ...'!F37</f>
        <v>0</v>
      </c>
      <c r="BT111" s="83" t="s">
        <v>85</v>
      </c>
      <c r="BV111" s="83" t="s">
        <v>79</v>
      </c>
      <c r="BW111" s="83" t="s">
        <v>134</v>
      </c>
      <c r="BX111" s="83" t="s">
        <v>5</v>
      </c>
      <c r="CL111" s="83" t="s">
        <v>1</v>
      </c>
      <c r="CM111" s="83" t="s">
        <v>87</v>
      </c>
    </row>
    <row r="112" spans="1:91" s="6" customFormat="1" ht="16.5" customHeight="1">
      <c r="A112" s="74" t="s">
        <v>81</v>
      </c>
      <c r="B112" s="75"/>
      <c r="C112" s="76"/>
      <c r="D112" s="314" t="s">
        <v>135</v>
      </c>
      <c r="E112" s="314"/>
      <c r="F112" s="314"/>
      <c r="G112" s="314"/>
      <c r="H112" s="314"/>
      <c r="I112" s="77"/>
      <c r="J112" s="314" t="s">
        <v>136</v>
      </c>
      <c r="K112" s="314"/>
      <c r="L112" s="314"/>
      <c r="M112" s="314"/>
      <c r="N112" s="314"/>
      <c r="O112" s="314"/>
      <c r="P112" s="314"/>
      <c r="Q112" s="314"/>
      <c r="R112" s="314"/>
      <c r="S112" s="314"/>
      <c r="T112" s="314"/>
      <c r="U112" s="314"/>
      <c r="V112" s="314"/>
      <c r="W112" s="314"/>
      <c r="X112" s="314"/>
      <c r="Y112" s="314"/>
      <c r="Z112" s="314"/>
      <c r="AA112" s="314"/>
      <c r="AB112" s="314"/>
      <c r="AC112" s="314"/>
      <c r="AD112" s="314"/>
      <c r="AE112" s="314"/>
      <c r="AF112" s="314"/>
      <c r="AG112" s="318">
        <f>'18 - ZAHRADA MŠ - OPLOCENÍ'!J30</f>
        <v>0</v>
      </c>
      <c r="AH112" s="319"/>
      <c r="AI112" s="319"/>
      <c r="AJ112" s="319"/>
      <c r="AK112" s="319"/>
      <c r="AL112" s="319"/>
      <c r="AM112" s="319"/>
      <c r="AN112" s="318">
        <f t="shared" si="0"/>
        <v>0</v>
      </c>
      <c r="AO112" s="319"/>
      <c r="AP112" s="319"/>
      <c r="AQ112" s="78" t="s">
        <v>84</v>
      </c>
      <c r="AR112" s="75"/>
      <c r="AS112" s="79">
        <v>0</v>
      </c>
      <c r="AT112" s="80">
        <f t="shared" si="1"/>
        <v>0</v>
      </c>
      <c r="AU112" s="81">
        <f>'18 - ZAHRADA MŠ - OPLOCENÍ'!P128</f>
        <v>0</v>
      </c>
      <c r="AV112" s="80">
        <f>'18 - ZAHRADA MŠ - OPLOCENÍ'!J33</f>
        <v>0</v>
      </c>
      <c r="AW112" s="80">
        <f>'18 - ZAHRADA MŠ - OPLOCENÍ'!J34</f>
        <v>0</v>
      </c>
      <c r="AX112" s="80">
        <f>'18 - ZAHRADA MŠ - OPLOCENÍ'!J35</f>
        <v>0</v>
      </c>
      <c r="AY112" s="80">
        <f>'18 - ZAHRADA MŠ - OPLOCENÍ'!J36</f>
        <v>0</v>
      </c>
      <c r="AZ112" s="80">
        <f>'18 - ZAHRADA MŠ - OPLOCENÍ'!F33</f>
        <v>0</v>
      </c>
      <c r="BA112" s="80">
        <f>'18 - ZAHRADA MŠ - OPLOCENÍ'!F34</f>
        <v>0</v>
      </c>
      <c r="BB112" s="80">
        <f>'18 - ZAHRADA MŠ - OPLOCENÍ'!F35</f>
        <v>0</v>
      </c>
      <c r="BC112" s="80">
        <f>'18 - ZAHRADA MŠ - OPLOCENÍ'!F36</f>
        <v>0</v>
      </c>
      <c r="BD112" s="82">
        <f>'18 - ZAHRADA MŠ - OPLOCENÍ'!F37</f>
        <v>0</v>
      </c>
      <c r="BT112" s="83" t="s">
        <v>85</v>
      </c>
      <c r="BV112" s="83" t="s">
        <v>79</v>
      </c>
      <c r="BW112" s="83" t="s">
        <v>137</v>
      </c>
      <c r="BX112" s="83" t="s">
        <v>5</v>
      </c>
      <c r="CL112" s="83" t="s">
        <v>1</v>
      </c>
      <c r="CM112" s="83" t="s">
        <v>87</v>
      </c>
    </row>
    <row r="113" spans="1:91" s="6" customFormat="1" ht="16.5" customHeight="1">
      <c r="A113" s="74" t="s">
        <v>81</v>
      </c>
      <c r="B113" s="75"/>
      <c r="C113" s="76"/>
      <c r="D113" s="314" t="s">
        <v>138</v>
      </c>
      <c r="E113" s="314"/>
      <c r="F113" s="314"/>
      <c r="G113" s="314"/>
      <c r="H113" s="314"/>
      <c r="I113" s="77"/>
      <c r="J113" s="314" t="s">
        <v>139</v>
      </c>
      <c r="K113" s="314"/>
      <c r="L113" s="314"/>
      <c r="M113" s="314"/>
      <c r="N113" s="314"/>
      <c r="O113" s="314"/>
      <c r="P113" s="314"/>
      <c r="Q113" s="314"/>
      <c r="R113" s="314"/>
      <c r="S113" s="314"/>
      <c r="T113" s="314"/>
      <c r="U113" s="314"/>
      <c r="V113" s="314"/>
      <c r="W113" s="314"/>
      <c r="X113" s="314"/>
      <c r="Y113" s="314"/>
      <c r="Z113" s="314"/>
      <c r="AA113" s="314"/>
      <c r="AB113" s="314"/>
      <c r="AC113" s="314"/>
      <c r="AD113" s="314"/>
      <c r="AE113" s="314"/>
      <c r="AF113" s="314"/>
      <c r="AG113" s="318">
        <f>'19 - VEŘEJNÉ HŘIŠTĚ A SAD...'!J30</f>
        <v>0</v>
      </c>
      <c r="AH113" s="319"/>
      <c r="AI113" s="319"/>
      <c r="AJ113" s="319"/>
      <c r="AK113" s="319"/>
      <c r="AL113" s="319"/>
      <c r="AM113" s="319"/>
      <c r="AN113" s="318">
        <f t="shared" si="0"/>
        <v>0</v>
      </c>
      <c r="AO113" s="319"/>
      <c r="AP113" s="319"/>
      <c r="AQ113" s="78" t="s">
        <v>84</v>
      </c>
      <c r="AR113" s="75"/>
      <c r="AS113" s="79">
        <v>0</v>
      </c>
      <c r="AT113" s="80">
        <f t="shared" si="1"/>
        <v>0</v>
      </c>
      <c r="AU113" s="81">
        <f>'19 - VEŘEJNÉ HŘIŠTĚ A SAD...'!P129</f>
        <v>0</v>
      </c>
      <c r="AV113" s="80">
        <f>'19 - VEŘEJNÉ HŘIŠTĚ A SAD...'!J33</f>
        <v>0</v>
      </c>
      <c r="AW113" s="80">
        <f>'19 - VEŘEJNÉ HŘIŠTĚ A SAD...'!J34</f>
        <v>0</v>
      </c>
      <c r="AX113" s="80">
        <f>'19 - VEŘEJNÉ HŘIŠTĚ A SAD...'!J35</f>
        <v>0</v>
      </c>
      <c r="AY113" s="80">
        <f>'19 - VEŘEJNÉ HŘIŠTĚ A SAD...'!J36</f>
        <v>0</v>
      </c>
      <c r="AZ113" s="80">
        <f>'19 - VEŘEJNÉ HŘIŠTĚ A SAD...'!F33</f>
        <v>0</v>
      </c>
      <c r="BA113" s="80">
        <f>'19 - VEŘEJNÉ HŘIŠTĚ A SAD...'!F34</f>
        <v>0</v>
      </c>
      <c r="BB113" s="80">
        <f>'19 - VEŘEJNÉ HŘIŠTĚ A SAD...'!F35</f>
        <v>0</v>
      </c>
      <c r="BC113" s="80">
        <f>'19 - VEŘEJNÉ HŘIŠTĚ A SAD...'!F36</f>
        <v>0</v>
      </c>
      <c r="BD113" s="82">
        <f>'19 - VEŘEJNÉ HŘIŠTĚ A SAD...'!F37</f>
        <v>0</v>
      </c>
      <c r="BT113" s="83" t="s">
        <v>85</v>
      </c>
      <c r="BV113" s="83" t="s">
        <v>79</v>
      </c>
      <c r="BW113" s="83" t="s">
        <v>140</v>
      </c>
      <c r="BX113" s="83" t="s">
        <v>5</v>
      </c>
      <c r="CL113" s="83" t="s">
        <v>1</v>
      </c>
      <c r="CM113" s="83" t="s">
        <v>87</v>
      </c>
    </row>
    <row r="114" spans="1:91" s="6" customFormat="1" ht="16.5" customHeight="1">
      <c r="A114" s="74" t="s">
        <v>81</v>
      </c>
      <c r="B114" s="75"/>
      <c r="C114" s="76"/>
      <c r="D114" s="314" t="s">
        <v>141</v>
      </c>
      <c r="E114" s="314"/>
      <c r="F114" s="314"/>
      <c r="G114" s="314"/>
      <c r="H114" s="314"/>
      <c r="I114" s="77"/>
      <c r="J114" s="314" t="s">
        <v>142</v>
      </c>
      <c r="K114" s="314"/>
      <c r="L114" s="314"/>
      <c r="M114" s="314"/>
      <c r="N114" s="314"/>
      <c r="O114" s="314"/>
      <c r="P114" s="314"/>
      <c r="Q114" s="314"/>
      <c r="R114" s="314"/>
      <c r="S114" s="314"/>
      <c r="T114" s="314"/>
      <c r="U114" s="314"/>
      <c r="V114" s="314"/>
      <c r="W114" s="314"/>
      <c r="X114" s="314"/>
      <c r="Y114" s="314"/>
      <c r="Z114" s="314"/>
      <c r="AA114" s="314"/>
      <c r="AB114" s="314"/>
      <c r="AC114" s="314"/>
      <c r="AD114" s="314"/>
      <c r="AE114" s="314"/>
      <c r="AF114" s="314"/>
      <c r="AG114" s="318">
        <f>'20 - VEŘEJNÉ HŘIŠTĚ - OPL...'!J30</f>
        <v>0</v>
      </c>
      <c r="AH114" s="319"/>
      <c r="AI114" s="319"/>
      <c r="AJ114" s="319"/>
      <c r="AK114" s="319"/>
      <c r="AL114" s="319"/>
      <c r="AM114" s="319"/>
      <c r="AN114" s="318">
        <f t="shared" si="0"/>
        <v>0</v>
      </c>
      <c r="AO114" s="319"/>
      <c r="AP114" s="319"/>
      <c r="AQ114" s="78" t="s">
        <v>84</v>
      </c>
      <c r="AR114" s="75"/>
      <c r="AS114" s="79">
        <v>0</v>
      </c>
      <c r="AT114" s="80">
        <f t="shared" si="1"/>
        <v>0</v>
      </c>
      <c r="AU114" s="81">
        <f>'20 - VEŘEJNÉ HŘIŠTĚ - OPL...'!P122</f>
        <v>0</v>
      </c>
      <c r="AV114" s="80">
        <f>'20 - VEŘEJNÉ HŘIŠTĚ - OPL...'!J33</f>
        <v>0</v>
      </c>
      <c r="AW114" s="80">
        <f>'20 - VEŘEJNÉ HŘIŠTĚ - OPL...'!J34</f>
        <v>0</v>
      </c>
      <c r="AX114" s="80">
        <f>'20 - VEŘEJNÉ HŘIŠTĚ - OPL...'!J35</f>
        <v>0</v>
      </c>
      <c r="AY114" s="80">
        <f>'20 - VEŘEJNÉ HŘIŠTĚ - OPL...'!J36</f>
        <v>0</v>
      </c>
      <c r="AZ114" s="80">
        <f>'20 - VEŘEJNÉ HŘIŠTĚ - OPL...'!F33</f>
        <v>0</v>
      </c>
      <c r="BA114" s="80">
        <f>'20 - VEŘEJNÉ HŘIŠTĚ - OPL...'!F34</f>
        <v>0</v>
      </c>
      <c r="BB114" s="80">
        <f>'20 - VEŘEJNÉ HŘIŠTĚ - OPL...'!F35</f>
        <v>0</v>
      </c>
      <c r="BC114" s="80">
        <f>'20 - VEŘEJNÉ HŘIŠTĚ - OPL...'!F36</f>
        <v>0</v>
      </c>
      <c r="BD114" s="82">
        <f>'20 - VEŘEJNÉ HŘIŠTĚ - OPL...'!F37</f>
        <v>0</v>
      </c>
      <c r="BT114" s="83" t="s">
        <v>85</v>
      </c>
      <c r="BV114" s="83" t="s">
        <v>79</v>
      </c>
      <c r="BW114" s="83" t="s">
        <v>143</v>
      </c>
      <c r="BX114" s="83" t="s">
        <v>5</v>
      </c>
      <c r="CL114" s="83" t="s">
        <v>1</v>
      </c>
      <c r="CM114" s="83" t="s">
        <v>87</v>
      </c>
    </row>
    <row r="115" spans="1:91" s="6" customFormat="1" ht="16.5" customHeight="1">
      <c r="A115" s="74" t="s">
        <v>81</v>
      </c>
      <c r="B115" s="75"/>
      <c r="C115" s="76"/>
      <c r="D115" s="314" t="s">
        <v>7</v>
      </c>
      <c r="E115" s="314"/>
      <c r="F115" s="314"/>
      <c r="G115" s="314"/>
      <c r="H115" s="314"/>
      <c r="I115" s="77"/>
      <c r="J115" s="314" t="s">
        <v>144</v>
      </c>
      <c r="K115" s="314"/>
      <c r="L115" s="314"/>
      <c r="M115" s="314"/>
      <c r="N115" s="314"/>
      <c r="O115" s="314"/>
      <c r="P115" s="314"/>
      <c r="Q115" s="314"/>
      <c r="R115" s="314"/>
      <c r="S115" s="314"/>
      <c r="T115" s="314"/>
      <c r="U115" s="314"/>
      <c r="V115" s="314"/>
      <c r="W115" s="314"/>
      <c r="X115" s="314"/>
      <c r="Y115" s="314"/>
      <c r="Z115" s="314"/>
      <c r="AA115" s="314"/>
      <c r="AB115" s="314"/>
      <c r="AC115" s="314"/>
      <c r="AD115" s="314"/>
      <c r="AE115" s="314"/>
      <c r="AF115" s="314"/>
      <c r="AG115" s="318">
        <f>'21 - MaR'!J30</f>
        <v>0</v>
      </c>
      <c r="AH115" s="319"/>
      <c r="AI115" s="319"/>
      <c r="AJ115" s="319"/>
      <c r="AK115" s="319"/>
      <c r="AL115" s="319"/>
      <c r="AM115" s="319"/>
      <c r="AN115" s="318">
        <f t="shared" si="0"/>
        <v>0</v>
      </c>
      <c r="AO115" s="319"/>
      <c r="AP115" s="319"/>
      <c r="AQ115" s="78" t="s">
        <v>84</v>
      </c>
      <c r="AR115" s="75"/>
      <c r="AS115" s="84">
        <v>0</v>
      </c>
      <c r="AT115" s="85">
        <f t="shared" si="1"/>
        <v>0</v>
      </c>
      <c r="AU115" s="86">
        <f>'21 - MaR'!P120</f>
        <v>0</v>
      </c>
      <c r="AV115" s="85">
        <f>'21 - MaR'!J33</f>
        <v>0</v>
      </c>
      <c r="AW115" s="85">
        <f>'21 - MaR'!J34</f>
        <v>0</v>
      </c>
      <c r="AX115" s="85">
        <f>'21 - MaR'!J35</f>
        <v>0</v>
      </c>
      <c r="AY115" s="85">
        <f>'21 - MaR'!J36</f>
        <v>0</v>
      </c>
      <c r="AZ115" s="85">
        <f>'21 - MaR'!F33</f>
        <v>0</v>
      </c>
      <c r="BA115" s="85">
        <f>'21 - MaR'!F34</f>
        <v>0</v>
      </c>
      <c r="BB115" s="85">
        <f>'21 - MaR'!F35</f>
        <v>0</v>
      </c>
      <c r="BC115" s="85">
        <f>'21 - MaR'!F36</f>
        <v>0</v>
      </c>
      <c r="BD115" s="87">
        <f>'21 - MaR'!F37</f>
        <v>0</v>
      </c>
      <c r="BT115" s="83" t="s">
        <v>85</v>
      </c>
      <c r="BV115" s="83" t="s">
        <v>79</v>
      </c>
      <c r="BW115" s="83" t="s">
        <v>145</v>
      </c>
      <c r="BX115" s="83" t="s">
        <v>5</v>
      </c>
      <c r="CL115" s="83" t="s">
        <v>1</v>
      </c>
      <c r="CM115" s="83" t="s">
        <v>87</v>
      </c>
    </row>
    <row r="116" spans="1:91" s="1" customFormat="1" ht="30" customHeight="1">
      <c r="B116" s="32"/>
      <c r="AR116" s="32"/>
    </row>
    <row r="117" spans="1:91" s="1" customFormat="1" ht="6.95" customHeight="1">
      <c r="B117" s="44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32"/>
    </row>
  </sheetData>
  <sheetProtection algorithmName="SHA-512" hashValue="J+LJWm5DPQdqoYTsYRg+YN1DPkglBNn7rB4udeC4LFqFFm+ZT/Nxgz/M9gmSrMS9eBj68UwaxMmVi/+Bs+ELsg==" saltValue="z9SLIyB7XL/9qAbCUOg3lg==" spinCount="100000" sheet="1" objects="1" scenarios="1" formatColumns="0" formatRows="0"/>
  <mergeCells count="122">
    <mergeCell ref="AN114:AP114"/>
    <mergeCell ref="AG114:AM114"/>
    <mergeCell ref="AN115:AP115"/>
    <mergeCell ref="AG115:AM115"/>
    <mergeCell ref="AN94:AP94"/>
    <mergeCell ref="AN109:AP109"/>
    <mergeCell ref="AG109:AM109"/>
    <mergeCell ref="AN110:AP110"/>
    <mergeCell ref="AG110:AM110"/>
    <mergeCell ref="AN111:AP111"/>
    <mergeCell ref="AG111:AM111"/>
    <mergeCell ref="AN112:AP112"/>
    <mergeCell ref="AG112:AM112"/>
    <mergeCell ref="AN113:AP113"/>
    <mergeCell ref="AG113:AM113"/>
    <mergeCell ref="AS89:AT91"/>
    <mergeCell ref="AN105:AP105"/>
    <mergeCell ref="AG105:AM105"/>
    <mergeCell ref="AN106:AP106"/>
    <mergeCell ref="AG106:AM106"/>
    <mergeCell ref="AN107:AP107"/>
    <mergeCell ref="AG107:AM107"/>
    <mergeCell ref="AN108:AP108"/>
    <mergeCell ref="AG108:AM108"/>
    <mergeCell ref="L32:P32"/>
    <mergeCell ref="W32:AE32"/>
    <mergeCell ref="AK33:AO33"/>
    <mergeCell ref="L33:P33"/>
    <mergeCell ref="W33:AE33"/>
    <mergeCell ref="AK35:AO35"/>
    <mergeCell ref="X35:AB35"/>
    <mergeCell ref="AR2:BE2"/>
    <mergeCell ref="AG103:AM103"/>
    <mergeCell ref="AG102:AM102"/>
    <mergeCell ref="AG92:AM92"/>
    <mergeCell ref="AG100:AM100"/>
    <mergeCell ref="AG95:AM95"/>
    <mergeCell ref="AG99:AM99"/>
    <mergeCell ref="AG101:AM101"/>
    <mergeCell ref="AG97:AM97"/>
    <mergeCell ref="AG96:AM96"/>
    <mergeCell ref="AG98:AM98"/>
    <mergeCell ref="AM87:AN87"/>
    <mergeCell ref="AM89:AP89"/>
    <mergeCell ref="AM90:AP90"/>
    <mergeCell ref="AN103:AP103"/>
    <mergeCell ref="AN97:AP97"/>
    <mergeCell ref="AN92:AP92"/>
    <mergeCell ref="D114:H114"/>
    <mergeCell ref="J114:AF114"/>
    <mergeCell ref="D115:H115"/>
    <mergeCell ref="J115:AF115"/>
    <mergeCell ref="AG94:AM94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D109:H109"/>
    <mergeCell ref="J109:AF109"/>
    <mergeCell ref="D110:H110"/>
    <mergeCell ref="J110:AF110"/>
    <mergeCell ref="D111:H111"/>
    <mergeCell ref="J111:AF111"/>
    <mergeCell ref="D112:H112"/>
    <mergeCell ref="J112:AF112"/>
    <mergeCell ref="D113:H113"/>
    <mergeCell ref="J113:AF113"/>
    <mergeCell ref="L85:AO85"/>
    <mergeCell ref="D105:H105"/>
    <mergeCell ref="J105:AF105"/>
    <mergeCell ref="D106:H106"/>
    <mergeCell ref="J106:AF106"/>
    <mergeCell ref="D107:H107"/>
    <mergeCell ref="J107:AF107"/>
    <mergeCell ref="D108:H108"/>
    <mergeCell ref="J108:AF108"/>
    <mergeCell ref="AG104:AM104"/>
    <mergeCell ref="AN104:AP104"/>
    <mergeCell ref="AN102:AP102"/>
    <mergeCell ref="AN101:AP101"/>
    <mergeCell ref="AN96:AP96"/>
    <mergeCell ref="AN100:AP100"/>
    <mergeCell ref="AN98:AP98"/>
    <mergeCell ref="AN99:AP99"/>
    <mergeCell ref="AN95:AP95"/>
    <mergeCell ref="D103:H103"/>
    <mergeCell ref="D104:H104"/>
    <mergeCell ref="I92:AF92"/>
    <mergeCell ref="J101:AF101"/>
    <mergeCell ref="J100:AF100"/>
    <mergeCell ref="J102:AF102"/>
    <mergeCell ref="J103:AF103"/>
    <mergeCell ref="J99:AF99"/>
    <mergeCell ref="J97:AF97"/>
    <mergeCell ref="J98:AF98"/>
    <mergeCell ref="J104:AF104"/>
    <mergeCell ref="J96:AF96"/>
    <mergeCell ref="J95:AF95"/>
    <mergeCell ref="C92:G92"/>
    <mergeCell ref="D101:H101"/>
    <mergeCell ref="D98:H98"/>
    <mergeCell ref="D95:H95"/>
    <mergeCell ref="D99:H99"/>
    <mergeCell ref="D100:H100"/>
    <mergeCell ref="D96:H96"/>
    <mergeCell ref="D97:H97"/>
    <mergeCell ref="D102:H102"/>
  </mergeCells>
  <hyperlinks>
    <hyperlink ref="A95" location="'01 - VEDLEJŠÍ A OSTATNÍ N...'!C2" display="/" xr:uid="{00000000-0004-0000-0000-000000000000}"/>
    <hyperlink ref="A96" location="'02 - KÁCENÍ, OCHRANA ZELENĚ'!C2" display="/" xr:uid="{00000000-0004-0000-0000-000001000000}"/>
    <hyperlink ref="A97" location="'03 - BOURACÍ PRÁCE, DEMOLICE'!C2" display="/" xr:uid="{00000000-0004-0000-0000-000002000000}"/>
    <hyperlink ref="A98" location="'04 - STAVEBNÍ PRÁCE'!C2" display="/" xr:uid="{00000000-0004-0000-0000-000003000000}"/>
    <hyperlink ref="A99" location="'05 - ZDRAVOTECHNIKA'!C2" display="/" xr:uid="{00000000-0004-0000-0000-000004000000}"/>
    <hyperlink ref="A100" location="'06 - VYTÁPĚNÍ + CHLAZENÍ'!C2" display="/" xr:uid="{00000000-0004-0000-0000-000005000000}"/>
    <hyperlink ref="A101" location="'07 - VZDUCHOTECHNIKA'!C2" display="/" xr:uid="{00000000-0004-0000-0000-000006000000}"/>
    <hyperlink ref="A102" location="'08 - ELEKTROINSTALACE - S...'!C2" display="/" xr:uid="{00000000-0004-0000-0000-000007000000}"/>
    <hyperlink ref="A103" location="'09 - HROMOSVOD A UZEMNĚNÍ'!C2" display="/" xr:uid="{00000000-0004-0000-0000-000008000000}"/>
    <hyperlink ref="A104" location="'10 - DATA'!C2" display="/" xr:uid="{00000000-0004-0000-0000-000009000000}"/>
    <hyperlink ref="A105" location="'11 - EZS'!C2" display="/" xr:uid="{00000000-0004-0000-0000-00000A000000}"/>
    <hyperlink ref="A106" location="'12 - FVE'!C2" display="/" xr:uid="{00000000-0004-0000-0000-00000B000000}"/>
    <hyperlink ref="A107" location="'13 - GASTRO'!C2" display="/" xr:uid="{00000000-0004-0000-0000-00000C000000}"/>
    <hyperlink ref="A108" location="'14 - DEŠŤOVÁ KANALIZACE'!C2" display="/" xr:uid="{00000000-0004-0000-0000-00000D000000}"/>
    <hyperlink ref="A109" location="'15 - VODOVODNÍ PŘÍPOJKA'!C2" display="/" xr:uid="{00000000-0004-0000-0000-00000E000000}"/>
    <hyperlink ref="A110" location="'16 - KOMUNIKACE A ZPEVNĚN...'!C2" display="/" xr:uid="{00000000-0004-0000-0000-00000F000000}"/>
    <hyperlink ref="A111" location="'17 - ZAHRADA MŠ - HŘIŠTĚ ...'!C2" display="/" xr:uid="{00000000-0004-0000-0000-000010000000}"/>
    <hyperlink ref="A112" location="'18 - ZAHRADA MŠ - OPLOCENÍ'!C2" display="/" xr:uid="{00000000-0004-0000-0000-000011000000}"/>
    <hyperlink ref="A113" location="'19 - VEŘEJNÉ HŘIŠTĚ A SAD...'!C2" display="/" xr:uid="{00000000-0004-0000-0000-000012000000}"/>
    <hyperlink ref="A114" location="'20 - VEŘEJNÉ HŘIŠTĚ - OPL...'!C2" display="/" xr:uid="{00000000-0004-0000-0000-000013000000}"/>
    <hyperlink ref="A115" location="'21 - MaR'!C2" display="/" xr:uid="{00000000-0004-0000-0000-000014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45"/>
  <sheetViews>
    <sheetView showGridLines="0" topLeftCell="A110" workbookViewId="0">
      <selection activeCell="F150" sqref="F150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7" t="s">
        <v>86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146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307" t="str">
        <f>'Rekapitulace stavby'!K6</f>
        <v>MŠ KOVÁŘSKÁ II - REKONSTRUKCE OBJEKTU</v>
      </c>
      <c r="F7" s="308"/>
      <c r="G7" s="308"/>
      <c r="H7" s="308"/>
      <c r="L7" s="20"/>
    </row>
    <row r="8" spans="2:46" s="1" customFormat="1" ht="12" hidden="1" customHeight="1">
      <c r="B8" s="32"/>
      <c r="D8" s="27" t="s">
        <v>147</v>
      </c>
      <c r="L8" s="32"/>
    </row>
    <row r="9" spans="2:46" s="1" customFormat="1" ht="16.5" hidden="1" customHeight="1">
      <c r="B9" s="32"/>
      <c r="E9" s="305" t="s">
        <v>148</v>
      </c>
      <c r="F9" s="306"/>
      <c r="G9" s="306"/>
      <c r="H9" s="306"/>
      <c r="L9" s="32"/>
    </row>
    <row r="10" spans="2:46" s="1" customFormat="1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311" t="str">
        <f>'Rekapitulace stavby'!E14</f>
        <v>Vyplň údaj</v>
      </c>
      <c r="F18" s="312"/>
      <c r="G18" s="312"/>
      <c r="H18" s="312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313" t="s">
        <v>1</v>
      </c>
      <c r="F27" s="313"/>
      <c r="G27" s="313"/>
      <c r="H27" s="313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ROUND(J121,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ROUND((SUM(BE121:BE144)),  2)</f>
        <v>0</v>
      </c>
      <c r="I33" s="92">
        <v>0.21</v>
      </c>
      <c r="J33" s="91">
        <f>ROUND(((SUM(BE121:BE144))*I33),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ROUND((SUM(BF121:BF144)),  2)</f>
        <v>0</v>
      </c>
      <c r="I34" s="92">
        <v>0.12</v>
      </c>
      <c r="J34" s="91">
        <f>ROUND(((SUM(BF121:BF144))*I34),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ROUND((SUM(BG121:BG144)),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ROUND((SUM(BH121:BH144)),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ROUND((SUM(BI121:BI144)),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idden="1">
      <c r="B51" s="20"/>
      <c r="L51" s="20"/>
    </row>
    <row r="52" spans="2:12" hidden="1">
      <c r="B52" s="20"/>
      <c r="L52" s="20"/>
    </row>
    <row r="53" spans="2:12" hidden="1">
      <c r="B53" s="20"/>
      <c r="L53" s="20"/>
    </row>
    <row r="54" spans="2:12" hidden="1">
      <c r="B54" s="20"/>
      <c r="L54" s="20"/>
    </row>
    <row r="55" spans="2:12" hidden="1">
      <c r="B55" s="20"/>
      <c r="L55" s="20"/>
    </row>
    <row r="56" spans="2:12" hidden="1">
      <c r="B56" s="20"/>
      <c r="L56" s="20"/>
    </row>
    <row r="57" spans="2:12" hidden="1">
      <c r="B57" s="20"/>
      <c r="L57" s="20"/>
    </row>
    <row r="58" spans="2:12" hidden="1">
      <c r="B58" s="20"/>
      <c r="L58" s="20"/>
    </row>
    <row r="59" spans="2:12" hidden="1">
      <c r="B59" s="20"/>
      <c r="L59" s="20"/>
    </row>
    <row r="60" spans="2:12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idden="1">
      <c r="B62" s="20"/>
      <c r="L62" s="20"/>
    </row>
    <row r="63" spans="2:12" hidden="1">
      <c r="B63" s="20"/>
      <c r="L63" s="20"/>
    </row>
    <row r="64" spans="2:12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idden="1">
      <c r="B66" s="20"/>
      <c r="L66" s="20"/>
    </row>
    <row r="67" spans="2:12" hidden="1">
      <c r="B67" s="20"/>
      <c r="L67" s="20"/>
    </row>
    <row r="68" spans="2:12" hidden="1">
      <c r="B68" s="20"/>
      <c r="L68" s="20"/>
    </row>
    <row r="69" spans="2:12" hidden="1">
      <c r="B69" s="20"/>
      <c r="L69" s="20"/>
    </row>
    <row r="70" spans="2:12" hidden="1">
      <c r="B70" s="20"/>
      <c r="L70" s="20"/>
    </row>
    <row r="71" spans="2:12" hidden="1">
      <c r="B71" s="20"/>
      <c r="L71" s="20"/>
    </row>
    <row r="72" spans="2:12" hidden="1">
      <c r="B72" s="20"/>
      <c r="L72" s="20"/>
    </row>
    <row r="73" spans="2:12" hidden="1">
      <c r="B73" s="20"/>
      <c r="L73" s="20"/>
    </row>
    <row r="74" spans="2:12" hidden="1">
      <c r="B74" s="20"/>
      <c r="L74" s="20"/>
    </row>
    <row r="75" spans="2:12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idden="1"/>
    <row r="79" spans="2:12" hidden="1"/>
    <row r="80" spans="2:12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149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307" t="str">
        <f>E7</f>
        <v>MŠ KOVÁŘSKÁ II - REKONSTRUKCE OBJEKTU</v>
      </c>
      <c r="F85" s="308"/>
      <c r="G85" s="308"/>
      <c r="H85" s="308"/>
      <c r="L85" s="32"/>
    </row>
    <row r="86" spans="2:47" s="1" customFormat="1" ht="12" customHeight="1">
      <c r="B86" s="32"/>
      <c r="C86" s="27" t="s">
        <v>147</v>
      </c>
      <c r="L86" s="32"/>
    </row>
    <row r="87" spans="2:47" s="1" customFormat="1" ht="16.5" customHeight="1">
      <c r="B87" s="32"/>
      <c r="E87" s="305" t="str">
        <f>E9</f>
        <v>01 - VEDLEJŠÍ A OSTATNÍ NÁKLADY</v>
      </c>
      <c r="F87" s="306"/>
      <c r="G87" s="306"/>
      <c r="H87" s="306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150</v>
      </c>
      <c r="D94" s="93"/>
      <c r="E94" s="93"/>
      <c r="F94" s="93"/>
      <c r="G94" s="93"/>
      <c r="H94" s="93"/>
      <c r="I94" s="93"/>
      <c r="J94" s="102" t="s">
        <v>151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152</v>
      </c>
      <c r="J96" s="66">
        <f>J121</f>
        <v>0</v>
      </c>
      <c r="L96" s="32"/>
      <c r="AU96" s="17" t="s">
        <v>153</v>
      </c>
    </row>
    <row r="97" spans="2:12" s="8" customFormat="1" ht="24.95" customHeight="1">
      <c r="B97" s="104"/>
      <c r="D97" s="105" t="s">
        <v>154</v>
      </c>
      <c r="E97" s="106"/>
      <c r="F97" s="106"/>
      <c r="G97" s="106"/>
      <c r="H97" s="106"/>
      <c r="I97" s="106"/>
      <c r="J97" s="107">
        <f>J122</f>
        <v>0</v>
      </c>
      <c r="L97" s="104"/>
    </row>
    <row r="98" spans="2:12" s="9" customFormat="1" ht="19.899999999999999" customHeight="1">
      <c r="B98" s="108"/>
      <c r="D98" s="109" t="s">
        <v>155</v>
      </c>
      <c r="E98" s="110"/>
      <c r="F98" s="110"/>
      <c r="G98" s="110"/>
      <c r="H98" s="110"/>
      <c r="I98" s="110"/>
      <c r="J98" s="111">
        <f>J123</f>
        <v>0</v>
      </c>
      <c r="L98" s="108"/>
    </row>
    <row r="99" spans="2:12" s="9" customFormat="1" ht="19.899999999999999" customHeight="1">
      <c r="B99" s="108"/>
      <c r="D99" s="109" t="s">
        <v>156</v>
      </c>
      <c r="E99" s="110"/>
      <c r="F99" s="110"/>
      <c r="G99" s="110"/>
      <c r="H99" s="110"/>
      <c r="I99" s="110"/>
      <c r="J99" s="111">
        <f>J127</f>
        <v>0</v>
      </c>
      <c r="L99" s="108"/>
    </row>
    <row r="100" spans="2:12" s="9" customFormat="1" ht="19.899999999999999" customHeight="1">
      <c r="B100" s="108"/>
      <c r="D100" s="109" t="s">
        <v>157</v>
      </c>
      <c r="E100" s="110"/>
      <c r="F100" s="110"/>
      <c r="G100" s="110"/>
      <c r="H100" s="110"/>
      <c r="I100" s="110"/>
      <c r="J100" s="111">
        <f>J132</f>
        <v>0</v>
      </c>
      <c r="L100" s="108"/>
    </row>
    <row r="101" spans="2:12" s="9" customFormat="1" ht="19.899999999999999" customHeight="1">
      <c r="B101" s="108"/>
      <c r="D101" s="109" t="s">
        <v>158</v>
      </c>
      <c r="E101" s="110"/>
      <c r="F101" s="110"/>
      <c r="G101" s="110"/>
      <c r="H101" s="110"/>
      <c r="I101" s="110"/>
      <c r="J101" s="111">
        <f>J142</f>
        <v>0</v>
      </c>
      <c r="L101" s="108"/>
    </row>
    <row r="102" spans="2:12" s="1" customFormat="1" ht="21.75" customHeight="1">
      <c r="B102" s="32"/>
      <c r="L102" s="32"/>
    </row>
    <row r="103" spans="2:12" s="1" customFormat="1" ht="6.95" customHeight="1">
      <c r="B103" s="44"/>
      <c r="C103" s="45"/>
      <c r="D103" s="45"/>
      <c r="E103" s="45"/>
      <c r="F103" s="45"/>
      <c r="G103" s="45"/>
      <c r="H103" s="45"/>
      <c r="I103" s="45"/>
      <c r="J103" s="45"/>
      <c r="K103" s="45"/>
      <c r="L103" s="32"/>
    </row>
    <row r="107" spans="2:12" s="1" customFormat="1" ht="6.95" customHeight="1">
      <c r="B107" s="46"/>
      <c r="C107" s="47"/>
      <c r="D107" s="47"/>
      <c r="E107" s="47"/>
      <c r="F107" s="47"/>
      <c r="G107" s="47"/>
      <c r="H107" s="47"/>
      <c r="I107" s="47"/>
      <c r="J107" s="47"/>
      <c r="K107" s="47"/>
      <c r="L107" s="32"/>
    </row>
    <row r="108" spans="2:12" s="1" customFormat="1" ht="24.95" customHeight="1">
      <c r="B108" s="32"/>
      <c r="C108" s="21" t="s">
        <v>159</v>
      </c>
      <c r="L108" s="32"/>
    </row>
    <row r="109" spans="2:12" s="1" customFormat="1" ht="6.95" customHeight="1">
      <c r="B109" s="32"/>
      <c r="L109" s="32"/>
    </row>
    <row r="110" spans="2:12" s="1" customFormat="1" ht="12" customHeight="1">
      <c r="B110" s="32"/>
      <c r="C110" s="27" t="s">
        <v>16</v>
      </c>
      <c r="L110" s="32"/>
    </row>
    <row r="111" spans="2:12" s="1" customFormat="1" ht="16.5" customHeight="1">
      <c r="B111" s="32"/>
      <c r="E111" s="307" t="str">
        <f>E7</f>
        <v>MŠ KOVÁŘSKÁ II - REKONSTRUKCE OBJEKTU</v>
      </c>
      <c r="F111" s="308"/>
      <c r="G111" s="308"/>
      <c r="H111" s="308"/>
      <c r="L111" s="32"/>
    </row>
    <row r="112" spans="2:12" s="1" customFormat="1" ht="12" customHeight="1">
      <c r="B112" s="32"/>
      <c r="C112" s="27" t="s">
        <v>147</v>
      </c>
      <c r="L112" s="32"/>
    </row>
    <row r="113" spans="2:65" s="1" customFormat="1" ht="16.5" customHeight="1">
      <c r="B113" s="32"/>
      <c r="E113" s="305" t="str">
        <f>E9</f>
        <v>01 - VEDLEJŠÍ A OSTATNÍ NÁKLADY</v>
      </c>
      <c r="F113" s="306"/>
      <c r="G113" s="306"/>
      <c r="H113" s="306"/>
      <c r="L113" s="32"/>
    </row>
    <row r="114" spans="2:65" s="1" customFormat="1" ht="6.95" customHeight="1">
      <c r="B114" s="32"/>
      <c r="L114" s="32"/>
    </row>
    <row r="115" spans="2:65" s="1" customFormat="1" ht="12" customHeight="1">
      <c r="B115" s="32"/>
      <c r="C115" s="27" t="s">
        <v>20</v>
      </c>
      <c r="F115" s="25" t="str">
        <f>F12</f>
        <v>U Školičky 2176/1, 2177/3, Praha 9</v>
      </c>
      <c r="I115" s="27" t="s">
        <v>22</v>
      </c>
      <c r="J115" s="52" t="str">
        <f>IF(J12="","",J12)</f>
        <v>19. 12. 2025</v>
      </c>
      <c r="L115" s="32"/>
    </row>
    <row r="116" spans="2:65" s="1" customFormat="1" ht="6.95" customHeight="1">
      <c r="B116" s="32"/>
      <c r="L116" s="32"/>
    </row>
    <row r="117" spans="2:65" s="1" customFormat="1" ht="15.2" customHeight="1">
      <c r="B117" s="32"/>
      <c r="C117" s="27" t="s">
        <v>24</v>
      </c>
      <c r="F117" s="25" t="str">
        <f>E15</f>
        <v>MČ Praha 9</v>
      </c>
      <c r="I117" s="27" t="s">
        <v>30</v>
      </c>
      <c r="J117" s="30" t="str">
        <f>E21</f>
        <v>ArtStat s.r.o.</v>
      </c>
      <c r="L117" s="32"/>
    </row>
    <row r="118" spans="2:65" s="1" customFormat="1" ht="15.2" customHeight="1">
      <c r="B118" s="32"/>
      <c r="C118" s="27" t="s">
        <v>28</v>
      </c>
      <c r="F118" s="25" t="str">
        <f>IF(E18="","",E18)</f>
        <v>Vyplň údaj</v>
      </c>
      <c r="I118" s="27" t="s">
        <v>33</v>
      </c>
      <c r="J118" s="30" t="str">
        <f>E24</f>
        <v>Vladimír Mrázek</v>
      </c>
      <c r="L118" s="32"/>
    </row>
    <row r="119" spans="2:65" s="1" customFormat="1" ht="10.35" customHeight="1">
      <c r="B119" s="32"/>
      <c r="L119" s="32"/>
    </row>
    <row r="120" spans="2:65" s="10" customFormat="1" ht="29.25" customHeight="1">
      <c r="B120" s="112"/>
      <c r="C120" s="113" t="s">
        <v>160</v>
      </c>
      <c r="D120" s="114" t="s">
        <v>62</v>
      </c>
      <c r="E120" s="114" t="s">
        <v>58</v>
      </c>
      <c r="F120" s="114" t="s">
        <v>59</v>
      </c>
      <c r="G120" s="114" t="s">
        <v>161</v>
      </c>
      <c r="H120" s="114" t="s">
        <v>162</v>
      </c>
      <c r="I120" s="114" t="s">
        <v>163</v>
      </c>
      <c r="J120" s="114" t="s">
        <v>151</v>
      </c>
      <c r="K120" s="115" t="s">
        <v>164</v>
      </c>
      <c r="L120" s="112"/>
      <c r="M120" s="59" t="s">
        <v>1</v>
      </c>
      <c r="N120" s="60" t="s">
        <v>41</v>
      </c>
      <c r="O120" s="60" t="s">
        <v>165</v>
      </c>
      <c r="P120" s="60" t="s">
        <v>166</v>
      </c>
      <c r="Q120" s="60" t="s">
        <v>167</v>
      </c>
      <c r="R120" s="60" t="s">
        <v>168</v>
      </c>
      <c r="S120" s="60" t="s">
        <v>169</v>
      </c>
      <c r="T120" s="61" t="s">
        <v>170</v>
      </c>
    </row>
    <row r="121" spans="2:65" s="1" customFormat="1" ht="22.9" customHeight="1">
      <c r="B121" s="32"/>
      <c r="C121" s="64" t="s">
        <v>171</v>
      </c>
      <c r="J121" s="116">
        <f>BK121</f>
        <v>0</v>
      </c>
      <c r="L121" s="32"/>
      <c r="M121" s="62"/>
      <c r="N121" s="53"/>
      <c r="O121" s="53"/>
      <c r="P121" s="117">
        <f>P122</f>
        <v>0</v>
      </c>
      <c r="Q121" s="53"/>
      <c r="R121" s="117">
        <f>R122</f>
        <v>0</v>
      </c>
      <c r="S121" s="53"/>
      <c r="T121" s="118">
        <f>T122</f>
        <v>0</v>
      </c>
      <c r="AT121" s="17" t="s">
        <v>76</v>
      </c>
      <c r="AU121" s="17" t="s">
        <v>153</v>
      </c>
      <c r="BK121" s="119">
        <f>BK122</f>
        <v>0</v>
      </c>
    </row>
    <row r="122" spans="2:65" s="11" customFormat="1" ht="25.9" customHeight="1">
      <c r="B122" s="120"/>
      <c r="D122" s="121" t="s">
        <v>76</v>
      </c>
      <c r="E122" s="122" t="s">
        <v>172</v>
      </c>
      <c r="F122" s="122" t="s">
        <v>173</v>
      </c>
      <c r="I122" s="123"/>
      <c r="J122" s="124">
        <f>BK122</f>
        <v>0</v>
      </c>
      <c r="L122" s="120"/>
      <c r="M122" s="125"/>
      <c r="P122" s="126">
        <f>P123+P127+P132+P142</f>
        <v>0</v>
      </c>
      <c r="R122" s="126">
        <f>R123+R127+R132+R142</f>
        <v>0</v>
      </c>
      <c r="T122" s="127">
        <f>T123+T127+T132+T142</f>
        <v>0</v>
      </c>
      <c r="AR122" s="121" t="s">
        <v>174</v>
      </c>
      <c r="AT122" s="128" t="s">
        <v>76</v>
      </c>
      <c r="AU122" s="128" t="s">
        <v>77</v>
      </c>
      <c r="AY122" s="121" t="s">
        <v>175</v>
      </c>
      <c r="BK122" s="129">
        <f>BK123+BK127+BK132+BK142</f>
        <v>0</v>
      </c>
    </row>
    <row r="123" spans="2:65" s="11" customFormat="1" ht="22.9" customHeight="1">
      <c r="B123" s="120"/>
      <c r="D123" s="121" t="s">
        <v>76</v>
      </c>
      <c r="E123" s="130" t="s">
        <v>176</v>
      </c>
      <c r="F123" s="130" t="s">
        <v>177</v>
      </c>
      <c r="I123" s="123"/>
      <c r="J123" s="131">
        <f>BK123</f>
        <v>0</v>
      </c>
      <c r="L123" s="120"/>
      <c r="M123" s="125"/>
      <c r="P123" s="126">
        <f>SUM(P124:P126)</f>
        <v>0</v>
      </c>
      <c r="R123" s="126">
        <f>SUM(R124:R126)</f>
        <v>0</v>
      </c>
      <c r="T123" s="127">
        <f>SUM(T124:T126)</f>
        <v>0</v>
      </c>
      <c r="AR123" s="121" t="s">
        <v>174</v>
      </c>
      <c r="AT123" s="128" t="s">
        <v>76</v>
      </c>
      <c r="AU123" s="128" t="s">
        <v>85</v>
      </c>
      <c r="AY123" s="121" t="s">
        <v>175</v>
      </c>
      <c r="BK123" s="129">
        <f>SUM(BK124:BK126)</f>
        <v>0</v>
      </c>
    </row>
    <row r="124" spans="2:65" s="1" customFormat="1" ht="16.5" customHeight="1">
      <c r="B124" s="32"/>
      <c r="C124" s="132" t="s">
        <v>85</v>
      </c>
      <c r="D124" s="132" t="s">
        <v>178</v>
      </c>
      <c r="E124" s="133" t="s">
        <v>179</v>
      </c>
      <c r="F124" s="134" t="s">
        <v>180</v>
      </c>
      <c r="G124" s="135" t="s">
        <v>181</v>
      </c>
      <c r="H124" s="136">
        <v>1</v>
      </c>
      <c r="I124" s="137"/>
      <c r="J124" s="138">
        <f>ROUND(I124*H124,2)</f>
        <v>0</v>
      </c>
      <c r="K124" s="134" t="s">
        <v>1</v>
      </c>
      <c r="L124" s="32"/>
      <c r="M124" s="139" t="s">
        <v>1</v>
      </c>
      <c r="N124" s="140" t="s">
        <v>42</v>
      </c>
      <c r="P124" s="141">
        <f>O124*H124</f>
        <v>0</v>
      </c>
      <c r="Q124" s="141">
        <v>0</v>
      </c>
      <c r="R124" s="141">
        <f>Q124*H124</f>
        <v>0</v>
      </c>
      <c r="S124" s="141">
        <v>0</v>
      </c>
      <c r="T124" s="142">
        <f>S124*H124</f>
        <v>0</v>
      </c>
      <c r="AR124" s="143" t="s">
        <v>182</v>
      </c>
      <c r="AT124" s="143" t="s">
        <v>178</v>
      </c>
      <c r="AU124" s="143" t="s">
        <v>87</v>
      </c>
      <c r="AY124" s="17" t="s">
        <v>175</v>
      </c>
      <c r="BE124" s="144">
        <f>IF(N124="základní",J124,0)</f>
        <v>0</v>
      </c>
      <c r="BF124" s="144">
        <f>IF(N124="snížená",J124,0)</f>
        <v>0</v>
      </c>
      <c r="BG124" s="144">
        <f>IF(N124="zákl. přenesená",J124,0)</f>
        <v>0</v>
      </c>
      <c r="BH124" s="144">
        <f>IF(N124="sníž. přenesená",J124,0)</f>
        <v>0</v>
      </c>
      <c r="BI124" s="144">
        <f>IF(N124="nulová",J124,0)</f>
        <v>0</v>
      </c>
      <c r="BJ124" s="17" t="s">
        <v>85</v>
      </c>
      <c r="BK124" s="144">
        <f>ROUND(I124*H124,2)</f>
        <v>0</v>
      </c>
      <c r="BL124" s="17" t="s">
        <v>182</v>
      </c>
      <c r="BM124" s="143" t="s">
        <v>183</v>
      </c>
    </row>
    <row r="125" spans="2:65" s="1" customFormat="1" ht="16.5" customHeight="1">
      <c r="B125" s="32"/>
      <c r="C125" s="132" t="s">
        <v>87</v>
      </c>
      <c r="D125" s="132" t="s">
        <v>178</v>
      </c>
      <c r="E125" s="133" t="s">
        <v>184</v>
      </c>
      <c r="F125" s="134" t="s">
        <v>185</v>
      </c>
      <c r="G125" s="135" t="s">
        <v>181</v>
      </c>
      <c r="H125" s="136">
        <v>1</v>
      </c>
      <c r="I125" s="137"/>
      <c r="J125" s="138">
        <f>ROUND(I125*H125,2)</f>
        <v>0</v>
      </c>
      <c r="K125" s="134" t="s">
        <v>1</v>
      </c>
      <c r="L125" s="32"/>
      <c r="M125" s="139" t="s">
        <v>1</v>
      </c>
      <c r="N125" s="140" t="s">
        <v>42</v>
      </c>
      <c r="P125" s="141">
        <f>O125*H125</f>
        <v>0</v>
      </c>
      <c r="Q125" s="141">
        <v>0</v>
      </c>
      <c r="R125" s="141">
        <f>Q125*H125</f>
        <v>0</v>
      </c>
      <c r="S125" s="141">
        <v>0</v>
      </c>
      <c r="T125" s="142">
        <f>S125*H125</f>
        <v>0</v>
      </c>
      <c r="AR125" s="143" t="s">
        <v>182</v>
      </c>
      <c r="AT125" s="143" t="s">
        <v>178</v>
      </c>
      <c r="AU125" s="143" t="s">
        <v>87</v>
      </c>
      <c r="AY125" s="17" t="s">
        <v>175</v>
      </c>
      <c r="BE125" s="144">
        <f>IF(N125="základní",J125,0)</f>
        <v>0</v>
      </c>
      <c r="BF125" s="144">
        <f>IF(N125="snížená",J125,0)</f>
        <v>0</v>
      </c>
      <c r="BG125" s="144">
        <f>IF(N125="zákl. přenesená",J125,0)</f>
        <v>0</v>
      </c>
      <c r="BH125" s="144">
        <f>IF(N125="sníž. přenesená",J125,0)</f>
        <v>0</v>
      </c>
      <c r="BI125" s="144">
        <f>IF(N125="nulová",J125,0)</f>
        <v>0</v>
      </c>
      <c r="BJ125" s="17" t="s">
        <v>85</v>
      </c>
      <c r="BK125" s="144">
        <f>ROUND(I125*H125,2)</f>
        <v>0</v>
      </c>
      <c r="BL125" s="17" t="s">
        <v>182</v>
      </c>
      <c r="BM125" s="143" t="s">
        <v>186</v>
      </c>
    </row>
    <row r="126" spans="2:65" s="1" customFormat="1" ht="16.5" customHeight="1">
      <c r="B126" s="32"/>
      <c r="C126" s="132" t="s">
        <v>187</v>
      </c>
      <c r="D126" s="132" t="s">
        <v>178</v>
      </c>
      <c r="E126" s="133" t="s">
        <v>188</v>
      </c>
      <c r="F126" s="134" t="s">
        <v>189</v>
      </c>
      <c r="G126" s="135" t="s">
        <v>181</v>
      </c>
      <c r="H126" s="136">
        <v>1</v>
      </c>
      <c r="I126" s="137"/>
      <c r="J126" s="138">
        <f>ROUND(I126*H126,2)</f>
        <v>0</v>
      </c>
      <c r="K126" s="134" t="s">
        <v>1</v>
      </c>
      <c r="L126" s="32"/>
      <c r="M126" s="139" t="s">
        <v>1</v>
      </c>
      <c r="N126" s="140" t="s">
        <v>42</v>
      </c>
      <c r="P126" s="141">
        <f>O126*H126</f>
        <v>0</v>
      </c>
      <c r="Q126" s="141">
        <v>0</v>
      </c>
      <c r="R126" s="141">
        <f>Q126*H126</f>
        <v>0</v>
      </c>
      <c r="S126" s="141">
        <v>0</v>
      </c>
      <c r="T126" s="142">
        <f>S126*H126</f>
        <v>0</v>
      </c>
      <c r="AR126" s="143" t="s">
        <v>182</v>
      </c>
      <c r="AT126" s="143" t="s">
        <v>178</v>
      </c>
      <c r="AU126" s="143" t="s">
        <v>87</v>
      </c>
      <c r="AY126" s="17" t="s">
        <v>175</v>
      </c>
      <c r="BE126" s="144">
        <f>IF(N126="základní",J126,0)</f>
        <v>0</v>
      </c>
      <c r="BF126" s="144">
        <f>IF(N126="snížená",J126,0)</f>
        <v>0</v>
      </c>
      <c r="BG126" s="144">
        <f>IF(N126="zákl. přenesená",J126,0)</f>
        <v>0</v>
      </c>
      <c r="BH126" s="144">
        <f>IF(N126="sníž. přenesená",J126,0)</f>
        <v>0</v>
      </c>
      <c r="BI126" s="144">
        <f>IF(N126="nulová",J126,0)</f>
        <v>0</v>
      </c>
      <c r="BJ126" s="17" t="s">
        <v>85</v>
      </c>
      <c r="BK126" s="144">
        <f>ROUND(I126*H126,2)</f>
        <v>0</v>
      </c>
      <c r="BL126" s="17" t="s">
        <v>182</v>
      </c>
      <c r="BM126" s="143" t="s">
        <v>190</v>
      </c>
    </row>
    <row r="127" spans="2:65" s="11" customFormat="1" ht="22.9" customHeight="1">
      <c r="B127" s="120"/>
      <c r="D127" s="121" t="s">
        <v>76</v>
      </c>
      <c r="E127" s="130" t="s">
        <v>191</v>
      </c>
      <c r="F127" s="130" t="s">
        <v>192</v>
      </c>
      <c r="I127" s="123"/>
      <c r="J127" s="131">
        <f>BK127</f>
        <v>0</v>
      </c>
      <c r="L127" s="120"/>
      <c r="M127" s="125"/>
      <c r="P127" s="126">
        <f>SUM(P128:P131)</f>
        <v>0</v>
      </c>
      <c r="R127" s="126">
        <f>SUM(R128:R131)</f>
        <v>0</v>
      </c>
      <c r="T127" s="127">
        <f>SUM(T128:T131)</f>
        <v>0</v>
      </c>
      <c r="AR127" s="121" t="s">
        <v>174</v>
      </c>
      <c r="AT127" s="128" t="s">
        <v>76</v>
      </c>
      <c r="AU127" s="128" t="s">
        <v>85</v>
      </c>
      <c r="AY127" s="121" t="s">
        <v>175</v>
      </c>
      <c r="BK127" s="129">
        <f>SUM(BK128:BK131)</f>
        <v>0</v>
      </c>
    </row>
    <row r="128" spans="2:65" s="1" customFormat="1" ht="16.5" customHeight="1">
      <c r="B128" s="32"/>
      <c r="C128" s="132" t="s">
        <v>193</v>
      </c>
      <c r="D128" s="132" t="s">
        <v>178</v>
      </c>
      <c r="E128" s="133" t="s">
        <v>194</v>
      </c>
      <c r="F128" s="134" t="s">
        <v>192</v>
      </c>
      <c r="G128" s="135" t="s">
        <v>181</v>
      </c>
      <c r="H128" s="136">
        <v>1</v>
      </c>
      <c r="I128" s="137"/>
      <c r="J128" s="138">
        <f>ROUND(I128*H128,2)</f>
        <v>0</v>
      </c>
      <c r="K128" s="134" t="s">
        <v>1</v>
      </c>
      <c r="L128" s="32"/>
      <c r="M128" s="139" t="s">
        <v>1</v>
      </c>
      <c r="N128" s="140" t="s">
        <v>42</v>
      </c>
      <c r="P128" s="141">
        <f>O128*H128</f>
        <v>0</v>
      </c>
      <c r="Q128" s="141">
        <v>0</v>
      </c>
      <c r="R128" s="141">
        <f>Q128*H128</f>
        <v>0</v>
      </c>
      <c r="S128" s="141">
        <v>0</v>
      </c>
      <c r="T128" s="142">
        <f>S128*H128</f>
        <v>0</v>
      </c>
      <c r="AR128" s="143" t="s">
        <v>182</v>
      </c>
      <c r="AT128" s="143" t="s">
        <v>178</v>
      </c>
      <c r="AU128" s="143" t="s">
        <v>87</v>
      </c>
      <c r="AY128" s="17" t="s">
        <v>175</v>
      </c>
      <c r="BE128" s="144">
        <f>IF(N128="základní",J128,0)</f>
        <v>0</v>
      </c>
      <c r="BF128" s="144">
        <f>IF(N128="snížená",J128,0)</f>
        <v>0</v>
      </c>
      <c r="BG128" s="144">
        <f>IF(N128="zákl. přenesená",J128,0)</f>
        <v>0</v>
      </c>
      <c r="BH128" s="144">
        <f>IF(N128="sníž. přenesená",J128,0)</f>
        <v>0</v>
      </c>
      <c r="BI128" s="144">
        <f>IF(N128="nulová",J128,0)</f>
        <v>0</v>
      </c>
      <c r="BJ128" s="17" t="s">
        <v>85</v>
      </c>
      <c r="BK128" s="144">
        <f>ROUND(I128*H128,2)</f>
        <v>0</v>
      </c>
      <c r="BL128" s="17" t="s">
        <v>182</v>
      </c>
      <c r="BM128" s="143" t="s">
        <v>195</v>
      </c>
    </row>
    <row r="129" spans="2:65" s="1" customFormat="1" ht="146.25">
      <c r="B129" s="32"/>
      <c r="D129" s="145" t="s">
        <v>196</v>
      </c>
      <c r="F129" s="146" t="s">
        <v>197</v>
      </c>
      <c r="I129" s="147"/>
      <c r="L129" s="32"/>
      <c r="M129" s="148"/>
      <c r="T129" s="56"/>
      <c r="AT129" s="17" t="s">
        <v>196</v>
      </c>
      <c r="AU129" s="17" t="s">
        <v>87</v>
      </c>
    </row>
    <row r="130" spans="2:65" s="1" customFormat="1" ht="16.5" customHeight="1">
      <c r="B130" s="32"/>
      <c r="C130" s="132" t="s">
        <v>174</v>
      </c>
      <c r="D130" s="132" t="s">
        <v>178</v>
      </c>
      <c r="E130" s="133" t="s">
        <v>198</v>
      </c>
      <c r="F130" s="134" t="s">
        <v>199</v>
      </c>
      <c r="G130" s="135" t="s">
        <v>200</v>
      </c>
      <c r="H130" s="136">
        <v>50</v>
      </c>
      <c r="I130" s="137"/>
      <c r="J130" s="138">
        <f>ROUND(I130*H130,2)</f>
        <v>0</v>
      </c>
      <c r="K130" s="134" t="s">
        <v>1</v>
      </c>
      <c r="L130" s="32"/>
      <c r="M130" s="139" t="s">
        <v>1</v>
      </c>
      <c r="N130" s="140" t="s">
        <v>42</v>
      </c>
      <c r="P130" s="141">
        <f>O130*H130</f>
        <v>0</v>
      </c>
      <c r="Q130" s="141">
        <v>0</v>
      </c>
      <c r="R130" s="141">
        <f>Q130*H130</f>
        <v>0</v>
      </c>
      <c r="S130" s="141">
        <v>0</v>
      </c>
      <c r="T130" s="142">
        <f>S130*H130</f>
        <v>0</v>
      </c>
      <c r="AR130" s="143" t="s">
        <v>182</v>
      </c>
      <c r="AT130" s="143" t="s">
        <v>178</v>
      </c>
      <c r="AU130" s="143" t="s">
        <v>87</v>
      </c>
      <c r="AY130" s="17" t="s">
        <v>175</v>
      </c>
      <c r="BE130" s="144">
        <f>IF(N130="základní",J130,0)</f>
        <v>0</v>
      </c>
      <c r="BF130" s="144">
        <f>IF(N130="snížená",J130,0)</f>
        <v>0</v>
      </c>
      <c r="BG130" s="144">
        <f>IF(N130="zákl. přenesená",J130,0)</f>
        <v>0</v>
      </c>
      <c r="BH130" s="144">
        <f>IF(N130="sníž. přenesená",J130,0)</f>
        <v>0</v>
      </c>
      <c r="BI130" s="144">
        <f>IF(N130="nulová",J130,0)</f>
        <v>0</v>
      </c>
      <c r="BJ130" s="17" t="s">
        <v>85</v>
      </c>
      <c r="BK130" s="144">
        <f>ROUND(I130*H130,2)</f>
        <v>0</v>
      </c>
      <c r="BL130" s="17" t="s">
        <v>182</v>
      </c>
      <c r="BM130" s="143" t="s">
        <v>201</v>
      </c>
    </row>
    <row r="131" spans="2:65" s="1" customFormat="1" ht="16.5" customHeight="1">
      <c r="B131" s="32"/>
      <c r="C131" s="132" t="s">
        <v>202</v>
      </c>
      <c r="D131" s="132" t="s">
        <v>178</v>
      </c>
      <c r="E131" s="133" t="s">
        <v>203</v>
      </c>
      <c r="F131" s="134" t="s">
        <v>204</v>
      </c>
      <c r="G131" s="135" t="s">
        <v>181</v>
      </c>
      <c r="H131" s="136">
        <v>1</v>
      </c>
      <c r="I131" s="137"/>
      <c r="J131" s="138">
        <f>ROUND(I131*H131,2)</f>
        <v>0</v>
      </c>
      <c r="K131" s="134" t="s">
        <v>1</v>
      </c>
      <c r="L131" s="32"/>
      <c r="M131" s="139" t="s">
        <v>1</v>
      </c>
      <c r="N131" s="140" t="s">
        <v>42</v>
      </c>
      <c r="P131" s="141">
        <f>O131*H131</f>
        <v>0</v>
      </c>
      <c r="Q131" s="141">
        <v>0</v>
      </c>
      <c r="R131" s="141">
        <f>Q131*H131</f>
        <v>0</v>
      </c>
      <c r="S131" s="141">
        <v>0</v>
      </c>
      <c r="T131" s="142">
        <f>S131*H131</f>
        <v>0</v>
      </c>
      <c r="AR131" s="143" t="s">
        <v>182</v>
      </c>
      <c r="AT131" s="143" t="s">
        <v>178</v>
      </c>
      <c r="AU131" s="143" t="s">
        <v>87</v>
      </c>
      <c r="AY131" s="17" t="s">
        <v>175</v>
      </c>
      <c r="BE131" s="144">
        <f>IF(N131="základní",J131,0)</f>
        <v>0</v>
      </c>
      <c r="BF131" s="144">
        <f>IF(N131="snížená",J131,0)</f>
        <v>0</v>
      </c>
      <c r="BG131" s="144">
        <f>IF(N131="zákl. přenesená",J131,0)</f>
        <v>0</v>
      </c>
      <c r="BH131" s="144">
        <f>IF(N131="sníž. přenesená",J131,0)</f>
        <v>0</v>
      </c>
      <c r="BI131" s="144">
        <f>IF(N131="nulová",J131,0)</f>
        <v>0</v>
      </c>
      <c r="BJ131" s="17" t="s">
        <v>85</v>
      </c>
      <c r="BK131" s="144">
        <f>ROUND(I131*H131,2)</f>
        <v>0</v>
      </c>
      <c r="BL131" s="17" t="s">
        <v>182</v>
      </c>
      <c r="BM131" s="143" t="s">
        <v>205</v>
      </c>
    </row>
    <row r="132" spans="2:65" s="11" customFormat="1" ht="22.9" customHeight="1">
      <c r="B132" s="120"/>
      <c r="D132" s="121" t="s">
        <v>76</v>
      </c>
      <c r="E132" s="130" t="s">
        <v>206</v>
      </c>
      <c r="F132" s="130" t="s">
        <v>207</v>
      </c>
      <c r="I132" s="123"/>
      <c r="J132" s="131">
        <f>BK132</f>
        <v>0</v>
      </c>
      <c r="L132" s="120"/>
      <c r="M132" s="125"/>
      <c r="P132" s="126">
        <f>SUM(P133:P141)</f>
        <v>0</v>
      </c>
      <c r="R132" s="126">
        <f>SUM(R133:R141)</f>
        <v>0</v>
      </c>
      <c r="T132" s="127">
        <f>SUM(T133:T141)</f>
        <v>0</v>
      </c>
      <c r="AR132" s="121" t="s">
        <v>174</v>
      </c>
      <c r="AT132" s="128" t="s">
        <v>76</v>
      </c>
      <c r="AU132" s="128" t="s">
        <v>85</v>
      </c>
      <c r="AY132" s="121" t="s">
        <v>175</v>
      </c>
      <c r="BK132" s="129">
        <f>SUM(BK133:BK141)</f>
        <v>0</v>
      </c>
    </row>
    <row r="133" spans="2:65" s="1" customFormat="1" ht="16.5" customHeight="1">
      <c r="B133" s="32"/>
      <c r="C133" s="132" t="s">
        <v>208</v>
      </c>
      <c r="D133" s="132" t="s">
        <v>178</v>
      </c>
      <c r="E133" s="133" t="s">
        <v>209</v>
      </c>
      <c r="F133" s="134" t="s">
        <v>210</v>
      </c>
      <c r="G133" s="135" t="s">
        <v>181</v>
      </c>
      <c r="H133" s="136">
        <v>1</v>
      </c>
      <c r="I133" s="137"/>
      <c r="J133" s="138">
        <f>ROUND(I133*H133,2)</f>
        <v>0</v>
      </c>
      <c r="K133" s="134" t="s">
        <v>1</v>
      </c>
      <c r="L133" s="32"/>
      <c r="M133" s="139" t="s">
        <v>1</v>
      </c>
      <c r="N133" s="140" t="s">
        <v>42</v>
      </c>
      <c r="P133" s="141">
        <f>O133*H133</f>
        <v>0</v>
      </c>
      <c r="Q133" s="141">
        <v>0</v>
      </c>
      <c r="R133" s="141">
        <f>Q133*H133</f>
        <v>0</v>
      </c>
      <c r="S133" s="141">
        <v>0</v>
      </c>
      <c r="T133" s="142">
        <f>S133*H133</f>
        <v>0</v>
      </c>
      <c r="AR133" s="143" t="s">
        <v>182</v>
      </c>
      <c r="AT133" s="143" t="s">
        <v>178</v>
      </c>
      <c r="AU133" s="143" t="s">
        <v>87</v>
      </c>
      <c r="AY133" s="17" t="s">
        <v>175</v>
      </c>
      <c r="BE133" s="144">
        <f>IF(N133="základní",J133,0)</f>
        <v>0</v>
      </c>
      <c r="BF133" s="144">
        <f>IF(N133="snížená",J133,0)</f>
        <v>0</v>
      </c>
      <c r="BG133" s="144">
        <f>IF(N133="zákl. přenesená",J133,0)</f>
        <v>0</v>
      </c>
      <c r="BH133" s="144">
        <f>IF(N133="sníž. přenesená",J133,0)</f>
        <v>0</v>
      </c>
      <c r="BI133" s="144">
        <f>IF(N133="nulová",J133,0)</f>
        <v>0</v>
      </c>
      <c r="BJ133" s="17" t="s">
        <v>85</v>
      </c>
      <c r="BK133" s="144">
        <f>ROUND(I133*H133,2)</f>
        <v>0</v>
      </c>
      <c r="BL133" s="17" t="s">
        <v>182</v>
      </c>
      <c r="BM133" s="143" t="s">
        <v>211</v>
      </c>
    </row>
    <row r="134" spans="2:65" s="1" customFormat="1" ht="16.5" customHeight="1">
      <c r="B134" s="32"/>
      <c r="C134" s="132" t="s">
        <v>212</v>
      </c>
      <c r="D134" s="132" t="s">
        <v>178</v>
      </c>
      <c r="E134" s="133" t="s">
        <v>213</v>
      </c>
      <c r="F134" s="134" t="s">
        <v>214</v>
      </c>
      <c r="G134" s="135" t="s">
        <v>181</v>
      </c>
      <c r="H134" s="136">
        <v>1</v>
      </c>
      <c r="I134" s="137"/>
      <c r="J134" s="138">
        <f>ROUND(I134*H134,2)</f>
        <v>0</v>
      </c>
      <c r="K134" s="134" t="s">
        <v>1</v>
      </c>
      <c r="L134" s="32"/>
      <c r="M134" s="139" t="s">
        <v>1</v>
      </c>
      <c r="N134" s="140" t="s">
        <v>42</v>
      </c>
      <c r="P134" s="141">
        <f>O134*H134</f>
        <v>0</v>
      </c>
      <c r="Q134" s="141">
        <v>0</v>
      </c>
      <c r="R134" s="141">
        <f>Q134*H134</f>
        <v>0</v>
      </c>
      <c r="S134" s="141">
        <v>0</v>
      </c>
      <c r="T134" s="142">
        <f>S134*H134</f>
        <v>0</v>
      </c>
      <c r="AR134" s="143" t="s">
        <v>182</v>
      </c>
      <c r="AT134" s="143" t="s">
        <v>178</v>
      </c>
      <c r="AU134" s="143" t="s">
        <v>87</v>
      </c>
      <c r="AY134" s="17" t="s">
        <v>175</v>
      </c>
      <c r="BE134" s="144">
        <f>IF(N134="základní",J134,0)</f>
        <v>0</v>
      </c>
      <c r="BF134" s="144">
        <f>IF(N134="snížená",J134,0)</f>
        <v>0</v>
      </c>
      <c r="BG134" s="144">
        <f>IF(N134="zákl. přenesená",J134,0)</f>
        <v>0</v>
      </c>
      <c r="BH134" s="144">
        <f>IF(N134="sníž. přenesená",J134,0)</f>
        <v>0</v>
      </c>
      <c r="BI134" s="144">
        <f>IF(N134="nulová",J134,0)</f>
        <v>0</v>
      </c>
      <c r="BJ134" s="17" t="s">
        <v>85</v>
      </c>
      <c r="BK134" s="144">
        <f>ROUND(I134*H134,2)</f>
        <v>0</v>
      </c>
      <c r="BL134" s="17" t="s">
        <v>182</v>
      </c>
      <c r="BM134" s="143" t="s">
        <v>215</v>
      </c>
    </row>
    <row r="135" spans="2:65" s="1" customFormat="1" ht="16.5" customHeight="1">
      <c r="B135" s="32"/>
      <c r="C135" s="209" t="s">
        <v>216</v>
      </c>
      <c r="D135" s="209" t="s">
        <v>178</v>
      </c>
      <c r="E135" s="210" t="s">
        <v>217</v>
      </c>
      <c r="F135" s="211" t="s">
        <v>218</v>
      </c>
      <c r="G135" s="212" t="s">
        <v>219</v>
      </c>
      <c r="H135" s="213">
        <v>5</v>
      </c>
      <c r="I135" s="137"/>
      <c r="J135" s="138">
        <f>ROUND(I135*H135,2)</f>
        <v>0</v>
      </c>
      <c r="K135" s="134" t="s">
        <v>1</v>
      </c>
      <c r="L135" s="32"/>
      <c r="M135" s="139" t="s">
        <v>1</v>
      </c>
      <c r="N135" s="140" t="s">
        <v>42</v>
      </c>
      <c r="P135" s="141">
        <f>O135*H135</f>
        <v>0</v>
      </c>
      <c r="Q135" s="141">
        <v>0</v>
      </c>
      <c r="R135" s="141">
        <f>Q135*H135</f>
        <v>0</v>
      </c>
      <c r="S135" s="141">
        <v>0</v>
      </c>
      <c r="T135" s="142">
        <f>S135*H135</f>
        <v>0</v>
      </c>
      <c r="AR135" s="143" t="s">
        <v>182</v>
      </c>
      <c r="AT135" s="143" t="s">
        <v>178</v>
      </c>
      <c r="AU135" s="143" t="s">
        <v>87</v>
      </c>
      <c r="AY135" s="17" t="s">
        <v>175</v>
      </c>
      <c r="BE135" s="144">
        <f>IF(N135="základní",J135,0)</f>
        <v>0</v>
      </c>
      <c r="BF135" s="144">
        <f>IF(N135="snížená",J135,0)</f>
        <v>0</v>
      </c>
      <c r="BG135" s="144">
        <f>IF(N135="zákl. přenesená",J135,0)</f>
        <v>0</v>
      </c>
      <c r="BH135" s="144">
        <f>IF(N135="sníž. přenesená",J135,0)</f>
        <v>0</v>
      </c>
      <c r="BI135" s="144">
        <f>IF(N135="nulová",J135,0)</f>
        <v>0</v>
      </c>
      <c r="BJ135" s="17" t="s">
        <v>85</v>
      </c>
      <c r="BK135" s="144">
        <f>ROUND(I135*H135,2)</f>
        <v>0</v>
      </c>
      <c r="BL135" s="17" t="s">
        <v>182</v>
      </c>
      <c r="BM135" s="143" t="s">
        <v>220</v>
      </c>
    </row>
    <row r="136" spans="2:65" s="1" customFormat="1" ht="39">
      <c r="B136" s="32"/>
      <c r="D136" s="145" t="s">
        <v>196</v>
      </c>
      <c r="F136" s="146" t="s">
        <v>221</v>
      </c>
      <c r="I136" s="147"/>
      <c r="L136" s="32"/>
      <c r="M136" s="148"/>
      <c r="T136" s="56"/>
      <c r="AT136" s="17" t="s">
        <v>196</v>
      </c>
      <c r="AU136" s="17" t="s">
        <v>87</v>
      </c>
    </row>
    <row r="137" spans="2:65" s="1" customFormat="1" ht="16.5" customHeight="1">
      <c r="B137" s="32"/>
      <c r="C137" s="209" t="s">
        <v>112</v>
      </c>
      <c r="D137" s="209" t="s">
        <v>178</v>
      </c>
      <c r="E137" s="210" t="s">
        <v>222</v>
      </c>
      <c r="F137" s="211" t="s">
        <v>223</v>
      </c>
      <c r="G137" s="212" t="s">
        <v>219</v>
      </c>
      <c r="H137" s="213">
        <v>5</v>
      </c>
      <c r="I137" s="137"/>
      <c r="J137" s="138">
        <f>ROUND(I137*H137,2)</f>
        <v>0</v>
      </c>
      <c r="K137" s="134" t="s">
        <v>1</v>
      </c>
      <c r="L137" s="32"/>
      <c r="M137" s="139" t="s">
        <v>1</v>
      </c>
      <c r="N137" s="140" t="s">
        <v>42</v>
      </c>
      <c r="P137" s="141">
        <f>O137*H137</f>
        <v>0</v>
      </c>
      <c r="Q137" s="141">
        <v>0</v>
      </c>
      <c r="R137" s="141">
        <f>Q137*H137</f>
        <v>0</v>
      </c>
      <c r="S137" s="141">
        <v>0</v>
      </c>
      <c r="T137" s="142">
        <f>S137*H137</f>
        <v>0</v>
      </c>
      <c r="AR137" s="143" t="s">
        <v>182</v>
      </c>
      <c r="AT137" s="143" t="s">
        <v>178</v>
      </c>
      <c r="AU137" s="143" t="s">
        <v>87</v>
      </c>
      <c r="AY137" s="17" t="s">
        <v>175</v>
      </c>
      <c r="BE137" s="144">
        <f>IF(N137="základní",J137,0)</f>
        <v>0</v>
      </c>
      <c r="BF137" s="144">
        <f>IF(N137="snížená",J137,0)</f>
        <v>0</v>
      </c>
      <c r="BG137" s="144">
        <f>IF(N137="zákl. přenesená",J137,0)</f>
        <v>0</v>
      </c>
      <c r="BH137" s="144">
        <f>IF(N137="sníž. přenesená",J137,0)</f>
        <v>0</v>
      </c>
      <c r="BI137" s="144">
        <f>IF(N137="nulová",J137,0)</f>
        <v>0</v>
      </c>
      <c r="BJ137" s="17" t="s">
        <v>85</v>
      </c>
      <c r="BK137" s="144">
        <f>ROUND(I137*H137,2)</f>
        <v>0</v>
      </c>
      <c r="BL137" s="17" t="s">
        <v>182</v>
      </c>
      <c r="BM137" s="143" t="s">
        <v>224</v>
      </c>
    </row>
    <row r="138" spans="2:65" s="1" customFormat="1" ht="29.25">
      <c r="B138" s="32"/>
      <c r="D138" s="145" t="s">
        <v>196</v>
      </c>
      <c r="F138" s="146" t="s">
        <v>225</v>
      </c>
      <c r="I138" s="147"/>
      <c r="L138" s="32"/>
      <c r="M138" s="148"/>
      <c r="T138" s="56"/>
      <c r="AT138" s="17" t="s">
        <v>196</v>
      </c>
      <c r="AU138" s="17" t="s">
        <v>87</v>
      </c>
    </row>
    <row r="139" spans="2:65" s="1" customFormat="1" ht="16.5" customHeight="1">
      <c r="B139" s="32"/>
      <c r="C139" s="209" t="s">
        <v>115</v>
      </c>
      <c r="D139" s="209" t="s">
        <v>178</v>
      </c>
      <c r="E139" s="210" t="s">
        <v>226</v>
      </c>
      <c r="F139" s="211" t="s">
        <v>227</v>
      </c>
      <c r="G139" s="212" t="s">
        <v>219</v>
      </c>
      <c r="H139" s="213">
        <v>5</v>
      </c>
      <c r="I139" s="137"/>
      <c r="J139" s="138">
        <f>ROUND(I139*H139,2)</f>
        <v>0</v>
      </c>
      <c r="K139" s="134" t="s">
        <v>1</v>
      </c>
      <c r="L139" s="32"/>
      <c r="M139" s="139" t="s">
        <v>1</v>
      </c>
      <c r="N139" s="140" t="s">
        <v>42</v>
      </c>
      <c r="P139" s="141">
        <f>O139*H139</f>
        <v>0</v>
      </c>
      <c r="Q139" s="141">
        <v>0</v>
      </c>
      <c r="R139" s="141">
        <f>Q139*H139</f>
        <v>0</v>
      </c>
      <c r="S139" s="141">
        <v>0</v>
      </c>
      <c r="T139" s="142">
        <f>S139*H139</f>
        <v>0</v>
      </c>
      <c r="AR139" s="143" t="s">
        <v>182</v>
      </c>
      <c r="AT139" s="143" t="s">
        <v>178</v>
      </c>
      <c r="AU139" s="143" t="s">
        <v>87</v>
      </c>
      <c r="AY139" s="17" t="s">
        <v>175</v>
      </c>
      <c r="BE139" s="144">
        <f>IF(N139="základní",J139,0)</f>
        <v>0</v>
      </c>
      <c r="BF139" s="144">
        <f>IF(N139="snížená",J139,0)</f>
        <v>0</v>
      </c>
      <c r="BG139" s="144">
        <f>IF(N139="zákl. přenesená",J139,0)</f>
        <v>0</v>
      </c>
      <c r="BH139" s="144">
        <f>IF(N139="sníž. přenesená",J139,0)</f>
        <v>0</v>
      </c>
      <c r="BI139" s="144">
        <f>IF(N139="nulová",J139,0)</f>
        <v>0</v>
      </c>
      <c r="BJ139" s="17" t="s">
        <v>85</v>
      </c>
      <c r="BK139" s="144">
        <f>ROUND(I139*H139,2)</f>
        <v>0</v>
      </c>
      <c r="BL139" s="17" t="s">
        <v>182</v>
      </c>
      <c r="BM139" s="143" t="s">
        <v>228</v>
      </c>
    </row>
    <row r="140" spans="2:65" s="1" customFormat="1" ht="29.25">
      <c r="B140" s="32"/>
      <c r="D140" s="145" t="s">
        <v>196</v>
      </c>
      <c r="F140" s="146" t="s">
        <v>229</v>
      </c>
      <c r="I140" s="147"/>
      <c r="L140" s="32"/>
      <c r="M140" s="148"/>
      <c r="T140" s="56"/>
      <c r="AT140" s="17" t="s">
        <v>196</v>
      </c>
      <c r="AU140" s="17" t="s">
        <v>87</v>
      </c>
    </row>
    <row r="141" spans="2:65" s="1" customFormat="1" ht="16.5" customHeight="1">
      <c r="B141" s="32"/>
      <c r="C141" s="132" t="s">
        <v>8</v>
      </c>
      <c r="D141" s="132" t="s">
        <v>178</v>
      </c>
      <c r="E141" s="133" t="s">
        <v>230</v>
      </c>
      <c r="F141" s="211" t="s">
        <v>231</v>
      </c>
      <c r="G141" s="135" t="s">
        <v>181</v>
      </c>
      <c r="H141" s="136">
        <v>1</v>
      </c>
      <c r="I141" s="137"/>
      <c r="J141" s="138">
        <f>ROUND(I141*H141,2)</f>
        <v>0</v>
      </c>
      <c r="K141" s="134" t="s">
        <v>1</v>
      </c>
      <c r="L141" s="32"/>
      <c r="M141" s="139" t="s">
        <v>1</v>
      </c>
      <c r="N141" s="140" t="s">
        <v>42</v>
      </c>
      <c r="P141" s="141">
        <f>O141*H141</f>
        <v>0</v>
      </c>
      <c r="Q141" s="141">
        <v>0</v>
      </c>
      <c r="R141" s="141">
        <f>Q141*H141</f>
        <v>0</v>
      </c>
      <c r="S141" s="141">
        <v>0</v>
      </c>
      <c r="T141" s="142">
        <f>S141*H141</f>
        <v>0</v>
      </c>
      <c r="AR141" s="143" t="s">
        <v>182</v>
      </c>
      <c r="AT141" s="143" t="s">
        <v>178</v>
      </c>
      <c r="AU141" s="143" t="s">
        <v>87</v>
      </c>
      <c r="AY141" s="17" t="s">
        <v>175</v>
      </c>
      <c r="BE141" s="144">
        <f>IF(N141="základní",J141,0)</f>
        <v>0</v>
      </c>
      <c r="BF141" s="144">
        <f>IF(N141="snížená",J141,0)</f>
        <v>0</v>
      </c>
      <c r="BG141" s="144">
        <f>IF(N141="zákl. přenesená",J141,0)</f>
        <v>0</v>
      </c>
      <c r="BH141" s="144">
        <f>IF(N141="sníž. přenesená",J141,0)</f>
        <v>0</v>
      </c>
      <c r="BI141" s="144">
        <f>IF(N141="nulová",J141,0)</f>
        <v>0</v>
      </c>
      <c r="BJ141" s="17" t="s">
        <v>85</v>
      </c>
      <c r="BK141" s="144">
        <f>ROUND(I141*H141,2)</f>
        <v>0</v>
      </c>
      <c r="BL141" s="17" t="s">
        <v>182</v>
      </c>
      <c r="BM141" s="143" t="s">
        <v>232</v>
      </c>
    </row>
    <row r="142" spans="2:65" s="11" customFormat="1" ht="22.9" customHeight="1">
      <c r="B142" s="120"/>
      <c r="D142" s="121" t="s">
        <v>76</v>
      </c>
      <c r="E142" s="130" t="s">
        <v>233</v>
      </c>
      <c r="F142" s="130" t="s">
        <v>234</v>
      </c>
      <c r="I142" s="123"/>
      <c r="J142" s="131">
        <f>BK142</f>
        <v>0</v>
      </c>
      <c r="L142" s="120"/>
      <c r="M142" s="125"/>
      <c r="P142" s="126">
        <f>SUM(P143:P144)</f>
        <v>0</v>
      </c>
      <c r="R142" s="126">
        <f>SUM(R143:R144)</f>
        <v>0</v>
      </c>
      <c r="T142" s="127">
        <f>SUM(T143:T144)</f>
        <v>0</v>
      </c>
      <c r="AR142" s="121" t="s">
        <v>174</v>
      </c>
      <c r="AT142" s="128" t="s">
        <v>76</v>
      </c>
      <c r="AU142" s="128" t="s">
        <v>85</v>
      </c>
      <c r="AY142" s="121" t="s">
        <v>175</v>
      </c>
      <c r="BK142" s="129">
        <f>SUM(BK143:BK144)</f>
        <v>0</v>
      </c>
    </row>
    <row r="143" spans="2:65" s="1" customFormat="1" ht="16.5" customHeight="1">
      <c r="B143" s="32"/>
      <c r="C143" s="132" t="s">
        <v>120</v>
      </c>
      <c r="D143" s="132" t="s">
        <v>178</v>
      </c>
      <c r="E143" s="133" t="s">
        <v>235</v>
      </c>
      <c r="F143" s="134" t="s">
        <v>236</v>
      </c>
      <c r="G143" s="135" t="s">
        <v>181</v>
      </c>
      <c r="H143" s="136">
        <v>1</v>
      </c>
      <c r="I143" s="137"/>
      <c r="J143" s="138">
        <f>ROUND(I143*H143,2)</f>
        <v>0</v>
      </c>
      <c r="K143" s="134" t="s">
        <v>1</v>
      </c>
      <c r="L143" s="32"/>
      <c r="M143" s="139" t="s">
        <v>1</v>
      </c>
      <c r="N143" s="140" t="s">
        <v>42</v>
      </c>
      <c r="P143" s="141">
        <f>O143*H143</f>
        <v>0</v>
      </c>
      <c r="Q143" s="141">
        <v>0</v>
      </c>
      <c r="R143" s="141">
        <f>Q143*H143</f>
        <v>0</v>
      </c>
      <c r="S143" s="141">
        <v>0</v>
      </c>
      <c r="T143" s="142">
        <f>S143*H143</f>
        <v>0</v>
      </c>
      <c r="AR143" s="143" t="s">
        <v>182</v>
      </c>
      <c r="AT143" s="143" t="s">
        <v>178</v>
      </c>
      <c r="AU143" s="143" t="s">
        <v>87</v>
      </c>
      <c r="AY143" s="17" t="s">
        <v>175</v>
      </c>
      <c r="BE143" s="144">
        <f>IF(N143="základní",J143,0)</f>
        <v>0</v>
      </c>
      <c r="BF143" s="144">
        <f>IF(N143="snížená",J143,0)</f>
        <v>0</v>
      </c>
      <c r="BG143" s="144">
        <f>IF(N143="zákl. přenesená",J143,0)</f>
        <v>0</v>
      </c>
      <c r="BH143" s="144">
        <f>IF(N143="sníž. přenesená",J143,0)</f>
        <v>0</v>
      </c>
      <c r="BI143" s="144">
        <f>IF(N143="nulová",J143,0)</f>
        <v>0</v>
      </c>
      <c r="BJ143" s="17" t="s">
        <v>85</v>
      </c>
      <c r="BK143" s="144">
        <f>ROUND(I143*H143,2)</f>
        <v>0</v>
      </c>
      <c r="BL143" s="17" t="s">
        <v>182</v>
      </c>
      <c r="BM143" s="143" t="s">
        <v>237</v>
      </c>
    </row>
    <row r="144" spans="2:65" s="1" customFormat="1" ht="16.5" customHeight="1">
      <c r="B144" s="32"/>
      <c r="C144" s="132" t="s">
        <v>123</v>
      </c>
      <c r="D144" s="132" t="s">
        <v>178</v>
      </c>
      <c r="E144" s="133" t="s">
        <v>238</v>
      </c>
      <c r="F144" s="134" t="s">
        <v>239</v>
      </c>
      <c r="G144" s="135" t="s">
        <v>181</v>
      </c>
      <c r="H144" s="136">
        <v>1</v>
      </c>
      <c r="I144" s="137"/>
      <c r="J144" s="138">
        <f>ROUND(I144*H144,2)</f>
        <v>0</v>
      </c>
      <c r="K144" s="134" t="s">
        <v>1</v>
      </c>
      <c r="L144" s="32"/>
      <c r="M144" s="149" t="s">
        <v>1</v>
      </c>
      <c r="N144" s="150" t="s">
        <v>42</v>
      </c>
      <c r="O144" s="151"/>
      <c r="P144" s="152">
        <f>O144*H144</f>
        <v>0</v>
      </c>
      <c r="Q144" s="152">
        <v>0</v>
      </c>
      <c r="R144" s="152">
        <f>Q144*H144</f>
        <v>0</v>
      </c>
      <c r="S144" s="152">
        <v>0</v>
      </c>
      <c r="T144" s="153">
        <f>S144*H144</f>
        <v>0</v>
      </c>
      <c r="AR144" s="143" t="s">
        <v>182</v>
      </c>
      <c r="AT144" s="143" t="s">
        <v>178</v>
      </c>
      <c r="AU144" s="143" t="s">
        <v>87</v>
      </c>
      <c r="AY144" s="17" t="s">
        <v>175</v>
      </c>
      <c r="BE144" s="144">
        <f>IF(N144="základní",J144,0)</f>
        <v>0</v>
      </c>
      <c r="BF144" s="144">
        <f>IF(N144="snížená",J144,0)</f>
        <v>0</v>
      </c>
      <c r="BG144" s="144">
        <f>IF(N144="zákl. přenesená",J144,0)</f>
        <v>0</v>
      </c>
      <c r="BH144" s="144">
        <f>IF(N144="sníž. přenesená",J144,0)</f>
        <v>0</v>
      </c>
      <c r="BI144" s="144">
        <f>IF(N144="nulová",J144,0)</f>
        <v>0</v>
      </c>
      <c r="BJ144" s="17" t="s">
        <v>85</v>
      </c>
      <c r="BK144" s="144">
        <f>ROUND(I144*H144,2)</f>
        <v>0</v>
      </c>
      <c r="BL144" s="17" t="s">
        <v>182</v>
      </c>
      <c r="BM144" s="143" t="s">
        <v>240</v>
      </c>
    </row>
    <row r="145" spans="2:12" s="1" customFormat="1" ht="6.95" customHeight="1">
      <c r="B145" s="44"/>
      <c r="C145" s="45"/>
      <c r="D145" s="45"/>
      <c r="E145" s="45"/>
      <c r="F145" s="45"/>
      <c r="G145" s="45"/>
      <c r="H145" s="45"/>
      <c r="I145" s="45"/>
      <c r="J145" s="45"/>
      <c r="K145" s="45"/>
      <c r="L145" s="32"/>
    </row>
  </sheetData>
  <sheetProtection algorithmName="SHA-512" hashValue="cQwo2+JjOi6lGeicMu2VqsmvkGtYxLTZkmwEgrjq93isBVa5jJR2G1pvlmkHI92cqOxJPst4V5mFJJbTnq65Lg==" saltValue="2OCayrJZsBYfeWgD9HWJYQ==" spinCount="100000" sheet="1" objects="1" scenarios="1" formatColumns="0" formatRows="0" autoFilter="0"/>
  <autoFilter ref="C120:K144" xr:uid="{00000000-0009-0000-0000-000001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36"/>
  <sheetViews>
    <sheetView showGridLines="0" topLeftCell="A2" workbookViewId="0">
      <selection activeCell="W115" sqref="W115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7" t="s">
        <v>90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146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307" t="str">
        <f>'Rekapitulace stavby'!K6</f>
        <v>MŠ KOVÁŘSKÁ II - REKONSTRUKCE OBJEKTU</v>
      </c>
      <c r="F7" s="308"/>
      <c r="G7" s="308"/>
      <c r="H7" s="308"/>
      <c r="L7" s="20"/>
    </row>
    <row r="8" spans="2:46" s="1" customFormat="1" ht="12" hidden="1" customHeight="1">
      <c r="B8" s="32"/>
      <c r="D8" s="27" t="s">
        <v>147</v>
      </c>
      <c r="L8" s="32"/>
    </row>
    <row r="9" spans="2:46" s="1" customFormat="1" ht="16.5" hidden="1" customHeight="1">
      <c r="B9" s="32"/>
      <c r="E9" s="305" t="s">
        <v>241</v>
      </c>
      <c r="F9" s="306"/>
      <c r="G9" s="306"/>
      <c r="H9" s="306"/>
      <c r="L9" s="32"/>
    </row>
    <row r="10" spans="2:46" s="1" customFormat="1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311" t="str">
        <f>'Rekapitulace stavby'!E14</f>
        <v>Vyplň údaj</v>
      </c>
      <c r="F18" s="312"/>
      <c r="G18" s="312"/>
      <c r="H18" s="312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313" t="s">
        <v>1</v>
      </c>
      <c r="F27" s="313"/>
      <c r="G27" s="313"/>
      <c r="H27" s="313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ROUND(J119,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ROUND((SUM(BE119:BE135)),  2)</f>
        <v>0</v>
      </c>
      <c r="I33" s="92">
        <v>0.21</v>
      </c>
      <c r="J33" s="91">
        <f>ROUND(((SUM(BE119:BE135))*I33),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ROUND((SUM(BF119:BF135)),  2)</f>
        <v>0</v>
      </c>
      <c r="I34" s="92">
        <v>0.12</v>
      </c>
      <c r="J34" s="91">
        <f>ROUND(((SUM(BF119:BF135))*I34),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ROUND((SUM(BG119:BG135)),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ROUND((SUM(BH119:BH135)),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ROUND((SUM(BI119:BI135)),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idden="1">
      <c r="B51" s="20"/>
      <c r="L51" s="20"/>
    </row>
    <row r="52" spans="2:12" hidden="1">
      <c r="B52" s="20"/>
      <c r="L52" s="20"/>
    </row>
    <row r="53" spans="2:12" hidden="1">
      <c r="B53" s="20"/>
      <c r="L53" s="20"/>
    </row>
    <row r="54" spans="2:12" hidden="1">
      <c r="B54" s="20"/>
      <c r="L54" s="20"/>
    </row>
    <row r="55" spans="2:12" hidden="1">
      <c r="B55" s="20"/>
      <c r="L55" s="20"/>
    </row>
    <row r="56" spans="2:12" hidden="1">
      <c r="B56" s="20"/>
      <c r="L56" s="20"/>
    </row>
    <row r="57" spans="2:12" hidden="1">
      <c r="B57" s="20"/>
      <c r="L57" s="20"/>
    </row>
    <row r="58" spans="2:12" hidden="1">
      <c r="B58" s="20"/>
      <c r="L58" s="20"/>
    </row>
    <row r="59" spans="2:12" hidden="1">
      <c r="B59" s="20"/>
      <c r="L59" s="20"/>
    </row>
    <row r="60" spans="2:12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idden="1">
      <c r="B62" s="20"/>
      <c r="L62" s="20"/>
    </row>
    <row r="63" spans="2:12" hidden="1">
      <c r="B63" s="20"/>
      <c r="L63" s="20"/>
    </row>
    <row r="64" spans="2:12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idden="1">
      <c r="B66" s="20"/>
      <c r="L66" s="20"/>
    </row>
    <row r="67" spans="2:12" hidden="1">
      <c r="B67" s="20"/>
      <c r="L67" s="20"/>
    </row>
    <row r="68" spans="2:12" hidden="1">
      <c r="B68" s="20"/>
      <c r="L68" s="20"/>
    </row>
    <row r="69" spans="2:12" hidden="1">
      <c r="B69" s="20"/>
      <c r="L69" s="20"/>
    </row>
    <row r="70" spans="2:12" hidden="1">
      <c r="B70" s="20"/>
      <c r="L70" s="20"/>
    </row>
    <row r="71" spans="2:12" hidden="1">
      <c r="B71" s="20"/>
      <c r="L71" s="20"/>
    </row>
    <row r="72" spans="2:12" hidden="1">
      <c r="B72" s="20"/>
      <c r="L72" s="20"/>
    </row>
    <row r="73" spans="2:12" hidden="1">
      <c r="B73" s="20"/>
      <c r="L73" s="20"/>
    </row>
    <row r="74" spans="2:12" hidden="1">
      <c r="B74" s="20"/>
      <c r="L74" s="20"/>
    </row>
    <row r="75" spans="2:12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idden="1"/>
    <row r="79" spans="2:12" hidden="1"/>
    <row r="80" spans="2:12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149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307" t="str">
        <f>E7</f>
        <v>MŠ KOVÁŘSKÁ II - REKONSTRUKCE OBJEKTU</v>
      </c>
      <c r="F85" s="308"/>
      <c r="G85" s="308"/>
      <c r="H85" s="308"/>
      <c r="L85" s="32"/>
    </row>
    <row r="86" spans="2:47" s="1" customFormat="1" ht="12" customHeight="1">
      <c r="B86" s="32"/>
      <c r="C86" s="27" t="s">
        <v>147</v>
      </c>
      <c r="L86" s="32"/>
    </row>
    <row r="87" spans="2:47" s="1" customFormat="1" ht="16.5" customHeight="1">
      <c r="B87" s="32"/>
      <c r="E87" s="305" t="str">
        <f>E9</f>
        <v>02 - KÁCENÍ, OCHRANA ZELENĚ</v>
      </c>
      <c r="F87" s="306"/>
      <c r="G87" s="306"/>
      <c r="H87" s="306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150</v>
      </c>
      <c r="D94" s="93"/>
      <c r="E94" s="93"/>
      <c r="F94" s="93"/>
      <c r="G94" s="93"/>
      <c r="H94" s="93"/>
      <c r="I94" s="93"/>
      <c r="J94" s="102" t="s">
        <v>151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152</v>
      </c>
      <c r="J96" s="66">
        <f>J119</f>
        <v>0</v>
      </c>
      <c r="L96" s="32"/>
      <c r="AU96" s="17" t="s">
        <v>153</v>
      </c>
    </row>
    <row r="97" spans="2:12" s="8" customFormat="1" ht="24.95" customHeight="1">
      <c r="B97" s="104"/>
      <c r="D97" s="105" t="s">
        <v>242</v>
      </c>
      <c r="E97" s="106"/>
      <c r="F97" s="106"/>
      <c r="G97" s="106"/>
      <c r="H97" s="106"/>
      <c r="I97" s="106"/>
      <c r="J97" s="107">
        <f>J120</f>
        <v>0</v>
      </c>
      <c r="L97" s="104"/>
    </row>
    <row r="98" spans="2:12" s="9" customFormat="1" ht="19.899999999999999" customHeight="1">
      <c r="B98" s="108"/>
      <c r="D98" s="109" t="s">
        <v>243</v>
      </c>
      <c r="E98" s="110"/>
      <c r="F98" s="110"/>
      <c r="G98" s="110"/>
      <c r="H98" s="110"/>
      <c r="I98" s="110"/>
      <c r="J98" s="111">
        <f>J121</f>
        <v>0</v>
      </c>
      <c r="L98" s="108"/>
    </row>
    <row r="99" spans="2:12" s="9" customFormat="1" ht="19.899999999999999" customHeight="1">
      <c r="B99" s="108"/>
      <c r="D99" s="109" t="s">
        <v>244</v>
      </c>
      <c r="E99" s="110"/>
      <c r="F99" s="110"/>
      <c r="G99" s="110"/>
      <c r="H99" s="110"/>
      <c r="I99" s="110"/>
      <c r="J99" s="111">
        <f>J129</f>
        <v>0</v>
      </c>
      <c r="L99" s="108"/>
    </row>
    <row r="100" spans="2:12" s="1" customFormat="1" ht="21.75" customHeight="1">
      <c r="B100" s="32"/>
      <c r="L100" s="32"/>
    </row>
    <row r="101" spans="2:12" s="1" customFormat="1" ht="6.95" customHeight="1">
      <c r="B101" s="44"/>
      <c r="C101" s="45"/>
      <c r="D101" s="45"/>
      <c r="E101" s="45"/>
      <c r="F101" s="45"/>
      <c r="G101" s="45"/>
      <c r="H101" s="45"/>
      <c r="I101" s="45"/>
      <c r="J101" s="45"/>
      <c r="K101" s="45"/>
      <c r="L101" s="32"/>
    </row>
    <row r="105" spans="2:12" s="1" customFormat="1" ht="6.95" customHeight="1">
      <c r="B105" s="46"/>
      <c r="C105" s="47"/>
      <c r="D105" s="47"/>
      <c r="E105" s="47"/>
      <c r="F105" s="47"/>
      <c r="G105" s="47"/>
      <c r="H105" s="47"/>
      <c r="I105" s="47"/>
      <c r="J105" s="47"/>
      <c r="K105" s="47"/>
      <c r="L105" s="32"/>
    </row>
    <row r="106" spans="2:12" s="1" customFormat="1" ht="24.95" customHeight="1">
      <c r="B106" s="32"/>
      <c r="C106" s="21" t="s">
        <v>159</v>
      </c>
      <c r="L106" s="32"/>
    </row>
    <row r="107" spans="2:12" s="1" customFormat="1" ht="6.95" customHeight="1">
      <c r="B107" s="32"/>
      <c r="L107" s="32"/>
    </row>
    <row r="108" spans="2:12" s="1" customFormat="1" ht="12" customHeight="1">
      <c r="B108" s="32"/>
      <c r="C108" s="27" t="s">
        <v>16</v>
      </c>
      <c r="L108" s="32"/>
    </row>
    <row r="109" spans="2:12" s="1" customFormat="1" ht="16.5" customHeight="1">
      <c r="B109" s="32"/>
      <c r="E109" s="307" t="str">
        <f>E7</f>
        <v>MŠ KOVÁŘSKÁ II - REKONSTRUKCE OBJEKTU</v>
      </c>
      <c r="F109" s="308"/>
      <c r="G109" s="308"/>
      <c r="H109" s="308"/>
      <c r="L109" s="32"/>
    </row>
    <row r="110" spans="2:12" s="1" customFormat="1" ht="12" customHeight="1">
      <c r="B110" s="32"/>
      <c r="C110" s="27" t="s">
        <v>147</v>
      </c>
      <c r="L110" s="32"/>
    </row>
    <row r="111" spans="2:12" s="1" customFormat="1" ht="16.5" customHeight="1">
      <c r="B111" s="32"/>
      <c r="E111" s="305" t="str">
        <f>E9</f>
        <v>02 - KÁCENÍ, OCHRANA ZELENĚ</v>
      </c>
      <c r="F111" s="306"/>
      <c r="G111" s="306"/>
      <c r="H111" s="306"/>
      <c r="L111" s="32"/>
    </row>
    <row r="112" spans="2:12" s="1" customFormat="1" ht="6.95" customHeight="1">
      <c r="B112" s="32"/>
      <c r="L112" s="32"/>
    </row>
    <row r="113" spans="2:65" s="1" customFormat="1" ht="12" customHeight="1">
      <c r="B113" s="32"/>
      <c r="C113" s="27" t="s">
        <v>20</v>
      </c>
      <c r="F113" s="25" t="str">
        <f>F12</f>
        <v>U Školičky 2176/1, 2177/3, Praha 9</v>
      </c>
      <c r="I113" s="27" t="s">
        <v>22</v>
      </c>
      <c r="J113" s="52" t="str">
        <f>IF(J12="","",J12)</f>
        <v>19. 12. 2025</v>
      </c>
      <c r="L113" s="32"/>
    </row>
    <row r="114" spans="2:65" s="1" customFormat="1" ht="6.95" customHeight="1">
      <c r="B114" s="32"/>
      <c r="L114" s="32"/>
    </row>
    <row r="115" spans="2:65" s="1" customFormat="1" ht="15.2" customHeight="1">
      <c r="B115" s="32"/>
      <c r="C115" s="27" t="s">
        <v>24</v>
      </c>
      <c r="F115" s="25" t="str">
        <f>E15</f>
        <v>MČ Praha 9</v>
      </c>
      <c r="I115" s="27" t="s">
        <v>30</v>
      </c>
      <c r="J115" s="30" t="str">
        <f>E21</f>
        <v>ArtStat s.r.o.</v>
      </c>
      <c r="L115" s="32"/>
    </row>
    <row r="116" spans="2:65" s="1" customFormat="1" ht="15.2" customHeight="1">
      <c r="B116" s="32"/>
      <c r="C116" s="27" t="s">
        <v>28</v>
      </c>
      <c r="F116" s="25" t="str">
        <f>IF(E18="","",E18)</f>
        <v>Vyplň údaj</v>
      </c>
      <c r="I116" s="27" t="s">
        <v>33</v>
      </c>
      <c r="J116" s="30" t="str">
        <f>E24</f>
        <v>Vladimír Mrázek</v>
      </c>
      <c r="L116" s="32"/>
    </row>
    <row r="117" spans="2:65" s="1" customFormat="1" ht="10.35" customHeight="1">
      <c r="B117" s="32"/>
      <c r="L117" s="32"/>
    </row>
    <row r="118" spans="2:65" s="10" customFormat="1" ht="29.25" customHeight="1">
      <c r="B118" s="112"/>
      <c r="C118" s="113" t="s">
        <v>160</v>
      </c>
      <c r="D118" s="114" t="s">
        <v>62</v>
      </c>
      <c r="E118" s="114" t="s">
        <v>58</v>
      </c>
      <c r="F118" s="114" t="s">
        <v>59</v>
      </c>
      <c r="G118" s="114" t="s">
        <v>161</v>
      </c>
      <c r="H118" s="114" t="s">
        <v>162</v>
      </c>
      <c r="I118" s="114" t="s">
        <v>163</v>
      </c>
      <c r="J118" s="114" t="s">
        <v>151</v>
      </c>
      <c r="K118" s="115" t="s">
        <v>164</v>
      </c>
      <c r="L118" s="112"/>
      <c r="M118" s="59" t="s">
        <v>1</v>
      </c>
      <c r="N118" s="60" t="s">
        <v>41</v>
      </c>
      <c r="O118" s="60" t="s">
        <v>165</v>
      </c>
      <c r="P118" s="60" t="s">
        <v>166</v>
      </c>
      <c r="Q118" s="60" t="s">
        <v>167</v>
      </c>
      <c r="R118" s="60" t="s">
        <v>168</v>
      </c>
      <c r="S118" s="60" t="s">
        <v>169</v>
      </c>
      <c r="T118" s="61" t="s">
        <v>170</v>
      </c>
    </row>
    <row r="119" spans="2:65" s="1" customFormat="1" ht="22.9" customHeight="1">
      <c r="B119" s="32"/>
      <c r="C119" s="64" t="s">
        <v>171</v>
      </c>
      <c r="J119" s="116">
        <f>BK119</f>
        <v>0</v>
      </c>
      <c r="L119" s="32"/>
      <c r="M119" s="62"/>
      <c r="N119" s="53"/>
      <c r="O119" s="53"/>
      <c r="P119" s="117">
        <f>P120</f>
        <v>0</v>
      </c>
      <c r="Q119" s="53"/>
      <c r="R119" s="117">
        <f>R120</f>
        <v>0</v>
      </c>
      <c r="S119" s="53"/>
      <c r="T119" s="118">
        <f>T120</f>
        <v>0</v>
      </c>
      <c r="AT119" s="17" t="s">
        <v>76</v>
      </c>
      <c r="AU119" s="17" t="s">
        <v>153</v>
      </c>
      <c r="BK119" s="119">
        <f>BK120</f>
        <v>0</v>
      </c>
    </row>
    <row r="120" spans="2:65" s="11" customFormat="1" ht="25.9" customHeight="1">
      <c r="B120" s="120"/>
      <c r="D120" s="121" t="s">
        <v>76</v>
      </c>
      <c r="E120" s="122" t="s">
        <v>245</v>
      </c>
      <c r="F120" s="122" t="s">
        <v>246</v>
      </c>
      <c r="I120" s="123"/>
      <c r="J120" s="124">
        <f>BK120</f>
        <v>0</v>
      </c>
      <c r="L120" s="120"/>
      <c r="M120" s="125"/>
      <c r="P120" s="126">
        <f>P121+P129</f>
        <v>0</v>
      </c>
      <c r="R120" s="126">
        <f>R121+R129</f>
        <v>0</v>
      </c>
      <c r="T120" s="127">
        <f>T121+T129</f>
        <v>0</v>
      </c>
      <c r="AR120" s="121" t="s">
        <v>85</v>
      </c>
      <c r="AT120" s="128" t="s">
        <v>76</v>
      </c>
      <c r="AU120" s="128" t="s">
        <v>77</v>
      </c>
      <c r="AY120" s="121" t="s">
        <v>175</v>
      </c>
      <c r="BK120" s="129">
        <f>BK121+BK129</f>
        <v>0</v>
      </c>
    </row>
    <row r="121" spans="2:65" s="11" customFormat="1" ht="22.9" customHeight="1">
      <c r="B121" s="120"/>
      <c r="D121" s="121" t="s">
        <v>76</v>
      </c>
      <c r="E121" s="130" t="s">
        <v>85</v>
      </c>
      <c r="F121" s="130" t="s">
        <v>247</v>
      </c>
      <c r="I121" s="123"/>
      <c r="J121" s="131">
        <f>BK121</f>
        <v>0</v>
      </c>
      <c r="L121" s="120"/>
      <c r="M121" s="125"/>
      <c r="P121" s="126">
        <f>SUM(P122:P128)</f>
        <v>0</v>
      </c>
      <c r="R121" s="126">
        <f>SUM(R122:R128)</f>
        <v>0</v>
      </c>
      <c r="T121" s="127">
        <f>SUM(T122:T128)</f>
        <v>0</v>
      </c>
      <c r="AR121" s="121" t="s">
        <v>85</v>
      </c>
      <c r="AT121" s="128" t="s">
        <v>76</v>
      </c>
      <c r="AU121" s="128" t="s">
        <v>85</v>
      </c>
      <c r="AY121" s="121" t="s">
        <v>175</v>
      </c>
      <c r="BK121" s="129">
        <f>SUM(BK122:BK128)</f>
        <v>0</v>
      </c>
    </row>
    <row r="122" spans="2:65" s="1" customFormat="1" ht="24.2" customHeight="1">
      <c r="B122" s="32"/>
      <c r="C122" s="132" t="s">
        <v>85</v>
      </c>
      <c r="D122" s="132" t="s">
        <v>178</v>
      </c>
      <c r="E122" s="133" t="s">
        <v>248</v>
      </c>
      <c r="F122" s="134" t="s">
        <v>249</v>
      </c>
      <c r="G122" s="135" t="s">
        <v>200</v>
      </c>
      <c r="H122" s="136">
        <v>295</v>
      </c>
      <c r="I122" s="137"/>
      <c r="J122" s="138">
        <f>ROUND(I122*H122,2)</f>
        <v>0</v>
      </c>
      <c r="K122" s="134" t="s">
        <v>250</v>
      </c>
      <c r="L122" s="32"/>
      <c r="M122" s="139" t="s">
        <v>1</v>
      </c>
      <c r="N122" s="140" t="s">
        <v>42</v>
      </c>
      <c r="P122" s="141">
        <f>O122*H122</f>
        <v>0</v>
      </c>
      <c r="Q122" s="141">
        <v>0</v>
      </c>
      <c r="R122" s="141">
        <f>Q122*H122</f>
        <v>0</v>
      </c>
      <c r="S122" s="141">
        <v>0</v>
      </c>
      <c r="T122" s="142">
        <f>S122*H122</f>
        <v>0</v>
      </c>
      <c r="AR122" s="143" t="s">
        <v>193</v>
      </c>
      <c r="AT122" s="143" t="s">
        <v>178</v>
      </c>
      <c r="AU122" s="143" t="s">
        <v>87</v>
      </c>
      <c r="AY122" s="17" t="s">
        <v>175</v>
      </c>
      <c r="BE122" s="144">
        <f>IF(N122="základní",J122,0)</f>
        <v>0</v>
      </c>
      <c r="BF122" s="144">
        <f>IF(N122="snížená",J122,0)</f>
        <v>0</v>
      </c>
      <c r="BG122" s="144">
        <f>IF(N122="zákl. přenesená",J122,0)</f>
        <v>0</v>
      </c>
      <c r="BH122" s="144">
        <f>IF(N122="sníž. přenesená",J122,0)</f>
        <v>0</v>
      </c>
      <c r="BI122" s="144">
        <f>IF(N122="nulová",J122,0)</f>
        <v>0</v>
      </c>
      <c r="BJ122" s="17" t="s">
        <v>85</v>
      </c>
      <c r="BK122" s="144">
        <f>ROUND(I122*H122,2)</f>
        <v>0</v>
      </c>
      <c r="BL122" s="17" t="s">
        <v>193</v>
      </c>
      <c r="BM122" s="143" t="s">
        <v>251</v>
      </c>
    </row>
    <row r="123" spans="2:65" s="12" customFormat="1">
      <c r="B123" s="154"/>
      <c r="D123" s="145" t="s">
        <v>252</v>
      </c>
      <c r="E123" s="155" t="s">
        <v>1</v>
      </c>
      <c r="F123" s="156" t="s">
        <v>253</v>
      </c>
      <c r="H123" s="157">
        <v>295</v>
      </c>
      <c r="I123" s="158"/>
      <c r="L123" s="154"/>
      <c r="M123" s="159"/>
      <c r="T123" s="160"/>
      <c r="AT123" s="155" t="s">
        <v>252</v>
      </c>
      <c r="AU123" s="155" t="s">
        <v>87</v>
      </c>
      <c r="AV123" s="12" t="s">
        <v>87</v>
      </c>
      <c r="AW123" s="12" t="s">
        <v>32</v>
      </c>
      <c r="AX123" s="12" t="s">
        <v>85</v>
      </c>
      <c r="AY123" s="155" t="s">
        <v>175</v>
      </c>
    </row>
    <row r="124" spans="2:65" s="1" customFormat="1" ht="16.5" customHeight="1">
      <c r="B124" s="32"/>
      <c r="C124" s="132" t="s">
        <v>87</v>
      </c>
      <c r="D124" s="132" t="s">
        <v>178</v>
      </c>
      <c r="E124" s="133" t="s">
        <v>254</v>
      </c>
      <c r="F124" s="134" t="s">
        <v>255</v>
      </c>
      <c r="G124" s="135" t="s">
        <v>219</v>
      </c>
      <c r="H124" s="136">
        <v>1</v>
      </c>
      <c r="I124" s="137"/>
      <c r="J124" s="138">
        <f>ROUND(I124*H124,2)</f>
        <v>0</v>
      </c>
      <c r="K124" s="134" t="s">
        <v>1</v>
      </c>
      <c r="L124" s="32"/>
      <c r="M124" s="139" t="s">
        <v>1</v>
      </c>
      <c r="N124" s="140" t="s">
        <v>42</v>
      </c>
      <c r="P124" s="141">
        <f>O124*H124</f>
        <v>0</v>
      </c>
      <c r="Q124" s="141">
        <v>0</v>
      </c>
      <c r="R124" s="141">
        <f>Q124*H124</f>
        <v>0</v>
      </c>
      <c r="S124" s="141">
        <v>0</v>
      </c>
      <c r="T124" s="142">
        <f>S124*H124</f>
        <v>0</v>
      </c>
      <c r="AR124" s="143" t="s">
        <v>193</v>
      </c>
      <c r="AT124" s="143" t="s">
        <v>178</v>
      </c>
      <c r="AU124" s="143" t="s">
        <v>87</v>
      </c>
      <c r="AY124" s="17" t="s">
        <v>175</v>
      </c>
      <c r="BE124" s="144">
        <f>IF(N124="základní",J124,0)</f>
        <v>0</v>
      </c>
      <c r="BF124" s="144">
        <f>IF(N124="snížená",J124,0)</f>
        <v>0</v>
      </c>
      <c r="BG124" s="144">
        <f>IF(N124="zákl. přenesená",J124,0)</f>
        <v>0</v>
      </c>
      <c r="BH124" s="144">
        <f>IF(N124="sníž. přenesená",J124,0)</f>
        <v>0</v>
      </c>
      <c r="BI124" s="144">
        <f>IF(N124="nulová",J124,0)</f>
        <v>0</v>
      </c>
      <c r="BJ124" s="17" t="s">
        <v>85</v>
      </c>
      <c r="BK124" s="144">
        <f>ROUND(I124*H124,2)</f>
        <v>0</v>
      </c>
      <c r="BL124" s="17" t="s">
        <v>193</v>
      </c>
      <c r="BM124" s="143" t="s">
        <v>256</v>
      </c>
    </row>
    <row r="125" spans="2:65" s="1" customFormat="1" ht="16.5" customHeight="1">
      <c r="B125" s="32"/>
      <c r="C125" s="132" t="s">
        <v>187</v>
      </c>
      <c r="D125" s="132" t="s">
        <v>178</v>
      </c>
      <c r="E125" s="133" t="s">
        <v>257</v>
      </c>
      <c r="F125" s="134" t="s">
        <v>258</v>
      </c>
      <c r="G125" s="135" t="s">
        <v>219</v>
      </c>
      <c r="H125" s="136">
        <v>1</v>
      </c>
      <c r="I125" s="137"/>
      <c r="J125" s="138">
        <f>ROUND(I125*H125,2)</f>
        <v>0</v>
      </c>
      <c r="K125" s="134" t="s">
        <v>250</v>
      </c>
      <c r="L125" s="32"/>
      <c r="M125" s="139" t="s">
        <v>1</v>
      </c>
      <c r="N125" s="140" t="s">
        <v>42</v>
      </c>
      <c r="P125" s="141">
        <f>O125*H125</f>
        <v>0</v>
      </c>
      <c r="Q125" s="141">
        <v>0</v>
      </c>
      <c r="R125" s="141">
        <f>Q125*H125</f>
        <v>0</v>
      </c>
      <c r="S125" s="141">
        <v>0</v>
      </c>
      <c r="T125" s="142">
        <f>S125*H125</f>
        <v>0</v>
      </c>
      <c r="AR125" s="143" t="s">
        <v>193</v>
      </c>
      <c r="AT125" s="143" t="s">
        <v>178</v>
      </c>
      <c r="AU125" s="143" t="s">
        <v>87</v>
      </c>
      <c r="AY125" s="17" t="s">
        <v>175</v>
      </c>
      <c r="BE125" s="144">
        <f>IF(N125="základní",J125,0)</f>
        <v>0</v>
      </c>
      <c r="BF125" s="144">
        <f>IF(N125="snížená",J125,0)</f>
        <v>0</v>
      </c>
      <c r="BG125" s="144">
        <f>IF(N125="zákl. přenesená",J125,0)</f>
        <v>0</v>
      </c>
      <c r="BH125" s="144">
        <f>IF(N125="sníž. přenesená",J125,0)</f>
        <v>0</v>
      </c>
      <c r="BI125" s="144">
        <f>IF(N125="nulová",J125,0)</f>
        <v>0</v>
      </c>
      <c r="BJ125" s="17" t="s">
        <v>85</v>
      </c>
      <c r="BK125" s="144">
        <f>ROUND(I125*H125,2)</f>
        <v>0</v>
      </c>
      <c r="BL125" s="17" t="s">
        <v>193</v>
      </c>
      <c r="BM125" s="143" t="s">
        <v>259</v>
      </c>
    </row>
    <row r="126" spans="2:65" s="1" customFormat="1" ht="16.5" customHeight="1">
      <c r="B126" s="32"/>
      <c r="C126" s="132" t="s">
        <v>193</v>
      </c>
      <c r="D126" s="132" t="s">
        <v>178</v>
      </c>
      <c r="E126" s="133" t="s">
        <v>260</v>
      </c>
      <c r="F126" s="134" t="s">
        <v>261</v>
      </c>
      <c r="G126" s="135" t="s">
        <v>219</v>
      </c>
      <c r="H126" s="136">
        <v>1</v>
      </c>
      <c r="I126" s="137"/>
      <c r="J126" s="138">
        <f>ROUND(I126*H126,2)</f>
        <v>0</v>
      </c>
      <c r="K126" s="134" t="s">
        <v>250</v>
      </c>
      <c r="L126" s="32"/>
      <c r="M126" s="139" t="s">
        <v>1</v>
      </c>
      <c r="N126" s="140" t="s">
        <v>42</v>
      </c>
      <c r="P126" s="141">
        <f>O126*H126</f>
        <v>0</v>
      </c>
      <c r="Q126" s="141">
        <v>0</v>
      </c>
      <c r="R126" s="141">
        <f>Q126*H126</f>
        <v>0</v>
      </c>
      <c r="S126" s="141">
        <v>0</v>
      </c>
      <c r="T126" s="142">
        <f>S126*H126</f>
        <v>0</v>
      </c>
      <c r="AR126" s="143" t="s">
        <v>193</v>
      </c>
      <c r="AT126" s="143" t="s">
        <v>178</v>
      </c>
      <c r="AU126" s="143" t="s">
        <v>87</v>
      </c>
      <c r="AY126" s="17" t="s">
        <v>175</v>
      </c>
      <c r="BE126" s="144">
        <f>IF(N126="základní",J126,0)</f>
        <v>0</v>
      </c>
      <c r="BF126" s="144">
        <f>IF(N126="snížená",J126,0)</f>
        <v>0</v>
      </c>
      <c r="BG126" s="144">
        <f>IF(N126="zákl. přenesená",J126,0)</f>
        <v>0</v>
      </c>
      <c r="BH126" s="144">
        <f>IF(N126="sníž. přenesená",J126,0)</f>
        <v>0</v>
      </c>
      <c r="BI126" s="144">
        <f>IF(N126="nulová",J126,0)</f>
        <v>0</v>
      </c>
      <c r="BJ126" s="17" t="s">
        <v>85</v>
      </c>
      <c r="BK126" s="144">
        <f>ROUND(I126*H126,2)</f>
        <v>0</v>
      </c>
      <c r="BL126" s="17" t="s">
        <v>193</v>
      </c>
      <c r="BM126" s="143" t="s">
        <v>262</v>
      </c>
    </row>
    <row r="127" spans="2:65" s="1" customFormat="1" ht="16.5" customHeight="1">
      <c r="B127" s="32"/>
      <c r="C127" s="132" t="s">
        <v>174</v>
      </c>
      <c r="D127" s="132" t="s">
        <v>178</v>
      </c>
      <c r="E127" s="133" t="s">
        <v>263</v>
      </c>
      <c r="F127" s="134" t="s">
        <v>264</v>
      </c>
      <c r="G127" s="135" t="s">
        <v>219</v>
      </c>
      <c r="H127" s="136">
        <v>3</v>
      </c>
      <c r="I127" s="137"/>
      <c r="J127" s="138">
        <f>ROUND(I127*H127,2)</f>
        <v>0</v>
      </c>
      <c r="K127" s="134" t="s">
        <v>250</v>
      </c>
      <c r="L127" s="32"/>
      <c r="M127" s="139" t="s">
        <v>1</v>
      </c>
      <c r="N127" s="140" t="s">
        <v>42</v>
      </c>
      <c r="P127" s="141">
        <f>O127*H127</f>
        <v>0</v>
      </c>
      <c r="Q127" s="141">
        <v>0</v>
      </c>
      <c r="R127" s="141">
        <f>Q127*H127</f>
        <v>0</v>
      </c>
      <c r="S127" s="141">
        <v>0</v>
      </c>
      <c r="T127" s="142">
        <f>S127*H127</f>
        <v>0</v>
      </c>
      <c r="AR127" s="143" t="s">
        <v>193</v>
      </c>
      <c r="AT127" s="143" t="s">
        <v>178</v>
      </c>
      <c r="AU127" s="143" t="s">
        <v>87</v>
      </c>
      <c r="AY127" s="17" t="s">
        <v>175</v>
      </c>
      <c r="BE127" s="144">
        <f>IF(N127="základní",J127,0)</f>
        <v>0</v>
      </c>
      <c r="BF127" s="144">
        <f>IF(N127="snížená",J127,0)</f>
        <v>0</v>
      </c>
      <c r="BG127" s="144">
        <f>IF(N127="zákl. přenesená",J127,0)</f>
        <v>0</v>
      </c>
      <c r="BH127" s="144">
        <f>IF(N127="sníž. přenesená",J127,0)</f>
        <v>0</v>
      </c>
      <c r="BI127" s="144">
        <f>IF(N127="nulová",J127,0)</f>
        <v>0</v>
      </c>
      <c r="BJ127" s="17" t="s">
        <v>85</v>
      </c>
      <c r="BK127" s="144">
        <f>ROUND(I127*H127,2)</f>
        <v>0</v>
      </c>
      <c r="BL127" s="17" t="s">
        <v>193</v>
      </c>
      <c r="BM127" s="143" t="s">
        <v>265</v>
      </c>
    </row>
    <row r="128" spans="2:65" s="1" customFormat="1" ht="16.5" customHeight="1">
      <c r="B128" s="32"/>
      <c r="C128" s="132" t="s">
        <v>202</v>
      </c>
      <c r="D128" s="132" t="s">
        <v>178</v>
      </c>
      <c r="E128" s="133" t="s">
        <v>266</v>
      </c>
      <c r="F128" s="134" t="s">
        <v>267</v>
      </c>
      <c r="G128" s="135" t="s">
        <v>181</v>
      </c>
      <c r="H128" s="136">
        <v>1</v>
      </c>
      <c r="I128" s="137"/>
      <c r="J128" s="138">
        <f>ROUND(I128*H128,2)</f>
        <v>0</v>
      </c>
      <c r="K128" s="134" t="s">
        <v>1</v>
      </c>
      <c r="L128" s="32"/>
      <c r="M128" s="139" t="s">
        <v>1</v>
      </c>
      <c r="N128" s="140" t="s">
        <v>42</v>
      </c>
      <c r="P128" s="141">
        <f>O128*H128</f>
        <v>0</v>
      </c>
      <c r="Q128" s="141">
        <v>0</v>
      </c>
      <c r="R128" s="141">
        <f>Q128*H128</f>
        <v>0</v>
      </c>
      <c r="S128" s="141">
        <v>0</v>
      </c>
      <c r="T128" s="142">
        <f>S128*H128</f>
        <v>0</v>
      </c>
      <c r="AR128" s="143" t="s">
        <v>193</v>
      </c>
      <c r="AT128" s="143" t="s">
        <v>178</v>
      </c>
      <c r="AU128" s="143" t="s">
        <v>87</v>
      </c>
      <c r="AY128" s="17" t="s">
        <v>175</v>
      </c>
      <c r="BE128" s="144">
        <f>IF(N128="základní",J128,0)</f>
        <v>0</v>
      </c>
      <c r="BF128" s="144">
        <f>IF(N128="snížená",J128,0)</f>
        <v>0</v>
      </c>
      <c r="BG128" s="144">
        <f>IF(N128="zákl. přenesená",J128,0)</f>
        <v>0</v>
      </c>
      <c r="BH128" s="144">
        <f>IF(N128="sníž. přenesená",J128,0)</f>
        <v>0</v>
      </c>
      <c r="BI128" s="144">
        <f>IF(N128="nulová",J128,0)</f>
        <v>0</v>
      </c>
      <c r="BJ128" s="17" t="s">
        <v>85</v>
      </c>
      <c r="BK128" s="144">
        <f>ROUND(I128*H128,2)</f>
        <v>0</v>
      </c>
      <c r="BL128" s="17" t="s">
        <v>193</v>
      </c>
      <c r="BM128" s="143" t="s">
        <v>268</v>
      </c>
    </row>
    <row r="129" spans="2:65" s="11" customFormat="1" ht="22.9" customHeight="1">
      <c r="B129" s="120"/>
      <c r="D129" s="121" t="s">
        <v>76</v>
      </c>
      <c r="E129" s="130" t="s">
        <v>269</v>
      </c>
      <c r="F129" s="130" t="s">
        <v>270</v>
      </c>
      <c r="I129" s="123"/>
      <c r="J129" s="131">
        <f>BK129</f>
        <v>0</v>
      </c>
      <c r="L129" s="120"/>
      <c r="M129" s="125"/>
      <c r="P129" s="126">
        <f>SUM(P130:P135)</f>
        <v>0</v>
      </c>
      <c r="R129" s="126">
        <f>SUM(R130:R135)</f>
        <v>0</v>
      </c>
      <c r="T129" s="127">
        <f>SUM(T130:T135)</f>
        <v>0</v>
      </c>
      <c r="AR129" s="121" t="s">
        <v>85</v>
      </c>
      <c r="AT129" s="128" t="s">
        <v>76</v>
      </c>
      <c r="AU129" s="128" t="s">
        <v>85</v>
      </c>
      <c r="AY129" s="121" t="s">
        <v>175</v>
      </c>
      <c r="BK129" s="129">
        <f>SUM(BK130:BK135)</f>
        <v>0</v>
      </c>
    </row>
    <row r="130" spans="2:65" s="1" customFormat="1" ht="24.2" customHeight="1">
      <c r="B130" s="32"/>
      <c r="C130" s="132" t="s">
        <v>208</v>
      </c>
      <c r="D130" s="132" t="s">
        <v>178</v>
      </c>
      <c r="E130" s="133" t="s">
        <v>271</v>
      </c>
      <c r="F130" s="134" t="s">
        <v>272</v>
      </c>
      <c r="G130" s="135" t="s">
        <v>219</v>
      </c>
      <c r="H130" s="136">
        <v>11</v>
      </c>
      <c r="I130" s="137"/>
      <c r="J130" s="138">
        <f>ROUND(I130*H130,2)</f>
        <v>0</v>
      </c>
      <c r="K130" s="134" t="s">
        <v>1</v>
      </c>
      <c r="L130" s="32"/>
      <c r="M130" s="139" t="s">
        <v>1</v>
      </c>
      <c r="N130" s="140" t="s">
        <v>42</v>
      </c>
      <c r="P130" s="141">
        <f>O130*H130</f>
        <v>0</v>
      </c>
      <c r="Q130" s="141">
        <v>0</v>
      </c>
      <c r="R130" s="141">
        <f>Q130*H130</f>
        <v>0</v>
      </c>
      <c r="S130" s="141">
        <v>0</v>
      </c>
      <c r="T130" s="142">
        <f>S130*H130</f>
        <v>0</v>
      </c>
      <c r="AR130" s="143" t="s">
        <v>193</v>
      </c>
      <c r="AT130" s="143" t="s">
        <v>178</v>
      </c>
      <c r="AU130" s="143" t="s">
        <v>87</v>
      </c>
      <c r="AY130" s="17" t="s">
        <v>175</v>
      </c>
      <c r="BE130" s="144">
        <f>IF(N130="základní",J130,0)</f>
        <v>0</v>
      </c>
      <c r="BF130" s="144">
        <f>IF(N130="snížená",J130,0)</f>
        <v>0</v>
      </c>
      <c r="BG130" s="144">
        <f>IF(N130="zákl. přenesená",J130,0)</f>
        <v>0</v>
      </c>
      <c r="BH130" s="144">
        <f>IF(N130="sníž. přenesená",J130,0)</f>
        <v>0</v>
      </c>
      <c r="BI130" s="144">
        <f>IF(N130="nulová",J130,0)</f>
        <v>0</v>
      </c>
      <c r="BJ130" s="17" t="s">
        <v>85</v>
      </c>
      <c r="BK130" s="144">
        <f>ROUND(I130*H130,2)</f>
        <v>0</v>
      </c>
      <c r="BL130" s="17" t="s">
        <v>193</v>
      </c>
      <c r="BM130" s="143" t="s">
        <v>273</v>
      </c>
    </row>
    <row r="131" spans="2:65" s="1" customFormat="1" ht="19.5">
      <c r="B131" s="32"/>
      <c r="D131" s="145" t="s">
        <v>196</v>
      </c>
      <c r="F131" s="146" t="s">
        <v>274</v>
      </c>
      <c r="I131" s="147"/>
      <c r="L131" s="32"/>
      <c r="M131" s="148"/>
      <c r="T131" s="56"/>
      <c r="AT131" s="17" t="s">
        <v>196</v>
      </c>
      <c r="AU131" s="17" t="s">
        <v>87</v>
      </c>
    </row>
    <row r="132" spans="2:65" s="1" customFormat="1" ht="24.2" customHeight="1">
      <c r="B132" s="32"/>
      <c r="C132" s="132" t="s">
        <v>212</v>
      </c>
      <c r="D132" s="132" t="s">
        <v>178</v>
      </c>
      <c r="E132" s="133" t="s">
        <v>275</v>
      </c>
      <c r="F132" s="134" t="s">
        <v>276</v>
      </c>
      <c r="G132" s="135" t="s">
        <v>219</v>
      </c>
      <c r="H132" s="136">
        <v>3</v>
      </c>
      <c r="I132" s="137"/>
      <c r="J132" s="138">
        <f>ROUND(I132*H132,2)</f>
        <v>0</v>
      </c>
      <c r="K132" s="134" t="s">
        <v>1</v>
      </c>
      <c r="L132" s="32"/>
      <c r="M132" s="139" t="s">
        <v>1</v>
      </c>
      <c r="N132" s="140" t="s">
        <v>42</v>
      </c>
      <c r="P132" s="141">
        <f>O132*H132</f>
        <v>0</v>
      </c>
      <c r="Q132" s="141">
        <v>0</v>
      </c>
      <c r="R132" s="141">
        <f>Q132*H132</f>
        <v>0</v>
      </c>
      <c r="S132" s="141">
        <v>0</v>
      </c>
      <c r="T132" s="142">
        <f>S132*H132</f>
        <v>0</v>
      </c>
      <c r="AR132" s="143" t="s">
        <v>193</v>
      </c>
      <c r="AT132" s="143" t="s">
        <v>178</v>
      </c>
      <c r="AU132" s="143" t="s">
        <v>87</v>
      </c>
      <c r="AY132" s="17" t="s">
        <v>175</v>
      </c>
      <c r="BE132" s="144">
        <f>IF(N132="základní",J132,0)</f>
        <v>0</v>
      </c>
      <c r="BF132" s="144">
        <f>IF(N132="snížená",J132,0)</f>
        <v>0</v>
      </c>
      <c r="BG132" s="144">
        <f>IF(N132="zákl. přenesená",J132,0)</f>
        <v>0</v>
      </c>
      <c r="BH132" s="144">
        <f>IF(N132="sníž. přenesená",J132,0)</f>
        <v>0</v>
      </c>
      <c r="BI132" s="144">
        <f>IF(N132="nulová",J132,0)</f>
        <v>0</v>
      </c>
      <c r="BJ132" s="17" t="s">
        <v>85</v>
      </c>
      <c r="BK132" s="144">
        <f>ROUND(I132*H132,2)</f>
        <v>0</v>
      </c>
      <c r="BL132" s="17" t="s">
        <v>193</v>
      </c>
      <c r="BM132" s="143" t="s">
        <v>277</v>
      </c>
    </row>
    <row r="133" spans="2:65" s="1" customFormat="1" ht="19.5">
      <c r="B133" s="32"/>
      <c r="D133" s="145" t="s">
        <v>196</v>
      </c>
      <c r="F133" s="146" t="s">
        <v>274</v>
      </c>
      <c r="I133" s="147"/>
      <c r="L133" s="32"/>
      <c r="M133" s="148"/>
      <c r="T133" s="56"/>
      <c r="AT133" s="17" t="s">
        <v>196</v>
      </c>
      <c r="AU133" s="17" t="s">
        <v>87</v>
      </c>
    </row>
    <row r="134" spans="2:65" s="1" customFormat="1" ht="24.2" customHeight="1">
      <c r="B134" s="32"/>
      <c r="C134" s="132" t="s">
        <v>216</v>
      </c>
      <c r="D134" s="132" t="s">
        <v>178</v>
      </c>
      <c r="E134" s="133" t="s">
        <v>278</v>
      </c>
      <c r="F134" s="134" t="s">
        <v>279</v>
      </c>
      <c r="G134" s="135" t="s">
        <v>200</v>
      </c>
      <c r="H134" s="136">
        <v>129</v>
      </c>
      <c r="I134" s="137"/>
      <c r="J134" s="138">
        <f>ROUND(I134*H134,2)</f>
        <v>0</v>
      </c>
      <c r="K134" s="134" t="s">
        <v>1</v>
      </c>
      <c r="L134" s="32"/>
      <c r="M134" s="139" t="s">
        <v>1</v>
      </c>
      <c r="N134" s="140" t="s">
        <v>42</v>
      </c>
      <c r="P134" s="141">
        <f>O134*H134</f>
        <v>0</v>
      </c>
      <c r="Q134" s="141">
        <v>0</v>
      </c>
      <c r="R134" s="141">
        <f>Q134*H134</f>
        <v>0</v>
      </c>
      <c r="S134" s="141">
        <v>0</v>
      </c>
      <c r="T134" s="142">
        <f>S134*H134</f>
        <v>0</v>
      </c>
      <c r="AR134" s="143" t="s">
        <v>193</v>
      </c>
      <c r="AT134" s="143" t="s">
        <v>178</v>
      </c>
      <c r="AU134" s="143" t="s">
        <v>87</v>
      </c>
      <c r="AY134" s="17" t="s">
        <v>175</v>
      </c>
      <c r="BE134" s="144">
        <f>IF(N134="základní",J134,0)</f>
        <v>0</v>
      </c>
      <c r="BF134" s="144">
        <f>IF(N134="snížená",J134,0)</f>
        <v>0</v>
      </c>
      <c r="BG134" s="144">
        <f>IF(N134="zákl. přenesená",J134,0)</f>
        <v>0</v>
      </c>
      <c r="BH134" s="144">
        <f>IF(N134="sníž. přenesená",J134,0)</f>
        <v>0</v>
      </c>
      <c r="BI134" s="144">
        <f>IF(N134="nulová",J134,0)</f>
        <v>0</v>
      </c>
      <c r="BJ134" s="17" t="s">
        <v>85</v>
      </c>
      <c r="BK134" s="144">
        <f>ROUND(I134*H134,2)</f>
        <v>0</v>
      </c>
      <c r="BL134" s="17" t="s">
        <v>193</v>
      </c>
      <c r="BM134" s="143" t="s">
        <v>280</v>
      </c>
    </row>
    <row r="135" spans="2:65" s="1" customFormat="1" ht="19.5">
      <c r="B135" s="32"/>
      <c r="D135" s="145" t="s">
        <v>196</v>
      </c>
      <c r="F135" s="146" t="s">
        <v>274</v>
      </c>
      <c r="I135" s="147"/>
      <c r="L135" s="32"/>
      <c r="M135" s="161"/>
      <c r="N135" s="151"/>
      <c r="O135" s="151"/>
      <c r="P135" s="151"/>
      <c r="Q135" s="151"/>
      <c r="R135" s="151"/>
      <c r="S135" s="151"/>
      <c r="T135" s="162"/>
      <c r="AT135" s="17" t="s">
        <v>196</v>
      </c>
      <c r="AU135" s="17" t="s">
        <v>87</v>
      </c>
    </row>
    <row r="136" spans="2:65" s="1" customFormat="1" ht="6.95" customHeight="1">
      <c r="B136" s="44"/>
      <c r="C136" s="45"/>
      <c r="D136" s="45"/>
      <c r="E136" s="45"/>
      <c r="F136" s="45"/>
      <c r="G136" s="45"/>
      <c r="H136" s="45"/>
      <c r="I136" s="45"/>
      <c r="J136" s="45"/>
      <c r="K136" s="45"/>
      <c r="L136" s="32"/>
    </row>
  </sheetData>
  <sheetProtection algorithmName="SHA-512" hashValue="EhrGRrgjnqr14sQuaLOJ1nPNEnssJstQcQNYotoEEvl7uzlVhoQpboZGkDX33lkxZM+brPUc0TXk8ayfDIJBgg==" saltValue="IU7BgR02mY8rX1Cdb5l73vRAWSbVcUFriHZyWf/yCi2mLufENiA4SGNkIsOCQo0oxnnAZeZ7hrwC1Q/pnph0ag==" spinCount="100000" sheet="1" objects="1" scenarios="1" formatColumns="0" formatRows="0" autoFilter="0"/>
  <autoFilter ref="C118:K135" xr:uid="{00000000-0009-0000-0000-000002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85"/>
  <sheetViews>
    <sheetView showGridLines="0" topLeftCell="A137" workbookViewId="0">
      <selection activeCell="F182" sqref="F182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7" t="s">
        <v>93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146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307" t="str">
        <f>'Rekapitulace stavby'!K6</f>
        <v>MŠ KOVÁŘSKÁ II - REKONSTRUKCE OBJEKTU</v>
      </c>
      <c r="F7" s="308"/>
      <c r="G7" s="308"/>
      <c r="H7" s="308"/>
      <c r="L7" s="20"/>
    </row>
    <row r="8" spans="2:46" s="1" customFormat="1" ht="12" hidden="1" customHeight="1">
      <c r="B8" s="32"/>
      <c r="D8" s="27" t="s">
        <v>147</v>
      </c>
      <c r="L8" s="32"/>
    </row>
    <row r="9" spans="2:46" s="1" customFormat="1" ht="16.5" hidden="1" customHeight="1">
      <c r="B9" s="32"/>
      <c r="E9" s="305" t="s">
        <v>281</v>
      </c>
      <c r="F9" s="306"/>
      <c r="G9" s="306"/>
      <c r="H9" s="306"/>
      <c r="L9" s="32"/>
    </row>
    <row r="10" spans="2:46" s="1" customFormat="1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311" t="str">
        <f>'Rekapitulace stavby'!E14</f>
        <v>Vyplň údaj</v>
      </c>
      <c r="F18" s="312"/>
      <c r="G18" s="312"/>
      <c r="H18" s="312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313" t="s">
        <v>1</v>
      </c>
      <c r="F27" s="313"/>
      <c r="G27" s="313"/>
      <c r="H27" s="313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ROUND(J122,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ROUND((SUM(BE122:BE184)),  2)</f>
        <v>0</v>
      </c>
      <c r="I33" s="92">
        <v>0.21</v>
      </c>
      <c r="J33" s="91">
        <f>ROUND(((SUM(BE122:BE184))*I33),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ROUND((SUM(BF122:BF184)),  2)</f>
        <v>0</v>
      </c>
      <c r="I34" s="92">
        <v>0.12</v>
      </c>
      <c r="J34" s="91">
        <f>ROUND(((SUM(BF122:BF184))*I34),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ROUND((SUM(BG122:BG184)),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ROUND((SUM(BH122:BH184)),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ROUND((SUM(BI122:BI184)),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idden="1">
      <c r="B51" s="20"/>
      <c r="L51" s="20"/>
    </row>
    <row r="52" spans="2:12" hidden="1">
      <c r="B52" s="20"/>
      <c r="L52" s="20"/>
    </row>
    <row r="53" spans="2:12" hidden="1">
      <c r="B53" s="20"/>
      <c r="L53" s="20"/>
    </row>
    <row r="54" spans="2:12" hidden="1">
      <c r="B54" s="20"/>
      <c r="L54" s="20"/>
    </row>
    <row r="55" spans="2:12" hidden="1">
      <c r="B55" s="20"/>
      <c r="L55" s="20"/>
    </row>
    <row r="56" spans="2:12" hidden="1">
      <c r="B56" s="20"/>
      <c r="L56" s="20"/>
    </row>
    <row r="57" spans="2:12" hidden="1">
      <c r="B57" s="20"/>
      <c r="L57" s="20"/>
    </row>
    <row r="58" spans="2:12" hidden="1">
      <c r="B58" s="20"/>
      <c r="L58" s="20"/>
    </row>
    <row r="59" spans="2:12" hidden="1">
      <c r="B59" s="20"/>
      <c r="L59" s="20"/>
    </row>
    <row r="60" spans="2:12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idden="1">
      <c r="B62" s="20"/>
      <c r="L62" s="20"/>
    </row>
    <row r="63" spans="2:12" hidden="1">
      <c r="B63" s="20"/>
      <c r="L63" s="20"/>
    </row>
    <row r="64" spans="2:12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idden="1">
      <c r="B66" s="20"/>
      <c r="L66" s="20"/>
    </row>
    <row r="67" spans="2:12" hidden="1">
      <c r="B67" s="20"/>
      <c r="L67" s="20"/>
    </row>
    <row r="68" spans="2:12" hidden="1">
      <c r="B68" s="20"/>
      <c r="L68" s="20"/>
    </row>
    <row r="69" spans="2:12" hidden="1">
      <c r="B69" s="20"/>
      <c r="L69" s="20"/>
    </row>
    <row r="70" spans="2:12" hidden="1">
      <c r="B70" s="20"/>
      <c r="L70" s="20"/>
    </row>
    <row r="71" spans="2:12" hidden="1">
      <c r="B71" s="20"/>
      <c r="L71" s="20"/>
    </row>
    <row r="72" spans="2:12" hidden="1">
      <c r="B72" s="20"/>
      <c r="L72" s="20"/>
    </row>
    <row r="73" spans="2:12" hidden="1">
      <c r="B73" s="20"/>
      <c r="L73" s="20"/>
    </row>
    <row r="74" spans="2:12" hidden="1">
      <c r="B74" s="20"/>
      <c r="L74" s="20"/>
    </row>
    <row r="75" spans="2:12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idden="1"/>
    <row r="79" spans="2:12" hidden="1"/>
    <row r="80" spans="2:12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149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307" t="str">
        <f>E7</f>
        <v>MŠ KOVÁŘSKÁ II - REKONSTRUKCE OBJEKTU</v>
      </c>
      <c r="F85" s="308"/>
      <c r="G85" s="308"/>
      <c r="H85" s="308"/>
      <c r="L85" s="32"/>
    </row>
    <row r="86" spans="2:47" s="1" customFormat="1" ht="12" customHeight="1">
      <c r="B86" s="32"/>
      <c r="C86" s="27" t="s">
        <v>147</v>
      </c>
      <c r="L86" s="32"/>
    </row>
    <row r="87" spans="2:47" s="1" customFormat="1" ht="16.5" customHeight="1">
      <c r="B87" s="32"/>
      <c r="E87" s="305" t="str">
        <f>E9</f>
        <v>03 - BOURACÍ PRÁCE, DEMOLICE</v>
      </c>
      <c r="F87" s="306"/>
      <c r="G87" s="306"/>
      <c r="H87" s="306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150</v>
      </c>
      <c r="D94" s="93"/>
      <c r="E94" s="93"/>
      <c r="F94" s="93"/>
      <c r="G94" s="93"/>
      <c r="H94" s="93"/>
      <c r="I94" s="93"/>
      <c r="J94" s="102" t="s">
        <v>151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152</v>
      </c>
      <c r="J96" s="66">
        <f>J122</f>
        <v>0</v>
      </c>
      <c r="L96" s="32"/>
      <c r="AU96" s="17" t="s">
        <v>153</v>
      </c>
    </row>
    <row r="97" spans="2:12" s="8" customFormat="1" ht="24.95" customHeight="1">
      <c r="B97" s="104"/>
      <c r="D97" s="105" t="s">
        <v>242</v>
      </c>
      <c r="E97" s="106"/>
      <c r="F97" s="106"/>
      <c r="G97" s="106"/>
      <c r="H97" s="106"/>
      <c r="I97" s="106"/>
      <c r="J97" s="107">
        <f>J123</f>
        <v>0</v>
      </c>
      <c r="L97" s="104"/>
    </row>
    <row r="98" spans="2:12" s="9" customFormat="1" ht="19.899999999999999" customHeight="1">
      <c r="B98" s="108"/>
      <c r="D98" s="109" t="s">
        <v>243</v>
      </c>
      <c r="E98" s="110"/>
      <c r="F98" s="110"/>
      <c r="G98" s="110"/>
      <c r="H98" s="110"/>
      <c r="I98" s="110"/>
      <c r="J98" s="111">
        <f>J124</f>
        <v>0</v>
      </c>
      <c r="L98" s="108"/>
    </row>
    <row r="99" spans="2:12" s="9" customFormat="1" ht="19.899999999999999" customHeight="1">
      <c r="B99" s="108"/>
      <c r="D99" s="109" t="s">
        <v>282</v>
      </c>
      <c r="E99" s="110"/>
      <c r="F99" s="110"/>
      <c r="G99" s="110"/>
      <c r="H99" s="110"/>
      <c r="I99" s="110"/>
      <c r="J99" s="111">
        <f>J144</f>
        <v>0</v>
      </c>
      <c r="L99" s="108"/>
    </row>
    <row r="100" spans="2:12" s="9" customFormat="1" ht="19.899999999999999" customHeight="1">
      <c r="B100" s="108"/>
      <c r="D100" s="109" t="s">
        <v>283</v>
      </c>
      <c r="E100" s="110"/>
      <c r="F100" s="110"/>
      <c r="G100" s="110"/>
      <c r="H100" s="110"/>
      <c r="I100" s="110"/>
      <c r="J100" s="111">
        <f>J168</f>
        <v>0</v>
      </c>
      <c r="L100" s="108"/>
    </row>
    <row r="101" spans="2:12" s="8" customFormat="1" ht="24.95" customHeight="1">
      <c r="B101" s="104"/>
      <c r="D101" s="105" t="s">
        <v>284</v>
      </c>
      <c r="E101" s="106"/>
      <c r="F101" s="106"/>
      <c r="G101" s="106"/>
      <c r="H101" s="106"/>
      <c r="I101" s="106"/>
      <c r="J101" s="107">
        <f>J182</f>
        <v>0</v>
      </c>
      <c r="L101" s="104"/>
    </row>
    <row r="102" spans="2:12" s="9" customFormat="1" ht="19.899999999999999" customHeight="1">
      <c r="B102" s="108"/>
      <c r="D102" s="109" t="s">
        <v>285</v>
      </c>
      <c r="E102" s="110"/>
      <c r="F102" s="110"/>
      <c r="G102" s="110"/>
      <c r="H102" s="110"/>
      <c r="I102" s="110"/>
      <c r="J102" s="111">
        <f>J183</f>
        <v>0</v>
      </c>
      <c r="L102" s="108"/>
    </row>
    <row r="103" spans="2:12" s="1" customFormat="1" ht="21.75" customHeight="1">
      <c r="B103" s="32"/>
      <c r="L103" s="32"/>
    </row>
    <row r="104" spans="2:12" s="1" customFormat="1" ht="6.95" customHeight="1">
      <c r="B104" s="44"/>
      <c r="C104" s="45"/>
      <c r="D104" s="45"/>
      <c r="E104" s="45"/>
      <c r="F104" s="45"/>
      <c r="G104" s="45"/>
      <c r="H104" s="45"/>
      <c r="I104" s="45"/>
      <c r="J104" s="45"/>
      <c r="K104" s="45"/>
      <c r="L104" s="32"/>
    </row>
    <row r="108" spans="2:12" s="1" customFormat="1" ht="6.95" customHeight="1">
      <c r="B108" s="46"/>
      <c r="C108" s="47"/>
      <c r="D108" s="47"/>
      <c r="E108" s="47"/>
      <c r="F108" s="47"/>
      <c r="G108" s="47"/>
      <c r="H108" s="47"/>
      <c r="I108" s="47"/>
      <c r="J108" s="47"/>
      <c r="K108" s="47"/>
      <c r="L108" s="32"/>
    </row>
    <row r="109" spans="2:12" s="1" customFormat="1" ht="24.95" customHeight="1">
      <c r="B109" s="32"/>
      <c r="C109" s="21" t="s">
        <v>159</v>
      </c>
      <c r="L109" s="32"/>
    </row>
    <row r="110" spans="2:12" s="1" customFormat="1" ht="6.95" customHeight="1">
      <c r="B110" s="32"/>
      <c r="L110" s="32"/>
    </row>
    <row r="111" spans="2:12" s="1" customFormat="1" ht="12" customHeight="1">
      <c r="B111" s="32"/>
      <c r="C111" s="27" t="s">
        <v>16</v>
      </c>
      <c r="L111" s="32"/>
    </row>
    <row r="112" spans="2:12" s="1" customFormat="1" ht="16.5" customHeight="1">
      <c r="B112" s="32"/>
      <c r="E112" s="307" t="str">
        <f>E7</f>
        <v>MŠ KOVÁŘSKÁ II - REKONSTRUKCE OBJEKTU</v>
      </c>
      <c r="F112" s="308"/>
      <c r="G112" s="308"/>
      <c r="H112" s="308"/>
      <c r="L112" s="32"/>
    </row>
    <row r="113" spans="2:65" s="1" customFormat="1" ht="12" customHeight="1">
      <c r="B113" s="32"/>
      <c r="C113" s="27" t="s">
        <v>147</v>
      </c>
      <c r="L113" s="32"/>
    </row>
    <row r="114" spans="2:65" s="1" customFormat="1" ht="16.5" customHeight="1">
      <c r="B114" s="32"/>
      <c r="E114" s="305" t="str">
        <f>E9</f>
        <v>03 - BOURACÍ PRÁCE, DEMOLICE</v>
      </c>
      <c r="F114" s="306"/>
      <c r="G114" s="306"/>
      <c r="H114" s="306"/>
      <c r="L114" s="32"/>
    </row>
    <row r="115" spans="2:65" s="1" customFormat="1" ht="6.95" customHeight="1">
      <c r="B115" s="32"/>
      <c r="L115" s="32"/>
    </row>
    <row r="116" spans="2:65" s="1" customFormat="1" ht="12" customHeight="1">
      <c r="B116" s="32"/>
      <c r="C116" s="27" t="s">
        <v>20</v>
      </c>
      <c r="F116" s="25" t="str">
        <f>F12</f>
        <v>U Školičky 2176/1, 2177/3, Praha 9</v>
      </c>
      <c r="I116" s="27" t="s">
        <v>22</v>
      </c>
      <c r="J116" s="52" t="str">
        <f>IF(J12="","",J12)</f>
        <v>19. 12. 2025</v>
      </c>
      <c r="L116" s="32"/>
    </row>
    <row r="117" spans="2:65" s="1" customFormat="1" ht="6.95" customHeight="1">
      <c r="B117" s="32"/>
      <c r="L117" s="32"/>
    </row>
    <row r="118" spans="2:65" s="1" customFormat="1" ht="15.2" customHeight="1">
      <c r="B118" s="32"/>
      <c r="C118" s="27" t="s">
        <v>24</v>
      </c>
      <c r="F118" s="25" t="str">
        <f>E15</f>
        <v>MČ Praha 9</v>
      </c>
      <c r="I118" s="27" t="s">
        <v>30</v>
      </c>
      <c r="J118" s="30" t="str">
        <f>E21</f>
        <v>ArtStat s.r.o.</v>
      </c>
      <c r="L118" s="32"/>
    </row>
    <row r="119" spans="2:65" s="1" customFormat="1" ht="15.2" customHeight="1">
      <c r="B119" s="32"/>
      <c r="C119" s="27" t="s">
        <v>28</v>
      </c>
      <c r="F119" s="25" t="str">
        <f>IF(E18="","",E18)</f>
        <v>Vyplň údaj</v>
      </c>
      <c r="I119" s="27" t="s">
        <v>33</v>
      </c>
      <c r="J119" s="30" t="str">
        <f>E24</f>
        <v>Vladimír Mrázek</v>
      </c>
      <c r="L119" s="32"/>
    </row>
    <row r="120" spans="2:65" s="1" customFormat="1" ht="10.35" customHeight="1">
      <c r="B120" s="32"/>
      <c r="L120" s="32"/>
    </row>
    <row r="121" spans="2:65" s="10" customFormat="1" ht="29.25" customHeight="1">
      <c r="B121" s="112"/>
      <c r="C121" s="113" t="s">
        <v>160</v>
      </c>
      <c r="D121" s="114" t="s">
        <v>62</v>
      </c>
      <c r="E121" s="114" t="s">
        <v>58</v>
      </c>
      <c r="F121" s="114" t="s">
        <v>59</v>
      </c>
      <c r="G121" s="114" t="s">
        <v>161</v>
      </c>
      <c r="H121" s="114" t="s">
        <v>162</v>
      </c>
      <c r="I121" s="114" t="s">
        <v>163</v>
      </c>
      <c r="J121" s="114" t="s">
        <v>151</v>
      </c>
      <c r="K121" s="115" t="s">
        <v>164</v>
      </c>
      <c r="L121" s="112"/>
      <c r="M121" s="59" t="s">
        <v>1</v>
      </c>
      <c r="N121" s="60" t="s">
        <v>41</v>
      </c>
      <c r="O121" s="60" t="s">
        <v>165</v>
      </c>
      <c r="P121" s="60" t="s">
        <v>166</v>
      </c>
      <c r="Q121" s="60" t="s">
        <v>167</v>
      </c>
      <c r="R121" s="60" t="s">
        <v>168</v>
      </c>
      <c r="S121" s="60" t="s">
        <v>169</v>
      </c>
      <c r="T121" s="61" t="s">
        <v>170</v>
      </c>
    </row>
    <row r="122" spans="2:65" s="1" customFormat="1" ht="22.9" customHeight="1">
      <c r="B122" s="32"/>
      <c r="C122" s="64" t="s">
        <v>171</v>
      </c>
      <c r="J122" s="116">
        <f>BK122</f>
        <v>0</v>
      </c>
      <c r="L122" s="32"/>
      <c r="M122" s="62"/>
      <c r="N122" s="53"/>
      <c r="O122" s="53"/>
      <c r="P122" s="117">
        <f>P123+P182</f>
        <v>0</v>
      </c>
      <c r="Q122" s="53"/>
      <c r="R122" s="117">
        <f>R123+R182</f>
        <v>0</v>
      </c>
      <c r="S122" s="53"/>
      <c r="T122" s="118">
        <f>T123+T182</f>
        <v>1497.8765000000001</v>
      </c>
      <c r="AT122" s="17" t="s">
        <v>76</v>
      </c>
      <c r="AU122" s="17" t="s">
        <v>153</v>
      </c>
      <c r="BK122" s="119">
        <f>BK123+BK182</f>
        <v>0</v>
      </c>
    </row>
    <row r="123" spans="2:65" s="11" customFormat="1" ht="25.9" customHeight="1">
      <c r="B123" s="120"/>
      <c r="D123" s="121" t="s">
        <v>76</v>
      </c>
      <c r="E123" s="122" t="s">
        <v>245</v>
      </c>
      <c r="F123" s="122" t="s">
        <v>246</v>
      </c>
      <c r="I123" s="123"/>
      <c r="J123" s="124">
        <f>BK123</f>
        <v>0</v>
      </c>
      <c r="L123" s="120"/>
      <c r="M123" s="125"/>
      <c r="P123" s="126">
        <f>P124+P144+P168</f>
        <v>0</v>
      </c>
      <c r="R123" s="126">
        <f>R124+R144+R168</f>
        <v>0</v>
      </c>
      <c r="T123" s="127">
        <f>T124+T144+T168</f>
        <v>1497.4565</v>
      </c>
      <c r="AR123" s="121" t="s">
        <v>85</v>
      </c>
      <c r="AT123" s="128" t="s">
        <v>76</v>
      </c>
      <c r="AU123" s="128" t="s">
        <v>77</v>
      </c>
      <c r="AY123" s="121" t="s">
        <v>175</v>
      </c>
      <c r="BK123" s="129">
        <f>BK124+BK144+BK168</f>
        <v>0</v>
      </c>
    </row>
    <row r="124" spans="2:65" s="11" customFormat="1" ht="22.9" customHeight="1">
      <c r="B124" s="120"/>
      <c r="D124" s="121" t="s">
        <v>76</v>
      </c>
      <c r="E124" s="130" t="s">
        <v>85</v>
      </c>
      <c r="F124" s="130" t="s">
        <v>247</v>
      </c>
      <c r="I124" s="123"/>
      <c r="J124" s="131">
        <f>BK124</f>
        <v>0</v>
      </c>
      <c r="L124" s="120"/>
      <c r="M124" s="125"/>
      <c r="P124" s="126">
        <f>SUM(P125:P143)</f>
        <v>0</v>
      </c>
      <c r="R124" s="126">
        <f>SUM(R125:R143)</f>
        <v>0</v>
      </c>
      <c r="T124" s="127">
        <f>SUM(T125:T143)</f>
        <v>355.85750000000002</v>
      </c>
      <c r="AR124" s="121" t="s">
        <v>85</v>
      </c>
      <c r="AT124" s="128" t="s">
        <v>76</v>
      </c>
      <c r="AU124" s="128" t="s">
        <v>85</v>
      </c>
      <c r="AY124" s="121" t="s">
        <v>175</v>
      </c>
      <c r="BK124" s="129">
        <f>SUM(BK125:BK143)</f>
        <v>0</v>
      </c>
    </row>
    <row r="125" spans="2:65" s="1" customFormat="1" ht="16.5" customHeight="1">
      <c r="B125" s="32"/>
      <c r="C125" s="132" t="s">
        <v>85</v>
      </c>
      <c r="D125" s="132" t="s">
        <v>178</v>
      </c>
      <c r="E125" s="133" t="s">
        <v>286</v>
      </c>
      <c r="F125" s="134" t="s">
        <v>287</v>
      </c>
      <c r="G125" s="135" t="s">
        <v>200</v>
      </c>
      <c r="H125" s="136">
        <v>500</v>
      </c>
      <c r="I125" s="137"/>
      <c r="J125" s="138">
        <f>ROUND(I125*H125,2)</f>
        <v>0</v>
      </c>
      <c r="K125" s="134" t="s">
        <v>250</v>
      </c>
      <c r="L125" s="32"/>
      <c r="M125" s="139" t="s">
        <v>1</v>
      </c>
      <c r="N125" s="140" t="s">
        <v>42</v>
      </c>
      <c r="P125" s="141">
        <f>O125*H125</f>
        <v>0</v>
      </c>
      <c r="Q125" s="141">
        <v>0</v>
      </c>
      <c r="R125" s="141">
        <f>Q125*H125</f>
        <v>0</v>
      </c>
      <c r="S125" s="141">
        <v>0</v>
      </c>
      <c r="T125" s="142">
        <f>S125*H125</f>
        <v>0</v>
      </c>
      <c r="AR125" s="143" t="s">
        <v>193</v>
      </c>
      <c r="AT125" s="143" t="s">
        <v>178</v>
      </c>
      <c r="AU125" s="143" t="s">
        <v>87</v>
      </c>
      <c r="AY125" s="17" t="s">
        <v>175</v>
      </c>
      <c r="BE125" s="144">
        <f>IF(N125="základní",J125,0)</f>
        <v>0</v>
      </c>
      <c r="BF125" s="144">
        <f>IF(N125="snížená",J125,0)</f>
        <v>0</v>
      </c>
      <c r="BG125" s="144">
        <f>IF(N125="zákl. přenesená",J125,0)</f>
        <v>0</v>
      </c>
      <c r="BH125" s="144">
        <f>IF(N125="sníž. přenesená",J125,0)</f>
        <v>0</v>
      </c>
      <c r="BI125" s="144">
        <f>IF(N125="nulová",J125,0)</f>
        <v>0</v>
      </c>
      <c r="BJ125" s="17" t="s">
        <v>85</v>
      </c>
      <c r="BK125" s="144">
        <f>ROUND(I125*H125,2)</f>
        <v>0</v>
      </c>
      <c r="BL125" s="17" t="s">
        <v>193</v>
      </c>
      <c r="BM125" s="143" t="s">
        <v>288</v>
      </c>
    </row>
    <row r="126" spans="2:65" s="1" customFormat="1" ht="16.5" customHeight="1">
      <c r="B126" s="32"/>
      <c r="C126" s="132" t="s">
        <v>87</v>
      </c>
      <c r="D126" s="132" t="s">
        <v>178</v>
      </c>
      <c r="E126" s="133" t="s">
        <v>289</v>
      </c>
      <c r="F126" s="134" t="s">
        <v>290</v>
      </c>
      <c r="G126" s="135" t="s">
        <v>200</v>
      </c>
      <c r="H126" s="136">
        <v>59</v>
      </c>
      <c r="I126" s="137"/>
      <c r="J126" s="138">
        <f>ROUND(I126*H126,2)</f>
        <v>0</v>
      </c>
      <c r="K126" s="134" t="s">
        <v>250</v>
      </c>
      <c r="L126" s="32"/>
      <c r="M126" s="139" t="s">
        <v>1</v>
      </c>
      <c r="N126" s="140" t="s">
        <v>42</v>
      </c>
      <c r="P126" s="141">
        <f>O126*H126</f>
        <v>0</v>
      </c>
      <c r="Q126" s="141">
        <v>0</v>
      </c>
      <c r="R126" s="141">
        <f>Q126*H126</f>
        <v>0</v>
      </c>
      <c r="S126" s="141">
        <v>0.29499999999999998</v>
      </c>
      <c r="T126" s="142">
        <f>S126*H126</f>
        <v>17.404999999999998</v>
      </c>
      <c r="AR126" s="143" t="s">
        <v>193</v>
      </c>
      <c r="AT126" s="143" t="s">
        <v>178</v>
      </c>
      <c r="AU126" s="143" t="s">
        <v>87</v>
      </c>
      <c r="AY126" s="17" t="s">
        <v>175</v>
      </c>
      <c r="BE126" s="144">
        <f>IF(N126="základní",J126,0)</f>
        <v>0</v>
      </c>
      <c r="BF126" s="144">
        <f>IF(N126="snížená",J126,0)</f>
        <v>0</v>
      </c>
      <c r="BG126" s="144">
        <f>IF(N126="zákl. přenesená",J126,0)</f>
        <v>0</v>
      </c>
      <c r="BH126" s="144">
        <f>IF(N126="sníž. přenesená",J126,0)</f>
        <v>0</v>
      </c>
      <c r="BI126" s="144">
        <f>IF(N126="nulová",J126,0)</f>
        <v>0</v>
      </c>
      <c r="BJ126" s="17" t="s">
        <v>85</v>
      </c>
      <c r="BK126" s="144">
        <f>ROUND(I126*H126,2)</f>
        <v>0</v>
      </c>
      <c r="BL126" s="17" t="s">
        <v>193</v>
      </c>
      <c r="BM126" s="143" t="s">
        <v>291</v>
      </c>
    </row>
    <row r="127" spans="2:65" s="12" customFormat="1">
      <c r="B127" s="154"/>
      <c r="D127" s="145" t="s">
        <v>252</v>
      </c>
      <c r="E127" s="155" t="s">
        <v>1</v>
      </c>
      <c r="F127" s="156" t="s">
        <v>292</v>
      </c>
      <c r="H127" s="157">
        <v>39</v>
      </c>
      <c r="I127" s="158"/>
      <c r="L127" s="154"/>
      <c r="M127" s="159"/>
      <c r="T127" s="160"/>
      <c r="AT127" s="155" t="s">
        <v>252</v>
      </c>
      <c r="AU127" s="155" t="s">
        <v>87</v>
      </c>
      <c r="AV127" s="12" t="s">
        <v>87</v>
      </c>
      <c r="AW127" s="12" t="s">
        <v>32</v>
      </c>
      <c r="AX127" s="12" t="s">
        <v>77</v>
      </c>
      <c r="AY127" s="155" t="s">
        <v>175</v>
      </c>
    </row>
    <row r="128" spans="2:65" s="12" customFormat="1">
      <c r="B128" s="154"/>
      <c r="D128" s="145" t="s">
        <v>252</v>
      </c>
      <c r="E128" s="155" t="s">
        <v>1</v>
      </c>
      <c r="F128" s="156" t="s">
        <v>293</v>
      </c>
      <c r="H128" s="157">
        <v>20</v>
      </c>
      <c r="I128" s="158"/>
      <c r="L128" s="154"/>
      <c r="M128" s="159"/>
      <c r="T128" s="160"/>
      <c r="AT128" s="155" t="s">
        <v>252</v>
      </c>
      <c r="AU128" s="155" t="s">
        <v>87</v>
      </c>
      <c r="AV128" s="12" t="s">
        <v>87</v>
      </c>
      <c r="AW128" s="12" t="s">
        <v>32</v>
      </c>
      <c r="AX128" s="12" t="s">
        <v>77</v>
      </c>
      <c r="AY128" s="155" t="s">
        <v>175</v>
      </c>
    </row>
    <row r="129" spans="2:65" s="13" customFormat="1">
      <c r="B129" s="163"/>
      <c r="D129" s="145" t="s">
        <v>252</v>
      </c>
      <c r="E129" s="164" t="s">
        <v>1</v>
      </c>
      <c r="F129" s="165" t="s">
        <v>294</v>
      </c>
      <c r="H129" s="166">
        <v>59</v>
      </c>
      <c r="I129" s="167"/>
      <c r="L129" s="163"/>
      <c r="M129" s="168"/>
      <c r="T129" s="169"/>
      <c r="AT129" s="164" t="s">
        <v>252</v>
      </c>
      <c r="AU129" s="164" t="s">
        <v>87</v>
      </c>
      <c r="AV129" s="13" t="s">
        <v>193</v>
      </c>
      <c r="AW129" s="13" t="s">
        <v>32</v>
      </c>
      <c r="AX129" s="13" t="s">
        <v>85</v>
      </c>
      <c r="AY129" s="164" t="s">
        <v>175</v>
      </c>
    </row>
    <row r="130" spans="2:65" s="1" customFormat="1" ht="16.5" customHeight="1">
      <c r="B130" s="32"/>
      <c r="C130" s="132" t="s">
        <v>187</v>
      </c>
      <c r="D130" s="132" t="s">
        <v>178</v>
      </c>
      <c r="E130" s="133" t="s">
        <v>295</v>
      </c>
      <c r="F130" s="134" t="s">
        <v>296</v>
      </c>
      <c r="G130" s="135" t="s">
        <v>200</v>
      </c>
      <c r="H130" s="136">
        <v>74</v>
      </c>
      <c r="I130" s="137"/>
      <c r="J130" s="138">
        <f>ROUND(I130*H130,2)</f>
        <v>0</v>
      </c>
      <c r="K130" s="134" t="s">
        <v>250</v>
      </c>
      <c r="L130" s="32"/>
      <c r="M130" s="139" t="s">
        <v>1</v>
      </c>
      <c r="N130" s="140" t="s">
        <v>42</v>
      </c>
      <c r="P130" s="141">
        <f>O130*H130</f>
        <v>0</v>
      </c>
      <c r="Q130" s="141">
        <v>0</v>
      </c>
      <c r="R130" s="141">
        <f>Q130*H130</f>
        <v>0</v>
      </c>
      <c r="S130" s="141">
        <v>0.24</v>
      </c>
      <c r="T130" s="142">
        <f>S130*H130</f>
        <v>17.759999999999998</v>
      </c>
      <c r="AR130" s="143" t="s">
        <v>193</v>
      </c>
      <c r="AT130" s="143" t="s">
        <v>178</v>
      </c>
      <c r="AU130" s="143" t="s">
        <v>87</v>
      </c>
      <c r="AY130" s="17" t="s">
        <v>175</v>
      </c>
      <c r="BE130" s="144">
        <f>IF(N130="základní",J130,0)</f>
        <v>0</v>
      </c>
      <c r="BF130" s="144">
        <f>IF(N130="snížená",J130,0)</f>
        <v>0</v>
      </c>
      <c r="BG130" s="144">
        <f>IF(N130="zákl. přenesená",J130,0)</f>
        <v>0</v>
      </c>
      <c r="BH130" s="144">
        <f>IF(N130="sníž. přenesená",J130,0)</f>
        <v>0</v>
      </c>
      <c r="BI130" s="144">
        <f>IF(N130="nulová",J130,0)</f>
        <v>0</v>
      </c>
      <c r="BJ130" s="17" t="s">
        <v>85</v>
      </c>
      <c r="BK130" s="144">
        <f>ROUND(I130*H130,2)</f>
        <v>0</v>
      </c>
      <c r="BL130" s="17" t="s">
        <v>193</v>
      </c>
      <c r="BM130" s="143" t="s">
        <v>297</v>
      </c>
    </row>
    <row r="131" spans="2:65" s="12" customFormat="1">
      <c r="B131" s="154"/>
      <c r="D131" s="145" t="s">
        <v>252</v>
      </c>
      <c r="E131" s="155" t="s">
        <v>1</v>
      </c>
      <c r="F131" s="156" t="s">
        <v>298</v>
      </c>
      <c r="H131" s="157">
        <v>74</v>
      </c>
      <c r="I131" s="158"/>
      <c r="L131" s="154"/>
      <c r="M131" s="159"/>
      <c r="T131" s="160"/>
      <c r="AT131" s="155" t="s">
        <v>252</v>
      </c>
      <c r="AU131" s="155" t="s">
        <v>87</v>
      </c>
      <c r="AV131" s="12" t="s">
        <v>87</v>
      </c>
      <c r="AW131" s="12" t="s">
        <v>32</v>
      </c>
      <c r="AX131" s="12" t="s">
        <v>85</v>
      </c>
      <c r="AY131" s="155" t="s">
        <v>175</v>
      </c>
    </row>
    <row r="132" spans="2:65" s="1" customFormat="1" ht="16.5" customHeight="1">
      <c r="B132" s="32"/>
      <c r="C132" s="132" t="s">
        <v>193</v>
      </c>
      <c r="D132" s="132" t="s">
        <v>178</v>
      </c>
      <c r="E132" s="133" t="s">
        <v>299</v>
      </c>
      <c r="F132" s="134" t="s">
        <v>300</v>
      </c>
      <c r="G132" s="135" t="s">
        <v>200</v>
      </c>
      <c r="H132" s="136">
        <v>526.25</v>
      </c>
      <c r="I132" s="137"/>
      <c r="J132" s="138">
        <f>ROUND(I132*H132,2)</f>
        <v>0</v>
      </c>
      <c r="K132" s="134" t="s">
        <v>250</v>
      </c>
      <c r="L132" s="32"/>
      <c r="M132" s="139" t="s">
        <v>1</v>
      </c>
      <c r="N132" s="140" t="s">
        <v>42</v>
      </c>
      <c r="P132" s="141">
        <f>O132*H132</f>
        <v>0</v>
      </c>
      <c r="Q132" s="141">
        <v>0</v>
      </c>
      <c r="R132" s="141">
        <f>Q132*H132</f>
        <v>0</v>
      </c>
      <c r="S132" s="141">
        <v>0.22</v>
      </c>
      <c r="T132" s="142">
        <f>S132*H132</f>
        <v>115.77500000000001</v>
      </c>
      <c r="AR132" s="143" t="s">
        <v>193</v>
      </c>
      <c r="AT132" s="143" t="s">
        <v>178</v>
      </c>
      <c r="AU132" s="143" t="s">
        <v>87</v>
      </c>
      <c r="AY132" s="17" t="s">
        <v>175</v>
      </c>
      <c r="BE132" s="144">
        <f>IF(N132="základní",J132,0)</f>
        <v>0</v>
      </c>
      <c r="BF132" s="144">
        <f>IF(N132="snížená",J132,0)</f>
        <v>0</v>
      </c>
      <c r="BG132" s="144">
        <f>IF(N132="zákl. přenesená",J132,0)</f>
        <v>0</v>
      </c>
      <c r="BH132" s="144">
        <f>IF(N132="sníž. přenesená",J132,0)</f>
        <v>0</v>
      </c>
      <c r="BI132" s="144">
        <f>IF(N132="nulová",J132,0)</f>
        <v>0</v>
      </c>
      <c r="BJ132" s="17" t="s">
        <v>85</v>
      </c>
      <c r="BK132" s="144">
        <f>ROUND(I132*H132,2)</f>
        <v>0</v>
      </c>
      <c r="BL132" s="17" t="s">
        <v>193</v>
      </c>
      <c r="BM132" s="143" t="s">
        <v>301</v>
      </c>
    </row>
    <row r="133" spans="2:65" s="12" customFormat="1">
      <c r="B133" s="154"/>
      <c r="D133" s="145" t="s">
        <v>252</v>
      </c>
      <c r="E133" s="155" t="s">
        <v>1</v>
      </c>
      <c r="F133" s="156" t="s">
        <v>302</v>
      </c>
      <c r="H133" s="157">
        <v>64.75</v>
      </c>
      <c r="I133" s="158"/>
      <c r="L133" s="154"/>
      <c r="M133" s="159"/>
      <c r="T133" s="160"/>
      <c r="AT133" s="155" t="s">
        <v>252</v>
      </c>
      <c r="AU133" s="155" t="s">
        <v>87</v>
      </c>
      <c r="AV133" s="12" t="s">
        <v>87</v>
      </c>
      <c r="AW133" s="12" t="s">
        <v>32</v>
      </c>
      <c r="AX133" s="12" t="s">
        <v>77</v>
      </c>
      <c r="AY133" s="155" t="s">
        <v>175</v>
      </c>
    </row>
    <row r="134" spans="2:65" s="12" customFormat="1">
      <c r="B134" s="154"/>
      <c r="D134" s="145" t="s">
        <v>252</v>
      </c>
      <c r="E134" s="155" t="s">
        <v>1</v>
      </c>
      <c r="F134" s="156" t="s">
        <v>303</v>
      </c>
      <c r="H134" s="157">
        <v>461.5</v>
      </c>
      <c r="I134" s="158"/>
      <c r="L134" s="154"/>
      <c r="M134" s="159"/>
      <c r="T134" s="160"/>
      <c r="AT134" s="155" t="s">
        <v>252</v>
      </c>
      <c r="AU134" s="155" t="s">
        <v>87</v>
      </c>
      <c r="AV134" s="12" t="s">
        <v>87</v>
      </c>
      <c r="AW134" s="12" t="s">
        <v>32</v>
      </c>
      <c r="AX134" s="12" t="s">
        <v>77</v>
      </c>
      <c r="AY134" s="155" t="s">
        <v>175</v>
      </c>
    </row>
    <row r="135" spans="2:65" s="13" customFormat="1">
      <c r="B135" s="163"/>
      <c r="D135" s="145" t="s">
        <v>252</v>
      </c>
      <c r="E135" s="164" t="s">
        <v>1</v>
      </c>
      <c r="F135" s="165" t="s">
        <v>294</v>
      </c>
      <c r="H135" s="166">
        <v>526.25</v>
      </c>
      <c r="I135" s="167"/>
      <c r="L135" s="163"/>
      <c r="M135" s="168"/>
      <c r="T135" s="169"/>
      <c r="AT135" s="164" t="s">
        <v>252</v>
      </c>
      <c r="AU135" s="164" t="s">
        <v>87</v>
      </c>
      <c r="AV135" s="13" t="s">
        <v>193</v>
      </c>
      <c r="AW135" s="13" t="s">
        <v>32</v>
      </c>
      <c r="AX135" s="13" t="s">
        <v>85</v>
      </c>
      <c r="AY135" s="164" t="s">
        <v>175</v>
      </c>
    </row>
    <row r="136" spans="2:65" s="1" customFormat="1" ht="16.5" customHeight="1">
      <c r="B136" s="32"/>
      <c r="C136" s="132" t="s">
        <v>174</v>
      </c>
      <c r="D136" s="132" t="s">
        <v>178</v>
      </c>
      <c r="E136" s="133" t="s">
        <v>304</v>
      </c>
      <c r="F136" s="134" t="s">
        <v>305</v>
      </c>
      <c r="G136" s="135" t="s">
        <v>200</v>
      </c>
      <c r="H136" s="136">
        <v>59</v>
      </c>
      <c r="I136" s="137"/>
      <c r="J136" s="138">
        <f>ROUND(I136*H136,2)</f>
        <v>0</v>
      </c>
      <c r="K136" s="134" t="s">
        <v>250</v>
      </c>
      <c r="L136" s="32"/>
      <c r="M136" s="139" t="s">
        <v>1</v>
      </c>
      <c r="N136" s="140" t="s">
        <v>42</v>
      </c>
      <c r="P136" s="141">
        <f>O136*H136</f>
        <v>0</v>
      </c>
      <c r="Q136" s="141">
        <v>0</v>
      </c>
      <c r="R136" s="141">
        <f>Q136*H136</f>
        <v>0</v>
      </c>
      <c r="S136" s="141">
        <v>0.28999999999999998</v>
      </c>
      <c r="T136" s="142">
        <f>S136*H136</f>
        <v>17.11</v>
      </c>
      <c r="AR136" s="143" t="s">
        <v>193</v>
      </c>
      <c r="AT136" s="143" t="s">
        <v>178</v>
      </c>
      <c r="AU136" s="143" t="s">
        <v>87</v>
      </c>
      <c r="AY136" s="17" t="s">
        <v>175</v>
      </c>
      <c r="BE136" s="144">
        <f>IF(N136="základní",J136,0)</f>
        <v>0</v>
      </c>
      <c r="BF136" s="144">
        <f>IF(N136="snížená",J136,0)</f>
        <v>0</v>
      </c>
      <c r="BG136" s="144">
        <f>IF(N136="zákl. přenesená",J136,0)</f>
        <v>0</v>
      </c>
      <c r="BH136" s="144">
        <f>IF(N136="sníž. přenesená",J136,0)</f>
        <v>0</v>
      </c>
      <c r="BI136" s="144">
        <f>IF(N136="nulová",J136,0)</f>
        <v>0</v>
      </c>
      <c r="BJ136" s="17" t="s">
        <v>85</v>
      </c>
      <c r="BK136" s="144">
        <f>ROUND(I136*H136,2)</f>
        <v>0</v>
      </c>
      <c r="BL136" s="17" t="s">
        <v>193</v>
      </c>
      <c r="BM136" s="143" t="s">
        <v>306</v>
      </c>
    </row>
    <row r="137" spans="2:65" s="12" customFormat="1">
      <c r="B137" s="154"/>
      <c r="D137" s="145" t="s">
        <v>252</v>
      </c>
      <c r="E137" s="155" t="s">
        <v>1</v>
      </c>
      <c r="F137" s="156" t="s">
        <v>307</v>
      </c>
      <c r="H137" s="157">
        <v>59</v>
      </c>
      <c r="I137" s="158"/>
      <c r="L137" s="154"/>
      <c r="M137" s="159"/>
      <c r="T137" s="160"/>
      <c r="AT137" s="155" t="s">
        <v>252</v>
      </c>
      <c r="AU137" s="155" t="s">
        <v>87</v>
      </c>
      <c r="AV137" s="12" t="s">
        <v>87</v>
      </c>
      <c r="AW137" s="12" t="s">
        <v>32</v>
      </c>
      <c r="AX137" s="12" t="s">
        <v>85</v>
      </c>
      <c r="AY137" s="155" t="s">
        <v>175</v>
      </c>
    </row>
    <row r="138" spans="2:65" s="1" customFormat="1" ht="21.75" customHeight="1">
      <c r="B138" s="32"/>
      <c r="C138" s="132" t="s">
        <v>202</v>
      </c>
      <c r="D138" s="132" t="s">
        <v>178</v>
      </c>
      <c r="E138" s="133" t="s">
        <v>308</v>
      </c>
      <c r="F138" s="134" t="s">
        <v>309</v>
      </c>
      <c r="G138" s="135" t="s">
        <v>200</v>
      </c>
      <c r="H138" s="136">
        <v>74</v>
      </c>
      <c r="I138" s="137"/>
      <c r="J138" s="138">
        <f>ROUND(I138*H138,2)</f>
        <v>0</v>
      </c>
      <c r="K138" s="134" t="s">
        <v>250</v>
      </c>
      <c r="L138" s="32"/>
      <c r="M138" s="139" t="s">
        <v>1</v>
      </c>
      <c r="N138" s="140" t="s">
        <v>42</v>
      </c>
      <c r="P138" s="141">
        <f>O138*H138</f>
        <v>0</v>
      </c>
      <c r="Q138" s="141">
        <v>0</v>
      </c>
      <c r="R138" s="141">
        <f>Q138*H138</f>
        <v>0</v>
      </c>
      <c r="S138" s="141">
        <v>0.28999999999999998</v>
      </c>
      <c r="T138" s="142">
        <f>S138*H138</f>
        <v>21.459999999999997</v>
      </c>
      <c r="AR138" s="143" t="s">
        <v>193</v>
      </c>
      <c r="AT138" s="143" t="s">
        <v>178</v>
      </c>
      <c r="AU138" s="143" t="s">
        <v>87</v>
      </c>
      <c r="AY138" s="17" t="s">
        <v>175</v>
      </c>
      <c r="BE138" s="144">
        <f>IF(N138="základní",J138,0)</f>
        <v>0</v>
      </c>
      <c r="BF138" s="144">
        <f>IF(N138="snížená",J138,0)</f>
        <v>0</v>
      </c>
      <c r="BG138" s="144">
        <f>IF(N138="zákl. přenesená",J138,0)</f>
        <v>0</v>
      </c>
      <c r="BH138" s="144">
        <f>IF(N138="sníž. přenesená",J138,0)</f>
        <v>0</v>
      </c>
      <c r="BI138" s="144">
        <f>IF(N138="nulová",J138,0)</f>
        <v>0</v>
      </c>
      <c r="BJ138" s="17" t="s">
        <v>85</v>
      </c>
      <c r="BK138" s="144">
        <f>ROUND(I138*H138,2)</f>
        <v>0</v>
      </c>
      <c r="BL138" s="17" t="s">
        <v>193</v>
      </c>
      <c r="BM138" s="143" t="s">
        <v>310</v>
      </c>
    </row>
    <row r="139" spans="2:65" s="12" customFormat="1">
      <c r="B139" s="154"/>
      <c r="D139" s="145" t="s">
        <v>252</v>
      </c>
      <c r="E139" s="155" t="s">
        <v>1</v>
      </c>
      <c r="F139" s="156" t="s">
        <v>311</v>
      </c>
      <c r="H139" s="157">
        <v>74</v>
      </c>
      <c r="I139" s="158"/>
      <c r="L139" s="154"/>
      <c r="M139" s="159"/>
      <c r="T139" s="160"/>
      <c r="AT139" s="155" t="s">
        <v>252</v>
      </c>
      <c r="AU139" s="155" t="s">
        <v>87</v>
      </c>
      <c r="AV139" s="12" t="s">
        <v>87</v>
      </c>
      <c r="AW139" s="12" t="s">
        <v>32</v>
      </c>
      <c r="AX139" s="12" t="s">
        <v>85</v>
      </c>
      <c r="AY139" s="155" t="s">
        <v>175</v>
      </c>
    </row>
    <row r="140" spans="2:65" s="1" customFormat="1" ht="16.5" customHeight="1">
      <c r="B140" s="32"/>
      <c r="C140" s="132" t="s">
        <v>208</v>
      </c>
      <c r="D140" s="132" t="s">
        <v>178</v>
      </c>
      <c r="E140" s="133" t="s">
        <v>312</v>
      </c>
      <c r="F140" s="134" t="s">
        <v>313</v>
      </c>
      <c r="G140" s="135" t="s">
        <v>200</v>
      </c>
      <c r="H140" s="136">
        <v>526.25</v>
      </c>
      <c r="I140" s="137"/>
      <c r="J140" s="138">
        <f>ROUND(I140*H140,2)</f>
        <v>0</v>
      </c>
      <c r="K140" s="134" t="s">
        <v>250</v>
      </c>
      <c r="L140" s="32"/>
      <c r="M140" s="139" t="s">
        <v>1</v>
      </c>
      <c r="N140" s="140" t="s">
        <v>42</v>
      </c>
      <c r="P140" s="141">
        <f>O140*H140</f>
        <v>0</v>
      </c>
      <c r="Q140" s="141">
        <v>0</v>
      </c>
      <c r="R140" s="141">
        <f>Q140*H140</f>
        <v>0</v>
      </c>
      <c r="S140" s="141">
        <v>0.28999999999999998</v>
      </c>
      <c r="T140" s="142">
        <f>S140*H140</f>
        <v>152.61249999999998</v>
      </c>
      <c r="AR140" s="143" t="s">
        <v>193</v>
      </c>
      <c r="AT140" s="143" t="s">
        <v>178</v>
      </c>
      <c r="AU140" s="143" t="s">
        <v>87</v>
      </c>
      <c r="AY140" s="17" t="s">
        <v>175</v>
      </c>
      <c r="BE140" s="144">
        <f>IF(N140="základní",J140,0)</f>
        <v>0</v>
      </c>
      <c r="BF140" s="144">
        <f>IF(N140="snížená",J140,0)</f>
        <v>0</v>
      </c>
      <c r="BG140" s="144">
        <f>IF(N140="zákl. přenesená",J140,0)</f>
        <v>0</v>
      </c>
      <c r="BH140" s="144">
        <f>IF(N140="sníž. přenesená",J140,0)</f>
        <v>0</v>
      </c>
      <c r="BI140" s="144">
        <f>IF(N140="nulová",J140,0)</f>
        <v>0</v>
      </c>
      <c r="BJ140" s="17" t="s">
        <v>85</v>
      </c>
      <c r="BK140" s="144">
        <f>ROUND(I140*H140,2)</f>
        <v>0</v>
      </c>
      <c r="BL140" s="17" t="s">
        <v>193</v>
      </c>
      <c r="BM140" s="143" t="s">
        <v>314</v>
      </c>
    </row>
    <row r="141" spans="2:65" s="12" customFormat="1">
      <c r="B141" s="154"/>
      <c r="D141" s="145" t="s">
        <v>252</v>
      </c>
      <c r="E141" s="155" t="s">
        <v>1</v>
      </c>
      <c r="F141" s="156" t="s">
        <v>315</v>
      </c>
      <c r="H141" s="157">
        <v>526.25</v>
      </c>
      <c r="I141" s="158"/>
      <c r="L141" s="154"/>
      <c r="M141" s="159"/>
      <c r="T141" s="160"/>
      <c r="AT141" s="155" t="s">
        <v>252</v>
      </c>
      <c r="AU141" s="155" t="s">
        <v>87</v>
      </c>
      <c r="AV141" s="12" t="s">
        <v>87</v>
      </c>
      <c r="AW141" s="12" t="s">
        <v>32</v>
      </c>
      <c r="AX141" s="12" t="s">
        <v>85</v>
      </c>
      <c r="AY141" s="155" t="s">
        <v>175</v>
      </c>
    </row>
    <row r="142" spans="2:65" s="1" customFormat="1" ht="16.5" customHeight="1">
      <c r="B142" s="32"/>
      <c r="C142" s="132" t="s">
        <v>212</v>
      </c>
      <c r="D142" s="132" t="s">
        <v>178</v>
      </c>
      <c r="E142" s="133" t="s">
        <v>316</v>
      </c>
      <c r="F142" s="134" t="s">
        <v>317</v>
      </c>
      <c r="G142" s="135" t="s">
        <v>318</v>
      </c>
      <c r="H142" s="136">
        <v>67</v>
      </c>
      <c r="I142" s="137"/>
      <c r="J142" s="138">
        <f>ROUND(I142*H142,2)</f>
        <v>0</v>
      </c>
      <c r="K142" s="134" t="s">
        <v>250</v>
      </c>
      <c r="L142" s="32"/>
      <c r="M142" s="139" t="s">
        <v>1</v>
      </c>
      <c r="N142" s="140" t="s">
        <v>42</v>
      </c>
      <c r="P142" s="141">
        <f>O142*H142</f>
        <v>0</v>
      </c>
      <c r="Q142" s="141">
        <v>0</v>
      </c>
      <c r="R142" s="141">
        <f>Q142*H142</f>
        <v>0</v>
      </c>
      <c r="S142" s="141">
        <v>0.20499999999999999</v>
      </c>
      <c r="T142" s="142">
        <f>S142*H142</f>
        <v>13.734999999999999</v>
      </c>
      <c r="AR142" s="143" t="s">
        <v>193</v>
      </c>
      <c r="AT142" s="143" t="s">
        <v>178</v>
      </c>
      <c r="AU142" s="143" t="s">
        <v>87</v>
      </c>
      <c r="AY142" s="17" t="s">
        <v>175</v>
      </c>
      <c r="BE142" s="144">
        <f>IF(N142="základní",J142,0)</f>
        <v>0</v>
      </c>
      <c r="BF142" s="144">
        <f>IF(N142="snížená",J142,0)</f>
        <v>0</v>
      </c>
      <c r="BG142" s="144">
        <f>IF(N142="zákl. přenesená",J142,0)</f>
        <v>0</v>
      </c>
      <c r="BH142" s="144">
        <f>IF(N142="sníž. přenesená",J142,0)</f>
        <v>0</v>
      </c>
      <c r="BI142" s="144">
        <f>IF(N142="nulová",J142,0)</f>
        <v>0</v>
      </c>
      <c r="BJ142" s="17" t="s">
        <v>85</v>
      </c>
      <c r="BK142" s="144">
        <f>ROUND(I142*H142,2)</f>
        <v>0</v>
      </c>
      <c r="BL142" s="17" t="s">
        <v>193</v>
      </c>
      <c r="BM142" s="143" t="s">
        <v>319</v>
      </c>
    </row>
    <row r="143" spans="2:65" s="12" customFormat="1">
      <c r="B143" s="154"/>
      <c r="D143" s="145" t="s">
        <v>252</v>
      </c>
      <c r="E143" s="155" t="s">
        <v>1</v>
      </c>
      <c r="F143" s="156" t="s">
        <v>320</v>
      </c>
      <c r="H143" s="157">
        <v>67</v>
      </c>
      <c r="I143" s="158"/>
      <c r="L143" s="154"/>
      <c r="M143" s="159"/>
      <c r="T143" s="160"/>
      <c r="AT143" s="155" t="s">
        <v>252</v>
      </c>
      <c r="AU143" s="155" t="s">
        <v>87</v>
      </c>
      <c r="AV143" s="12" t="s">
        <v>87</v>
      </c>
      <c r="AW143" s="12" t="s">
        <v>32</v>
      </c>
      <c r="AX143" s="12" t="s">
        <v>85</v>
      </c>
      <c r="AY143" s="155" t="s">
        <v>175</v>
      </c>
    </row>
    <row r="144" spans="2:65" s="11" customFormat="1" ht="22.9" customHeight="1">
      <c r="B144" s="120"/>
      <c r="D144" s="121" t="s">
        <v>76</v>
      </c>
      <c r="E144" s="130" t="s">
        <v>216</v>
      </c>
      <c r="F144" s="130" t="s">
        <v>321</v>
      </c>
      <c r="I144" s="123"/>
      <c r="J144" s="131">
        <f>BK144</f>
        <v>0</v>
      </c>
      <c r="L144" s="120"/>
      <c r="M144" s="125"/>
      <c r="P144" s="126">
        <f>SUM(P145:P167)</f>
        <v>0</v>
      </c>
      <c r="R144" s="126">
        <f>SUM(R145:R167)</f>
        <v>0</v>
      </c>
      <c r="T144" s="127">
        <f>SUM(T145:T167)</f>
        <v>1141.5989999999999</v>
      </c>
      <c r="AR144" s="121" t="s">
        <v>85</v>
      </c>
      <c r="AT144" s="128" t="s">
        <v>76</v>
      </c>
      <c r="AU144" s="128" t="s">
        <v>85</v>
      </c>
      <c r="AY144" s="121" t="s">
        <v>175</v>
      </c>
      <c r="BK144" s="129">
        <f>SUM(BK145:BK167)</f>
        <v>0</v>
      </c>
    </row>
    <row r="145" spans="2:65" s="1" customFormat="1" ht="16.5" customHeight="1">
      <c r="B145" s="32"/>
      <c r="C145" s="132" t="s">
        <v>216</v>
      </c>
      <c r="D145" s="132" t="s">
        <v>178</v>
      </c>
      <c r="E145" s="133" t="s">
        <v>322</v>
      </c>
      <c r="F145" s="134" t="s">
        <v>323</v>
      </c>
      <c r="G145" s="135" t="s">
        <v>324</v>
      </c>
      <c r="H145" s="136">
        <v>2621.54</v>
      </c>
      <c r="I145" s="137"/>
      <c r="J145" s="138">
        <f>ROUND(I145*H145,2)</f>
        <v>0</v>
      </c>
      <c r="K145" s="134" t="s">
        <v>250</v>
      </c>
      <c r="L145" s="32"/>
      <c r="M145" s="139" t="s">
        <v>1</v>
      </c>
      <c r="N145" s="140" t="s">
        <v>42</v>
      </c>
      <c r="P145" s="141">
        <f>O145*H145</f>
        <v>0</v>
      </c>
      <c r="Q145" s="141">
        <v>0</v>
      </c>
      <c r="R145" s="141">
        <f>Q145*H145</f>
        <v>0</v>
      </c>
      <c r="S145" s="141">
        <v>0.35</v>
      </c>
      <c r="T145" s="142">
        <f>S145*H145</f>
        <v>917.53899999999987</v>
      </c>
      <c r="AR145" s="143" t="s">
        <v>193</v>
      </c>
      <c r="AT145" s="143" t="s">
        <v>178</v>
      </c>
      <c r="AU145" s="143" t="s">
        <v>87</v>
      </c>
      <c r="AY145" s="17" t="s">
        <v>175</v>
      </c>
      <c r="BE145" s="144">
        <f>IF(N145="základní",J145,0)</f>
        <v>0</v>
      </c>
      <c r="BF145" s="144">
        <f>IF(N145="snížená",J145,0)</f>
        <v>0</v>
      </c>
      <c r="BG145" s="144">
        <f>IF(N145="zákl. přenesená",J145,0)</f>
        <v>0</v>
      </c>
      <c r="BH145" s="144">
        <f>IF(N145="sníž. přenesená",J145,0)</f>
        <v>0</v>
      </c>
      <c r="BI145" s="144">
        <f>IF(N145="nulová",J145,0)</f>
        <v>0</v>
      </c>
      <c r="BJ145" s="17" t="s">
        <v>85</v>
      </c>
      <c r="BK145" s="144">
        <f>ROUND(I145*H145,2)</f>
        <v>0</v>
      </c>
      <c r="BL145" s="17" t="s">
        <v>193</v>
      </c>
      <c r="BM145" s="143" t="s">
        <v>325</v>
      </c>
    </row>
    <row r="146" spans="2:65" s="12" customFormat="1">
      <c r="B146" s="154"/>
      <c r="D146" s="145" t="s">
        <v>252</v>
      </c>
      <c r="E146" s="155" t="s">
        <v>1</v>
      </c>
      <c r="F146" s="156" t="s">
        <v>326</v>
      </c>
      <c r="H146" s="157">
        <v>2120.2649999999999</v>
      </c>
      <c r="I146" s="158"/>
      <c r="L146" s="154"/>
      <c r="M146" s="159"/>
      <c r="T146" s="160"/>
      <c r="AT146" s="155" t="s">
        <v>252</v>
      </c>
      <c r="AU146" s="155" t="s">
        <v>87</v>
      </c>
      <c r="AV146" s="12" t="s">
        <v>87</v>
      </c>
      <c r="AW146" s="12" t="s">
        <v>32</v>
      </c>
      <c r="AX146" s="12" t="s">
        <v>77</v>
      </c>
      <c r="AY146" s="155" t="s">
        <v>175</v>
      </c>
    </row>
    <row r="147" spans="2:65" s="12" customFormat="1">
      <c r="B147" s="154"/>
      <c r="D147" s="145" t="s">
        <v>252</v>
      </c>
      <c r="E147" s="155" t="s">
        <v>1</v>
      </c>
      <c r="F147" s="156" t="s">
        <v>327</v>
      </c>
      <c r="H147" s="157">
        <v>49.5</v>
      </c>
      <c r="I147" s="158"/>
      <c r="L147" s="154"/>
      <c r="M147" s="159"/>
      <c r="T147" s="160"/>
      <c r="AT147" s="155" t="s">
        <v>252</v>
      </c>
      <c r="AU147" s="155" t="s">
        <v>87</v>
      </c>
      <c r="AV147" s="12" t="s">
        <v>87</v>
      </c>
      <c r="AW147" s="12" t="s">
        <v>32</v>
      </c>
      <c r="AX147" s="12" t="s">
        <v>77</v>
      </c>
      <c r="AY147" s="155" t="s">
        <v>175</v>
      </c>
    </row>
    <row r="148" spans="2:65" s="12" customFormat="1">
      <c r="B148" s="154"/>
      <c r="D148" s="145" t="s">
        <v>252</v>
      </c>
      <c r="E148" s="155" t="s">
        <v>1</v>
      </c>
      <c r="F148" s="156" t="s">
        <v>328</v>
      </c>
      <c r="H148" s="157">
        <v>399.375</v>
      </c>
      <c r="I148" s="158"/>
      <c r="L148" s="154"/>
      <c r="M148" s="159"/>
      <c r="T148" s="160"/>
      <c r="AT148" s="155" t="s">
        <v>252</v>
      </c>
      <c r="AU148" s="155" t="s">
        <v>87</v>
      </c>
      <c r="AV148" s="12" t="s">
        <v>87</v>
      </c>
      <c r="AW148" s="12" t="s">
        <v>32</v>
      </c>
      <c r="AX148" s="12" t="s">
        <v>77</v>
      </c>
      <c r="AY148" s="155" t="s">
        <v>175</v>
      </c>
    </row>
    <row r="149" spans="2:65" s="12" customFormat="1">
      <c r="B149" s="154"/>
      <c r="D149" s="145" t="s">
        <v>252</v>
      </c>
      <c r="E149" s="155" t="s">
        <v>1</v>
      </c>
      <c r="F149" s="156" t="s">
        <v>329</v>
      </c>
      <c r="H149" s="157">
        <v>42</v>
      </c>
      <c r="I149" s="158"/>
      <c r="L149" s="154"/>
      <c r="M149" s="159"/>
      <c r="T149" s="160"/>
      <c r="AT149" s="155" t="s">
        <v>252</v>
      </c>
      <c r="AU149" s="155" t="s">
        <v>87</v>
      </c>
      <c r="AV149" s="12" t="s">
        <v>87</v>
      </c>
      <c r="AW149" s="12" t="s">
        <v>32</v>
      </c>
      <c r="AX149" s="12" t="s">
        <v>77</v>
      </c>
      <c r="AY149" s="155" t="s">
        <v>175</v>
      </c>
    </row>
    <row r="150" spans="2:65" s="12" customFormat="1">
      <c r="B150" s="154"/>
      <c r="D150" s="145" t="s">
        <v>252</v>
      </c>
      <c r="E150" s="155" t="s">
        <v>1</v>
      </c>
      <c r="F150" s="156" t="s">
        <v>330</v>
      </c>
      <c r="H150" s="157">
        <v>10.4</v>
      </c>
      <c r="I150" s="158"/>
      <c r="L150" s="154"/>
      <c r="M150" s="159"/>
      <c r="T150" s="160"/>
      <c r="AT150" s="155" t="s">
        <v>252</v>
      </c>
      <c r="AU150" s="155" t="s">
        <v>87</v>
      </c>
      <c r="AV150" s="12" t="s">
        <v>87</v>
      </c>
      <c r="AW150" s="12" t="s">
        <v>32</v>
      </c>
      <c r="AX150" s="12" t="s">
        <v>77</v>
      </c>
      <c r="AY150" s="155" t="s">
        <v>175</v>
      </c>
    </row>
    <row r="151" spans="2:65" s="13" customFormat="1">
      <c r="B151" s="163"/>
      <c r="D151" s="145" t="s">
        <v>252</v>
      </c>
      <c r="E151" s="164" t="s">
        <v>1</v>
      </c>
      <c r="F151" s="165" t="s">
        <v>294</v>
      </c>
      <c r="H151" s="166">
        <v>2621.54</v>
      </c>
      <c r="I151" s="167"/>
      <c r="L151" s="163"/>
      <c r="M151" s="168"/>
      <c r="T151" s="169"/>
      <c r="AT151" s="164" t="s">
        <v>252</v>
      </c>
      <c r="AU151" s="164" t="s">
        <v>87</v>
      </c>
      <c r="AV151" s="13" t="s">
        <v>193</v>
      </c>
      <c r="AW151" s="13" t="s">
        <v>32</v>
      </c>
      <c r="AX151" s="13" t="s">
        <v>85</v>
      </c>
      <c r="AY151" s="164" t="s">
        <v>175</v>
      </c>
    </row>
    <row r="152" spans="2:65" s="1" customFormat="1" ht="16.5" customHeight="1">
      <c r="B152" s="32"/>
      <c r="C152" s="132" t="s">
        <v>112</v>
      </c>
      <c r="D152" s="132" t="s">
        <v>178</v>
      </c>
      <c r="E152" s="133" t="s">
        <v>331</v>
      </c>
      <c r="F152" s="134" t="s">
        <v>332</v>
      </c>
      <c r="G152" s="135" t="s">
        <v>324</v>
      </c>
      <c r="H152" s="136">
        <v>109.57</v>
      </c>
      <c r="I152" s="137"/>
      <c r="J152" s="138">
        <f>ROUND(I152*H152,2)</f>
        <v>0</v>
      </c>
      <c r="K152" s="134" t="s">
        <v>250</v>
      </c>
      <c r="L152" s="32"/>
      <c r="M152" s="139" t="s">
        <v>1</v>
      </c>
      <c r="N152" s="140" t="s">
        <v>42</v>
      </c>
      <c r="P152" s="141">
        <f>O152*H152</f>
        <v>0</v>
      </c>
      <c r="Q152" s="141">
        <v>0</v>
      </c>
      <c r="R152" s="141">
        <f>Q152*H152</f>
        <v>0</v>
      </c>
      <c r="S152" s="141">
        <v>2</v>
      </c>
      <c r="T152" s="142">
        <f>S152*H152</f>
        <v>219.14</v>
      </c>
      <c r="AR152" s="143" t="s">
        <v>193</v>
      </c>
      <c r="AT152" s="143" t="s">
        <v>178</v>
      </c>
      <c r="AU152" s="143" t="s">
        <v>87</v>
      </c>
      <c r="AY152" s="17" t="s">
        <v>175</v>
      </c>
      <c r="BE152" s="144">
        <f>IF(N152="základní",J152,0)</f>
        <v>0</v>
      </c>
      <c r="BF152" s="144">
        <f>IF(N152="snížená",J152,0)</f>
        <v>0</v>
      </c>
      <c r="BG152" s="144">
        <f>IF(N152="zákl. přenesená",J152,0)</f>
        <v>0</v>
      </c>
      <c r="BH152" s="144">
        <f>IF(N152="sníž. přenesená",J152,0)</f>
        <v>0</v>
      </c>
      <c r="BI152" s="144">
        <f>IF(N152="nulová",J152,0)</f>
        <v>0</v>
      </c>
      <c r="BJ152" s="17" t="s">
        <v>85</v>
      </c>
      <c r="BK152" s="144">
        <f>ROUND(I152*H152,2)</f>
        <v>0</v>
      </c>
      <c r="BL152" s="17" t="s">
        <v>193</v>
      </c>
      <c r="BM152" s="143" t="s">
        <v>333</v>
      </c>
    </row>
    <row r="153" spans="2:65" s="14" customFormat="1">
      <c r="B153" s="170"/>
      <c r="D153" s="145" t="s">
        <v>252</v>
      </c>
      <c r="E153" s="171" t="s">
        <v>1</v>
      </c>
      <c r="F153" s="172" t="s">
        <v>334</v>
      </c>
      <c r="H153" s="171" t="s">
        <v>1</v>
      </c>
      <c r="I153" s="173"/>
      <c r="L153" s="170"/>
      <c r="M153" s="174"/>
      <c r="T153" s="175"/>
      <c r="AT153" s="171" t="s">
        <v>252</v>
      </c>
      <c r="AU153" s="171" t="s">
        <v>87</v>
      </c>
      <c r="AV153" s="14" t="s">
        <v>85</v>
      </c>
      <c r="AW153" s="14" t="s">
        <v>32</v>
      </c>
      <c r="AX153" s="14" t="s">
        <v>77</v>
      </c>
      <c r="AY153" s="171" t="s">
        <v>175</v>
      </c>
    </row>
    <row r="154" spans="2:65" s="12" customFormat="1">
      <c r="B154" s="154"/>
      <c r="D154" s="145" t="s">
        <v>252</v>
      </c>
      <c r="E154" s="155" t="s">
        <v>1</v>
      </c>
      <c r="F154" s="156" t="s">
        <v>335</v>
      </c>
      <c r="H154" s="157">
        <v>84.42</v>
      </c>
      <c r="I154" s="158"/>
      <c r="L154" s="154"/>
      <c r="M154" s="159"/>
      <c r="T154" s="160"/>
      <c r="AT154" s="155" t="s">
        <v>252</v>
      </c>
      <c r="AU154" s="155" t="s">
        <v>87</v>
      </c>
      <c r="AV154" s="12" t="s">
        <v>87</v>
      </c>
      <c r="AW154" s="12" t="s">
        <v>32</v>
      </c>
      <c r="AX154" s="12" t="s">
        <v>77</v>
      </c>
      <c r="AY154" s="155" t="s">
        <v>175</v>
      </c>
    </row>
    <row r="155" spans="2:65" s="12" customFormat="1">
      <c r="B155" s="154"/>
      <c r="D155" s="145" t="s">
        <v>252</v>
      </c>
      <c r="E155" s="155" t="s">
        <v>1</v>
      </c>
      <c r="F155" s="156" t="s">
        <v>336</v>
      </c>
      <c r="H155" s="157">
        <v>7.2</v>
      </c>
      <c r="I155" s="158"/>
      <c r="L155" s="154"/>
      <c r="M155" s="159"/>
      <c r="T155" s="160"/>
      <c r="AT155" s="155" t="s">
        <v>252</v>
      </c>
      <c r="AU155" s="155" t="s">
        <v>87</v>
      </c>
      <c r="AV155" s="12" t="s">
        <v>87</v>
      </c>
      <c r="AW155" s="12" t="s">
        <v>32</v>
      </c>
      <c r="AX155" s="12" t="s">
        <v>77</v>
      </c>
      <c r="AY155" s="155" t="s">
        <v>175</v>
      </c>
    </row>
    <row r="156" spans="2:65" s="12" customFormat="1">
      <c r="B156" s="154"/>
      <c r="D156" s="145" t="s">
        <v>252</v>
      </c>
      <c r="E156" s="155" t="s">
        <v>1</v>
      </c>
      <c r="F156" s="156" t="s">
        <v>337</v>
      </c>
      <c r="H156" s="157">
        <v>5.7</v>
      </c>
      <c r="I156" s="158"/>
      <c r="L156" s="154"/>
      <c r="M156" s="159"/>
      <c r="T156" s="160"/>
      <c r="AT156" s="155" t="s">
        <v>252</v>
      </c>
      <c r="AU156" s="155" t="s">
        <v>87</v>
      </c>
      <c r="AV156" s="12" t="s">
        <v>87</v>
      </c>
      <c r="AW156" s="12" t="s">
        <v>32</v>
      </c>
      <c r="AX156" s="12" t="s">
        <v>77</v>
      </c>
      <c r="AY156" s="155" t="s">
        <v>175</v>
      </c>
    </row>
    <row r="157" spans="2:65" s="12" customFormat="1">
      <c r="B157" s="154"/>
      <c r="D157" s="145" t="s">
        <v>252</v>
      </c>
      <c r="E157" s="155" t="s">
        <v>1</v>
      </c>
      <c r="F157" s="156" t="s">
        <v>338</v>
      </c>
      <c r="H157" s="157">
        <v>2.25</v>
      </c>
      <c r="I157" s="158"/>
      <c r="L157" s="154"/>
      <c r="M157" s="159"/>
      <c r="T157" s="160"/>
      <c r="AT157" s="155" t="s">
        <v>252</v>
      </c>
      <c r="AU157" s="155" t="s">
        <v>87</v>
      </c>
      <c r="AV157" s="12" t="s">
        <v>87</v>
      </c>
      <c r="AW157" s="12" t="s">
        <v>32</v>
      </c>
      <c r="AX157" s="12" t="s">
        <v>77</v>
      </c>
      <c r="AY157" s="155" t="s">
        <v>175</v>
      </c>
    </row>
    <row r="158" spans="2:65" s="15" customFormat="1">
      <c r="B158" s="176"/>
      <c r="D158" s="145" t="s">
        <v>252</v>
      </c>
      <c r="E158" s="177" t="s">
        <v>1</v>
      </c>
      <c r="F158" s="178" t="s">
        <v>339</v>
      </c>
      <c r="H158" s="179">
        <v>99.570000000000007</v>
      </c>
      <c r="I158" s="180"/>
      <c r="L158" s="176"/>
      <c r="M158" s="181"/>
      <c r="T158" s="182"/>
      <c r="AT158" s="177" t="s">
        <v>252</v>
      </c>
      <c r="AU158" s="177" t="s">
        <v>87</v>
      </c>
      <c r="AV158" s="15" t="s">
        <v>187</v>
      </c>
      <c r="AW158" s="15" t="s">
        <v>32</v>
      </c>
      <c r="AX158" s="15" t="s">
        <v>77</v>
      </c>
      <c r="AY158" s="177" t="s">
        <v>175</v>
      </c>
    </row>
    <row r="159" spans="2:65" s="12" customFormat="1">
      <c r="B159" s="154"/>
      <c r="D159" s="145" t="s">
        <v>252</v>
      </c>
      <c r="E159" s="155" t="s">
        <v>1</v>
      </c>
      <c r="F159" s="156" t="s">
        <v>340</v>
      </c>
      <c r="H159" s="157">
        <v>10</v>
      </c>
      <c r="I159" s="158"/>
      <c r="L159" s="154"/>
      <c r="M159" s="159"/>
      <c r="T159" s="160"/>
      <c r="AT159" s="155" t="s">
        <v>252</v>
      </c>
      <c r="AU159" s="155" t="s">
        <v>87</v>
      </c>
      <c r="AV159" s="12" t="s">
        <v>87</v>
      </c>
      <c r="AW159" s="12" t="s">
        <v>32</v>
      </c>
      <c r="AX159" s="12" t="s">
        <v>77</v>
      </c>
      <c r="AY159" s="155" t="s">
        <v>175</v>
      </c>
    </row>
    <row r="160" spans="2:65" s="13" customFormat="1">
      <c r="B160" s="163"/>
      <c r="D160" s="145" t="s">
        <v>252</v>
      </c>
      <c r="E160" s="164" t="s">
        <v>1</v>
      </c>
      <c r="F160" s="165" t="s">
        <v>294</v>
      </c>
      <c r="H160" s="166">
        <v>109.57000000000001</v>
      </c>
      <c r="I160" s="167"/>
      <c r="L160" s="163"/>
      <c r="M160" s="168"/>
      <c r="T160" s="169"/>
      <c r="AT160" s="164" t="s">
        <v>252</v>
      </c>
      <c r="AU160" s="164" t="s">
        <v>87</v>
      </c>
      <c r="AV160" s="13" t="s">
        <v>193</v>
      </c>
      <c r="AW160" s="13" t="s">
        <v>32</v>
      </c>
      <c r="AX160" s="13" t="s">
        <v>85</v>
      </c>
      <c r="AY160" s="164" t="s">
        <v>175</v>
      </c>
    </row>
    <row r="161" spans="2:65" s="1" customFormat="1" ht="16.5" customHeight="1">
      <c r="B161" s="32"/>
      <c r="C161" s="132" t="s">
        <v>115</v>
      </c>
      <c r="D161" s="132" t="s">
        <v>178</v>
      </c>
      <c r="E161" s="133" t="s">
        <v>341</v>
      </c>
      <c r="F161" s="134" t="s">
        <v>342</v>
      </c>
      <c r="G161" s="135" t="s">
        <v>318</v>
      </c>
      <c r="H161" s="136">
        <v>186</v>
      </c>
      <c r="I161" s="137"/>
      <c r="J161" s="138">
        <f>ROUND(I161*H161,2)</f>
        <v>0</v>
      </c>
      <c r="K161" s="134" t="s">
        <v>1</v>
      </c>
      <c r="L161" s="32"/>
      <c r="M161" s="139" t="s">
        <v>1</v>
      </c>
      <c r="N161" s="140" t="s">
        <v>42</v>
      </c>
      <c r="P161" s="141">
        <f>O161*H161</f>
        <v>0</v>
      </c>
      <c r="Q161" s="141">
        <v>0</v>
      </c>
      <c r="R161" s="141">
        <f>Q161*H161</f>
        <v>0</v>
      </c>
      <c r="S161" s="141">
        <v>0.02</v>
      </c>
      <c r="T161" s="142">
        <f>S161*H161</f>
        <v>3.72</v>
      </c>
      <c r="AR161" s="143" t="s">
        <v>193</v>
      </c>
      <c r="AT161" s="143" t="s">
        <v>178</v>
      </c>
      <c r="AU161" s="143" t="s">
        <v>87</v>
      </c>
      <c r="AY161" s="17" t="s">
        <v>175</v>
      </c>
      <c r="BE161" s="144">
        <f>IF(N161="základní",J161,0)</f>
        <v>0</v>
      </c>
      <c r="BF161" s="144">
        <f>IF(N161="snížená",J161,0)</f>
        <v>0</v>
      </c>
      <c r="BG161" s="144">
        <f>IF(N161="zákl. přenesená",J161,0)</f>
        <v>0</v>
      </c>
      <c r="BH161" s="144">
        <f>IF(N161="sníž. přenesená",J161,0)</f>
        <v>0</v>
      </c>
      <c r="BI161" s="144">
        <f>IF(N161="nulová",J161,0)</f>
        <v>0</v>
      </c>
      <c r="BJ161" s="17" t="s">
        <v>85</v>
      </c>
      <c r="BK161" s="144">
        <f>ROUND(I161*H161,2)</f>
        <v>0</v>
      </c>
      <c r="BL161" s="17" t="s">
        <v>193</v>
      </c>
      <c r="BM161" s="143" t="s">
        <v>343</v>
      </c>
    </row>
    <row r="162" spans="2:65" s="12" customFormat="1">
      <c r="B162" s="154"/>
      <c r="D162" s="145" t="s">
        <v>252</v>
      </c>
      <c r="E162" s="155" t="s">
        <v>1</v>
      </c>
      <c r="F162" s="156" t="s">
        <v>344</v>
      </c>
      <c r="H162" s="157">
        <v>186</v>
      </c>
      <c r="I162" s="158"/>
      <c r="L162" s="154"/>
      <c r="M162" s="159"/>
      <c r="T162" s="160"/>
      <c r="AT162" s="155" t="s">
        <v>252</v>
      </c>
      <c r="AU162" s="155" t="s">
        <v>87</v>
      </c>
      <c r="AV162" s="12" t="s">
        <v>87</v>
      </c>
      <c r="AW162" s="12" t="s">
        <v>32</v>
      </c>
      <c r="AX162" s="12" t="s">
        <v>85</v>
      </c>
      <c r="AY162" s="155" t="s">
        <v>175</v>
      </c>
    </row>
    <row r="163" spans="2:65" s="1" customFormat="1" ht="16.5" customHeight="1">
      <c r="B163" s="32"/>
      <c r="C163" s="132" t="s">
        <v>8</v>
      </c>
      <c r="D163" s="132" t="s">
        <v>178</v>
      </c>
      <c r="E163" s="133" t="s">
        <v>345</v>
      </c>
      <c r="F163" s="134" t="s">
        <v>346</v>
      </c>
      <c r="G163" s="135" t="s">
        <v>219</v>
      </c>
      <c r="H163" s="136">
        <v>1</v>
      </c>
      <c r="I163" s="137"/>
      <c r="J163" s="138">
        <f>ROUND(I163*H163,2)</f>
        <v>0</v>
      </c>
      <c r="K163" s="134" t="s">
        <v>1</v>
      </c>
      <c r="L163" s="32"/>
      <c r="M163" s="139" t="s">
        <v>1</v>
      </c>
      <c r="N163" s="140" t="s">
        <v>42</v>
      </c>
      <c r="P163" s="141">
        <f>O163*H163</f>
        <v>0</v>
      </c>
      <c r="Q163" s="141">
        <v>0</v>
      </c>
      <c r="R163" s="141">
        <f>Q163*H163</f>
        <v>0</v>
      </c>
      <c r="S163" s="141">
        <v>0.1</v>
      </c>
      <c r="T163" s="142">
        <f>S163*H163</f>
        <v>0.1</v>
      </c>
      <c r="AR163" s="143" t="s">
        <v>193</v>
      </c>
      <c r="AT163" s="143" t="s">
        <v>178</v>
      </c>
      <c r="AU163" s="143" t="s">
        <v>87</v>
      </c>
      <c r="AY163" s="17" t="s">
        <v>175</v>
      </c>
      <c r="BE163" s="144">
        <f>IF(N163="základní",J163,0)</f>
        <v>0</v>
      </c>
      <c r="BF163" s="144">
        <f>IF(N163="snížená",J163,0)</f>
        <v>0</v>
      </c>
      <c r="BG163" s="144">
        <f>IF(N163="zákl. přenesená",J163,0)</f>
        <v>0</v>
      </c>
      <c r="BH163" s="144">
        <f>IF(N163="sníž. přenesená",J163,0)</f>
        <v>0</v>
      </c>
      <c r="BI163" s="144">
        <f>IF(N163="nulová",J163,0)</f>
        <v>0</v>
      </c>
      <c r="BJ163" s="17" t="s">
        <v>85</v>
      </c>
      <c r="BK163" s="144">
        <f>ROUND(I163*H163,2)</f>
        <v>0</v>
      </c>
      <c r="BL163" s="17" t="s">
        <v>193</v>
      </c>
      <c r="BM163" s="143" t="s">
        <v>347</v>
      </c>
    </row>
    <row r="164" spans="2:65" s="1" customFormat="1" ht="16.5" customHeight="1">
      <c r="B164" s="32"/>
      <c r="C164" s="132" t="s">
        <v>120</v>
      </c>
      <c r="D164" s="132" t="s">
        <v>178</v>
      </c>
      <c r="E164" s="133" t="s">
        <v>348</v>
      </c>
      <c r="F164" s="134" t="s">
        <v>349</v>
      </c>
      <c r="G164" s="135" t="s">
        <v>219</v>
      </c>
      <c r="H164" s="136">
        <v>4</v>
      </c>
      <c r="I164" s="137"/>
      <c r="J164" s="138">
        <f>ROUND(I164*H164,2)</f>
        <v>0</v>
      </c>
      <c r="K164" s="134" t="s">
        <v>1</v>
      </c>
      <c r="L164" s="32"/>
      <c r="M164" s="139" t="s">
        <v>1</v>
      </c>
      <c r="N164" s="140" t="s">
        <v>42</v>
      </c>
      <c r="P164" s="141">
        <f>O164*H164</f>
        <v>0</v>
      </c>
      <c r="Q164" s="141">
        <v>0</v>
      </c>
      <c r="R164" s="141">
        <f>Q164*H164</f>
        <v>0</v>
      </c>
      <c r="S164" s="141">
        <v>0.1</v>
      </c>
      <c r="T164" s="142">
        <f>S164*H164</f>
        <v>0.4</v>
      </c>
      <c r="AR164" s="143" t="s">
        <v>193</v>
      </c>
      <c r="AT164" s="143" t="s">
        <v>178</v>
      </c>
      <c r="AU164" s="143" t="s">
        <v>87</v>
      </c>
      <c r="AY164" s="17" t="s">
        <v>175</v>
      </c>
      <c r="BE164" s="144">
        <f>IF(N164="základní",J164,0)</f>
        <v>0</v>
      </c>
      <c r="BF164" s="144">
        <f>IF(N164="snížená",J164,0)</f>
        <v>0</v>
      </c>
      <c r="BG164" s="144">
        <f>IF(N164="zákl. přenesená",J164,0)</f>
        <v>0</v>
      </c>
      <c r="BH164" s="144">
        <f>IF(N164="sníž. přenesená",J164,0)</f>
        <v>0</v>
      </c>
      <c r="BI164" s="144">
        <f>IF(N164="nulová",J164,0)</f>
        <v>0</v>
      </c>
      <c r="BJ164" s="17" t="s">
        <v>85</v>
      </c>
      <c r="BK164" s="144">
        <f>ROUND(I164*H164,2)</f>
        <v>0</v>
      </c>
      <c r="BL164" s="17" t="s">
        <v>193</v>
      </c>
      <c r="BM164" s="143" t="s">
        <v>350</v>
      </c>
    </row>
    <row r="165" spans="2:65" s="1" customFormat="1" ht="16.5" customHeight="1">
      <c r="B165" s="32"/>
      <c r="C165" s="132" t="s">
        <v>123</v>
      </c>
      <c r="D165" s="132" t="s">
        <v>178</v>
      </c>
      <c r="E165" s="133" t="s">
        <v>351</v>
      </c>
      <c r="F165" s="134" t="s">
        <v>352</v>
      </c>
      <c r="G165" s="135" t="s">
        <v>219</v>
      </c>
      <c r="H165" s="136">
        <v>1</v>
      </c>
      <c r="I165" s="137"/>
      <c r="J165" s="138">
        <f>ROUND(I165*H165,2)</f>
        <v>0</v>
      </c>
      <c r="K165" s="134" t="s">
        <v>1</v>
      </c>
      <c r="L165" s="32"/>
      <c r="M165" s="139" t="s">
        <v>1</v>
      </c>
      <c r="N165" s="140" t="s">
        <v>42</v>
      </c>
      <c r="P165" s="141">
        <f>O165*H165</f>
        <v>0</v>
      </c>
      <c r="Q165" s="141">
        <v>0</v>
      </c>
      <c r="R165" s="141">
        <f>Q165*H165</f>
        <v>0</v>
      </c>
      <c r="S165" s="141">
        <v>0.5</v>
      </c>
      <c r="T165" s="142">
        <f>S165*H165</f>
        <v>0.5</v>
      </c>
      <c r="AR165" s="143" t="s">
        <v>193</v>
      </c>
      <c r="AT165" s="143" t="s">
        <v>178</v>
      </c>
      <c r="AU165" s="143" t="s">
        <v>87</v>
      </c>
      <c r="AY165" s="17" t="s">
        <v>175</v>
      </c>
      <c r="BE165" s="144">
        <f>IF(N165="základní",J165,0)</f>
        <v>0</v>
      </c>
      <c r="BF165" s="144">
        <f>IF(N165="snížená",J165,0)</f>
        <v>0</v>
      </c>
      <c r="BG165" s="144">
        <f>IF(N165="zákl. přenesená",J165,0)</f>
        <v>0</v>
      </c>
      <c r="BH165" s="144">
        <f>IF(N165="sníž. přenesená",J165,0)</f>
        <v>0</v>
      </c>
      <c r="BI165" s="144">
        <f>IF(N165="nulová",J165,0)</f>
        <v>0</v>
      </c>
      <c r="BJ165" s="17" t="s">
        <v>85</v>
      </c>
      <c r="BK165" s="144">
        <f>ROUND(I165*H165,2)</f>
        <v>0</v>
      </c>
      <c r="BL165" s="17" t="s">
        <v>193</v>
      </c>
      <c r="BM165" s="143" t="s">
        <v>353</v>
      </c>
    </row>
    <row r="166" spans="2:65" s="1" customFormat="1" ht="16.5" customHeight="1">
      <c r="B166" s="32"/>
      <c r="C166" s="132" t="s">
        <v>126</v>
      </c>
      <c r="D166" s="132" t="s">
        <v>178</v>
      </c>
      <c r="E166" s="133" t="s">
        <v>354</v>
      </c>
      <c r="F166" s="134" t="s">
        <v>355</v>
      </c>
      <c r="G166" s="135" t="s">
        <v>181</v>
      </c>
      <c r="H166" s="136">
        <v>1</v>
      </c>
      <c r="I166" s="137"/>
      <c r="J166" s="138">
        <f>ROUND(I166*H166,2)</f>
        <v>0</v>
      </c>
      <c r="K166" s="134" t="s">
        <v>1</v>
      </c>
      <c r="L166" s="32"/>
      <c r="M166" s="139" t="s">
        <v>1</v>
      </c>
      <c r="N166" s="140" t="s">
        <v>42</v>
      </c>
      <c r="P166" s="141">
        <f>O166*H166</f>
        <v>0</v>
      </c>
      <c r="Q166" s="141">
        <v>0</v>
      </c>
      <c r="R166" s="141">
        <f>Q166*H166</f>
        <v>0</v>
      </c>
      <c r="S166" s="141">
        <v>0.2</v>
      </c>
      <c r="T166" s="142">
        <f>S166*H166</f>
        <v>0.2</v>
      </c>
      <c r="AR166" s="143" t="s">
        <v>193</v>
      </c>
      <c r="AT166" s="143" t="s">
        <v>178</v>
      </c>
      <c r="AU166" s="143" t="s">
        <v>87</v>
      </c>
      <c r="AY166" s="17" t="s">
        <v>175</v>
      </c>
      <c r="BE166" s="144">
        <f>IF(N166="základní",J166,0)</f>
        <v>0</v>
      </c>
      <c r="BF166" s="144">
        <f>IF(N166="snížená",J166,0)</f>
        <v>0</v>
      </c>
      <c r="BG166" s="144">
        <f>IF(N166="zákl. přenesená",J166,0)</f>
        <v>0</v>
      </c>
      <c r="BH166" s="144">
        <f>IF(N166="sníž. přenesená",J166,0)</f>
        <v>0</v>
      </c>
      <c r="BI166" s="144">
        <f>IF(N166="nulová",J166,0)</f>
        <v>0</v>
      </c>
      <c r="BJ166" s="17" t="s">
        <v>85</v>
      </c>
      <c r="BK166" s="144">
        <f>ROUND(I166*H166,2)</f>
        <v>0</v>
      </c>
      <c r="BL166" s="17" t="s">
        <v>193</v>
      </c>
      <c r="BM166" s="143" t="s">
        <v>356</v>
      </c>
    </row>
    <row r="167" spans="2:65" s="1" customFormat="1" ht="16.5" customHeight="1">
      <c r="B167" s="32"/>
      <c r="C167" s="132" t="s">
        <v>129</v>
      </c>
      <c r="D167" s="132" t="s">
        <v>178</v>
      </c>
      <c r="E167" s="133" t="s">
        <v>357</v>
      </c>
      <c r="F167" s="134" t="s">
        <v>358</v>
      </c>
      <c r="G167" s="135" t="s">
        <v>181</v>
      </c>
      <c r="H167" s="136">
        <v>1</v>
      </c>
      <c r="I167" s="137"/>
      <c r="J167" s="138">
        <f>ROUND(I167*H167,2)</f>
        <v>0</v>
      </c>
      <c r="K167" s="134" t="s">
        <v>1</v>
      </c>
      <c r="L167" s="32"/>
      <c r="M167" s="139" t="s">
        <v>1</v>
      </c>
      <c r="N167" s="140" t="s">
        <v>42</v>
      </c>
      <c r="P167" s="141">
        <f>O167*H167</f>
        <v>0</v>
      </c>
      <c r="Q167" s="141">
        <v>0</v>
      </c>
      <c r="R167" s="141">
        <f>Q167*H167</f>
        <v>0</v>
      </c>
      <c r="S167" s="141">
        <v>0</v>
      </c>
      <c r="T167" s="142">
        <f>S167*H167</f>
        <v>0</v>
      </c>
      <c r="AR167" s="143" t="s">
        <v>193</v>
      </c>
      <c r="AT167" s="143" t="s">
        <v>178</v>
      </c>
      <c r="AU167" s="143" t="s">
        <v>87</v>
      </c>
      <c r="AY167" s="17" t="s">
        <v>175</v>
      </c>
      <c r="BE167" s="144">
        <f>IF(N167="základní",J167,0)</f>
        <v>0</v>
      </c>
      <c r="BF167" s="144">
        <f>IF(N167="snížená",J167,0)</f>
        <v>0</v>
      </c>
      <c r="BG167" s="144">
        <f>IF(N167="zákl. přenesená",J167,0)</f>
        <v>0</v>
      </c>
      <c r="BH167" s="144">
        <f>IF(N167="sníž. přenesená",J167,0)</f>
        <v>0</v>
      </c>
      <c r="BI167" s="144">
        <f>IF(N167="nulová",J167,0)</f>
        <v>0</v>
      </c>
      <c r="BJ167" s="17" t="s">
        <v>85</v>
      </c>
      <c r="BK167" s="144">
        <f>ROUND(I167*H167,2)</f>
        <v>0</v>
      </c>
      <c r="BL167" s="17" t="s">
        <v>193</v>
      </c>
      <c r="BM167" s="143" t="s">
        <v>359</v>
      </c>
    </row>
    <row r="168" spans="2:65" s="11" customFormat="1" ht="22.9" customHeight="1">
      <c r="B168" s="120"/>
      <c r="D168" s="121" t="s">
        <v>76</v>
      </c>
      <c r="E168" s="130" t="s">
        <v>360</v>
      </c>
      <c r="F168" s="130" t="s">
        <v>361</v>
      </c>
      <c r="I168" s="123"/>
      <c r="J168" s="131">
        <f>BK168</f>
        <v>0</v>
      </c>
      <c r="L168" s="120"/>
      <c r="M168" s="125"/>
      <c r="P168" s="126">
        <f>SUM(P169:P181)</f>
        <v>0</v>
      </c>
      <c r="R168" s="126">
        <f>SUM(R169:R181)</f>
        <v>0</v>
      </c>
      <c r="T168" s="127">
        <f>SUM(T169:T181)</f>
        <v>0</v>
      </c>
      <c r="AR168" s="121" t="s">
        <v>85</v>
      </c>
      <c r="AT168" s="128" t="s">
        <v>76</v>
      </c>
      <c r="AU168" s="128" t="s">
        <v>85</v>
      </c>
      <c r="AY168" s="121" t="s">
        <v>175</v>
      </c>
      <c r="BK168" s="129">
        <f>SUM(BK169:BK181)</f>
        <v>0</v>
      </c>
    </row>
    <row r="169" spans="2:65" s="1" customFormat="1" ht="16.5" customHeight="1">
      <c r="B169" s="32"/>
      <c r="C169" s="132" t="s">
        <v>132</v>
      </c>
      <c r="D169" s="132" t="s">
        <v>178</v>
      </c>
      <c r="E169" s="133" t="s">
        <v>362</v>
      </c>
      <c r="F169" s="134" t="s">
        <v>363</v>
      </c>
      <c r="G169" s="135" t="s">
        <v>364</v>
      </c>
      <c r="H169" s="214">
        <v>1497.877</v>
      </c>
      <c r="I169" s="137"/>
      <c r="J169" s="138">
        <f>ROUND(I169*H169,2)</f>
        <v>0</v>
      </c>
      <c r="K169" s="134" t="s">
        <v>250</v>
      </c>
      <c r="L169" s="32"/>
      <c r="M169" s="139" t="s">
        <v>1</v>
      </c>
      <c r="N169" s="140" t="s">
        <v>42</v>
      </c>
      <c r="P169" s="141">
        <f>O169*H169</f>
        <v>0</v>
      </c>
      <c r="Q169" s="141">
        <v>0</v>
      </c>
      <c r="R169" s="141">
        <f>Q169*H169</f>
        <v>0</v>
      </c>
      <c r="S169" s="141">
        <v>0</v>
      </c>
      <c r="T169" s="142">
        <f>S169*H169</f>
        <v>0</v>
      </c>
      <c r="AR169" s="143" t="s">
        <v>193</v>
      </c>
      <c r="AT169" s="143" t="s">
        <v>178</v>
      </c>
      <c r="AU169" s="143" t="s">
        <v>87</v>
      </c>
      <c r="AY169" s="17" t="s">
        <v>175</v>
      </c>
      <c r="BE169" s="144">
        <f>IF(N169="základní",J169,0)</f>
        <v>0</v>
      </c>
      <c r="BF169" s="144">
        <f>IF(N169="snížená",J169,0)</f>
        <v>0</v>
      </c>
      <c r="BG169" s="144">
        <f>IF(N169="zákl. přenesená",J169,0)</f>
        <v>0</v>
      </c>
      <c r="BH169" s="144">
        <f>IF(N169="sníž. přenesená",J169,0)</f>
        <v>0</v>
      </c>
      <c r="BI169" s="144">
        <f>IF(N169="nulová",J169,0)</f>
        <v>0</v>
      </c>
      <c r="BJ169" s="17" t="s">
        <v>85</v>
      </c>
      <c r="BK169" s="144">
        <f>ROUND(I169*H169,2)</f>
        <v>0</v>
      </c>
      <c r="BL169" s="17" t="s">
        <v>193</v>
      </c>
      <c r="BM169" s="143" t="s">
        <v>365</v>
      </c>
    </row>
    <row r="170" spans="2:65" s="1" customFormat="1" ht="16.5" customHeight="1">
      <c r="B170" s="32"/>
      <c r="C170" s="132" t="s">
        <v>135</v>
      </c>
      <c r="D170" s="132" t="s">
        <v>178</v>
      </c>
      <c r="E170" s="133" t="s">
        <v>366</v>
      </c>
      <c r="F170" s="134" t="s">
        <v>367</v>
      </c>
      <c r="G170" s="135" t="s">
        <v>364</v>
      </c>
      <c r="H170" s="214">
        <v>1497.877</v>
      </c>
      <c r="I170" s="137"/>
      <c r="J170" s="138">
        <f>ROUND(I170*H170,2)</f>
        <v>0</v>
      </c>
      <c r="K170" s="134" t="s">
        <v>250</v>
      </c>
      <c r="L170" s="32"/>
      <c r="M170" s="139" t="s">
        <v>1</v>
      </c>
      <c r="N170" s="140" t="s">
        <v>42</v>
      </c>
      <c r="P170" s="141">
        <f>O170*H170</f>
        <v>0</v>
      </c>
      <c r="Q170" s="141">
        <v>0</v>
      </c>
      <c r="R170" s="141">
        <f>Q170*H170</f>
        <v>0</v>
      </c>
      <c r="S170" s="141">
        <v>0</v>
      </c>
      <c r="T170" s="142">
        <f>S170*H170</f>
        <v>0</v>
      </c>
      <c r="AR170" s="143" t="s">
        <v>193</v>
      </c>
      <c r="AT170" s="143" t="s">
        <v>178</v>
      </c>
      <c r="AU170" s="143" t="s">
        <v>87</v>
      </c>
      <c r="AY170" s="17" t="s">
        <v>175</v>
      </c>
      <c r="BE170" s="144">
        <f>IF(N170="základní",J170,0)</f>
        <v>0</v>
      </c>
      <c r="BF170" s="144">
        <f>IF(N170="snížená",J170,0)</f>
        <v>0</v>
      </c>
      <c r="BG170" s="144">
        <f>IF(N170="zákl. přenesená",J170,0)</f>
        <v>0</v>
      </c>
      <c r="BH170" s="144">
        <f>IF(N170="sníž. přenesená",J170,0)</f>
        <v>0</v>
      </c>
      <c r="BI170" s="144">
        <f>IF(N170="nulová",J170,0)</f>
        <v>0</v>
      </c>
      <c r="BJ170" s="17" t="s">
        <v>85</v>
      </c>
      <c r="BK170" s="144">
        <f>ROUND(I170*H170,2)</f>
        <v>0</v>
      </c>
      <c r="BL170" s="17" t="s">
        <v>193</v>
      </c>
      <c r="BM170" s="143" t="s">
        <v>368</v>
      </c>
    </row>
    <row r="171" spans="2:65" s="1" customFormat="1" ht="19.5">
      <c r="B171" s="32"/>
      <c r="D171" s="145" t="s">
        <v>196</v>
      </c>
      <c r="F171" s="146" t="s">
        <v>369</v>
      </c>
      <c r="I171" s="147"/>
      <c r="L171" s="32"/>
      <c r="M171" s="148"/>
      <c r="T171" s="56"/>
      <c r="AT171" s="17" t="s">
        <v>196</v>
      </c>
      <c r="AU171" s="17" t="s">
        <v>87</v>
      </c>
    </row>
    <row r="172" spans="2:65" s="1" customFormat="1" ht="21.75" customHeight="1">
      <c r="B172" s="32"/>
      <c r="C172" s="132" t="s">
        <v>138</v>
      </c>
      <c r="D172" s="132" t="s">
        <v>178</v>
      </c>
      <c r="E172" s="133" t="s">
        <v>370</v>
      </c>
      <c r="F172" s="134" t="s">
        <v>371</v>
      </c>
      <c r="G172" s="135" t="s">
        <v>364</v>
      </c>
      <c r="H172" s="214">
        <v>922.45899999999995</v>
      </c>
      <c r="I172" s="137"/>
      <c r="J172" s="138">
        <f>ROUND(I172*H172,2)</f>
        <v>0</v>
      </c>
      <c r="K172" s="134" t="s">
        <v>250</v>
      </c>
      <c r="L172" s="32"/>
      <c r="M172" s="139" t="s">
        <v>1</v>
      </c>
      <c r="N172" s="140" t="s">
        <v>42</v>
      </c>
      <c r="P172" s="141">
        <f>O172*H172</f>
        <v>0</v>
      </c>
      <c r="Q172" s="141">
        <v>0</v>
      </c>
      <c r="R172" s="141">
        <f>Q172*H172</f>
        <v>0</v>
      </c>
      <c r="S172" s="141">
        <v>0</v>
      </c>
      <c r="T172" s="142">
        <f>S172*H172</f>
        <v>0</v>
      </c>
      <c r="AR172" s="143" t="s">
        <v>193</v>
      </c>
      <c r="AT172" s="143" t="s">
        <v>178</v>
      </c>
      <c r="AU172" s="143" t="s">
        <v>87</v>
      </c>
      <c r="AY172" s="17" t="s">
        <v>175</v>
      </c>
      <c r="BE172" s="144">
        <f>IF(N172="základní",J172,0)</f>
        <v>0</v>
      </c>
      <c r="BF172" s="144">
        <f>IF(N172="snížená",J172,0)</f>
        <v>0</v>
      </c>
      <c r="BG172" s="144">
        <f>IF(N172="zákl. přenesená",J172,0)</f>
        <v>0</v>
      </c>
      <c r="BH172" s="144">
        <f>IF(N172="sníž. přenesená",J172,0)</f>
        <v>0</v>
      </c>
      <c r="BI172" s="144">
        <f>IF(N172="nulová",J172,0)</f>
        <v>0</v>
      </c>
      <c r="BJ172" s="17" t="s">
        <v>85</v>
      </c>
      <c r="BK172" s="144">
        <f>ROUND(I172*H172,2)</f>
        <v>0</v>
      </c>
      <c r="BL172" s="17" t="s">
        <v>193</v>
      </c>
      <c r="BM172" s="143" t="s">
        <v>372</v>
      </c>
    </row>
    <row r="173" spans="2:65" s="12" customFormat="1">
      <c r="B173" s="154"/>
      <c r="D173" s="145" t="s">
        <v>252</v>
      </c>
      <c r="E173" s="155" t="s">
        <v>1</v>
      </c>
      <c r="F173" s="156" t="s">
        <v>373</v>
      </c>
      <c r="H173" s="157">
        <v>1497.877</v>
      </c>
      <c r="I173" s="158"/>
      <c r="L173" s="154"/>
      <c r="M173" s="159"/>
      <c r="T173" s="160"/>
      <c r="AT173" s="155" t="s">
        <v>252</v>
      </c>
      <c r="AU173" s="155" t="s">
        <v>87</v>
      </c>
      <c r="AV173" s="12" t="s">
        <v>87</v>
      </c>
      <c r="AW173" s="12" t="s">
        <v>32</v>
      </c>
      <c r="AX173" s="12" t="s">
        <v>77</v>
      </c>
      <c r="AY173" s="155" t="s">
        <v>175</v>
      </c>
    </row>
    <row r="174" spans="2:65" s="12" customFormat="1">
      <c r="B174" s="154"/>
      <c r="D174" s="145" t="s">
        <v>252</v>
      </c>
      <c r="E174" s="155" t="s">
        <v>1</v>
      </c>
      <c r="F174" s="156" t="s">
        <v>374</v>
      </c>
      <c r="H174" s="157">
        <v>-575.41800000000001</v>
      </c>
      <c r="I174" s="158"/>
      <c r="L174" s="154"/>
      <c r="M174" s="159"/>
      <c r="T174" s="160"/>
      <c r="AT174" s="155" t="s">
        <v>252</v>
      </c>
      <c r="AU174" s="155" t="s">
        <v>87</v>
      </c>
      <c r="AV174" s="12" t="s">
        <v>87</v>
      </c>
      <c r="AW174" s="12" t="s">
        <v>32</v>
      </c>
      <c r="AX174" s="12" t="s">
        <v>77</v>
      </c>
      <c r="AY174" s="155" t="s">
        <v>175</v>
      </c>
    </row>
    <row r="175" spans="2:65" s="13" customFormat="1">
      <c r="B175" s="163"/>
      <c r="D175" s="145" t="s">
        <v>252</v>
      </c>
      <c r="E175" s="164" t="s">
        <v>1</v>
      </c>
      <c r="F175" s="165" t="s">
        <v>294</v>
      </c>
      <c r="H175" s="166">
        <v>922.45899999999995</v>
      </c>
      <c r="I175" s="167"/>
      <c r="L175" s="163"/>
      <c r="M175" s="168"/>
      <c r="T175" s="169"/>
      <c r="AT175" s="164" t="s">
        <v>252</v>
      </c>
      <c r="AU175" s="164" t="s">
        <v>87</v>
      </c>
      <c r="AV175" s="13" t="s">
        <v>193</v>
      </c>
      <c r="AW175" s="13" t="s">
        <v>32</v>
      </c>
      <c r="AX175" s="13" t="s">
        <v>85</v>
      </c>
      <c r="AY175" s="164" t="s">
        <v>175</v>
      </c>
    </row>
    <row r="176" spans="2:65" s="1" customFormat="1" ht="21.75" customHeight="1">
      <c r="B176" s="32"/>
      <c r="C176" s="132">
        <v>20</v>
      </c>
      <c r="D176" s="132" t="s">
        <v>178</v>
      </c>
      <c r="E176" s="133" t="s">
        <v>379</v>
      </c>
      <c r="F176" s="134" t="s">
        <v>380</v>
      </c>
      <c r="G176" s="135" t="s">
        <v>364</v>
      </c>
      <c r="H176" s="136">
        <v>268.04000000000002</v>
      </c>
      <c r="I176" s="137"/>
      <c r="J176" s="138">
        <f t="shared" ref="J176:J181" si="0">ROUND(I176*H176,2)</f>
        <v>0</v>
      </c>
      <c r="K176" s="134" t="s">
        <v>377</v>
      </c>
      <c r="L176" s="32"/>
      <c r="M176" s="139" t="s">
        <v>1</v>
      </c>
      <c r="N176" s="140" t="s">
        <v>42</v>
      </c>
      <c r="P176" s="141">
        <f t="shared" ref="P176:P181" si="1">O176*H176</f>
        <v>0</v>
      </c>
      <c r="Q176" s="141">
        <v>0</v>
      </c>
      <c r="R176" s="141">
        <f t="shared" ref="R176:R181" si="2">Q176*H176</f>
        <v>0</v>
      </c>
      <c r="S176" s="141">
        <v>0</v>
      </c>
      <c r="T176" s="142">
        <f t="shared" ref="T176:T181" si="3">S176*H176</f>
        <v>0</v>
      </c>
      <c r="AR176" s="143" t="s">
        <v>193</v>
      </c>
      <c r="AT176" s="143" t="s">
        <v>178</v>
      </c>
      <c r="AU176" s="143" t="s">
        <v>87</v>
      </c>
      <c r="AY176" s="17" t="s">
        <v>175</v>
      </c>
      <c r="BE176" s="144">
        <f t="shared" ref="BE176:BE181" si="4">IF(N176="základní",J176,0)</f>
        <v>0</v>
      </c>
      <c r="BF176" s="144">
        <f t="shared" ref="BF176:BF181" si="5">IF(N176="snížená",J176,0)</f>
        <v>0</v>
      </c>
      <c r="BG176" s="144">
        <f t="shared" ref="BG176:BG181" si="6">IF(N176="zákl. přenesená",J176,0)</f>
        <v>0</v>
      </c>
      <c r="BH176" s="144">
        <f t="shared" ref="BH176:BH181" si="7">IF(N176="sníž. přenesená",J176,0)</f>
        <v>0</v>
      </c>
      <c r="BI176" s="144">
        <f t="shared" ref="BI176:BI181" si="8">IF(N176="nulová",J176,0)</f>
        <v>0</v>
      </c>
      <c r="BJ176" s="17" t="s">
        <v>85</v>
      </c>
      <c r="BK176" s="144">
        <f t="shared" ref="BK176:BK181" si="9">ROUND(I176*H176,2)</f>
        <v>0</v>
      </c>
      <c r="BL176" s="17" t="s">
        <v>193</v>
      </c>
      <c r="BM176" s="143" t="s">
        <v>378</v>
      </c>
    </row>
    <row r="177" spans="2:65" s="1" customFormat="1" ht="21.75" customHeight="1">
      <c r="B177" s="32"/>
      <c r="C177" s="132">
        <v>21</v>
      </c>
      <c r="D177" s="132" t="s">
        <v>178</v>
      </c>
      <c r="E177" s="133" t="s">
        <v>383</v>
      </c>
      <c r="F177" s="134" t="s">
        <v>384</v>
      </c>
      <c r="G177" s="135" t="s">
        <v>364</v>
      </c>
      <c r="H177" s="136">
        <v>191.18299999999999</v>
      </c>
      <c r="I177" s="137"/>
      <c r="J177" s="138">
        <f t="shared" si="0"/>
        <v>0</v>
      </c>
      <c r="K177" s="134" t="s">
        <v>250</v>
      </c>
      <c r="L177" s="32"/>
      <c r="M177" s="139" t="s">
        <v>1</v>
      </c>
      <c r="N177" s="140" t="s">
        <v>42</v>
      </c>
      <c r="P177" s="141">
        <f t="shared" si="1"/>
        <v>0</v>
      </c>
      <c r="Q177" s="141">
        <v>0</v>
      </c>
      <c r="R177" s="141">
        <f t="shared" si="2"/>
        <v>0</v>
      </c>
      <c r="S177" s="141">
        <v>0</v>
      </c>
      <c r="T177" s="142">
        <f t="shared" si="3"/>
        <v>0</v>
      </c>
      <c r="AR177" s="143" t="s">
        <v>193</v>
      </c>
      <c r="AT177" s="143" t="s">
        <v>178</v>
      </c>
      <c r="AU177" s="143" t="s">
        <v>87</v>
      </c>
      <c r="AY177" s="17" t="s">
        <v>175</v>
      </c>
      <c r="BE177" s="144">
        <f t="shared" si="4"/>
        <v>0</v>
      </c>
      <c r="BF177" s="144">
        <f t="shared" si="5"/>
        <v>0</v>
      </c>
      <c r="BG177" s="144">
        <f t="shared" si="6"/>
        <v>0</v>
      </c>
      <c r="BH177" s="144">
        <f t="shared" si="7"/>
        <v>0</v>
      </c>
      <c r="BI177" s="144">
        <f t="shared" si="8"/>
        <v>0</v>
      </c>
      <c r="BJ177" s="17" t="s">
        <v>85</v>
      </c>
      <c r="BK177" s="144">
        <f t="shared" si="9"/>
        <v>0</v>
      </c>
      <c r="BL177" s="17" t="s">
        <v>193</v>
      </c>
      <c r="BM177" s="143" t="s">
        <v>381</v>
      </c>
    </row>
    <row r="178" spans="2:65" s="1" customFormat="1" ht="16.5" customHeight="1">
      <c r="B178" s="32"/>
      <c r="C178" s="132">
        <v>22</v>
      </c>
      <c r="D178" s="132" t="s">
        <v>178</v>
      </c>
      <c r="E178" s="133" t="s">
        <v>387</v>
      </c>
      <c r="F178" s="134" t="s">
        <v>388</v>
      </c>
      <c r="G178" s="135" t="s">
        <v>364</v>
      </c>
      <c r="H178" s="136">
        <v>115.77500000000001</v>
      </c>
      <c r="I178" s="137"/>
      <c r="J178" s="138">
        <f t="shared" si="0"/>
        <v>0</v>
      </c>
      <c r="K178" s="134" t="s">
        <v>250</v>
      </c>
      <c r="L178" s="32"/>
      <c r="M178" s="139" t="s">
        <v>1</v>
      </c>
      <c r="N178" s="140" t="s">
        <v>42</v>
      </c>
      <c r="P178" s="141">
        <f t="shared" si="1"/>
        <v>0</v>
      </c>
      <c r="Q178" s="141">
        <v>0</v>
      </c>
      <c r="R178" s="141">
        <f t="shared" si="2"/>
        <v>0</v>
      </c>
      <c r="S178" s="141">
        <v>0</v>
      </c>
      <c r="T178" s="142">
        <f t="shared" si="3"/>
        <v>0</v>
      </c>
      <c r="AR178" s="143" t="s">
        <v>193</v>
      </c>
      <c r="AT178" s="143" t="s">
        <v>178</v>
      </c>
      <c r="AU178" s="143" t="s">
        <v>87</v>
      </c>
      <c r="AY178" s="17" t="s">
        <v>175</v>
      </c>
      <c r="BE178" s="144">
        <f t="shared" si="4"/>
        <v>0</v>
      </c>
      <c r="BF178" s="144">
        <f t="shared" si="5"/>
        <v>0</v>
      </c>
      <c r="BG178" s="144">
        <f t="shared" si="6"/>
        <v>0</v>
      </c>
      <c r="BH178" s="144">
        <f t="shared" si="7"/>
        <v>0</v>
      </c>
      <c r="BI178" s="144">
        <f t="shared" si="8"/>
        <v>0</v>
      </c>
      <c r="BJ178" s="17" t="s">
        <v>85</v>
      </c>
      <c r="BK178" s="144">
        <f t="shared" si="9"/>
        <v>0</v>
      </c>
      <c r="BL178" s="17" t="s">
        <v>193</v>
      </c>
      <c r="BM178" s="143" t="s">
        <v>385</v>
      </c>
    </row>
    <row r="179" spans="2:65" s="1" customFormat="1" ht="24.2" customHeight="1">
      <c r="B179" s="32"/>
      <c r="C179" s="215">
        <v>23</v>
      </c>
      <c r="D179" s="215" t="s">
        <v>178</v>
      </c>
      <c r="E179" s="216" t="s">
        <v>375</v>
      </c>
      <c r="F179" s="217" t="s">
        <v>376</v>
      </c>
      <c r="G179" s="218" t="s">
        <v>364</v>
      </c>
      <c r="H179" s="219">
        <v>0.42</v>
      </c>
      <c r="I179" s="137"/>
      <c r="J179" s="138">
        <f t="shared" si="0"/>
        <v>0</v>
      </c>
      <c r="K179" s="134" t="s">
        <v>250</v>
      </c>
      <c r="L179" s="32"/>
      <c r="M179" s="139" t="s">
        <v>1</v>
      </c>
      <c r="N179" s="140" t="s">
        <v>42</v>
      </c>
      <c r="P179" s="141">
        <f t="shared" si="1"/>
        <v>0</v>
      </c>
      <c r="Q179" s="141">
        <v>0</v>
      </c>
      <c r="R179" s="141">
        <f t="shared" si="2"/>
        <v>0</v>
      </c>
      <c r="S179" s="141">
        <v>0</v>
      </c>
      <c r="T179" s="142">
        <f t="shared" si="3"/>
        <v>0</v>
      </c>
      <c r="AR179" s="143" t="s">
        <v>193</v>
      </c>
      <c r="AT179" s="143" t="s">
        <v>178</v>
      </c>
      <c r="AU179" s="143" t="s">
        <v>87</v>
      </c>
      <c r="AY179" s="17" t="s">
        <v>175</v>
      </c>
      <c r="BE179" s="144">
        <f t="shared" si="4"/>
        <v>0</v>
      </c>
      <c r="BF179" s="144">
        <f t="shared" si="5"/>
        <v>0</v>
      </c>
      <c r="BG179" s="144">
        <f t="shared" si="6"/>
        <v>0</v>
      </c>
      <c r="BH179" s="144">
        <f t="shared" si="7"/>
        <v>0</v>
      </c>
      <c r="BI179" s="144">
        <f t="shared" si="8"/>
        <v>0</v>
      </c>
      <c r="BJ179" s="17" t="s">
        <v>85</v>
      </c>
      <c r="BK179" s="144">
        <f t="shared" si="9"/>
        <v>0</v>
      </c>
      <c r="BL179" s="17" t="s">
        <v>193</v>
      </c>
      <c r="BM179" s="143" t="s">
        <v>389</v>
      </c>
    </row>
    <row r="180" spans="2:65" s="1" customFormat="1" ht="16.5" customHeight="1">
      <c r="B180" s="32"/>
      <c r="C180" s="215" t="s">
        <v>390</v>
      </c>
      <c r="D180" s="215" t="s">
        <v>178</v>
      </c>
      <c r="E180" s="216" t="s">
        <v>391</v>
      </c>
      <c r="F180" s="217" t="s">
        <v>392</v>
      </c>
      <c r="G180" s="220" t="s">
        <v>364</v>
      </c>
      <c r="H180" s="221">
        <v>0.42</v>
      </c>
      <c r="I180" s="137"/>
      <c r="J180" s="138">
        <f t="shared" si="0"/>
        <v>0</v>
      </c>
      <c r="K180" s="134" t="s">
        <v>1</v>
      </c>
      <c r="L180" s="32"/>
      <c r="M180" s="139" t="s">
        <v>1</v>
      </c>
      <c r="N180" s="140" t="s">
        <v>42</v>
      </c>
      <c r="P180" s="141">
        <f t="shared" si="1"/>
        <v>0</v>
      </c>
      <c r="Q180" s="141">
        <v>0</v>
      </c>
      <c r="R180" s="141">
        <f t="shared" si="2"/>
        <v>0</v>
      </c>
      <c r="S180" s="141">
        <v>0</v>
      </c>
      <c r="T180" s="142">
        <f t="shared" si="3"/>
        <v>0</v>
      </c>
      <c r="AR180" s="143" t="s">
        <v>193</v>
      </c>
      <c r="AT180" s="143" t="s">
        <v>178</v>
      </c>
      <c r="AU180" s="143" t="s">
        <v>87</v>
      </c>
      <c r="AY180" s="17" t="s">
        <v>175</v>
      </c>
      <c r="BE180" s="144">
        <f t="shared" si="4"/>
        <v>0</v>
      </c>
      <c r="BF180" s="144">
        <f t="shared" si="5"/>
        <v>0</v>
      </c>
      <c r="BG180" s="144">
        <f t="shared" si="6"/>
        <v>0</v>
      </c>
      <c r="BH180" s="144">
        <f t="shared" si="7"/>
        <v>0</v>
      </c>
      <c r="BI180" s="144">
        <f t="shared" si="8"/>
        <v>0</v>
      </c>
      <c r="BJ180" s="17" t="s">
        <v>85</v>
      </c>
      <c r="BK180" s="144">
        <f t="shared" si="9"/>
        <v>0</v>
      </c>
      <c r="BL180" s="17" t="s">
        <v>193</v>
      </c>
      <c r="BM180" s="143" t="s">
        <v>393</v>
      </c>
    </row>
    <row r="181" spans="2:65" s="1" customFormat="1" ht="16.5" customHeight="1">
      <c r="B181" s="32"/>
      <c r="C181" s="215" t="s">
        <v>394</v>
      </c>
      <c r="D181" s="215" t="s">
        <v>178</v>
      </c>
      <c r="E181" s="216" t="s">
        <v>395</v>
      </c>
      <c r="F181" s="217" t="s">
        <v>396</v>
      </c>
      <c r="G181" s="218" t="s">
        <v>181</v>
      </c>
      <c r="H181" s="219">
        <v>1</v>
      </c>
      <c r="I181" s="137"/>
      <c r="J181" s="138">
        <f t="shared" si="0"/>
        <v>0</v>
      </c>
      <c r="K181" s="134" t="s">
        <v>1</v>
      </c>
      <c r="L181" s="32"/>
      <c r="M181" s="139" t="s">
        <v>1</v>
      </c>
      <c r="N181" s="140" t="s">
        <v>42</v>
      </c>
      <c r="P181" s="141">
        <f t="shared" si="1"/>
        <v>0</v>
      </c>
      <c r="Q181" s="141">
        <v>0</v>
      </c>
      <c r="R181" s="141">
        <f t="shared" si="2"/>
        <v>0</v>
      </c>
      <c r="S181" s="141">
        <v>0</v>
      </c>
      <c r="T181" s="142">
        <f t="shared" si="3"/>
        <v>0</v>
      </c>
      <c r="AR181" s="143" t="s">
        <v>193</v>
      </c>
      <c r="AT181" s="143" t="s">
        <v>178</v>
      </c>
      <c r="AU181" s="143" t="s">
        <v>87</v>
      </c>
      <c r="AY181" s="17" t="s">
        <v>175</v>
      </c>
      <c r="BE181" s="144">
        <f t="shared" si="4"/>
        <v>0</v>
      </c>
      <c r="BF181" s="144">
        <f t="shared" si="5"/>
        <v>0</v>
      </c>
      <c r="BG181" s="144">
        <f t="shared" si="6"/>
        <v>0</v>
      </c>
      <c r="BH181" s="144">
        <f t="shared" si="7"/>
        <v>0</v>
      </c>
      <c r="BI181" s="144">
        <f t="shared" si="8"/>
        <v>0</v>
      </c>
      <c r="BJ181" s="17" t="s">
        <v>85</v>
      </c>
      <c r="BK181" s="144">
        <f t="shared" si="9"/>
        <v>0</v>
      </c>
      <c r="BL181" s="17" t="s">
        <v>193</v>
      </c>
      <c r="BM181" s="143" t="s">
        <v>397</v>
      </c>
    </row>
    <row r="182" spans="2:65" s="11" customFormat="1" ht="25.9" customHeight="1">
      <c r="B182" s="120"/>
      <c r="D182" s="121" t="s">
        <v>76</v>
      </c>
      <c r="E182" s="122" t="s">
        <v>398</v>
      </c>
      <c r="F182" s="122" t="s">
        <v>399</v>
      </c>
      <c r="I182" s="123"/>
      <c r="J182" s="124">
        <f>BK182</f>
        <v>0</v>
      </c>
      <c r="L182" s="120"/>
      <c r="M182" s="125"/>
      <c r="P182" s="126">
        <f>P183</f>
        <v>0</v>
      </c>
      <c r="R182" s="126">
        <f>R183</f>
        <v>0</v>
      </c>
      <c r="T182" s="127">
        <f>T183</f>
        <v>0.42</v>
      </c>
      <c r="AR182" s="121" t="s">
        <v>87</v>
      </c>
      <c r="AT182" s="128" t="s">
        <v>76</v>
      </c>
      <c r="AU182" s="128" t="s">
        <v>77</v>
      </c>
      <c r="AY182" s="121" t="s">
        <v>175</v>
      </c>
      <c r="BK182" s="129">
        <f>BK183</f>
        <v>0</v>
      </c>
    </row>
    <row r="183" spans="2:65" s="11" customFormat="1" ht="22.9" customHeight="1">
      <c r="B183" s="120"/>
      <c r="D183" s="121" t="s">
        <v>76</v>
      </c>
      <c r="E183" s="130" t="s">
        <v>400</v>
      </c>
      <c r="F183" s="130" t="s">
        <v>401</v>
      </c>
      <c r="I183" s="123"/>
      <c r="J183" s="131">
        <f>BK183</f>
        <v>0</v>
      </c>
      <c r="L183" s="120"/>
      <c r="M183" s="125"/>
      <c r="P183" s="126">
        <f>P184</f>
        <v>0</v>
      </c>
      <c r="R183" s="126">
        <f>R184</f>
        <v>0</v>
      </c>
      <c r="T183" s="127">
        <f>T184</f>
        <v>0.42</v>
      </c>
      <c r="AR183" s="121" t="s">
        <v>87</v>
      </c>
      <c r="AT183" s="128" t="s">
        <v>76</v>
      </c>
      <c r="AU183" s="128" t="s">
        <v>85</v>
      </c>
      <c r="AY183" s="121" t="s">
        <v>175</v>
      </c>
      <c r="BK183" s="129">
        <f>BK184</f>
        <v>0</v>
      </c>
    </row>
    <row r="184" spans="2:65" s="1" customFormat="1" ht="16.5" customHeight="1">
      <c r="B184" s="32"/>
      <c r="C184" s="222" t="s">
        <v>402</v>
      </c>
      <c r="D184" s="222" t="s">
        <v>178</v>
      </c>
      <c r="E184" s="223" t="s">
        <v>403</v>
      </c>
      <c r="F184" s="224" t="s">
        <v>404</v>
      </c>
      <c r="G184" s="225" t="s">
        <v>200</v>
      </c>
      <c r="H184" s="214">
        <v>21</v>
      </c>
      <c r="I184" s="137"/>
      <c r="J184" s="138">
        <f>ROUND(I184*H184,2)</f>
        <v>0</v>
      </c>
      <c r="K184" s="134" t="s">
        <v>1</v>
      </c>
      <c r="L184" s="32"/>
      <c r="M184" s="149" t="s">
        <v>1</v>
      </c>
      <c r="N184" s="150" t="s">
        <v>42</v>
      </c>
      <c r="O184" s="151"/>
      <c r="P184" s="152">
        <f>O184*H184</f>
        <v>0</v>
      </c>
      <c r="Q184" s="152">
        <v>0</v>
      </c>
      <c r="R184" s="152">
        <f>Q184*H184</f>
        <v>0</v>
      </c>
      <c r="S184" s="152">
        <v>0.02</v>
      </c>
      <c r="T184" s="153">
        <f>S184*H184</f>
        <v>0.42</v>
      </c>
      <c r="AR184" s="143" t="s">
        <v>129</v>
      </c>
      <c r="AT184" s="143" t="s">
        <v>178</v>
      </c>
      <c r="AU184" s="143" t="s">
        <v>87</v>
      </c>
      <c r="AY184" s="17" t="s">
        <v>175</v>
      </c>
      <c r="BE184" s="144">
        <f>IF(N184="základní",J184,0)</f>
        <v>0</v>
      </c>
      <c r="BF184" s="144">
        <f>IF(N184="snížená",J184,0)</f>
        <v>0</v>
      </c>
      <c r="BG184" s="144">
        <f>IF(N184="zákl. přenesená",J184,0)</f>
        <v>0</v>
      </c>
      <c r="BH184" s="144">
        <f>IF(N184="sníž. přenesená",J184,0)</f>
        <v>0</v>
      </c>
      <c r="BI184" s="144">
        <f>IF(N184="nulová",J184,0)</f>
        <v>0</v>
      </c>
      <c r="BJ184" s="17" t="s">
        <v>85</v>
      </c>
      <c r="BK184" s="144">
        <f>ROUND(I184*H184,2)</f>
        <v>0</v>
      </c>
      <c r="BL184" s="17" t="s">
        <v>129</v>
      </c>
      <c r="BM184" s="143" t="s">
        <v>405</v>
      </c>
    </row>
    <row r="185" spans="2:65" s="1" customFormat="1" ht="6.95" customHeight="1">
      <c r="B185" s="44"/>
      <c r="C185" s="45"/>
      <c r="D185" s="45"/>
      <c r="E185" s="45"/>
      <c r="F185" s="45"/>
      <c r="G185" s="45"/>
      <c r="H185" s="45"/>
      <c r="I185" s="45"/>
      <c r="J185" s="45"/>
      <c r="K185" s="45"/>
      <c r="L185" s="32"/>
    </row>
  </sheetData>
  <sheetProtection algorithmName="SHA-512" hashValue="qytJ/i7XPWa9A7GfZgoAYbBJhm5gMGmyr1yyHCoJAo7aU2gRgIMypVUbYJDBM+Mb3uzyi1iBwD5Vp/kgd8+8QA==" saltValue="99NVDVC0+1AQBd+ysYnuag==" spinCount="100000" sheet="1" objects="1" scenarios="1" formatColumns="0" formatRows="0" autoFilter="0"/>
  <autoFilter ref="C121:K184" xr:uid="{00000000-0009-0000-0000-000003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703"/>
  <sheetViews>
    <sheetView showGridLines="0" topLeftCell="A1677" workbookViewId="0">
      <selection activeCell="F1440" sqref="F1440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5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7" t="s">
        <v>96</v>
      </c>
      <c r="AZ2" s="183" t="s">
        <v>406</v>
      </c>
      <c r="BA2" s="183" t="s">
        <v>1</v>
      </c>
      <c r="BB2" s="183" t="s">
        <v>1</v>
      </c>
      <c r="BC2" s="183" t="s">
        <v>407</v>
      </c>
      <c r="BD2" s="183" t="s">
        <v>87</v>
      </c>
    </row>
    <row r="3" spans="2:5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  <c r="AZ3" s="183" t="s">
        <v>408</v>
      </c>
      <c r="BA3" s="183" t="s">
        <v>1</v>
      </c>
      <c r="BB3" s="183" t="s">
        <v>1</v>
      </c>
      <c r="BC3" s="183" t="s">
        <v>409</v>
      </c>
      <c r="BD3" s="183" t="s">
        <v>87</v>
      </c>
    </row>
    <row r="4" spans="2:56" ht="24.95" hidden="1" customHeight="1">
      <c r="B4" s="20"/>
      <c r="D4" s="21" t="s">
        <v>146</v>
      </c>
      <c r="L4" s="20"/>
      <c r="M4" s="88" t="s">
        <v>10</v>
      </c>
      <c r="AT4" s="17" t="s">
        <v>4</v>
      </c>
      <c r="AZ4" s="183" t="s">
        <v>410</v>
      </c>
      <c r="BA4" s="183" t="s">
        <v>1</v>
      </c>
      <c r="BB4" s="183" t="s">
        <v>1</v>
      </c>
      <c r="BC4" s="183" t="s">
        <v>411</v>
      </c>
      <c r="BD4" s="183" t="s">
        <v>87</v>
      </c>
    </row>
    <row r="5" spans="2:56" ht="6.95" hidden="1" customHeight="1">
      <c r="B5" s="20"/>
      <c r="L5" s="20"/>
      <c r="AZ5" s="183" t="s">
        <v>412</v>
      </c>
      <c r="BA5" s="183" t="s">
        <v>1</v>
      </c>
      <c r="BB5" s="183" t="s">
        <v>1</v>
      </c>
      <c r="BC5" s="183" t="s">
        <v>413</v>
      </c>
      <c r="BD5" s="183" t="s">
        <v>87</v>
      </c>
    </row>
    <row r="6" spans="2:56" ht="12" hidden="1" customHeight="1">
      <c r="B6" s="20"/>
      <c r="D6" s="27" t="s">
        <v>16</v>
      </c>
      <c r="L6" s="20"/>
      <c r="AZ6" s="183" t="s">
        <v>414</v>
      </c>
      <c r="BA6" s="183" t="s">
        <v>1</v>
      </c>
      <c r="BB6" s="183" t="s">
        <v>1</v>
      </c>
      <c r="BC6" s="183" t="s">
        <v>415</v>
      </c>
      <c r="BD6" s="183" t="s">
        <v>87</v>
      </c>
    </row>
    <row r="7" spans="2:56" ht="16.5" hidden="1" customHeight="1">
      <c r="B7" s="20"/>
      <c r="E7" s="307" t="str">
        <f>'Rekapitulace stavby'!K6</f>
        <v>MŠ KOVÁŘSKÁ II - REKONSTRUKCE OBJEKTU</v>
      </c>
      <c r="F7" s="308"/>
      <c r="G7" s="308"/>
      <c r="H7" s="308"/>
      <c r="L7" s="20"/>
      <c r="AZ7" s="183" t="s">
        <v>416</v>
      </c>
      <c r="BA7" s="183" t="s">
        <v>1</v>
      </c>
      <c r="BB7" s="183" t="s">
        <v>1</v>
      </c>
      <c r="BC7" s="183" t="s">
        <v>417</v>
      </c>
      <c r="BD7" s="183" t="s">
        <v>87</v>
      </c>
    </row>
    <row r="8" spans="2:56" s="1" customFormat="1" ht="12" hidden="1" customHeight="1">
      <c r="B8" s="32"/>
      <c r="D8" s="27" t="s">
        <v>147</v>
      </c>
      <c r="L8" s="32"/>
      <c r="AZ8" s="183" t="s">
        <v>418</v>
      </c>
      <c r="BA8" s="183" t="s">
        <v>1</v>
      </c>
      <c r="BB8" s="183" t="s">
        <v>1</v>
      </c>
      <c r="BC8" s="183" t="s">
        <v>419</v>
      </c>
      <c r="BD8" s="183" t="s">
        <v>87</v>
      </c>
    </row>
    <row r="9" spans="2:56" s="1" customFormat="1" ht="16.5" hidden="1" customHeight="1">
      <c r="B9" s="32"/>
      <c r="E9" s="305" t="s">
        <v>420</v>
      </c>
      <c r="F9" s="306"/>
      <c r="G9" s="306"/>
      <c r="H9" s="306"/>
      <c r="L9" s="32"/>
      <c r="AZ9" s="183" t="s">
        <v>421</v>
      </c>
      <c r="BA9" s="183" t="s">
        <v>1</v>
      </c>
      <c r="BB9" s="183" t="s">
        <v>1</v>
      </c>
      <c r="BC9" s="183" t="s">
        <v>422</v>
      </c>
      <c r="BD9" s="183" t="s">
        <v>87</v>
      </c>
    </row>
    <row r="10" spans="2:56" s="1" customFormat="1" hidden="1">
      <c r="B10" s="32"/>
      <c r="L10" s="32"/>
      <c r="AZ10" s="183" t="s">
        <v>423</v>
      </c>
      <c r="BA10" s="183" t="s">
        <v>1</v>
      </c>
      <c r="BB10" s="183" t="s">
        <v>1</v>
      </c>
      <c r="BC10" s="183" t="s">
        <v>424</v>
      </c>
      <c r="BD10" s="183" t="s">
        <v>87</v>
      </c>
    </row>
    <row r="11" spans="2:5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5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56" s="1" customFormat="1" ht="10.9" hidden="1" customHeight="1">
      <c r="B13" s="32"/>
      <c r="L13" s="32"/>
    </row>
    <row r="14" spans="2:5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5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5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311" t="str">
        <f>'Rekapitulace stavby'!E14</f>
        <v>Vyplň údaj</v>
      </c>
      <c r="F18" s="312"/>
      <c r="G18" s="312"/>
      <c r="H18" s="312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313" t="s">
        <v>1</v>
      </c>
      <c r="F27" s="313"/>
      <c r="G27" s="313"/>
      <c r="H27" s="313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ROUND(J141,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ROUND((SUM(BE141:BE1702)),  2)</f>
        <v>0</v>
      </c>
      <c r="I33" s="92">
        <v>0.21</v>
      </c>
      <c r="J33" s="91">
        <f>ROUND(((SUM(BE141:BE1702))*I33),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ROUND((SUM(BF141:BF1702)),  2)</f>
        <v>0</v>
      </c>
      <c r="I34" s="92">
        <v>0.12</v>
      </c>
      <c r="J34" s="91">
        <f>ROUND(((SUM(BF141:BF1702))*I34),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ROUND((SUM(BG141:BG1702)),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ROUND((SUM(BH141:BH1702)),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ROUND((SUM(BI141:BI1702)),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idden="1">
      <c r="B51" s="20"/>
      <c r="L51" s="20"/>
    </row>
    <row r="52" spans="2:12" hidden="1">
      <c r="B52" s="20"/>
      <c r="L52" s="20"/>
    </row>
    <row r="53" spans="2:12" hidden="1">
      <c r="B53" s="20"/>
      <c r="L53" s="20"/>
    </row>
    <row r="54" spans="2:12" hidden="1">
      <c r="B54" s="20"/>
      <c r="L54" s="20"/>
    </row>
    <row r="55" spans="2:12" hidden="1">
      <c r="B55" s="20"/>
      <c r="L55" s="20"/>
    </row>
    <row r="56" spans="2:12" hidden="1">
      <c r="B56" s="20"/>
      <c r="L56" s="20"/>
    </row>
    <row r="57" spans="2:12" hidden="1">
      <c r="B57" s="20"/>
      <c r="L57" s="20"/>
    </row>
    <row r="58" spans="2:12" hidden="1">
      <c r="B58" s="20"/>
      <c r="L58" s="20"/>
    </row>
    <row r="59" spans="2:12" hidden="1">
      <c r="B59" s="20"/>
      <c r="L59" s="20"/>
    </row>
    <row r="60" spans="2:12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idden="1">
      <c r="B62" s="20"/>
      <c r="L62" s="20"/>
    </row>
    <row r="63" spans="2:12" hidden="1">
      <c r="B63" s="20"/>
      <c r="L63" s="20"/>
    </row>
    <row r="64" spans="2:12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idden="1">
      <c r="B66" s="20"/>
      <c r="L66" s="20"/>
    </row>
    <row r="67" spans="2:12" hidden="1">
      <c r="B67" s="20"/>
      <c r="L67" s="20"/>
    </row>
    <row r="68" spans="2:12" hidden="1">
      <c r="B68" s="20"/>
      <c r="L68" s="20"/>
    </row>
    <row r="69" spans="2:12" hidden="1">
      <c r="B69" s="20"/>
      <c r="L69" s="20"/>
    </row>
    <row r="70" spans="2:12" hidden="1">
      <c r="B70" s="20"/>
      <c r="L70" s="20"/>
    </row>
    <row r="71" spans="2:12" hidden="1">
      <c r="B71" s="20"/>
      <c r="L71" s="20"/>
    </row>
    <row r="72" spans="2:12" hidden="1">
      <c r="B72" s="20"/>
      <c r="L72" s="20"/>
    </row>
    <row r="73" spans="2:12" hidden="1">
      <c r="B73" s="20"/>
      <c r="L73" s="20"/>
    </row>
    <row r="74" spans="2:12" hidden="1">
      <c r="B74" s="20"/>
      <c r="L74" s="20"/>
    </row>
    <row r="75" spans="2:12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idden="1"/>
    <row r="79" spans="2:12" hidden="1"/>
    <row r="80" spans="2:12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149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307" t="str">
        <f>E7</f>
        <v>MŠ KOVÁŘSKÁ II - REKONSTRUKCE OBJEKTU</v>
      </c>
      <c r="F85" s="308"/>
      <c r="G85" s="308"/>
      <c r="H85" s="308"/>
      <c r="L85" s="32"/>
    </row>
    <row r="86" spans="2:47" s="1" customFormat="1" ht="12" customHeight="1">
      <c r="B86" s="32"/>
      <c r="C86" s="27" t="s">
        <v>147</v>
      </c>
      <c r="L86" s="32"/>
    </row>
    <row r="87" spans="2:47" s="1" customFormat="1" ht="16.5" customHeight="1">
      <c r="B87" s="32"/>
      <c r="E87" s="305" t="str">
        <f>E9</f>
        <v>04 - STAVEBNÍ PRÁCE</v>
      </c>
      <c r="F87" s="306"/>
      <c r="G87" s="306"/>
      <c r="H87" s="306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150</v>
      </c>
      <c r="D94" s="93"/>
      <c r="E94" s="93"/>
      <c r="F94" s="93"/>
      <c r="G94" s="93"/>
      <c r="H94" s="93"/>
      <c r="I94" s="93"/>
      <c r="J94" s="102" t="s">
        <v>151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152</v>
      </c>
      <c r="J96" s="66">
        <f>J141</f>
        <v>0</v>
      </c>
      <c r="L96" s="32"/>
      <c r="AU96" s="17" t="s">
        <v>153</v>
      </c>
    </row>
    <row r="97" spans="2:12" s="8" customFormat="1" ht="24.95" customHeight="1">
      <c r="B97" s="104"/>
      <c r="D97" s="105" t="s">
        <v>242</v>
      </c>
      <c r="E97" s="106"/>
      <c r="F97" s="106"/>
      <c r="G97" s="106"/>
      <c r="H97" s="106"/>
      <c r="I97" s="106"/>
      <c r="J97" s="107">
        <f>J142</f>
        <v>0</v>
      </c>
      <c r="L97" s="104"/>
    </row>
    <row r="98" spans="2:12" s="9" customFormat="1" ht="19.899999999999999" customHeight="1">
      <c r="B98" s="108"/>
      <c r="D98" s="109" t="s">
        <v>243</v>
      </c>
      <c r="E98" s="110"/>
      <c r="F98" s="110"/>
      <c r="G98" s="110"/>
      <c r="H98" s="110"/>
      <c r="I98" s="110"/>
      <c r="J98" s="111">
        <f>J143</f>
        <v>0</v>
      </c>
      <c r="L98" s="108"/>
    </row>
    <row r="99" spans="2:12" s="9" customFormat="1" ht="19.899999999999999" customHeight="1">
      <c r="B99" s="108"/>
      <c r="D99" s="109" t="s">
        <v>425</v>
      </c>
      <c r="E99" s="110"/>
      <c r="F99" s="110"/>
      <c r="G99" s="110"/>
      <c r="H99" s="110"/>
      <c r="I99" s="110"/>
      <c r="J99" s="111">
        <f>J164</f>
        <v>0</v>
      </c>
      <c r="L99" s="108"/>
    </row>
    <row r="100" spans="2:12" s="9" customFormat="1" ht="19.899999999999999" customHeight="1">
      <c r="B100" s="108"/>
      <c r="D100" s="109" t="s">
        <v>426</v>
      </c>
      <c r="E100" s="110"/>
      <c r="F100" s="110"/>
      <c r="G100" s="110"/>
      <c r="H100" s="110"/>
      <c r="I100" s="110"/>
      <c r="J100" s="111">
        <f>J207</f>
        <v>0</v>
      </c>
      <c r="L100" s="108"/>
    </row>
    <row r="101" spans="2:12" s="9" customFormat="1" ht="19.899999999999999" customHeight="1">
      <c r="B101" s="108"/>
      <c r="D101" s="109" t="s">
        <v>427</v>
      </c>
      <c r="E101" s="110"/>
      <c r="F101" s="110"/>
      <c r="G101" s="110"/>
      <c r="H101" s="110"/>
      <c r="I101" s="110"/>
      <c r="J101" s="111">
        <f>J391</f>
        <v>0</v>
      </c>
      <c r="L101" s="108"/>
    </row>
    <row r="102" spans="2:12" s="9" customFormat="1" ht="19.899999999999999" customHeight="1">
      <c r="B102" s="108"/>
      <c r="D102" s="109" t="s">
        <v>428</v>
      </c>
      <c r="E102" s="110"/>
      <c r="F102" s="110"/>
      <c r="G102" s="110"/>
      <c r="H102" s="110"/>
      <c r="I102" s="110"/>
      <c r="J102" s="111">
        <f>J489</f>
        <v>0</v>
      </c>
      <c r="L102" s="108"/>
    </row>
    <row r="103" spans="2:12" s="9" customFormat="1" ht="19.899999999999999" customHeight="1">
      <c r="B103" s="108"/>
      <c r="D103" s="109" t="s">
        <v>282</v>
      </c>
      <c r="E103" s="110"/>
      <c r="F103" s="110"/>
      <c r="G103" s="110"/>
      <c r="H103" s="110"/>
      <c r="I103" s="110"/>
      <c r="J103" s="111">
        <f>J790</f>
        <v>0</v>
      </c>
      <c r="L103" s="108"/>
    </row>
    <row r="104" spans="2:12" s="9" customFormat="1" ht="19.899999999999999" customHeight="1">
      <c r="B104" s="108"/>
      <c r="D104" s="109" t="s">
        <v>429</v>
      </c>
      <c r="E104" s="110"/>
      <c r="F104" s="110"/>
      <c r="G104" s="110"/>
      <c r="H104" s="110"/>
      <c r="I104" s="110"/>
      <c r="J104" s="111">
        <f>J804</f>
        <v>0</v>
      </c>
      <c r="L104" s="108"/>
    </row>
    <row r="105" spans="2:12" s="8" customFormat="1" ht="24.95" customHeight="1">
      <c r="B105" s="104"/>
      <c r="D105" s="105" t="s">
        <v>284</v>
      </c>
      <c r="E105" s="106"/>
      <c r="F105" s="106"/>
      <c r="G105" s="106"/>
      <c r="H105" s="106"/>
      <c r="I105" s="106"/>
      <c r="J105" s="107">
        <f>J806</f>
        <v>0</v>
      </c>
      <c r="L105" s="104"/>
    </row>
    <row r="106" spans="2:12" s="9" customFormat="1" ht="19.899999999999999" customHeight="1">
      <c r="B106" s="108"/>
      <c r="D106" s="109" t="s">
        <v>430</v>
      </c>
      <c r="E106" s="110"/>
      <c r="F106" s="110"/>
      <c r="G106" s="110"/>
      <c r="H106" s="110"/>
      <c r="I106" s="110"/>
      <c r="J106" s="111">
        <f>J807</f>
        <v>0</v>
      </c>
      <c r="L106" s="108"/>
    </row>
    <row r="107" spans="2:12" s="9" customFormat="1" ht="19.899999999999999" customHeight="1">
      <c r="B107" s="108"/>
      <c r="D107" s="109" t="s">
        <v>285</v>
      </c>
      <c r="E107" s="110"/>
      <c r="F107" s="110"/>
      <c r="G107" s="110"/>
      <c r="H107" s="110"/>
      <c r="I107" s="110"/>
      <c r="J107" s="111">
        <f>J846</f>
        <v>0</v>
      </c>
      <c r="L107" s="108"/>
    </row>
    <row r="108" spans="2:12" s="9" customFormat="1" ht="19.899999999999999" customHeight="1">
      <c r="B108" s="108"/>
      <c r="D108" s="109" t="s">
        <v>431</v>
      </c>
      <c r="E108" s="110"/>
      <c r="F108" s="110"/>
      <c r="G108" s="110"/>
      <c r="H108" s="110"/>
      <c r="I108" s="110"/>
      <c r="J108" s="111">
        <f>J965</f>
        <v>0</v>
      </c>
      <c r="L108" s="108"/>
    </row>
    <row r="109" spans="2:12" s="9" customFormat="1" ht="19.899999999999999" customHeight="1">
      <c r="B109" s="108"/>
      <c r="D109" s="109" t="s">
        <v>432</v>
      </c>
      <c r="E109" s="110"/>
      <c r="F109" s="110"/>
      <c r="G109" s="110"/>
      <c r="H109" s="110"/>
      <c r="I109" s="110"/>
      <c r="J109" s="111">
        <f>J1122</f>
        <v>0</v>
      </c>
      <c r="L109" s="108"/>
    </row>
    <row r="110" spans="2:12" s="9" customFormat="1" ht="19.899999999999999" customHeight="1">
      <c r="B110" s="108"/>
      <c r="D110" s="109" t="s">
        <v>433</v>
      </c>
      <c r="E110" s="110"/>
      <c r="F110" s="110"/>
      <c r="G110" s="110"/>
      <c r="H110" s="110"/>
      <c r="I110" s="110"/>
      <c r="J110" s="111">
        <f>J1136</f>
        <v>0</v>
      </c>
      <c r="L110" s="108"/>
    </row>
    <row r="111" spans="2:12" s="9" customFormat="1" ht="19.899999999999999" customHeight="1">
      <c r="B111" s="108"/>
      <c r="D111" s="109" t="s">
        <v>434</v>
      </c>
      <c r="E111" s="110"/>
      <c r="F111" s="110"/>
      <c r="G111" s="110"/>
      <c r="H111" s="110"/>
      <c r="I111" s="110"/>
      <c r="J111" s="111">
        <f>J1142</f>
        <v>0</v>
      </c>
      <c r="L111" s="108"/>
    </row>
    <row r="112" spans="2:12" s="9" customFormat="1" ht="19.899999999999999" customHeight="1">
      <c r="B112" s="108"/>
      <c r="D112" s="109" t="s">
        <v>435</v>
      </c>
      <c r="E112" s="110"/>
      <c r="F112" s="110"/>
      <c r="G112" s="110"/>
      <c r="H112" s="110"/>
      <c r="I112" s="110"/>
      <c r="J112" s="111">
        <f>J1190</f>
        <v>0</v>
      </c>
      <c r="L112" s="108"/>
    </row>
    <row r="113" spans="2:12" s="9" customFormat="1" ht="19.899999999999999" customHeight="1">
      <c r="B113" s="108"/>
      <c r="D113" s="109" t="s">
        <v>436</v>
      </c>
      <c r="E113" s="110"/>
      <c r="F113" s="110"/>
      <c r="G113" s="110"/>
      <c r="H113" s="110"/>
      <c r="I113" s="110"/>
      <c r="J113" s="111">
        <f>J1201</f>
        <v>0</v>
      </c>
      <c r="L113" s="108"/>
    </row>
    <row r="114" spans="2:12" s="9" customFormat="1" ht="19.899999999999999" customHeight="1">
      <c r="B114" s="108"/>
      <c r="D114" s="109" t="s">
        <v>437</v>
      </c>
      <c r="E114" s="110"/>
      <c r="F114" s="110"/>
      <c r="G114" s="110"/>
      <c r="H114" s="110"/>
      <c r="I114" s="110"/>
      <c r="J114" s="111">
        <f>J1223</f>
        <v>0</v>
      </c>
      <c r="L114" s="108"/>
    </row>
    <row r="115" spans="2:12" s="9" customFormat="1" ht="19.899999999999999" customHeight="1">
      <c r="B115" s="108"/>
      <c r="D115" s="109" t="s">
        <v>438</v>
      </c>
      <c r="E115" s="110"/>
      <c r="F115" s="110"/>
      <c r="G115" s="110"/>
      <c r="H115" s="110"/>
      <c r="I115" s="110"/>
      <c r="J115" s="111">
        <f>J1264</f>
        <v>0</v>
      </c>
      <c r="L115" s="108"/>
    </row>
    <row r="116" spans="2:12" s="9" customFormat="1" ht="19.899999999999999" customHeight="1">
      <c r="B116" s="108"/>
      <c r="D116" s="109" t="s">
        <v>439</v>
      </c>
      <c r="E116" s="110"/>
      <c r="F116" s="110"/>
      <c r="G116" s="110"/>
      <c r="H116" s="110"/>
      <c r="I116" s="110"/>
      <c r="J116" s="111">
        <f>J1328</f>
        <v>0</v>
      </c>
      <c r="L116" s="108"/>
    </row>
    <row r="117" spans="2:12" s="9" customFormat="1" ht="19.899999999999999" customHeight="1">
      <c r="B117" s="108"/>
      <c r="D117" s="109" t="s">
        <v>440</v>
      </c>
      <c r="E117" s="110"/>
      <c r="F117" s="110"/>
      <c r="G117" s="110"/>
      <c r="H117" s="110"/>
      <c r="I117" s="110"/>
      <c r="J117" s="111">
        <f>J1380</f>
        <v>0</v>
      </c>
      <c r="L117" s="108"/>
    </row>
    <row r="118" spans="2:12" s="9" customFormat="1" ht="19.899999999999999" customHeight="1">
      <c r="B118" s="108"/>
      <c r="D118" s="109" t="s">
        <v>441</v>
      </c>
      <c r="E118" s="110"/>
      <c r="F118" s="110"/>
      <c r="G118" s="110"/>
      <c r="H118" s="110"/>
      <c r="I118" s="110"/>
      <c r="J118" s="111">
        <f>J1386</f>
        <v>0</v>
      </c>
      <c r="L118" s="108"/>
    </row>
    <row r="119" spans="2:12" s="9" customFormat="1" ht="19.899999999999999" customHeight="1">
      <c r="B119" s="108"/>
      <c r="D119" s="109" t="s">
        <v>442</v>
      </c>
      <c r="E119" s="110"/>
      <c r="F119" s="110"/>
      <c r="G119" s="110"/>
      <c r="H119" s="110"/>
      <c r="I119" s="110"/>
      <c r="J119" s="111">
        <f>J1452</f>
        <v>0</v>
      </c>
      <c r="L119" s="108"/>
    </row>
    <row r="120" spans="2:12" s="9" customFormat="1" ht="19.899999999999999" customHeight="1">
      <c r="B120" s="108"/>
      <c r="D120" s="109" t="s">
        <v>443</v>
      </c>
      <c r="E120" s="110"/>
      <c r="F120" s="110"/>
      <c r="G120" s="110"/>
      <c r="H120" s="110"/>
      <c r="I120" s="110"/>
      <c r="J120" s="111">
        <f>J1569</f>
        <v>0</v>
      </c>
      <c r="L120" s="108"/>
    </row>
    <row r="121" spans="2:12" s="9" customFormat="1" ht="19.899999999999999" customHeight="1">
      <c r="B121" s="108"/>
      <c r="D121" s="109" t="s">
        <v>444</v>
      </c>
      <c r="E121" s="110"/>
      <c r="F121" s="110"/>
      <c r="G121" s="110"/>
      <c r="H121" s="110"/>
      <c r="I121" s="110"/>
      <c r="J121" s="111">
        <f>J1654</f>
        <v>0</v>
      </c>
      <c r="L121" s="108"/>
    </row>
    <row r="122" spans="2:12" s="1" customFormat="1" ht="21.75" customHeight="1">
      <c r="B122" s="32"/>
      <c r="L122" s="32"/>
    </row>
    <row r="123" spans="2:12" s="1" customFormat="1" ht="6.95" customHeight="1">
      <c r="B123" s="44"/>
      <c r="C123" s="45"/>
      <c r="D123" s="45"/>
      <c r="E123" s="45"/>
      <c r="F123" s="45"/>
      <c r="G123" s="45"/>
      <c r="H123" s="45"/>
      <c r="I123" s="45"/>
      <c r="J123" s="45"/>
      <c r="K123" s="45"/>
      <c r="L123" s="32"/>
    </row>
    <row r="127" spans="2:12" s="1" customFormat="1" ht="6.95" customHeight="1">
      <c r="B127" s="46"/>
      <c r="C127" s="47"/>
      <c r="D127" s="47"/>
      <c r="E127" s="47"/>
      <c r="F127" s="47"/>
      <c r="G127" s="47"/>
      <c r="H127" s="47"/>
      <c r="I127" s="47"/>
      <c r="J127" s="47"/>
      <c r="K127" s="47"/>
      <c r="L127" s="32"/>
    </row>
    <row r="128" spans="2:12" s="1" customFormat="1" ht="24.95" customHeight="1">
      <c r="B128" s="32"/>
      <c r="C128" s="21" t="s">
        <v>159</v>
      </c>
      <c r="L128" s="32"/>
    </row>
    <row r="129" spans="2:65" s="1" customFormat="1" ht="6.95" customHeight="1">
      <c r="B129" s="32"/>
      <c r="L129" s="32"/>
    </row>
    <row r="130" spans="2:65" s="1" customFormat="1" ht="12" customHeight="1">
      <c r="B130" s="32"/>
      <c r="C130" s="27" t="s">
        <v>16</v>
      </c>
      <c r="L130" s="32"/>
    </row>
    <row r="131" spans="2:65" s="1" customFormat="1" ht="16.5" customHeight="1">
      <c r="B131" s="32"/>
      <c r="E131" s="307" t="str">
        <f>E7</f>
        <v>MŠ KOVÁŘSKÁ II - REKONSTRUKCE OBJEKTU</v>
      </c>
      <c r="F131" s="308"/>
      <c r="G131" s="308"/>
      <c r="H131" s="308"/>
      <c r="L131" s="32"/>
    </row>
    <row r="132" spans="2:65" s="1" customFormat="1" ht="12" customHeight="1">
      <c r="B132" s="32"/>
      <c r="C132" s="27" t="s">
        <v>147</v>
      </c>
      <c r="L132" s="32"/>
    </row>
    <row r="133" spans="2:65" s="1" customFormat="1" ht="16.5" customHeight="1">
      <c r="B133" s="32"/>
      <c r="E133" s="305" t="str">
        <f>E9</f>
        <v>04 - STAVEBNÍ PRÁCE</v>
      </c>
      <c r="F133" s="306"/>
      <c r="G133" s="306"/>
      <c r="H133" s="306"/>
      <c r="L133" s="32"/>
    </row>
    <row r="134" spans="2:65" s="1" customFormat="1" ht="6.95" customHeight="1">
      <c r="B134" s="32"/>
      <c r="L134" s="32"/>
    </row>
    <row r="135" spans="2:65" s="1" customFormat="1" ht="12" customHeight="1">
      <c r="B135" s="32"/>
      <c r="C135" s="27" t="s">
        <v>20</v>
      </c>
      <c r="F135" s="25" t="str">
        <f>F12</f>
        <v>U Školičky 2176/1, 2177/3, Praha 9</v>
      </c>
      <c r="I135" s="27" t="s">
        <v>22</v>
      </c>
      <c r="J135" s="52" t="str">
        <f>IF(J12="","",J12)</f>
        <v>19. 12. 2025</v>
      </c>
      <c r="L135" s="32"/>
    </row>
    <row r="136" spans="2:65" s="1" customFormat="1" ht="6.95" customHeight="1">
      <c r="B136" s="32"/>
      <c r="L136" s="32"/>
    </row>
    <row r="137" spans="2:65" s="1" customFormat="1" ht="15.2" customHeight="1">
      <c r="B137" s="32"/>
      <c r="C137" s="27" t="s">
        <v>24</v>
      </c>
      <c r="F137" s="25" t="str">
        <f>E15</f>
        <v>MČ Praha 9</v>
      </c>
      <c r="I137" s="27" t="s">
        <v>30</v>
      </c>
      <c r="J137" s="30" t="str">
        <f>E21</f>
        <v>ArtStat s.r.o.</v>
      </c>
      <c r="L137" s="32"/>
    </row>
    <row r="138" spans="2:65" s="1" customFormat="1" ht="15.2" customHeight="1">
      <c r="B138" s="32"/>
      <c r="C138" s="27" t="s">
        <v>28</v>
      </c>
      <c r="F138" s="25" t="str">
        <f>IF(E18="","",E18)</f>
        <v>Vyplň údaj</v>
      </c>
      <c r="I138" s="27" t="s">
        <v>33</v>
      </c>
      <c r="J138" s="30" t="str">
        <f>E24</f>
        <v>Vladimír Mrázek</v>
      </c>
      <c r="L138" s="32"/>
    </row>
    <row r="139" spans="2:65" s="1" customFormat="1" ht="10.35" customHeight="1">
      <c r="B139" s="32"/>
      <c r="L139" s="32"/>
    </row>
    <row r="140" spans="2:65" s="10" customFormat="1" ht="29.25" customHeight="1">
      <c r="B140" s="112"/>
      <c r="C140" s="113" t="s">
        <v>160</v>
      </c>
      <c r="D140" s="114" t="s">
        <v>62</v>
      </c>
      <c r="E140" s="114" t="s">
        <v>58</v>
      </c>
      <c r="F140" s="114" t="s">
        <v>59</v>
      </c>
      <c r="G140" s="114" t="s">
        <v>161</v>
      </c>
      <c r="H140" s="114" t="s">
        <v>162</v>
      </c>
      <c r="I140" s="114" t="s">
        <v>163</v>
      </c>
      <c r="J140" s="114" t="s">
        <v>151</v>
      </c>
      <c r="K140" s="115" t="s">
        <v>164</v>
      </c>
      <c r="L140" s="112"/>
      <c r="M140" s="59" t="s">
        <v>1</v>
      </c>
      <c r="N140" s="60" t="s">
        <v>41</v>
      </c>
      <c r="O140" s="60" t="s">
        <v>165</v>
      </c>
      <c r="P140" s="60" t="s">
        <v>166</v>
      </c>
      <c r="Q140" s="60" t="s">
        <v>167</v>
      </c>
      <c r="R140" s="60" t="s">
        <v>168</v>
      </c>
      <c r="S140" s="60" t="s">
        <v>169</v>
      </c>
      <c r="T140" s="61" t="s">
        <v>170</v>
      </c>
    </row>
    <row r="141" spans="2:65" s="1" customFormat="1" ht="22.9" customHeight="1">
      <c r="B141" s="32"/>
      <c r="C141" s="64" t="s">
        <v>171</v>
      </c>
      <c r="J141" s="116">
        <f>BK141</f>
        <v>0</v>
      </c>
      <c r="L141" s="32"/>
      <c r="M141" s="62"/>
      <c r="N141" s="53"/>
      <c r="O141" s="53"/>
      <c r="P141" s="117">
        <f>P142+P806</f>
        <v>0</v>
      </c>
      <c r="Q141" s="53"/>
      <c r="R141" s="117">
        <f>R142+R806</f>
        <v>2612.5464903799998</v>
      </c>
      <c r="S141" s="53"/>
      <c r="T141" s="118">
        <f>T142+T806</f>
        <v>6.9360000000000005E-2</v>
      </c>
      <c r="AT141" s="17" t="s">
        <v>76</v>
      </c>
      <c r="AU141" s="17" t="s">
        <v>153</v>
      </c>
      <c r="BK141" s="119">
        <f>BK142+BK806</f>
        <v>0</v>
      </c>
    </row>
    <row r="142" spans="2:65" s="11" customFormat="1" ht="25.9" customHeight="1">
      <c r="B142" s="120"/>
      <c r="D142" s="121" t="s">
        <v>76</v>
      </c>
      <c r="E142" s="122" t="s">
        <v>245</v>
      </c>
      <c r="F142" s="122" t="s">
        <v>246</v>
      </c>
      <c r="I142" s="123"/>
      <c r="J142" s="124">
        <f>BK142</f>
        <v>0</v>
      </c>
      <c r="L142" s="120"/>
      <c r="M142" s="125"/>
      <c r="P142" s="126">
        <f>P143+P164+P207+P391+P489+P790+P804</f>
        <v>0</v>
      </c>
      <c r="R142" s="126">
        <f>R143+R164+R207+R391+R489+R790+R804</f>
        <v>2535.73606015</v>
      </c>
      <c r="T142" s="127">
        <f>T143+T164+T207+T391+T489+T790+T804</f>
        <v>4.8000000000000004E-3</v>
      </c>
      <c r="AR142" s="121" t="s">
        <v>85</v>
      </c>
      <c r="AT142" s="128" t="s">
        <v>76</v>
      </c>
      <c r="AU142" s="128" t="s">
        <v>77</v>
      </c>
      <c r="AY142" s="121" t="s">
        <v>175</v>
      </c>
      <c r="BK142" s="129">
        <f>BK143+BK164+BK207+BK391+BK489+BK790+BK804</f>
        <v>0</v>
      </c>
    </row>
    <row r="143" spans="2:65" s="11" customFormat="1" ht="22.9" customHeight="1">
      <c r="B143" s="120"/>
      <c r="D143" s="121" t="s">
        <v>76</v>
      </c>
      <c r="E143" s="130" t="s">
        <v>85</v>
      </c>
      <c r="F143" s="130" t="s">
        <v>247</v>
      </c>
      <c r="I143" s="123"/>
      <c r="J143" s="131">
        <f>BK143</f>
        <v>0</v>
      </c>
      <c r="L143" s="120"/>
      <c r="M143" s="125"/>
      <c r="P143" s="126">
        <f>SUM(P144:P163)</f>
        <v>0</v>
      </c>
      <c r="R143" s="126">
        <f>SUM(R144:R163)</f>
        <v>0</v>
      </c>
      <c r="T143" s="127">
        <f>SUM(T144:T163)</f>
        <v>0</v>
      </c>
      <c r="AR143" s="121" t="s">
        <v>85</v>
      </c>
      <c r="AT143" s="128" t="s">
        <v>76</v>
      </c>
      <c r="AU143" s="128" t="s">
        <v>85</v>
      </c>
      <c r="AY143" s="121" t="s">
        <v>175</v>
      </c>
      <c r="BK143" s="129">
        <f>SUM(BK144:BK163)</f>
        <v>0</v>
      </c>
    </row>
    <row r="144" spans="2:65" s="1" customFormat="1" ht="16.5" customHeight="1">
      <c r="B144" s="32"/>
      <c r="C144" s="132" t="s">
        <v>85</v>
      </c>
      <c r="D144" s="132" t="s">
        <v>178</v>
      </c>
      <c r="E144" s="133" t="s">
        <v>445</v>
      </c>
      <c r="F144" s="134" t="s">
        <v>446</v>
      </c>
      <c r="G144" s="135" t="s">
        <v>324</v>
      </c>
      <c r="H144" s="136">
        <v>524.72500000000002</v>
      </c>
      <c r="I144" s="137"/>
      <c r="J144" s="138">
        <f>ROUND(I144*H144,2)</f>
        <v>0</v>
      </c>
      <c r="K144" s="134" t="s">
        <v>250</v>
      </c>
      <c r="L144" s="32"/>
      <c r="M144" s="139" t="s">
        <v>1</v>
      </c>
      <c r="N144" s="140" t="s">
        <v>42</v>
      </c>
      <c r="P144" s="141">
        <f>O144*H144</f>
        <v>0</v>
      </c>
      <c r="Q144" s="141">
        <v>0</v>
      </c>
      <c r="R144" s="141">
        <f>Q144*H144</f>
        <v>0</v>
      </c>
      <c r="S144" s="141">
        <v>0</v>
      </c>
      <c r="T144" s="142">
        <f>S144*H144</f>
        <v>0</v>
      </c>
      <c r="AR144" s="143" t="s">
        <v>193</v>
      </c>
      <c r="AT144" s="143" t="s">
        <v>178</v>
      </c>
      <c r="AU144" s="143" t="s">
        <v>87</v>
      </c>
      <c r="AY144" s="17" t="s">
        <v>175</v>
      </c>
      <c r="BE144" s="144">
        <f>IF(N144="základní",J144,0)</f>
        <v>0</v>
      </c>
      <c r="BF144" s="144">
        <f>IF(N144="snížená",J144,0)</f>
        <v>0</v>
      </c>
      <c r="BG144" s="144">
        <f>IF(N144="zákl. přenesená",J144,0)</f>
        <v>0</v>
      </c>
      <c r="BH144" s="144">
        <f>IF(N144="sníž. přenesená",J144,0)</f>
        <v>0</v>
      </c>
      <c r="BI144" s="144">
        <f>IF(N144="nulová",J144,0)</f>
        <v>0</v>
      </c>
      <c r="BJ144" s="17" t="s">
        <v>85</v>
      </c>
      <c r="BK144" s="144">
        <f>ROUND(I144*H144,2)</f>
        <v>0</v>
      </c>
      <c r="BL144" s="17" t="s">
        <v>193</v>
      </c>
      <c r="BM144" s="143" t="s">
        <v>447</v>
      </c>
    </row>
    <row r="145" spans="2:65" s="12" customFormat="1">
      <c r="B145" s="154"/>
      <c r="D145" s="145" t="s">
        <v>252</v>
      </c>
      <c r="E145" s="155" t="s">
        <v>1</v>
      </c>
      <c r="F145" s="156" t="s">
        <v>448</v>
      </c>
      <c r="H145" s="157">
        <v>426.36</v>
      </c>
      <c r="I145" s="158"/>
      <c r="L145" s="154"/>
      <c r="M145" s="159"/>
      <c r="T145" s="160"/>
      <c r="AT145" s="155" t="s">
        <v>252</v>
      </c>
      <c r="AU145" s="155" t="s">
        <v>87</v>
      </c>
      <c r="AV145" s="12" t="s">
        <v>87</v>
      </c>
      <c r="AW145" s="12" t="s">
        <v>32</v>
      </c>
      <c r="AX145" s="12" t="s">
        <v>77</v>
      </c>
      <c r="AY145" s="155" t="s">
        <v>175</v>
      </c>
    </row>
    <row r="146" spans="2:65" s="12" customFormat="1">
      <c r="B146" s="154"/>
      <c r="D146" s="145" t="s">
        <v>252</v>
      </c>
      <c r="E146" s="155" t="s">
        <v>1</v>
      </c>
      <c r="F146" s="156" t="s">
        <v>449</v>
      </c>
      <c r="H146" s="157">
        <v>4.4390000000000001</v>
      </c>
      <c r="I146" s="158"/>
      <c r="L146" s="154"/>
      <c r="M146" s="159"/>
      <c r="T146" s="160"/>
      <c r="AT146" s="155" t="s">
        <v>252</v>
      </c>
      <c r="AU146" s="155" t="s">
        <v>87</v>
      </c>
      <c r="AV146" s="12" t="s">
        <v>87</v>
      </c>
      <c r="AW146" s="12" t="s">
        <v>32</v>
      </c>
      <c r="AX146" s="12" t="s">
        <v>77</v>
      </c>
      <c r="AY146" s="155" t="s">
        <v>175</v>
      </c>
    </row>
    <row r="147" spans="2:65" s="12" customFormat="1">
      <c r="B147" s="154"/>
      <c r="D147" s="145" t="s">
        <v>252</v>
      </c>
      <c r="E147" s="155" t="s">
        <v>1</v>
      </c>
      <c r="F147" s="156" t="s">
        <v>450</v>
      </c>
      <c r="H147" s="157">
        <v>78.850999999999999</v>
      </c>
      <c r="I147" s="158"/>
      <c r="L147" s="154"/>
      <c r="M147" s="159"/>
      <c r="T147" s="160"/>
      <c r="AT147" s="155" t="s">
        <v>252</v>
      </c>
      <c r="AU147" s="155" t="s">
        <v>87</v>
      </c>
      <c r="AV147" s="12" t="s">
        <v>87</v>
      </c>
      <c r="AW147" s="12" t="s">
        <v>32</v>
      </c>
      <c r="AX147" s="12" t="s">
        <v>77</v>
      </c>
      <c r="AY147" s="155" t="s">
        <v>175</v>
      </c>
    </row>
    <row r="148" spans="2:65" s="12" customFormat="1">
      <c r="B148" s="154"/>
      <c r="D148" s="145" t="s">
        <v>252</v>
      </c>
      <c r="E148" s="155" t="s">
        <v>1</v>
      </c>
      <c r="F148" s="156" t="s">
        <v>451</v>
      </c>
      <c r="H148" s="157">
        <v>7.2069999999999999</v>
      </c>
      <c r="I148" s="158"/>
      <c r="L148" s="154"/>
      <c r="M148" s="159"/>
      <c r="T148" s="160"/>
      <c r="AT148" s="155" t="s">
        <v>252</v>
      </c>
      <c r="AU148" s="155" t="s">
        <v>87</v>
      </c>
      <c r="AV148" s="12" t="s">
        <v>87</v>
      </c>
      <c r="AW148" s="12" t="s">
        <v>32</v>
      </c>
      <c r="AX148" s="12" t="s">
        <v>77</v>
      </c>
      <c r="AY148" s="155" t="s">
        <v>175</v>
      </c>
    </row>
    <row r="149" spans="2:65" s="12" customFormat="1">
      <c r="B149" s="154"/>
      <c r="D149" s="145" t="s">
        <v>252</v>
      </c>
      <c r="E149" s="155" t="s">
        <v>1</v>
      </c>
      <c r="F149" s="156" t="s">
        <v>452</v>
      </c>
      <c r="H149" s="157">
        <v>7.8680000000000003</v>
      </c>
      <c r="I149" s="158"/>
      <c r="L149" s="154"/>
      <c r="M149" s="159"/>
      <c r="T149" s="160"/>
      <c r="AT149" s="155" t="s">
        <v>252</v>
      </c>
      <c r="AU149" s="155" t="s">
        <v>87</v>
      </c>
      <c r="AV149" s="12" t="s">
        <v>87</v>
      </c>
      <c r="AW149" s="12" t="s">
        <v>32</v>
      </c>
      <c r="AX149" s="12" t="s">
        <v>77</v>
      </c>
      <c r="AY149" s="155" t="s">
        <v>175</v>
      </c>
    </row>
    <row r="150" spans="2:65" s="13" customFormat="1">
      <c r="B150" s="163"/>
      <c r="D150" s="145" t="s">
        <v>252</v>
      </c>
      <c r="E150" s="164" t="s">
        <v>1</v>
      </c>
      <c r="F150" s="165" t="s">
        <v>294</v>
      </c>
      <c r="H150" s="166">
        <v>524.72500000000002</v>
      </c>
      <c r="I150" s="167"/>
      <c r="L150" s="163"/>
      <c r="M150" s="168"/>
      <c r="T150" s="169"/>
      <c r="AT150" s="164" t="s">
        <v>252</v>
      </c>
      <c r="AU150" s="164" t="s">
        <v>87</v>
      </c>
      <c r="AV150" s="13" t="s">
        <v>193</v>
      </c>
      <c r="AW150" s="13" t="s">
        <v>32</v>
      </c>
      <c r="AX150" s="13" t="s">
        <v>85</v>
      </c>
      <c r="AY150" s="164" t="s">
        <v>175</v>
      </c>
    </row>
    <row r="151" spans="2:65" s="1" customFormat="1" ht="21.75" customHeight="1">
      <c r="B151" s="32"/>
      <c r="C151" s="132" t="s">
        <v>87</v>
      </c>
      <c r="D151" s="132" t="s">
        <v>178</v>
      </c>
      <c r="E151" s="133" t="s">
        <v>453</v>
      </c>
      <c r="F151" s="134" t="s">
        <v>454</v>
      </c>
      <c r="G151" s="135" t="s">
        <v>324</v>
      </c>
      <c r="H151" s="136">
        <v>101.77</v>
      </c>
      <c r="I151" s="137"/>
      <c r="J151" s="138">
        <f>ROUND(I151*H151,2)</f>
        <v>0</v>
      </c>
      <c r="K151" s="134" t="s">
        <v>250</v>
      </c>
      <c r="L151" s="32"/>
      <c r="M151" s="139" t="s">
        <v>1</v>
      </c>
      <c r="N151" s="140" t="s">
        <v>42</v>
      </c>
      <c r="P151" s="141">
        <f>O151*H151</f>
        <v>0</v>
      </c>
      <c r="Q151" s="141">
        <v>0</v>
      </c>
      <c r="R151" s="141">
        <f>Q151*H151</f>
        <v>0</v>
      </c>
      <c r="S151" s="141">
        <v>0</v>
      </c>
      <c r="T151" s="142">
        <f>S151*H151</f>
        <v>0</v>
      </c>
      <c r="AR151" s="143" t="s">
        <v>193</v>
      </c>
      <c r="AT151" s="143" t="s">
        <v>178</v>
      </c>
      <c r="AU151" s="143" t="s">
        <v>87</v>
      </c>
      <c r="AY151" s="17" t="s">
        <v>175</v>
      </c>
      <c r="BE151" s="144">
        <f>IF(N151="základní",J151,0)</f>
        <v>0</v>
      </c>
      <c r="BF151" s="144">
        <f>IF(N151="snížená",J151,0)</f>
        <v>0</v>
      </c>
      <c r="BG151" s="144">
        <f>IF(N151="zákl. přenesená",J151,0)</f>
        <v>0</v>
      </c>
      <c r="BH151" s="144">
        <f>IF(N151="sníž. přenesená",J151,0)</f>
        <v>0</v>
      </c>
      <c r="BI151" s="144">
        <f>IF(N151="nulová",J151,0)</f>
        <v>0</v>
      </c>
      <c r="BJ151" s="17" t="s">
        <v>85</v>
      </c>
      <c r="BK151" s="144">
        <f>ROUND(I151*H151,2)</f>
        <v>0</v>
      </c>
      <c r="BL151" s="17" t="s">
        <v>193</v>
      </c>
      <c r="BM151" s="143" t="s">
        <v>455</v>
      </c>
    </row>
    <row r="152" spans="2:65" s="1" customFormat="1" ht="21.75" customHeight="1">
      <c r="B152" s="32"/>
      <c r="C152" s="132" t="s">
        <v>187</v>
      </c>
      <c r="D152" s="132" t="s">
        <v>178</v>
      </c>
      <c r="E152" s="133" t="s">
        <v>456</v>
      </c>
      <c r="F152" s="134" t="s">
        <v>457</v>
      </c>
      <c r="G152" s="135" t="s">
        <v>324</v>
      </c>
      <c r="H152" s="136">
        <v>422.95499999999998</v>
      </c>
      <c r="I152" s="137"/>
      <c r="J152" s="138">
        <f>ROUND(I152*H152,2)</f>
        <v>0</v>
      </c>
      <c r="K152" s="134" t="s">
        <v>250</v>
      </c>
      <c r="L152" s="32"/>
      <c r="M152" s="139" t="s">
        <v>1</v>
      </c>
      <c r="N152" s="140" t="s">
        <v>42</v>
      </c>
      <c r="P152" s="141">
        <f>O152*H152</f>
        <v>0</v>
      </c>
      <c r="Q152" s="141">
        <v>0</v>
      </c>
      <c r="R152" s="141">
        <f>Q152*H152</f>
        <v>0</v>
      </c>
      <c r="S152" s="141">
        <v>0</v>
      </c>
      <c r="T152" s="142">
        <f>S152*H152</f>
        <v>0</v>
      </c>
      <c r="AR152" s="143" t="s">
        <v>193</v>
      </c>
      <c r="AT152" s="143" t="s">
        <v>178</v>
      </c>
      <c r="AU152" s="143" t="s">
        <v>87</v>
      </c>
      <c r="AY152" s="17" t="s">
        <v>175</v>
      </c>
      <c r="BE152" s="144">
        <f>IF(N152="základní",J152,0)</f>
        <v>0</v>
      </c>
      <c r="BF152" s="144">
        <f>IF(N152="snížená",J152,0)</f>
        <v>0</v>
      </c>
      <c r="BG152" s="144">
        <f>IF(N152="zákl. přenesená",J152,0)</f>
        <v>0</v>
      </c>
      <c r="BH152" s="144">
        <f>IF(N152="sníž. přenesená",J152,0)</f>
        <v>0</v>
      </c>
      <c r="BI152" s="144">
        <f>IF(N152="nulová",J152,0)</f>
        <v>0</v>
      </c>
      <c r="BJ152" s="17" t="s">
        <v>85</v>
      </c>
      <c r="BK152" s="144">
        <f>ROUND(I152*H152,2)</f>
        <v>0</v>
      </c>
      <c r="BL152" s="17" t="s">
        <v>193</v>
      </c>
      <c r="BM152" s="143" t="s">
        <v>458</v>
      </c>
    </row>
    <row r="153" spans="2:65" s="12" customFormat="1">
      <c r="B153" s="154"/>
      <c r="D153" s="145" t="s">
        <v>252</v>
      </c>
      <c r="E153" s="155" t="s">
        <v>1</v>
      </c>
      <c r="F153" s="156" t="s">
        <v>459</v>
      </c>
      <c r="H153" s="157">
        <v>422.95499999999998</v>
      </c>
      <c r="I153" s="158"/>
      <c r="L153" s="154"/>
      <c r="M153" s="159"/>
      <c r="T153" s="160"/>
      <c r="AT153" s="155" t="s">
        <v>252</v>
      </c>
      <c r="AU153" s="155" t="s">
        <v>87</v>
      </c>
      <c r="AV153" s="12" t="s">
        <v>87</v>
      </c>
      <c r="AW153" s="12" t="s">
        <v>32</v>
      </c>
      <c r="AX153" s="12" t="s">
        <v>85</v>
      </c>
      <c r="AY153" s="155" t="s">
        <v>175</v>
      </c>
    </row>
    <row r="154" spans="2:65" s="1" customFormat="1" ht="24.2" customHeight="1">
      <c r="B154" s="32"/>
      <c r="C154" s="132" t="s">
        <v>193</v>
      </c>
      <c r="D154" s="132" t="s">
        <v>178</v>
      </c>
      <c r="E154" s="133" t="s">
        <v>460</v>
      </c>
      <c r="F154" s="134" t="s">
        <v>461</v>
      </c>
      <c r="G154" s="135" t="s">
        <v>324</v>
      </c>
      <c r="H154" s="136">
        <v>422.95499999999998</v>
      </c>
      <c r="I154" s="137"/>
      <c r="J154" s="138">
        <f>ROUND(I154*H154,2)</f>
        <v>0</v>
      </c>
      <c r="K154" s="134" t="s">
        <v>250</v>
      </c>
      <c r="L154" s="32"/>
      <c r="M154" s="139" t="s">
        <v>1</v>
      </c>
      <c r="N154" s="140" t="s">
        <v>42</v>
      </c>
      <c r="P154" s="141">
        <f>O154*H154</f>
        <v>0</v>
      </c>
      <c r="Q154" s="141">
        <v>0</v>
      </c>
      <c r="R154" s="141">
        <f>Q154*H154</f>
        <v>0</v>
      </c>
      <c r="S154" s="141">
        <v>0</v>
      </c>
      <c r="T154" s="142">
        <f>S154*H154</f>
        <v>0</v>
      </c>
      <c r="AR154" s="143" t="s">
        <v>193</v>
      </c>
      <c r="AT154" s="143" t="s">
        <v>178</v>
      </c>
      <c r="AU154" s="143" t="s">
        <v>87</v>
      </c>
      <c r="AY154" s="17" t="s">
        <v>175</v>
      </c>
      <c r="BE154" s="144">
        <f>IF(N154="základní",J154,0)</f>
        <v>0</v>
      </c>
      <c r="BF154" s="144">
        <f>IF(N154="snížená",J154,0)</f>
        <v>0</v>
      </c>
      <c r="BG154" s="144">
        <f>IF(N154="zákl. přenesená",J154,0)</f>
        <v>0</v>
      </c>
      <c r="BH154" s="144">
        <f>IF(N154="sníž. přenesená",J154,0)</f>
        <v>0</v>
      </c>
      <c r="BI154" s="144">
        <f>IF(N154="nulová",J154,0)</f>
        <v>0</v>
      </c>
      <c r="BJ154" s="17" t="s">
        <v>85</v>
      </c>
      <c r="BK154" s="144">
        <f>ROUND(I154*H154,2)</f>
        <v>0</v>
      </c>
      <c r="BL154" s="17" t="s">
        <v>193</v>
      </c>
      <c r="BM154" s="143" t="s">
        <v>462</v>
      </c>
    </row>
    <row r="155" spans="2:65" s="1" customFormat="1" ht="19.5">
      <c r="B155" s="32"/>
      <c r="D155" s="145" t="s">
        <v>196</v>
      </c>
      <c r="F155" s="146" t="s">
        <v>463</v>
      </c>
      <c r="I155" s="147"/>
      <c r="L155" s="32"/>
      <c r="M155" s="148"/>
      <c r="T155" s="56"/>
      <c r="AT155" s="17" t="s">
        <v>196</v>
      </c>
      <c r="AU155" s="17" t="s">
        <v>87</v>
      </c>
    </row>
    <row r="156" spans="2:65" s="1" customFormat="1" ht="16.5" customHeight="1">
      <c r="B156" s="32"/>
      <c r="C156" s="132" t="s">
        <v>174</v>
      </c>
      <c r="D156" s="132" t="s">
        <v>178</v>
      </c>
      <c r="E156" s="133" t="s">
        <v>464</v>
      </c>
      <c r="F156" s="134" t="s">
        <v>465</v>
      </c>
      <c r="G156" s="135" t="s">
        <v>324</v>
      </c>
      <c r="H156" s="136">
        <v>101.77</v>
      </c>
      <c r="I156" s="137"/>
      <c r="J156" s="138">
        <f>ROUND(I156*H156,2)</f>
        <v>0</v>
      </c>
      <c r="K156" s="134" t="s">
        <v>250</v>
      </c>
      <c r="L156" s="32"/>
      <c r="M156" s="139" t="s">
        <v>1</v>
      </c>
      <c r="N156" s="140" t="s">
        <v>42</v>
      </c>
      <c r="P156" s="141">
        <f>O156*H156</f>
        <v>0</v>
      </c>
      <c r="Q156" s="141">
        <v>0</v>
      </c>
      <c r="R156" s="141">
        <f>Q156*H156</f>
        <v>0</v>
      </c>
      <c r="S156" s="141">
        <v>0</v>
      </c>
      <c r="T156" s="142">
        <f>S156*H156</f>
        <v>0</v>
      </c>
      <c r="AR156" s="143" t="s">
        <v>193</v>
      </c>
      <c r="AT156" s="143" t="s">
        <v>178</v>
      </c>
      <c r="AU156" s="143" t="s">
        <v>87</v>
      </c>
      <c r="AY156" s="17" t="s">
        <v>175</v>
      </c>
      <c r="BE156" s="144">
        <f>IF(N156="základní",J156,0)</f>
        <v>0</v>
      </c>
      <c r="BF156" s="144">
        <f>IF(N156="snížená",J156,0)</f>
        <v>0</v>
      </c>
      <c r="BG156" s="144">
        <f>IF(N156="zákl. přenesená",J156,0)</f>
        <v>0</v>
      </c>
      <c r="BH156" s="144">
        <f>IF(N156="sníž. přenesená",J156,0)</f>
        <v>0</v>
      </c>
      <c r="BI156" s="144">
        <f>IF(N156="nulová",J156,0)</f>
        <v>0</v>
      </c>
      <c r="BJ156" s="17" t="s">
        <v>85</v>
      </c>
      <c r="BK156" s="144">
        <f>ROUND(I156*H156,2)</f>
        <v>0</v>
      </c>
      <c r="BL156" s="17" t="s">
        <v>193</v>
      </c>
      <c r="BM156" s="143" t="s">
        <v>466</v>
      </c>
    </row>
    <row r="157" spans="2:65" s="1" customFormat="1" ht="16.5" customHeight="1">
      <c r="B157" s="32"/>
      <c r="C157" s="132" t="s">
        <v>202</v>
      </c>
      <c r="D157" s="132" t="s">
        <v>178</v>
      </c>
      <c r="E157" s="133" t="s">
        <v>467</v>
      </c>
      <c r="F157" s="134" t="s">
        <v>468</v>
      </c>
      <c r="G157" s="135" t="s">
        <v>324</v>
      </c>
      <c r="H157" s="136">
        <v>422.95499999999998</v>
      </c>
      <c r="I157" s="137"/>
      <c r="J157" s="138">
        <f>ROUND(I157*H157,2)</f>
        <v>0</v>
      </c>
      <c r="K157" s="134" t="s">
        <v>250</v>
      </c>
      <c r="L157" s="32"/>
      <c r="M157" s="139" t="s">
        <v>1</v>
      </c>
      <c r="N157" s="140" t="s">
        <v>42</v>
      </c>
      <c r="P157" s="141">
        <f>O157*H157</f>
        <v>0</v>
      </c>
      <c r="Q157" s="141">
        <v>0</v>
      </c>
      <c r="R157" s="141">
        <f>Q157*H157</f>
        <v>0</v>
      </c>
      <c r="S157" s="141">
        <v>0</v>
      </c>
      <c r="T157" s="142">
        <f>S157*H157</f>
        <v>0</v>
      </c>
      <c r="AR157" s="143" t="s">
        <v>193</v>
      </c>
      <c r="AT157" s="143" t="s">
        <v>178</v>
      </c>
      <c r="AU157" s="143" t="s">
        <v>87</v>
      </c>
      <c r="AY157" s="17" t="s">
        <v>175</v>
      </c>
      <c r="BE157" s="144">
        <f>IF(N157="základní",J157,0)</f>
        <v>0</v>
      </c>
      <c r="BF157" s="144">
        <f>IF(N157="snížená",J157,0)</f>
        <v>0</v>
      </c>
      <c r="BG157" s="144">
        <f>IF(N157="zákl. přenesená",J157,0)</f>
        <v>0</v>
      </c>
      <c r="BH157" s="144">
        <f>IF(N157="sníž. přenesená",J157,0)</f>
        <v>0</v>
      </c>
      <c r="BI157" s="144">
        <f>IF(N157="nulová",J157,0)</f>
        <v>0</v>
      </c>
      <c r="BJ157" s="17" t="s">
        <v>85</v>
      </c>
      <c r="BK157" s="144">
        <f>ROUND(I157*H157,2)</f>
        <v>0</v>
      </c>
      <c r="BL157" s="17" t="s">
        <v>193</v>
      </c>
      <c r="BM157" s="143" t="s">
        <v>469</v>
      </c>
    </row>
    <row r="158" spans="2:65" s="1" customFormat="1" ht="16.5" customHeight="1">
      <c r="B158" s="32"/>
      <c r="C158" s="132" t="s">
        <v>208</v>
      </c>
      <c r="D158" s="132" t="s">
        <v>178</v>
      </c>
      <c r="E158" s="133" t="s">
        <v>470</v>
      </c>
      <c r="F158" s="134" t="s">
        <v>384</v>
      </c>
      <c r="G158" s="135" t="s">
        <v>364</v>
      </c>
      <c r="H158" s="136">
        <v>761.31899999999996</v>
      </c>
      <c r="I158" s="137"/>
      <c r="J158" s="138">
        <f>ROUND(I158*H158,2)</f>
        <v>0</v>
      </c>
      <c r="K158" s="134" t="s">
        <v>250</v>
      </c>
      <c r="L158" s="32"/>
      <c r="M158" s="139" t="s">
        <v>1</v>
      </c>
      <c r="N158" s="140" t="s">
        <v>42</v>
      </c>
      <c r="P158" s="141">
        <f>O158*H158</f>
        <v>0</v>
      </c>
      <c r="Q158" s="141">
        <v>0</v>
      </c>
      <c r="R158" s="141">
        <f>Q158*H158</f>
        <v>0</v>
      </c>
      <c r="S158" s="141">
        <v>0</v>
      </c>
      <c r="T158" s="142">
        <f>S158*H158</f>
        <v>0</v>
      </c>
      <c r="AR158" s="143" t="s">
        <v>193</v>
      </c>
      <c r="AT158" s="143" t="s">
        <v>178</v>
      </c>
      <c r="AU158" s="143" t="s">
        <v>87</v>
      </c>
      <c r="AY158" s="17" t="s">
        <v>175</v>
      </c>
      <c r="BE158" s="144">
        <f>IF(N158="základní",J158,0)</f>
        <v>0</v>
      </c>
      <c r="BF158" s="144">
        <f>IF(N158="snížená",J158,0)</f>
        <v>0</v>
      </c>
      <c r="BG158" s="144">
        <f>IF(N158="zákl. přenesená",J158,0)</f>
        <v>0</v>
      </c>
      <c r="BH158" s="144">
        <f>IF(N158="sníž. přenesená",J158,0)</f>
        <v>0</v>
      </c>
      <c r="BI158" s="144">
        <f>IF(N158="nulová",J158,0)</f>
        <v>0</v>
      </c>
      <c r="BJ158" s="17" t="s">
        <v>85</v>
      </c>
      <c r="BK158" s="144">
        <f>ROUND(I158*H158,2)</f>
        <v>0</v>
      </c>
      <c r="BL158" s="17" t="s">
        <v>193</v>
      </c>
      <c r="BM158" s="143" t="s">
        <v>471</v>
      </c>
    </row>
    <row r="159" spans="2:65" s="12" customFormat="1">
      <c r="B159" s="154"/>
      <c r="D159" s="145" t="s">
        <v>252</v>
      </c>
      <c r="E159" s="155" t="s">
        <v>1</v>
      </c>
      <c r="F159" s="156" t="s">
        <v>472</v>
      </c>
      <c r="H159" s="157">
        <v>761.31899999999996</v>
      </c>
      <c r="I159" s="158"/>
      <c r="L159" s="154"/>
      <c r="M159" s="159"/>
      <c r="T159" s="160"/>
      <c r="AT159" s="155" t="s">
        <v>252</v>
      </c>
      <c r="AU159" s="155" t="s">
        <v>87</v>
      </c>
      <c r="AV159" s="12" t="s">
        <v>87</v>
      </c>
      <c r="AW159" s="12" t="s">
        <v>32</v>
      </c>
      <c r="AX159" s="12" t="s">
        <v>85</v>
      </c>
      <c r="AY159" s="155" t="s">
        <v>175</v>
      </c>
    </row>
    <row r="160" spans="2:65" s="1" customFormat="1" ht="16.5" customHeight="1">
      <c r="B160" s="32"/>
      <c r="C160" s="132" t="s">
        <v>212</v>
      </c>
      <c r="D160" s="132" t="s">
        <v>178</v>
      </c>
      <c r="E160" s="133" t="s">
        <v>473</v>
      </c>
      <c r="F160" s="134" t="s">
        <v>474</v>
      </c>
      <c r="G160" s="135" t="s">
        <v>324</v>
      </c>
      <c r="H160" s="136">
        <v>101.77</v>
      </c>
      <c r="I160" s="137"/>
      <c r="J160" s="138">
        <f>ROUND(I160*H160,2)</f>
        <v>0</v>
      </c>
      <c r="K160" s="134" t="s">
        <v>250</v>
      </c>
      <c r="L160" s="32"/>
      <c r="M160" s="139" t="s">
        <v>1</v>
      </c>
      <c r="N160" s="140" t="s">
        <v>42</v>
      </c>
      <c r="P160" s="141">
        <f>O160*H160</f>
        <v>0</v>
      </c>
      <c r="Q160" s="141">
        <v>0</v>
      </c>
      <c r="R160" s="141">
        <f>Q160*H160</f>
        <v>0</v>
      </c>
      <c r="S160" s="141">
        <v>0</v>
      </c>
      <c r="T160" s="142">
        <f>S160*H160</f>
        <v>0</v>
      </c>
      <c r="AR160" s="143" t="s">
        <v>193</v>
      </c>
      <c r="AT160" s="143" t="s">
        <v>178</v>
      </c>
      <c r="AU160" s="143" t="s">
        <v>87</v>
      </c>
      <c r="AY160" s="17" t="s">
        <v>175</v>
      </c>
      <c r="BE160" s="144">
        <f>IF(N160="základní",J160,0)</f>
        <v>0</v>
      </c>
      <c r="BF160" s="144">
        <f>IF(N160="snížená",J160,0)</f>
        <v>0</v>
      </c>
      <c r="BG160" s="144">
        <f>IF(N160="zákl. přenesená",J160,0)</f>
        <v>0</v>
      </c>
      <c r="BH160" s="144">
        <f>IF(N160="sníž. přenesená",J160,0)</f>
        <v>0</v>
      </c>
      <c r="BI160" s="144">
        <f>IF(N160="nulová",J160,0)</f>
        <v>0</v>
      </c>
      <c r="BJ160" s="17" t="s">
        <v>85</v>
      </c>
      <c r="BK160" s="144">
        <f>ROUND(I160*H160,2)</f>
        <v>0</v>
      </c>
      <c r="BL160" s="17" t="s">
        <v>193</v>
      </c>
      <c r="BM160" s="143" t="s">
        <v>475</v>
      </c>
    </row>
    <row r="161" spans="2:65" s="12" customFormat="1">
      <c r="B161" s="154"/>
      <c r="D161" s="145" t="s">
        <v>252</v>
      </c>
      <c r="E161" s="155" t="s">
        <v>1</v>
      </c>
      <c r="F161" s="156" t="s">
        <v>476</v>
      </c>
      <c r="H161" s="157">
        <v>31.87</v>
      </c>
      <c r="I161" s="158"/>
      <c r="L161" s="154"/>
      <c r="M161" s="159"/>
      <c r="T161" s="160"/>
      <c r="AT161" s="155" t="s">
        <v>252</v>
      </c>
      <c r="AU161" s="155" t="s">
        <v>87</v>
      </c>
      <c r="AV161" s="12" t="s">
        <v>87</v>
      </c>
      <c r="AW161" s="12" t="s">
        <v>32</v>
      </c>
      <c r="AX161" s="12" t="s">
        <v>77</v>
      </c>
      <c r="AY161" s="155" t="s">
        <v>175</v>
      </c>
    </row>
    <row r="162" spans="2:65" s="12" customFormat="1">
      <c r="B162" s="154"/>
      <c r="D162" s="145" t="s">
        <v>252</v>
      </c>
      <c r="E162" s="155" t="s">
        <v>1</v>
      </c>
      <c r="F162" s="156" t="s">
        <v>477</v>
      </c>
      <c r="H162" s="157">
        <v>69.900000000000006</v>
      </c>
      <c r="I162" s="158"/>
      <c r="L162" s="154"/>
      <c r="M162" s="159"/>
      <c r="T162" s="160"/>
      <c r="AT162" s="155" t="s">
        <v>252</v>
      </c>
      <c r="AU162" s="155" t="s">
        <v>87</v>
      </c>
      <c r="AV162" s="12" t="s">
        <v>87</v>
      </c>
      <c r="AW162" s="12" t="s">
        <v>32</v>
      </c>
      <c r="AX162" s="12" t="s">
        <v>77</v>
      </c>
      <c r="AY162" s="155" t="s">
        <v>175</v>
      </c>
    </row>
    <row r="163" spans="2:65" s="13" customFormat="1">
      <c r="B163" s="163"/>
      <c r="D163" s="145" t="s">
        <v>252</v>
      </c>
      <c r="E163" s="164" t="s">
        <v>1</v>
      </c>
      <c r="F163" s="165" t="s">
        <v>294</v>
      </c>
      <c r="H163" s="166">
        <v>101.77</v>
      </c>
      <c r="I163" s="167"/>
      <c r="L163" s="163"/>
      <c r="M163" s="168"/>
      <c r="T163" s="169"/>
      <c r="AT163" s="164" t="s">
        <v>252</v>
      </c>
      <c r="AU163" s="164" t="s">
        <v>87</v>
      </c>
      <c r="AV163" s="13" t="s">
        <v>193</v>
      </c>
      <c r="AW163" s="13" t="s">
        <v>32</v>
      </c>
      <c r="AX163" s="13" t="s">
        <v>85</v>
      </c>
      <c r="AY163" s="164" t="s">
        <v>175</v>
      </c>
    </row>
    <row r="164" spans="2:65" s="11" customFormat="1" ht="22.9" customHeight="1">
      <c r="B164" s="120"/>
      <c r="D164" s="121" t="s">
        <v>76</v>
      </c>
      <c r="E164" s="130" t="s">
        <v>87</v>
      </c>
      <c r="F164" s="130" t="s">
        <v>478</v>
      </c>
      <c r="I164" s="123"/>
      <c r="J164" s="131">
        <f>BK164</f>
        <v>0</v>
      </c>
      <c r="L164" s="120"/>
      <c r="M164" s="125"/>
      <c r="P164" s="126">
        <f>SUM(P165:P206)</f>
        <v>0</v>
      </c>
      <c r="R164" s="126">
        <f>SUM(R165:R206)</f>
        <v>630.61741033999999</v>
      </c>
      <c r="T164" s="127">
        <f>SUM(T165:T206)</f>
        <v>0</v>
      </c>
      <c r="AR164" s="121" t="s">
        <v>85</v>
      </c>
      <c r="AT164" s="128" t="s">
        <v>76</v>
      </c>
      <c r="AU164" s="128" t="s">
        <v>85</v>
      </c>
      <c r="AY164" s="121" t="s">
        <v>175</v>
      </c>
      <c r="BK164" s="129">
        <f>SUM(BK165:BK206)</f>
        <v>0</v>
      </c>
    </row>
    <row r="165" spans="2:65" s="1" customFormat="1" ht="16.5" customHeight="1">
      <c r="B165" s="32"/>
      <c r="C165" s="132" t="s">
        <v>216</v>
      </c>
      <c r="D165" s="132" t="s">
        <v>178</v>
      </c>
      <c r="E165" s="133" t="s">
        <v>479</v>
      </c>
      <c r="F165" s="134" t="s">
        <v>480</v>
      </c>
      <c r="G165" s="135" t="s">
        <v>181</v>
      </c>
      <c r="H165" s="136">
        <v>1</v>
      </c>
      <c r="I165" s="137"/>
      <c r="J165" s="138">
        <f>ROUND(I165*H165,2)</f>
        <v>0</v>
      </c>
      <c r="K165" s="134" t="s">
        <v>1</v>
      </c>
      <c r="L165" s="32"/>
      <c r="M165" s="139" t="s">
        <v>1</v>
      </c>
      <c r="N165" s="140" t="s">
        <v>42</v>
      </c>
      <c r="P165" s="141">
        <f>O165*H165</f>
        <v>0</v>
      </c>
      <c r="Q165" s="141">
        <v>0</v>
      </c>
      <c r="R165" s="141">
        <f>Q165*H165</f>
        <v>0</v>
      </c>
      <c r="S165" s="141">
        <v>0</v>
      </c>
      <c r="T165" s="142">
        <f>S165*H165</f>
        <v>0</v>
      </c>
      <c r="AR165" s="143" t="s">
        <v>193</v>
      </c>
      <c r="AT165" s="143" t="s">
        <v>178</v>
      </c>
      <c r="AU165" s="143" t="s">
        <v>87</v>
      </c>
      <c r="AY165" s="17" t="s">
        <v>175</v>
      </c>
      <c r="BE165" s="144">
        <f>IF(N165="základní",J165,0)</f>
        <v>0</v>
      </c>
      <c r="BF165" s="144">
        <f>IF(N165="snížená",J165,0)</f>
        <v>0</v>
      </c>
      <c r="BG165" s="144">
        <f>IF(N165="zákl. přenesená",J165,0)</f>
        <v>0</v>
      </c>
      <c r="BH165" s="144">
        <f>IF(N165="sníž. přenesená",J165,0)</f>
        <v>0</v>
      </c>
      <c r="BI165" s="144">
        <f>IF(N165="nulová",J165,0)</f>
        <v>0</v>
      </c>
      <c r="BJ165" s="17" t="s">
        <v>85</v>
      </c>
      <c r="BK165" s="144">
        <f>ROUND(I165*H165,2)</f>
        <v>0</v>
      </c>
      <c r="BL165" s="17" t="s">
        <v>193</v>
      </c>
      <c r="BM165" s="143" t="s">
        <v>481</v>
      </c>
    </row>
    <row r="166" spans="2:65" s="1" customFormat="1" ht="24.2" customHeight="1">
      <c r="B166" s="32"/>
      <c r="C166" s="132" t="s">
        <v>112</v>
      </c>
      <c r="D166" s="132" t="s">
        <v>178</v>
      </c>
      <c r="E166" s="133" t="s">
        <v>482</v>
      </c>
      <c r="F166" s="134" t="s">
        <v>483</v>
      </c>
      <c r="G166" s="135" t="s">
        <v>318</v>
      </c>
      <c r="H166" s="136">
        <v>336</v>
      </c>
      <c r="I166" s="137"/>
      <c r="J166" s="138">
        <f>ROUND(I166*H166,2)</f>
        <v>0</v>
      </c>
      <c r="K166" s="134" t="s">
        <v>1</v>
      </c>
      <c r="L166" s="32"/>
      <c r="M166" s="139" t="s">
        <v>1</v>
      </c>
      <c r="N166" s="140" t="s">
        <v>42</v>
      </c>
      <c r="P166" s="141">
        <f>O166*H166</f>
        <v>0</v>
      </c>
      <c r="Q166" s="141">
        <v>0</v>
      </c>
      <c r="R166" s="141">
        <f>Q166*H166</f>
        <v>0</v>
      </c>
      <c r="S166" s="141">
        <v>0</v>
      </c>
      <c r="T166" s="142">
        <f>S166*H166</f>
        <v>0</v>
      </c>
      <c r="AR166" s="143" t="s">
        <v>193</v>
      </c>
      <c r="AT166" s="143" t="s">
        <v>178</v>
      </c>
      <c r="AU166" s="143" t="s">
        <v>87</v>
      </c>
      <c r="AY166" s="17" t="s">
        <v>175</v>
      </c>
      <c r="BE166" s="144">
        <f>IF(N166="základní",J166,0)</f>
        <v>0</v>
      </c>
      <c r="BF166" s="144">
        <f>IF(N166="snížená",J166,0)</f>
        <v>0</v>
      </c>
      <c r="BG166" s="144">
        <f>IF(N166="zákl. přenesená",J166,0)</f>
        <v>0</v>
      </c>
      <c r="BH166" s="144">
        <f>IF(N166="sníž. přenesená",J166,0)</f>
        <v>0</v>
      </c>
      <c r="BI166" s="144">
        <f>IF(N166="nulová",J166,0)</f>
        <v>0</v>
      </c>
      <c r="BJ166" s="17" t="s">
        <v>85</v>
      </c>
      <c r="BK166" s="144">
        <f>ROUND(I166*H166,2)</f>
        <v>0</v>
      </c>
      <c r="BL166" s="17" t="s">
        <v>193</v>
      </c>
      <c r="BM166" s="143" t="s">
        <v>484</v>
      </c>
    </row>
    <row r="167" spans="2:65" s="1" customFormat="1" ht="24.2" customHeight="1">
      <c r="B167" s="32"/>
      <c r="C167" s="132" t="s">
        <v>115</v>
      </c>
      <c r="D167" s="132" t="s">
        <v>178</v>
      </c>
      <c r="E167" s="133" t="s">
        <v>485</v>
      </c>
      <c r="F167" s="134" t="s">
        <v>486</v>
      </c>
      <c r="G167" s="135" t="s">
        <v>318</v>
      </c>
      <c r="H167" s="136">
        <v>96</v>
      </c>
      <c r="I167" s="137"/>
      <c r="J167" s="138">
        <f>ROUND(I167*H167,2)</f>
        <v>0</v>
      </c>
      <c r="K167" s="134" t="s">
        <v>1</v>
      </c>
      <c r="L167" s="32"/>
      <c r="M167" s="139" t="s">
        <v>1</v>
      </c>
      <c r="N167" s="140" t="s">
        <v>42</v>
      </c>
      <c r="P167" s="141">
        <f>O167*H167</f>
        <v>0</v>
      </c>
      <c r="Q167" s="141">
        <v>0</v>
      </c>
      <c r="R167" s="141">
        <f>Q167*H167</f>
        <v>0</v>
      </c>
      <c r="S167" s="141">
        <v>0</v>
      </c>
      <c r="T167" s="142">
        <f>S167*H167</f>
        <v>0</v>
      </c>
      <c r="AR167" s="143" t="s">
        <v>193</v>
      </c>
      <c r="AT167" s="143" t="s">
        <v>178</v>
      </c>
      <c r="AU167" s="143" t="s">
        <v>87</v>
      </c>
      <c r="AY167" s="17" t="s">
        <v>175</v>
      </c>
      <c r="BE167" s="144">
        <f>IF(N167="základní",J167,0)</f>
        <v>0</v>
      </c>
      <c r="BF167" s="144">
        <f>IF(N167="snížená",J167,0)</f>
        <v>0</v>
      </c>
      <c r="BG167" s="144">
        <f>IF(N167="zákl. přenesená",J167,0)</f>
        <v>0</v>
      </c>
      <c r="BH167" s="144">
        <f>IF(N167="sníž. přenesená",J167,0)</f>
        <v>0</v>
      </c>
      <c r="BI167" s="144">
        <f>IF(N167="nulová",J167,0)</f>
        <v>0</v>
      </c>
      <c r="BJ167" s="17" t="s">
        <v>85</v>
      </c>
      <c r="BK167" s="144">
        <f>ROUND(I167*H167,2)</f>
        <v>0</v>
      </c>
      <c r="BL167" s="17" t="s">
        <v>193</v>
      </c>
      <c r="BM167" s="143" t="s">
        <v>487</v>
      </c>
    </row>
    <row r="168" spans="2:65" s="1" customFormat="1" ht="24.2" customHeight="1">
      <c r="B168" s="32"/>
      <c r="C168" s="132" t="s">
        <v>8</v>
      </c>
      <c r="D168" s="132" t="s">
        <v>178</v>
      </c>
      <c r="E168" s="133" t="s">
        <v>488</v>
      </c>
      <c r="F168" s="134" t="s">
        <v>489</v>
      </c>
      <c r="G168" s="135" t="s">
        <v>318</v>
      </c>
      <c r="H168" s="136">
        <v>134.80000000000001</v>
      </c>
      <c r="I168" s="137"/>
      <c r="J168" s="138">
        <f>ROUND(I168*H168,2)</f>
        <v>0</v>
      </c>
      <c r="K168" s="134" t="s">
        <v>250</v>
      </c>
      <c r="L168" s="32"/>
      <c r="M168" s="139" t="s">
        <v>1</v>
      </c>
      <c r="N168" s="140" t="s">
        <v>42</v>
      </c>
      <c r="P168" s="141">
        <f>O168*H168</f>
        <v>0</v>
      </c>
      <c r="Q168" s="141">
        <v>5.0000000000000001E-4</v>
      </c>
      <c r="R168" s="141">
        <f>Q168*H168</f>
        <v>6.7400000000000002E-2</v>
      </c>
      <c r="S168" s="141">
        <v>0</v>
      </c>
      <c r="T168" s="142">
        <f>S168*H168</f>
        <v>0</v>
      </c>
      <c r="AR168" s="143" t="s">
        <v>193</v>
      </c>
      <c r="AT168" s="143" t="s">
        <v>178</v>
      </c>
      <c r="AU168" s="143" t="s">
        <v>87</v>
      </c>
      <c r="AY168" s="17" t="s">
        <v>175</v>
      </c>
      <c r="BE168" s="144">
        <f>IF(N168="základní",J168,0)</f>
        <v>0</v>
      </c>
      <c r="BF168" s="144">
        <f>IF(N168="snížená",J168,0)</f>
        <v>0</v>
      </c>
      <c r="BG168" s="144">
        <f>IF(N168="zákl. přenesená",J168,0)</f>
        <v>0</v>
      </c>
      <c r="BH168" s="144">
        <f>IF(N168="sníž. přenesená",J168,0)</f>
        <v>0</v>
      </c>
      <c r="BI168" s="144">
        <f>IF(N168="nulová",J168,0)</f>
        <v>0</v>
      </c>
      <c r="BJ168" s="17" t="s">
        <v>85</v>
      </c>
      <c r="BK168" s="144">
        <f>ROUND(I168*H168,2)</f>
        <v>0</v>
      </c>
      <c r="BL168" s="17" t="s">
        <v>193</v>
      </c>
      <c r="BM168" s="143" t="s">
        <v>490</v>
      </c>
    </row>
    <row r="169" spans="2:65" s="12" customFormat="1">
      <c r="B169" s="154"/>
      <c r="D169" s="145" t="s">
        <v>252</v>
      </c>
      <c r="E169" s="155" t="s">
        <v>1</v>
      </c>
      <c r="F169" s="156" t="s">
        <v>491</v>
      </c>
      <c r="H169" s="157">
        <v>134.80000000000001</v>
      </c>
      <c r="I169" s="158"/>
      <c r="L169" s="154"/>
      <c r="M169" s="159"/>
      <c r="T169" s="160"/>
      <c r="AT169" s="155" t="s">
        <v>252</v>
      </c>
      <c r="AU169" s="155" t="s">
        <v>87</v>
      </c>
      <c r="AV169" s="12" t="s">
        <v>87</v>
      </c>
      <c r="AW169" s="12" t="s">
        <v>32</v>
      </c>
      <c r="AX169" s="12" t="s">
        <v>85</v>
      </c>
      <c r="AY169" s="155" t="s">
        <v>175</v>
      </c>
    </row>
    <row r="170" spans="2:65" s="1" customFormat="1" ht="24.2" customHeight="1">
      <c r="B170" s="32"/>
      <c r="C170" s="132" t="s">
        <v>120</v>
      </c>
      <c r="D170" s="132" t="s">
        <v>178</v>
      </c>
      <c r="E170" s="133" t="s">
        <v>492</v>
      </c>
      <c r="F170" s="134" t="s">
        <v>493</v>
      </c>
      <c r="G170" s="135" t="s">
        <v>318</v>
      </c>
      <c r="H170" s="136">
        <v>28.8</v>
      </c>
      <c r="I170" s="137"/>
      <c r="J170" s="138">
        <f>ROUND(I170*H170,2)</f>
        <v>0</v>
      </c>
      <c r="K170" s="134" t="s">
        <v>250</v>
      </c>
      <c r="L170" s="32"/>
      <c r="M170" s="139" t="s">
        <v>1</v>
      </c>
      <c r="N170" s="140" t="s">
        <v>42</v>
      </c>
      <c r="P170" s="141">
        <f>O170*H170</f>
        <v>0</v>
      </c>
      <c r="Q170" s="141">
        <v>1.1999999999999999E-3</v>
      </c>
      <c r="R170" s="141">
        <f>Q170*H170</f>
        <v>3.456E-2</v>
      </c>
      <c r="S170" s="141">
        <v>0</v>
      </c>
      <c r="T170" s="142">
        <f>S170*H170</f>
        <v>0</v>
      </c>
      <c r="AR170" s="143" t="s">
        <v>193</v>
      </c>
      <c r="AT170" s="143" t="s">
        <v>178</v>
      </c>
      <c r="AU170" s="143" t="s">
        <v>87</v>
      </c>
      <c r="AY170" s="17" t="s">
        <v>175</v>
      </c>
      <c r="BE170" s="144">
        <f>IF(N170="základní",J170,0)</f>
        <v>0</v>
      </c>
      <c r="BF170" s="144">
        <f>IF(N170="snížená",J170,0)</f>
        <v>0</v>
      </c>
      <c r="BG170" s="144">
        <f>IF(N170="zákl. přenesená",J170,0)</f>
        <v>0</v>
      </c>
      <c r="BH170" s="144">
        <f>IF(N170="sníž. přenesená",J170,0)</f>
        <v>0</v>
      </c>
      <c r="BI170" s="144">
        <f>IF(N170="nulová",J170,0)</f>
        <v>0</v>
      </c>
      <c r="BJ170" s="17" t="s">
        <v>85</v>
      </c>
      <c r="BK170" s="144">
        <f>ROUND(I170*H170,2)</f>
        <v>0</v>
      </c>
      <c r="BL170" s="17" t="s">
        <v>193</v>
      </c>
      <c r="BM170" s="143" t="s">
        <v>494</v>
      </c>
    </row>
    <row r="171" spans="2:65" s="12" customFormat="1">
      <c r="B171" s="154"/>
      <c r="D171" s="145" t="s">
        <v>252</v>
      </c>
      <c r="E171" s="155" t="s">
        <v>1</v>
      </c>
      <c r="F171" s="156" t="s">
        <v>495</v>
      </c>
      <c r="H171" s="157">
        <v>28.8</v>
      </c>
      <c r="I171" s="158"/>
      <c r="L171" s="154"/>
      <c r="M171" s="159"/>
      <c r="T171" s="160"/>
      <c r="AT171" s="155" t="s">
        <v>252</v>
      </c>
      <c r="AU171" s="155" t="s">
        <v>87</v>
      </c>
      <c r="AV171" s="12" t="s">
        <v>87</v>
      </c>
      <c r="AW171" s="12" t="s">
        <v>32</v>
      </c>
      <c r="AX171" s="12" t="s">
        <v>85</v>
      </c>
      <c r="AY171" s="155" t="s">
        <v>175</v>
      </c>
    </row>
    <row r="172" spans="2:65" s="1" customFormat="1" ht="16.5" customHeight="1">
      <c r="B172" s="32"/>
      <c r="C172" s="132" t="s">
        <v>123</v>
      </c>
      <c r="D172" s="132" t="s">
        <v>178</v>
      </c>
      <c r="E172" s="133" t="s">
        <v>496</v>
      </c>
      <c r="F172" s="134" t="s">
        <v>497</v>
      </c>
      <c r="G172" s="135" t="s">
        <v>318</v>
      </c>
      <c r="H172" s="136">
        <v>26.7</v>
      </c>
      <c r="I172" s="137"/>
      <c r="J172" s="138">
        <f>ROUND(I172*H172,2)</f>
        <v>0</v>
      </c>
      <c r="K172" s="134" t="s">
        <v>250</v>
      </c>
      <c r="L172" s="32"/>
      <c r="M172" s="139" t="s">
        <v>1</v>
      </c>
      <c r="N172" s="140" t="s">
        <v>42</v>
      </c>
      <c r="P172" s="141">
        <f>O172*H172</f>
        <v>0</v>
      </c>
      <c r="Q172" s="141">
        <v>3.3999999999999998E-3</v>
      </c>
      <c r="R172" s="141">
        <f>Q172*H172</f>
        <v>9.0779999999999986E-2</v>
      </c>
      <c r="S172" s="141">
        <v>0</v>
      </c>
      <c r="T172" s="142">
        <f>S172*H172</f>
        <v>0</v>
      </c>
      <c r="AR172" s="143" t="s">
        <v>193</v>
      </c>
      <c r="AT172" s="143" t="s">
        <v>178</v>
      </c>
      <c r="AU172" s="143" t="s">
        <v>87</v>
      </c>
      <c r="AY172" s="17" t="s">
        <v>175</v>
      </c>
      <c r="BE172" s="144">
        <f>IF(N172="základní",J172,0)</f>
        <v>0</v>
      </c>
      <c r="BF172" s="144">
        <f>IF(N172="snížená",J172,0)</f>
        <v>0</v>
      </c>
      <c r="BG172" s="144">
        <f>IF(N172="zákl. přenesená",J172,0)</f>
        <v>0</v>
      </c>
      <c r="BH172" s="144">
        <f>IF(N172="sníž. přenesená",J172,0)</f>
        <v>0</v>
      </c>
      <c r="BI172" s="144">
        <f>IF(N172="nulová",J172,0)</f>
        <v>0</v>
      </c>
      <c r="BJ172" s="17" t="s">
        <v>85</v>
      </c>
      <c r="BK172" s="144">
        <f>ROUND(I172*H172,2)</f>
        <v>0</v>
      </c>
      <c r="BL172" s="17" t="s">
        <v>193</v>
      </c>
      <c r="BM172" s="143" t="s">
        <v>498</v>
      </c>
    </row>
    <row r="173" spans="2:65" s="12" customFormat="1">
      <c r="B173" s="154"/>
      <c r="D173" s="145" t="s">
        <v>252</v>
      </c>
      <c r="E173" s="155" t="s">
        <v>1</v>
      </c>
      <c r="F173" s="156" t="s">
        <v>499</v>
      </c>
      <c r="H173" s="157">
        <v>26.7</v>
      </c>
      <c r="I173" s="158"/>
      <c r="L173" s="154"/>
      <c r="M173" s="159"/>
      <c r="T173" s="160"/>
      <c r="AT173" s="155" t="s">
        <v>252</v>
      </c>
      <c r="AU173" s="155" t="s">
        <v>87</v>
      </c>
      <c r="AV173" s="12" t="s">
        <v>87</v>
      </c>
      <c r="AW173" s="12" t="s">
        <v>32</v>
      </c>
      <c r="AX173" s="12" t="s">
        <v>85</v>
      </c>
      <c r="AY173" s="155" t="s">
        <v>175</v>
      </c>
    </row>
    <row r="174" spans="2:65" s="1" customFormat="1" ht="16.5" customHeight="1">
      <c r="B174" s="32"/>
      <c r="C174" s="132" t="s">
        <v>126</v>
      </c>
      <c r="D174" s="132" t="s">
        <v>178</v>
      </c>
      <c r="E174" s="133" t="s">
        <v>500</v>
      </c>
      <c r="F174" s="134" t="s">
        <v>501</v>
      </c>
      <c r="G174" s="135" t="s">
        <v>324</v>
      </c>
      <c r="H174" s="136">
        <v>99.744</v>
      </c>
      <c r="I174" s="137"/>
      <c r="J174" s="138">
        <f>ROUND(I174*H174,2)</f>
        <v>0</v>
      </c>
      <c r="K174" s="134" t="s">
        <v>250</v>
      </c>
      <c r="L174" s="32"/>
      <c r="M174" s="139" t="s">
        <v>1</v>
      </c>
      <c r="N174" s="140" t="s">
        <v>42</v>
      </c>
      <c r="P174" s="141">
        <f>O174*H174</f>
        <v>0</v>
      </c>
      <c r="Q174" s="141">
        <v>2.16</v>
      </c>
      <c r="R174" s="141">
        <f>Q174*H174</f>
        <v>215.44704000000002</v>
      </c>
      <c r="S174" s="141">
        <v>0</v>
      </c>
      <c r="T174" s="142">
        <f>S174*H174</f>
        <v>0</v>
      </c>
      <c r="AR174" s="143" t="s">
        <v>193</v>
      </c>
      <c r="AT174" s="143" t="s">
        <v>178</v>
      </c>
      <c r="AU174" s="143" t="s">
        <v>87</v>
      </c>
      <c r="AY174" s="17" t="s">
        <v>175</v>
      </c>
      <c r="BE174" s="144">
        <f>IF(N174="základní",J174,0)</f>
        <v>0</v>
      </c>
      <c r="BF174" s="144">
        <f>IF(N174="snížená",J174,0)</f>
        <v>0</v>
      </c>
      <c r="BG174" s="144">
        <f>IF(N174="zákl. přenesená",J174,0)</f>
        <v>0</v>
      </c>
      <c r="BH174" s="144">
        <f>IF(N174="sníž. přenesená",J174,0)</f>
        <v>0</v>
      </c>
      <c r="BI174" s="144">
        <f>IF(N174="nulová",J174,0)</f>
        <v>0</v>
      </c>
      <c r="BJ174" s="17" t="s">
        <v>85</v>
      </c>
      <c r="BK174" s="144">
        <f>ROUND(I174*H174,2)</f>
        <v>0</v>
      </c>
      <c r="BL174" s="17" t="s">
        <v>193</v>
      </c>
      <c r="BM174" s="143" t="s">
        <v>502</v>
      </c>
    </row>
    <row r="175" spans="2:65" s="12" customFormat="1">
      <c r="B175" s="154"/>
      <c r="D175" s="145" t="s">
        <v>252</v>
      </c>
      <c r="E175" s="155" t="s">
        <v>1</v>
      </c>
      <c r="F175" s="156" t="s">
        <v>503</v>
      </c>
      <c r="H175" s="157">
        <v>99.744</v>
      </c>
      <c r="I175" s="158"/>
      <c r="L175" s="154"/>
      <c r="M175" s="159"/>
      <c r="T175" s="160"/>
      <c r="AT175" s="155" t="s">
        <v>252</v>
      </c>
      <c r="AU175" s="155" t="s">
        <v>87</v>
      </c>
      <c r="AV175" s="12" t="s">
        <v>87</v>
      </c>
      <c r="AW175" s="12" t="s">
        <v>32</v>
      </c>
      <c r="AX175" s="12" t="s">
        <v>85</v>
      </c>
      <c r="AY175" s="155" t="s">
        <v>175</v>
      </c>
    </row>
    <row r="176" spans="2:65" s="1" customFormat="1" ht="16.5" customHeight="1">
      <c r="B176" s="32"/>
      <c r="C176" s="132" t="s">
        <v>129</v>
      </c>
      <c r="D176" s="132" t="s">
        <v>178</v>
      </c>
      <c r="E176" s="133" t="s">
        <v>504</v>
      </c>
      <c r="F176" s="134" t="s">
        <v>505</v>
      </c>
      <c r="G176" s="135" t="s">
        <v>324</v>
      </c>
      <c r="H176" s="136">
        <v>3.8149999999999999</v>
      </c>
      <c r="I176" s="137"/>
      <c r="J176" s="138">
        <f>ROUND(I176*H176,2)</f>
        <v>0</v>
      </c>
      <c r="K176" s="134" t="s">
        <v>250</v>
      </c>
      <c r="L176" s="32"/>
      <c r="M176" s="139" t="s">
        <v>1</v>
      </c>
      <c r="N176" s="140" t="s">
        <v>42</v>
      </c>
      <c r="P176" s="141">
        <f>O176*H176</f>
        <v>0</v>
      </c>
      <c r="Q176" s="141">
        <v>2.5018699999999998</v>
      </c>
      <c r="R176" s="141">
        <f>Q176*H176</f>
        <v>9.5446340499999991</v>
      </c>
      <c r="S176" s="141">
        <v>0</v>
      </c>
      <c r="T176" s="142">
        <f>S176*H176</f>
        <v>0</v>
      </c>
      <c r="AR176" s="143" t="s">
        <v>193</v>
      </c>
      <c r="AT176" s="143" t="s">
        <v>178</v>
      </c>
      <c r="AU176" s="143" t="s">
        <v>87</v>
      </c>
      <c r="AY176" s="17" t="s">
        <v>175</v>
      </c>
      <c r="BE176" s="144">
        <f>IF(N176="základní",J176,0)</f>
        <v>0</v>
      </c>
      <c r="BF176" s="144">
        <f>IF(N176="snížená",J176,0)</f>
        <v>0</v>
      </c>
      <c r="BG176" s="144">
        <f>IF(N176="zákl. přenesená",J176,0)</f>
        <v>0</v>
      </c>
      <c r="BH176" s="144">
        <f>IF(N176="sníž. přenesená",J176,0)</f>
        <v>0</v>
      </c>
      <c r="BI176" s="144">
        <f>IF(N176="nulová",J176,0)</f>
        <v>0</v>
      </c>
      <c r="BJ176" s="17" t="s">
        <v>85</v>
      </c>
      <c r="BK176" s="144">
        <f>ROUND(I176*H176,2)</f>
        <v>0</v>
      </c>
      <c r="BL176" s="17" t="s">
        <v>193</v>
      </c>
      <c r="BM176" s="143" t="s">
        <v>506</v>
      </c>
    </row>
    <row r="177" spans="2:65" s="12" customFormat="1">
      <c r="B177" s="154"/>
      <c r="D177" s="145" t="s">
        <v>252</v>
      </c>
      <c r="E177" s="155" t="s">
        <v>1</v>
      </c>
      <c r="F177" s="156" t="s">
        <v>507</v>
      </c>
      <c r="H177" s="157">
        <v>2.6549999999999998</v>
      </c>
      <c r="I177" s="158"/>
      <c r="L177" s="154"/>
      <c r="M177" s="159"/>
      <c r="T177" s="160"/>
      <c r="AT177" s="155" t="s">
        <v>252</v>
      </c>
      <c r="AU177" s="155" t="s">
        <v>87</v>
      </c>
      <c r="AV177" s="12" t="s">
        <v>87</v>
      </c>
      <c r="AW177" s="12" t="s">
        <v>32</v>
      </c>
      <c r="AX177" s="12" t="s">
        <v>77</v>
      </c>
      <c r="AY177" s="155" t="s">
        <v>175</v>
      </c>
    </row>
    <row r="178" spans="2:65" s="12" customFormat="1">
      <c r="B178" s="154"/>
      <c r="D178" s="145" t="s">
        <v>252</v>
      </c>
      <c r="E178" s="155" t="s">
        <v>1</v>
      </c>
      <c r="F178" s="156" t="s">
        <v>508</v>
      </c>
      <c r="H178" s="157">
        <v>1.1599999999999999</v>
      </c>
      <c r="I178" s="158"/>
      <c r="L178" s="154"/>
      <c r="M178" s="159"/>
      <c r="T178" s="160"/>
      <c r="AT178" s="155" t="s">
        <v>252</v>
      </c>
      <c r="AU178" s="155" t="s">
        <v>87</v>
      </c>
      <c r="AV178" s="12" t="s">
        <v>87</v>
      </c>
      <c r="AW178" s="12" t="s">
        <v>32</v>
      </c>
      <c r="AX178" s="12" t="s">
        <v>77</v>
      </c>
      <c r="AY178" s="155" t="s">
        <v>175</v>
      </c>
    </row>
    <row r="179" spans="2:65" s="13" customFormat="1">
      <c r="B179" s="163"/>
      <c r="D179" s="145" t="s">
        <v>252</v>
      </c>
      <c r="E179" s="164" t="s">
        <v>1</v>
      </c>
      <c r="F179" s="165" t="s">
        <v>294</v>
      </c>
      <c r="H179" s="166">
        <v>3.8149999999999995</v>
      </c>
      <c r="I179" s="167"/>
      <c r="L179" s="163"/>
      <c r="M179" s="168"/>
      <c r="T179" s="169"/>
      <c r="AT179" s="164" t="s">
        <v>252</v>
      </c>
      <c r="AU179" s="164" t="s">
        <v>87</v>
      </c>
      <c r="AV179" s="13" t="s">
        <v>193</v>
      </c>
      <c r="AW179" s="13" t="s">
        <v>32</v>
      </c>
      <c r="AX179" s="13" t="s">
        <v>85</v>
      </c>
      <c r="AY179" s="164" t="s">
        <v>175</v>
      </c>
    </row>
    <row r="180" spans="2:65" s="1" customFormat="1" ht="16.5" customHeight="1">
      <c r="B180" s="32"/>
      <c r="C180" s="132" t="s">
        <v>132</v>
      </c>
      <c r="D180" s="132" t="s">
        <v>178</v>
      </c>
      <c r="E180" s="133" t="s">
        <v>509</v>
      </c>
      <c r="F180" s="134" t="s">
        <v>510</v>
      </c>
      <c r="G180" s="135" t="s">
        <v>324</v>
      </c>
      <c r="H180" s="136">
        <v>122.485</v>
      </c>
      <c r="I180" s="137"/>
      <c r="J180" s="138">
        <f>ROUND(I180*H180,2)</f>
        <v>0</v>
      </c>
      <c r="K180" s="134" t="s">
        <v>250</v>
      </c>
      <c r="L180" s="32"/>
      <c r="M180" s="139" t="s">
        <v>1</v>
      </c>
      <c r="N180" s="140" t="s">
        <v>42</v>
      </c>
      <c r="P180" s="141">
        <f>O180*H180</f>
        <v>0</v>
      </c>
      <c r="Q180" s="141">
        <v>2.5018699999999998</v>
      </c>
      <c r="R180" s="141">
        <f>Q180*H180</f>
        <v>306.44154694999997</v>
      </c>
      <c r="S180" s="141">
        <v>0</v>
      </c>
      <c r="T180" s="142">
        <f>S180*H180</f>
        <v>0</v>
      </c>
      <c r="AR180" s="143" t="s">
        <v>193</v>
      </c>
      <c r="AT180" s="143" t="s">
        <v>178</v>
      </c>
      <c r="AU180" s="143" t="s">
        <v>87</v>
      </c>
      <c r="AY180" s="17" t="s">
        <v>175</v>
      </c>
      <c r="BE180" s="144">
        <f>IF(N180="základní",J180,0)</f>
        <v>0</v>
      </c>
      <c r="BF180" s="144">
        <f>IF(N180="snížená",J180,0)</f>
        <v>0</v>
      </c>
      <c r="BG180" s="144">
        <f>IF(N180="zákl. přenesená",J180,0)</f>
        <v>0</v>
      </c>
      <c r="BH180" s="144">
        <f>IF(N180="sníž. přenesená",J180,0)</f>
        <v>0</v>
      </c>
      <c r="BI180" s="144">
        <f>IF(N180="nulová",J180,0)</f>
        <v>0</v>
      </c>
      <c r="BJ180" s="17" t="s">
        <v>85</v>
      </c>
      <c r="BK180" s="144">
        <f>ROUND(I180*H180,2)</f>
        <v>0</v>
      </c>
      <c r="BL180" s="17" t="s">
        <v>193</v>
      </c>
      <c r="BM180" s="143" t="s">
        <v>511</v>
      </c>
    </row>
    <row r="181" spans="2:65" s="12" customFormat="1">
      <c r="B181" s="154"/>
      <c r="D181" s="145" t="s">
        <v>252</v>
      </c>
      <c r="E181" s="155" t="s">
        <v>1</v>
      </c>
      <c r="F181" s="156" t="s">
        <v>512</v>
      </c>
      <c r="H181" s="157">
        <v>121.09099999999999</v>
      </c>
      <c r="I181" s="158"/>
      <c r="L181" s="154"/>
      <c r="M181" s="159"/>
      <c r="T181" s="160"/>
      <c r="AT181" s="155" t="s">
        <v>252</v>
      </c>
      <c r="AU181" s="155" t="s">
        <v>87</v>
      </c>
      <c r="AV181" s="12" t="s">
        <v>87</v>
      </c>
      <c r="AW181" s="12" t="s">
        <v>32</v>
      </c>
      <c r="AX181" s="12" t="s">
        <v>77</v>
      </c>
      <c r="AY181" s="155" t="s">
        <v>175</v>
      </c>
    </row>
    <row r="182" spans="2:65" s="12" customFormat="1">
      <c r="B182" s="154"/>
      <c r="D182" s="145" t="s">
        <v>252</v>
      </c>
      <c r="E182" s="155" t="s">
        <v>1</v>
      </c>
      <c r="F182" s="156" t="s">
        <v>513</v>
      </c>
      <c r="H182" s="157">
        <v>1.3939999999999999</v>
      </c>
      <c r="I182" s="158"/>
      <c r="L182" s="154"/>
      <c r="M182" s="159"/>
      <c r="T182" s="160"/>
      <c r="AT182" s="155" t="s">
        <v>252</v>
      </c>
      <c r="AU182" s="155" t="s">
        <v>87</v>
      </c>
      <c r="AV182" s="12" t="s">
        <v>87</v>
      </c>
      <c r="AW182" s="12" t="s">
        <v>32</v>
      </c>
      <c r="AX182" s="12" t="s">
        <v>77</v>
      </c>
      <c r="AY182" s="155" t="s">
        <v>175</v>
      </c>
    </row>
    <row r="183" spans="2:65" s="13" customFormat="1">
      <c r="B183" s="163"/>
      <c r="D183" s="145" t="s">
        <v>252</v>
      </c>
      <c r="E183" s="164" t="s">
        <v>1</v>
      </c>
      <c r="F183" s="165" t="s">
        <v>294</v>
      </c>
      <c r="H183" s="166">
        <v>122.485</v>
      </c>
      <c r="I183" s="167"/>
      <c r="L183" s="163"/>
      <c r="M183" s="168"/>
      <c r="T183" s="169"/>
      <c r="AT183" s="164" t="s">
        <v>252</v>
      </c>
      <c r="AU183" s="164" t="s">
        <v>87</v>
      </c>
      <c r="AV183" s="13" t="s">
        <v>193</v>
      </c>
      <c r="AW183" s="13" t="s">
        <v>32</v>
      </c>
      <c r="AX183" s="13" t="s">
        <v>85</v>
      </c>
      <c r="AY183" s="164" t="s">
        <v>175</v>
      </c>
    </row>
    <row r="184" spans="2:65" s="1" customFormat="1" ht="16.5" customHeight="1">
      <c r="B184" s="32"/>
      <c r="C184" s="132" t="s">
        <v>135</v>
      </c>
      <c r="D184" s="132" t="s">
        <v>178</v>
      </c>
      <c r="E184" s="133" t="s">
        <v>514</v>
      </c>
      <c r="F184" s="134" t="s">
        <v>515</v>
      </c>
      <c r="G184" s="135" t="s">
        <v>200</v>
      </c>
      <c r="H184" s="136">
        <v>34.65</v>
      </c>
      <c r="I184" s="137"/>
      <c r="J184" s="138">
        <f>ROUND(I184*H184,2)</f>
        <v>0</v>
      </c>
      <c r="K184" s="134" t="s">
        <v>250</v>
      </c>
      <c r="L184" s="32"/>
      <c r="M184" s="139" t="s">
        <v>1</v>
      </c>
      <c r="N184" s="140" t="s">
        <v>42</v>
      </c>
      <c r="P184" s="141">
        <f>O184*H184</f>
        <v>0</v>
      </c>
      <c r="Q184" s="141">
        <v>2.9399999999999999E-3</v>
      </c>
      <c r="R184" s="141">
        <f>Q184*H184</f>
        <v>0.10187099999999999</v>
      </c>
      <c r="S184" s="141">
        <v>0</v>
      </c>
      <c r="T184" s="142">
        <f>S184*H184</f>
        <v>0</v>
      </c>
      <c r="AR184" s="143" t="s">
        <v>193</v>
      </c>
      <c r="AT184" s="143" t="s">
        <v>178</v>
      </c>
      <c r="AU184" s="143" t="s">
        <v>87</v>
      </c>
      <c r="AY184" s="17" t="s">
        <v>175</v>
      </c>
      <c r="BE184" s="144">
        <f>IF(N184="základní",J184,0)</f>
        <v>0</v>
      </c>
      <c r="BF184" s="144">
        <f>IF(N184="snížená",J184,0)</f>
        <v>0</v>
      </c>
      <c r="BG184" s="144">
        <f>IF(N184="zákl. přenesená",J184,0)</f>
        <v>0</v>
      </c>
      <c r="BH184" s="144">
        <f>IF(N184="sníž. přenesená",J184,0)</f>
        <v>0</v>
      </c>
      <c r="BI184" s="144">
        <f>IF(N184="nulová",J184,0)</f>
        <v>0</v>
      </c>
      <c r="BJ184" s="17" t="s">
        <v>85</v>
      </c>
      <c r="BK184" s="144">
        <f>ROUND(I184*H184,2)</f>
        <v>0</v>
      </c>
      <c r="BL184" s="17" t="s">
        <v>193</v>
      </c>
      <c r="BM184" s="143" t="s">
        <v>516</v>
      </c>
    </row>
    <row r="185" spans="2:65" s="12" customFormat="1">
      <c r="B185" s="154"/>
      <c r="D185" s="145" t="s">
        <v>252</v>
      </c>
      <c r="E185" s="155" t="s">
        <v>1</v>
      </c>
      <c r="F185" s="156" t="s">
        <v>517</v>
      </c>
      <c r="H185" s="157">
        <v>21.9</v>
      </c>
      <c r="I185" s="158"/>
      <c r="L185" s="154"/>
      <c r="M185" s="159"/>
      <c r="T185" s="160"/>
      <c r="AT185" s="155" t="s">
        <v>252</v>
      </c>
      <c r="AU185" s="155" t="s">
        <v>87</v>
      </c>
      <c r="AV185" s="12" t="s">
        <v>87</v>
      </c>
      <c r="AW185" s="12" t="s">
        <v>32</v>
      </c>
      <c r="AX185" s="12" t="s">
        <v>77</v>
      </c>
      <c r="AY185" s="155" t="s">
        <v>175</v>
      </c>
    </row>
    <row r="186" spans="2:65" s="12" customFormat="1">
      <c r="B186" s="154"/>
      <c r="D186" s="145" t="s">
        <v>252</v>
      </c>
      <c r="E186" s="155" t="s">
        <v>1</v>
      </c>
      <c r="F186" s="156" t="s">
        <v>518</v>
      </c>
      <c r="H186" s="157">
        <v>12.75</v>
      </c>
      <c r="I186" s="158"/>
      <c r="L186" s="154"/>
      <c r="M186" s="159"/>
      <c r="T186" s="160"/>
      <c r="AT186" s="155" t="s">
        <v>252</v>
      </c>
      <c r="AU186" s="155" t="s">
        <v>87</v>
      </c>
      <c r="AV186" s="12" t="s">
        <v>87</v>
      </c>
      <c r="AW186" s="12" t="s">
        <v>32</v>
      </c>
      <c r="AX186" s="12" t="s">
        <v>77</v>
      </c>
      <c r="AY186" s="155" t="s">
        <v>175</v>
      </c>
    </row>
    <row r="187" spans="2:65" s="13" customFormat="1">
      <c r="B187" s="163"/>
      <c r="D187" s="145" t="s">
        <v>252</v>
      </c>
      <c r="E187" s="164" t="s">
        <v>1</v>
      </c>
      <c r="F187" s="165" t="s">
        <v>294</v>
      </c>
      <c r="H187" s="166">
        <v>34.65</v>
      </c>
      <c r="I187" s="167"/>
      <c r="L187" s="163"/>
      <c r="M187" s="168"/>
      <c r="T187" s="169"/>
      <c r="AT187" s="164" t="s">
        <v>252</v>
      </c>
      <c r="AU187" s="164" t="s">
        <v>87</v>
      </c>
      <c r="AV187" s="13" t="s">
        <v>193</v>
      </c>
      <c r="AW187" s="13" t="s">
        <v>32</v>
      </c>
      <c r="AX187" s="13" t="s">
        <v>85</v>
      </c>
      <c r="AY187" s="164" t="s">
        <v>175</v>
      </c>
    </row>
    <row r="188" spans="2:65" s="1" customFormat="1" ht="16.5" customHeight="1">
      <c r="B188" s="32"/>
      <c r="C188" s="132" t="s">
        <v>138</v>
      </c>
      <c r="D188" s="132" t="s">
        <v>178</v>
      </c>
      <c r="E188" s="133" t="s">
        <v>519</v>
      </c>
      <c r="F188" s="134" t="s">
        <v>520</v>
      </c>
      <c r="G188" s="135" t="s">
        <v>200</v>
      </c>
      <c r="H188" s="136">
        <v>34.65</v>
      </c>
      <c r="I188" s="137"/>
      <c r="J188" s="138">
        <f>ROUND(I188*H188,2)</f>
        <v>0</v>
      </c>
      <c r="K188" s="134" t="s">
        <v>250</v>
      </c>
      <c r="L188" s="32"/>
      <c r="M188" s="139" t="s">
        <v>1</v>
      </c>
      <c r="N188" s="140" t="s">
        <v>42</v>
      </c>
      <c r="P188" s="141">
        <f>O188*H188</f>
        <v>0</v>
      </c>
      <c r="Q188" s="141">
        <v>0</v>
      </c>
      <c r="R188" s="141">
        <f>Q188*H188</f>
        <v>0</v>
      </c>
      <c r="S188" s="141">
        <v>0</v>
      </c>
      <c r="T188" s="142">
        <f>S188*H188</f>
        <v>0</v>
      </c>
      <c r="AR188" s="143" t="s">
        <v>193</v>
      </c>
      <c r="AT188" s="143" t="s">
        <v>178</v>
      </c>
      <c r="AU188" s="143" t="s">
        <v>87</v>
      </c>
      <c r="AY188" s="17" t="s">
        <v>175</v>
      </c>
      <c r="BE188" s="144">
        <f>IF(N188="základní",J188,0)</f>
        <v>0</v>
      </c>
      <c r="BF188" s="144">
        <f>IF(N188="snížená",J188,0)</f>
        <v>0</v>
      </c>
      <c r="BG188" s="144">
        <f>IF(N188="zákl. přenesená",J188,0)</f>
        <v>0</v>
      </c>
      <c r="BH188" s="144">
        <f>IF(N188="sníž. přenesená",J188,0)</f>
        <v>0</v>
      </c>
      <c r="BI188" s="144">
        <f>IF(N188="nulová",J188,0)</f>
        <v>0</v>
      </c>
      <c r="BJ188" s="17" t="s">
        <v>85</v>
      </c>
      <c r="BK188" s="144">
        <f>ROUND(I188*H188,2)</f>
        <v>0</v>
      </c>
      <c r="BL188" s="17" t="s">
        <v>193</v>
      </c>
      <c r="BM188" s="143" t="s">
        <v>521</v>
      </c>
    </row>
    <row r="189" spans="2:65" s="1" customFormat="1" ht="16.5" customHeight="1">
      <c r="B189" s="32"/>
      <c r="C189" s="132" t="s">
        <v>141</v>
      </c>
      <c r="D189" s="132" t="s">
        <v>178</v>
      </c>
      <c r="E189" s="133" t="s">
        <v>522</v>
      </c>
      <c r="F189" s="228" t="s">
        <v>523</v>
      </c>
      <c r="G189" s="220" t="s">
        <v>219</v>
      </c>
      <c r="H189" s="221">
        <v>10</v>
      </c>
      <c r="I189" s="137"/>
      <c r="J189" s="138">
        <f>ROUND(I189*H189,2)</f>
        <v>0</v>
      </c>
      <c r="K189" s="134" t="s">
        <v>1</v>
      </c>
      <c r="L189" s="32"/>
      <c r="M189" s="139" t="s">
        <v>1</v>
      </c>
      <c r="N189" s="140" t="s">
        <v>42</v>
      </c>
      <c r="P189" s="141">
        <f>O189*H189</f>
        <v>0</v>
      </c>
      <c r="Q189" s="141">
        <v>0</v>
      </c>
      <c r="R189" s="141">
        <f>Q189*H189</f>
        <v>0</v>
      </c>
      <c r="S189" s="141">
        <v>0</v>
      </c>
      <c r="T189" s="142">
        <f>S189*H189</f>
        <v>0</v>
      </c>
      <c r="AR189" s="143" t="s">
        <v>193</v>
      </c>
      <c r="AT189" s="143" t="s">
        <v>178</v>
      </c>
      <c r="AU189" s="143" t="s">
        <v>87</v>
      </c>
      <c r="AY189" s="17" t="s">
        <v>175</v>
      </c>
      <c r="BE189" s="144">
        <f>IF(N189="základní",J189,0)</f>
        <v>0</v>
      </c>
      <c r="BF189" s="144">
        <f>IF(N189="snížená",J189,0)</f>
        <v>0</v>
      </c>
      <c r="BG189" s="144">
        <f>IF(N189="zákl. přenesená",J189,0)</f>
        <v>0</v>
      </c>
      <c r="BH189" s="144">
        <f>IF(N189="sníž. přenesená",J189,0)</f>
        <v>0</v>
      </c>
      <c r="BI189" s="144">
        <f>IF(N189="nulová",J189,0)</f>
        <v>0</v>
      </c>
      <c r="BJ189" s="17" t="s">
        <v>85</v>
      </c>
      <c r="BK189" s="144">
        <f>ROUND(I189*H189,2)</f>
        <v>0</v>
      </c>
      <c r="BL189" s="17" t="s">
        <v>193</v>
      </c>
      <c r="BM189" s="143" t="s">
        <v>524</v>
      </c>
    </row>
    <row r="190" spans="2:65" s="1" customFormat="1" ht="16.5" customHeight="1">
      <c r="B190" s="32"/>
      <c r="C190" s="132" t="s">
        <v>7</v>
      </c>
      <c r="D190" s="132" t="s">
        <v>178</v>
      </c>
      <c r="E190" s="133" t="s">
        <v>525</v>
      </c>
      <c r="F190" s="134" t="s">
        <v>526</v>
      </c>
      <c r="G190" s="135" t="s">
        <v>364</v>
      </c>
      <c r="H190" s="136">
        <v>24.917000000000002</v>
      </c>
      <c r="I190" s="137"/>
      <c r="J190" s="138">
        <f>ROUND(I190*H190,2)</f>
        <v>0</v>
      </c>
      <c r="K190" s="134" t="s">
        <v>250</v>
      </c>
      <c r="L190" s="32"/>
      <c r="M190" s="139" t="s">
        <v>1</v>
      </c>
      <c r="N190" s="140" t="s">
        <v>42</v>
      </c>
      <c r="P190" s="141">
        <f>O190*H190</f>
        <v>0</v>
      </c>
      <c r="Q190" s="141">
        <v>1.0606199999999999</v>
      </c>
      <c r="R190" s="141">
        <f>Q190*H190</f>
        <v>26.42746854</v>
      </c>
      <c r="S190" s="141">
        <v>0</v>
      </c>
      <c r="T190" s="142">
        <f>S190*H190</f>
        <v>0</v>
      </c>
      <c r="AR190" s="143" t="s">
        <v>193</v>
      </c>
      <c r="AT190" s="143" t="s">
        <v>178</v>
      </c>
      <c r="AU190" s="143" t="s">
        <v>87</v>
      </c>
      <c r="AY190" s="17" t="s">
        <v>175</v>
      </c>
      <c r="BE190" s="144">
        <f>IF(N190="základní",J190,0)</f>
        <v>0</v>
      </c>
      <c r="BF190" s="144">
        <f>IF(N190="snížená",J190,0)</f>
        <v>0</v>
      </c>
      <c r="BG190" s="144">
        <f>IF(N190="zákl. přenesená",J190,0)</f>
        <v>0</v>
      </c>
      <c r="BH190" s="144">
        <f>IF(N190="sníž. přenesená",J190,0)</f>
        <v>0</v>
      </c>
      <c r="BI190" s="144">
        <f>IF(N190="nulová",J190,0)</f>
        <v>0</v>
      </c>
      <c r="BJ190" s="17" t="s">
        <v>85</v>
      </c>
      <c r="BK190" s="144">
        <f>ROUND(I190*H190,2)</f>
        <v>0</v>
      </c>
      <c r="BL190" s="17" t="s">
        <v>193</v>
      </c>
      <c r="BM190" s="143" t="s">
        <v>527</v>
      </c>
    </row>
    <row r="191" spans="2:65" s="12" customFormat="1">
      <c r="B191" s="154"/>
      <c r="D191" s="145" t="s">
        <v>252</v>
      </c>
      <c r="E191" s="155" t="s">
        <v>1</v>
      </c>
      <c r="F191" s="156" t="s">
        <v>528</v>
      </c>
      <c r="H191" s="157">
        <v>0.42</v>
      </c>
      <c r="I191" s="158"/>
      <c r="L191" s="154"/>
      <c r="M191" s="159"/>
      <c r="T191" s="160"/>
      <c r="AT191" s="155" t="s">
        <v>252</v>
      </c>
      <c r="AU191" s="155" t="s">
        <v>87</v>
      </c>
      <c r="AV191" s="12" t="s">
        <v>87</v>
      </c>
      <c r="AW191" s="12" t="s">
        <v>32</v>
      </c>
      <c r="AX191" s="12" t="s">
        <v>77</v>
      </c>
      <c r="AY191" s="155" t="s">
        <v>175</v>
      </c>
    </row>
    <row r="192" spans="2:65" s="12" customFormat="1">
      <c r="B192" s="154"/>
      <c r="D192" s="145" t="s">
        <v>252</v>
      </c>
      <c r="E192" s="155" t="s">
        <v>1</v>
      </c>
      <c r="F192" s="156" t="s">
        <v>529</v>
      </c>
      <c r="H192" s="157">
        <v>24.497</v>
      </c>
      <c r="I192" s="158"/>
      <c r="L192" s="154"/>
      <c r="M192" s="159"/>
      <c r="T192" s="160"/>
      <c r="AT192" s="155" t="s">
        <v>252</v>
      </c>
      <c r="AU192" s="155" t="s">
        <v>87</v>
      </c>
      <c r="AV192" s="12" t="s">
        <v>87</v>
      </c>
      <c r="AW192" s="12" t="s">
        <v>32</v>
      </c>
      <c r="AX192" s="12" t="s">
        <v>77</v>
      </c>
      <c r="AY192" s="155" t="s">
        <v>175</v>
      </c>
    </row>
    <row r="193" spans="2:65" s="13" customFormat="1">
      <c r="B193" s="163"/>
      <c r="D193" s="145" t="s">
        <v>252</v>
      </c>
      <c r="E193" s="164" t="s">
        <v>1</v>
      </c>
      <c r="F193" s="165" t="s">
        <v>294</v>
      </c>
      <c r="H193" s="166">
        <v>24.917000000000002</v>
      </c>
      <c r="I193" s="167"/>
      <c r="L193" s="163"/>
      <c r="M193" s="168"/>
      <c r="T193" s="169"/>
      <c r="AT193" s="164" t="s">
        <v>252</v>
      </c>
      <c r="AU193" s="164" t="s">
        <v>87</v>
      </c>
      <c r="AV193" s="13" t="s">
        <v>193</v>
      </c>
      <c r="AW193" s="13" t="s">
        <v>32</v>
      </c>
      <c r="AX193" s="13" t="s">
        <v>85</v>
      </c>
      <c r="AY193" s="164" t="s">
        <v>175</v>
      </c>
    </row>
    <row r="194" spans="2:65" s="1" customFormat="1" ht="16.5" customHeight="1">
      <c r="B194" s="32"/>
      <c r="C194" s="132" t="s">
        <v>382</v>
      </c>
      <c r="D194" s="132" t="s">
        <v>178</v>
      </c>
      <c r="E194" s="133" t="s">
        <v>530</v>
      </c>
      <c r="F194" s="134" t="s">
        <v>531</v>
      </c>
      <c r="G194" s="135" t="s">
        <v>324</v>
      </c>
      <c r="H194" s="136">
        <v>27.132000000000001</v>
      </c>
      <c r="I194" s="137"/>
      <c r="J194" s="138">
        <f>ROUND(I194*H194,2)</f>
        <v>0</v>
      </c>
      <c r="K194" s="134" t="s">
        <v>250</v>
      </c>
      <c r="L194" s="32"/>
      <c r="M194" s="139" t="s">
        <v>1</v>
      </c>
      <c r="N194" s="140" t="s">
        <v>42</v>
      </c>
      <c r="P194" s="141">
        <f>O194*H194</f>
        <v>0</v>
      </c>
      <c r="Q194" s="141">
        <v>2.5018699999999998</v>
      </c>
      <c r="R194" s="141">
        <f>Q194*H194</f>
        <v>67.880736839999997</v>
      </c>
      <c r="S194" s="141">
        <v>0</v>
      </c>
      <c r="T194" s="142">
        <f>S194*H194</f>
        <v>0</v>
      </c>
      <c r="AR194" s="143" t="s">
        <v>193</v>
      </c>
      <c r="AT194" s="143" t="s">
        <v>178</v>
      </c>
      <c r="AU194" s="143" t="s">
        <v>87</v>
      </c>
      <c r="AY194" s="17" t="s">
        <v>175</v>
      </c>
      <c r="BE194" s="144">
        <f>IF(N194="základní",J194,0)</f>
        <v>0</v>
      </c>
      <c r="BF194" s="144">
        <f>IF(N194="snížená",J194,0)</f>
        <v>0</v>
      </c>
      <c r="BG194" s="144">
        <f>IF(N194="zákl. přenesená",J194,0)</f>
        <v>0</v>
      </c>
      <c r="BH194" s="144">
        <f>IF(N194="sníž. přenesená",J194,0)</f>
        <v>0</v>
      </c>
      <c r="BI194" s="144">
        <f>IF(N194="nulová",J194,0)</f>
        <v>0</v>
      </c>
      <c r="BJ194" s="17" t="s">
        <v>85</v>
      </c>
      <c r="BK194" s="144">
        <f>ROUND(I194*H194,2)</f>
        <v>0</v>
      </c>
      <c r="BL194" s="17" t="s">
        <v>193</v>
      </c>
      <c r="BM194" s="143" t="s">
        <v>532</v>
      </c>
    </row>
    <row r="195" spans="2:65" s="12" customFormat="1">
      <c r="B195" s="154"/>
      <c r="D195" s="145" t="s">
        <v>252</v>
      </c>
      <c r="E195" s="155" t="s">
        <v>1</v>
      </c>
      <c r="F195" s="156" t="s">
        <v>533</v>
      </c>
      <c r="H195" s="157">
        <v>27.132000000000001</v>
      </c>
      <c r="I195" s="158"/>
      <c r="L195" s="154"/>
      <c r="M195" s="159"/>
      <c r="T195" s="160"/>
      <c r="AT195" s="155" t="s">
        <v>252</v>
      </c>
      <c r="AU195" s="155" t="s">
        <v>87</v>
      </c>
      <c r="AV195" s="12" t="s">
        <v>87</v>
      </c>
      <c r="AW195" s="12" t="s">
        <v>32</v>
      </c>
      <c r="AX195" s="12" t="s">
        <v>85</v>
      </c>
      <c r="AY195" s="155" t="s">
        <v>175</v>
      </c>
    </row>
    <row r="196" spans="2:65" s="1" customFormat="1" ht="16.5" customHeight="1">
      <c r="B196" s="32"/>
      <c r="C196" s="132" t="s">
        <v>386</v>
      </c>
      <c r="D196" s="132" t="s">
        <v>178</v>
      </c>
      <c r="E196" s="133" t="s">
        <v>534</v>
      </c>
      <c r="F196" s="134" t="s">
        <v>535</v>
      </c>
      <c r="G196" s="135" t="s">
        <v>200</v>
      </c>
      <c r="H196" s="136">
        <v>131.4</v>
      </c>
      <c r="I196" s="137"/>
      <c r="J196" s="138">
        <f>ROUND(I196*H196,2)</f>
        <v>0</v>
      </c>
      <c r="K196" s="134" t="s">
        <v>250</v>
      </c>
      <c r="L196" s="32"/>
      <c r="M196" s="139" t="s">
        <v>1</v>
      </c>
      <c r="N196" s="140" t="s">
        <v>42</v>
      </c>
      <c r="P196" s="141">
        <f>O196*H196</f>
        <v>0</v>
      </c>
      <c r="Q196" s="141">
        <v>2.6900000000000001E-3</v>
      </c>
      <c r="R196" s="141">
        <f>Q196*H196</f>
        <v>0.35346600000000006</v>
      </c>
      <c r="S196" s="141">
        <v>0</v>
      </c>
      <c r="T196" s="142">
        <f>S196*H196</f>
        <v>0</v>
      </c>
      <c r="AR196" s="143" t="s">
        <v>193</v>
      </c>
      <c r="AT196" s="143" t="s">
        <v>178</v>
      </c>
      <c r="AU196" s="143" t="s">
        <v>87</v>
      </c>
      <c r="AY196" s="17" t="s">
        <v>175</v>
      </c>
      <c r="BE196" s="144">
        <f>IF(N196="základní",J196,0)</f>
        <v>0</v>
      </c>
      <c r="BF196" s="144">
        <f>IF(N196="snížená",J196,0)</f>
        <v>0</v>
      </c>
      <c r="BG196" s="144">
        <f>IF(N196="zákl. přenesená",J196,0)</f>
        <v>0</v>
      </c>
      <c r="BH196" s="144">
        <f>IF(N196="sníž. přenesená",J196,0)</f>
        <v>0</v>
      </c>
      <c r="BI196" s="144">
        <f>IF(N196="nulová",J196,0)</f>
        <v>0</v>
      </c>
      <c r="BJ196" s="17" t="s">
        <v>85</v>
      </c>
      <c r="BK196" s="144">
        <f>ROUND(I196*H196,2)</f>
        <v>0</v>
      </c>
      <c r="BL196" s="17" t="s">
        <v>193</v>
      </c>
      <c r="BM196" s="143" t="s">
        <v>536</v>
      </c>
    </row>
    <row r="197" spans="2:65" s="12" customFormat="1">
      <c r="B197" s="154"/>
      <c r="D197" s="145" t="s">
        <v>252</v>
      </c>
      <c r="E197" s="155" t="s">
        <v>1</v>
      </c>
      <c r="F197" s="156" t="s">
        <v>537</v>
      </c>
      <c r="H197" s="157">
        <v>131.4</v>
      </c>
      <c r="I197" s="158"/>
      <c r="L197" s="154"/>
      <c r="M197" s="159"/>
      <c r="T197" s="160"/>
      <c r="AT197" s="155" t="s">
        <v>252</v>
      </c>
      <c r="AU197" s="155" t="s">
        <v>87</v>
      </c>
      <c r="AV197" s="12" t="s">
        <v>87</v>
      </c>
      <c r="AW197" s="12" t="s">
        <v>32</v>
      </c>
      <c r="AX197" s="12" t="s">
        <v>85</v>
      </c>
      <c r="AY197" s="155" t="s">
        <v>175</v>
      </c>
    </row>
    <row r="198" spans="2:65" s="1" customFormat="1" ht="16.5" customHeight="1">
      <c r="B198" s="32"/>
      <c r="C198" s="132" t="s">
        <v>390</v>
      </c>
      <c r="D198" s="132" t="s">
        <v>178</v>
      </c>
      <c r="E198" s="133" t="s">
        <v>538</v>
      </c>
      <c r="F198" s="134" t="s">
        <v>539</v>
      </c>
      <c r="G198" s="135" t="s">
        <v>200</v>
      </c>
      <c r="H198" s="136">
        <v>131.4</v>
      </c>
      <c r="I198" s="137"/>
      <c r="J198" s="138">
        <f>ROUND(I198*H198,2)</f>
        <v>0</v>
      </c>
      <c r="K198" s="134" t="s">
        <v>250</v>
      </c>
      <c r="L198" s="32"/>
      <c r="M198" s="139" t="s">
        <v>1</v>
      </c>
      <c r="N198" s="140" t="s">
        <v>42</v>
      </c>
      <c r="P198" s="141">
        <f>O198*H198</f>
        <v>0</v>
      </c>
      <c r="Q198" s="141">
        <v>0</v>
      </c>
      <c r="R198" s="141">
        <f>Q198*H198</f>
        <v>0</v>
      </c>
      <c r="S198" s="141">
        <v>0</v>
      </c>
      <c r="T198" s="142">
        <f>S198*H198</f>
        <v>0</v>
      </c>
      <c r="AR198" s="143" t="s">
        <v>193</v>
      </c>
      <c r="AT198" s="143" t="s">
        <v>178</v>
      </c>
      <c r="AU198" s="143" t="s">
        <v>87</v>
      </c>
      <c r="AY198" s="17" t="s">
        <v>175</v>
      </c>
      <c r="BE198" s="144">
        <f>IF(N198="základní",J198,0)</f>
        <v>0</v>
      </c>
      <c r="BF198" s="144">
        <f>IF(N198="snížená",J198,0)</f>
        <v>0</v>
      </c>
      <c r="BG198" s="144">
        <f>IF(N198="zákl. přenesená",J198,0)</f>
        <v>0</v>
      </c>
      <c r="BH198" s="144">
        <f>IF(N198="sníž. přenesená",J198,0)</f>
        <v>0</v>
      </c>
      <c r="BI198" s="144">
        <f>IF(N198="nulová",J198,0)</f>
        <v>0</v>
      </c>
      <c r="BJ198" s="17" t="s">
        <v>85</v>
      </c>
      <c r="BK198" s="144">
        <f>ROUND(I198*H198,2)</f>
        <v>0</v>
      </c>
      <c r="BL198" s="17" t="s">
        <v>193</v>
      </c>
      <c r="BM198" s="143" t="s">
        <v>540</v>
      </c>
    </row>
    <row r="199" spans="2:65" s="1" customFormat="1" ht="16.5" customHeight="1">
      <c r="B199" s="32"/>
      <c r="C199" s="132" t="s">
        <v>394</v>
      </c>
      <c r="D199" s="132" t="s">
        <v>178</v>
      </c>
      <c r="E199" s="133" t="s">
        <v>541</v>
      </c>
      <c r="F199" s="134" t="s">
        <v>542</v>
      </c>
      <c r="G199" s="135" t="s">
        <v>200</v>
      </c>
      <c r="H199" s="136">
        <v>3.84</v>
      </c>
      <c r="I199" s="137"/>
      <c r="J199" s="138">
        <f>ROUND(I199*H199,2)</f>
        <v>0</v>
      </c>
      <c r="K199" s="134" t="s">
        <v>250</v>
      </c>
      <c r="L199" s="32"/>
      <c r="M199" s="139" t="s">
        <v>1</v>
      </c>
      <c r="N199" s="140" t="s">
        <v>42</v>
      </c>
      <c r="P199" s="141">
        <f>O199*H199</f>
        <v>0</v>
      </c>
      <c r="Q199" s="141">
        <v>5.2300000000000003E-3</v>
      </c>
      <c r="R199" s="141">
        <f>Q199*H199</f>
        <v>2.0083199999999999E-2</v>
      </c>
      <c r="S199" s="141">
        <v>0</v>
      </c>
      <c r="T199" s="142">
        <f>S199*H199</f>
        <v>0</v>
      </c>
      <c r="AR199" s="143" t="s">
        <v>193</v>
      </c>
      <c r="AT199" s="143" t="s">
        <v>178</v>
      </c>
      <c r="AU199" s="143" t="s">
        <v>87</v>
      </c>
      <c r="AY199" s="17" t="s">
        <v>175</v>
      </c>
      <c r="BE199" s="144">
        <f>IF(N199="základní",J199,0)</f>
        <v>0</v>
      </c>
      <c r="BF199" s="144">
        <f>IF(N199="snížená",J199,0)</f>
        <v>0</v>
      </c>
      <c r="BG199" s="144">
        <f>IF(N199="zákl. přenesená",J199,0)</f>
        <v>0</v>
      </c>
      <c r="BH199" s="144">
        <f>IF(N199="sníž. přenesená",J199,0)</f>
        <v>0</v>
      </c>
      <c r="BI199" s="144">
        <f>IF(N199="nulová",J199,0)</f>
        <v>0</v>
      </c>
      <c r="BJ199" s="17" t="s">
        <v>85</v>
      </c>
      <c r="BK199" s="144">
        <f>ROUND(I199*H199,2)</f>
        <v>0</v>
      </c>
      <c r="BL199" s="17" t="s">
        <v>193</v>
      </c>
      <c r="BM199" s="143" t="s">
        <v>543</v>
      </c>
    </row>
    <row r="200" spans="2:65" s="12" customFormat="1">
      <c r="B200" s="154"/>
      <c r="D200" s="145" t="s">
        <v>252</v>
      </c>
      <c r="E200" s="155" t="s">
        <v>1</v>
      </c>
      <c r="F200" s="156" t="s">
        <v>544</v>
      </c>
      <c r="H200" s="157">
        <v>3.84</v>
      </c>
      <c r="I200" s="158"/>
      <c r="L200" s="154"/>
      <c r="M200" s="159"/>
      <c r="T200" s="160"/>
      <c r="AT200" s="155" t="s">
        <v>252</v>
      </c>
      <c r="AU200" s="155" t="s">
        <v>87</v>
      </c>
      <c r="AV200" s="12" t="s">
        <v>87</v>
      </c>
      <c r="AW200" s="12" t="s">
        <v>32</v>
      </c>
      <c r="AX200" s="12" t="s">
        <v>85</v>
      </c>
      <c r="AY200" s="155" t="s">
        <v>175</v>
      </c>
    </row>
    <row r="201" spans="2:65" s="1" customFormat="1" ht="16.5" customHeight="1">
      <c r="B201" s="32"/>
      <c r="C201" s="132" t="s">
        <v>402</v>
      </c>
      <c r="D201" s="132" t="s">
        <v>178</v>
      </c>
      <c r="E201" s="133" t="s">
        <v>545</v>
      </c>
      <c r="F201" s="134" t="s">
        <v>546</v>
      </c>
      <c r="G201" s="135" t="s">
        <v>200</v>
      </c>
      <c r="H201" s="136">
        <v>3.84</v>
      </c>
      <c r="I201" s="137"/>
      <c r="J201" s="138">
        <f>ROUND(I201*H201,2)</f>
        <v>0</v>
      </c>
      <c r="K201" s="134" t="s">
        <v>250</v>
      </c>
      <c r="L201" s="32"/>
      <c r="M201" s="139" t="s">
        <v>1</v>
      </c>
      <c r="N201" s="140" t="s">
        <v>42</v>
      </c>
      <c r="P201" s="141">
        <f>O201*H201</f>
        <v>0</v>
      </c>
      <c r="Q201" s="141">
        <v>0</v>
      </c>
      <c r="R201" s="141">
        <f>Q201*H201</f>
        <v>0</v>
      </c>
      <c r="S201" s="141">
        <v>0</v>
      </c>
      <c r="T201" s="142">
        <f>S201*H201</f>
        <v>0</v>
      </c>
      <c r="AR201" s="143" t="s">
        <v>193</v>
      </c>
      <c r="AT201" s="143" t="s">
        <v>178</v>
      </c>
      <c r="AU201" s="143" t="s">
        <v>87</v>
      </c>
      <c r="AY201" s="17" t="s">
        <v>175</v>
      </c>
      <c r="BE201" s="144">
        <f>IF(N201="základní",J201,0)</f>
        <v>0</v>
      </c>
      <c r="BF201" s="144">
        <f>IF(N201="snížená",J201,0)</f>
        <v>0</v>
      </c>
      <c r="BG201" s="144">
        <f>IF(N201="zákl. přenesená",J201,0)</f>
        <v>0</v>
      </c>
      <c r="BH201" s="144">
        <f>IF(N201="sníž. přenesená",J201,0)</f>
        <v>0</v>
      </c>
      <c r="BI201" s="144">
        <f>IF(N201="nulová",J201,0)</f>
        <v>0</v>
      </c>
      <c r="BJ201" s="17" t="s">
        <v>85</v>
      </c>
      <c r="BK201" s="144">
        <f>ROUND(I201*H201,2)</f>
        <v>0</v>
      </c>
      <c r="BL201" s="17" t="s">
        <v>193</v>
      </c>
      <c r="BM201" s="143" t="s">
        <v>547</v>
      </c>
    </row>
    <row r="202" spans="2:65" s="1" customFormat="1" ht="16.5" customHeight="1">
      <c r="B202" s="32"/>
      <c r="C202" s="132" t="s">
        <v>548</v>
      </c>
      <c r="D202" s="132" t="s">
        <v>178</v>
      </c>
      <c r="E202" s="133" t="s">
        <v>549</v>
      </c>
      <c r="F202" s="134" t="s">
        <v>550</v>
      </c>
      <c r="G202" s="135" t="s">
        <v>364</v>
      </c>
      <c r="H202" s="136">
        <v>1.6279999999999999</v>
      </c>
      <c r="I202" s="137"/>
      <c r="J202" s="138">
        <f>ROUND(I202*H202,2)</f>
        <v>0</v>
      </c>
      <c r="K202" s="134" t="s">
        <v>250</v>
      </c>
      <c r="L202" s="32"/>
      <c r="M202" s="139" t="s">
        <v>1</v>
      </c>
      <c r="N202" s="140" t="s">
        <v>42</v>
      </c>
      <c r="P202" s="141">
        <f>O202*H202</f>
        <v>0</v>
      </c>
      <c r="Q202" s="141">
        <v>1.0606199999999999</v>
      </c>
      <c r="R202" s="141">
        <f>Q202*H202</f>
        <v>1.7266893599999997</v>
      </c>
      <c r="S202" s="141">
        <v>0</v>
      </c>
      <c r="T202" s="142">
        <f>S202*H202</f>
        <v>0</v>
      </c>
      <c r="AR202" s="143" t="s">
        <v>193</v>
      </c>
      <c r="AT202" s="143" t="s">
        <v>178</v>
      </c>
      <c r="AU202" s="143" t="s">
        <v>87</v>
      </c>
      <c r="AY202" s="17" t="s">
        <v>175</v>
      </c>
      <c r="BE202" s="144">
        <f>IF(N202="základní",J202,0)</f>
        <v>0</v>
      </c>
      <c r="BF202" s="144">
        <f>IF(N202="snížená",J202,0)</f>
        <v>0</v>
      </c>
      <c r="BG202" s="144">
        <f>IF(N202="zákl. přenesená",J202,0)</f>
        <v>0</v>
      </c>
      <c r="BH202" s="144">
        <f>IF(N202="sníž. přenesená",J202,0)</f>
        <v>0</v>
      </c>
      <c r="BI202" s="144">
        <f>IF(N202="nulová",J202,0)</f>
        <v>0</v>
      </c>
      <c r="BJ202" s="17" t="s">
        <v>85</v>
      </c>
      <c r="BK202" s="144">
        <f>ROUND(I202*H202,2)</f>
        <v>0</v>
      </c>
      <c r="BL202" s="17" t="s">
        <v>193</v>
      </c>
      <c r="BM202" s="143" t="s">
        <v>551</v>
      </c>
    </row>
    <row r="203" spans="2:65" s="12" customFormat="1">
      <c r="B203" s="154"/>
      <c r="D203" s="145" t="s">
        <v>252</v>
      </c>
      <c r="E203" s="155" t="s">
        <v>1</v>
      </c>
      <c r="F203" s="156" t="s">
        <v>552</v>
      </c>
      <c r="H203" s="157">
        <v>1.6279999999999999</v>
      </c>
      <c r="I203" s="158"/>
      <c r="L203" s="154"/>
      <c r="M203" s="159"/>
      <c r="T203" s="160"/>
      <c r="AT203" s="155" t="s">
        <v>252</v>
      </c>
      <c r="AU203" s="155" t="s">
        <v>87</v>
      </c>
      <c r="AV203" s="12" t="s">
        <v>87</v>
      </c>
      <c r="AW203" s="12" t="s">
        <v>32</v>
      </c>
      <c r="AX203" s="12" t="s">
        <v>85</v>
      </c>
      <c r="AY203" s="155" t="s">
        <v>175</v>
      </c>
    </row>
    <row r="204" spans="2:65" s="1" customFormat="1" ht="21.75" customHeight="1">
      <c r="B204" s="32"/>
      <c r="C204" s="132" t="s">
        <v>553</v>
      </c>
      <c r="D204" s="132" t="s">
        <v>178</v>
      </c>
      <c r="E204" s="133" t="s">
        <v>554</v>
      </c>
      <c r="F204" s="134" t="s">
        <v>555</v>
      </c>
      <c r="G204" s="135" t="s">
        <v>200</v>
      </c>
      <c r="H204" s="136">
        <v>6.88</v>
      </c>
      <c r="I204" s="137"/>
      <c r="J204" s="138">
        <f>ROUND(I204*H204,2)</f>
        <v>0</v>
      </c>
      <c r="K204" s="134" t="s">
        <v>1</v>
      </c>
      <c r="L204" s="32"/>
      <c r="M204" s="139" t="s">
        <v>1</v>
      </c>
      <c r="N204" s="140" t="s">
        <v>42</v>
      </c>
      <c r="P204" s="141">
        <f>O204*H204</f>
        <v>0</v>
      </c>
      <c r="Q204" s="141">
        <v>0.36063000000000001</v>
      </c>
      <c r="R204" s="141">
        <f>Q204*H204</f>
        <v>2.4811344000000002</v>
      </c>
      <c r="S204" s="141">
        <v>0</v>
      </c>
      <c r="T204" s="142">
        <f>S204*H204</f>
        <v>0</v>
      </c>
      <c r="AR204" s="143" t="s">
        <v>193</v>
      </c>
      <c r="AT204" s="143" t="s">
        <v>178</v>
      </c>
      <c r="AU204" s="143" t="s">
        <v>87</v>
      </c>
      <c r="AY204" s="17" t="s">
        <v>175</v>
      </c>
      <c r="BE204" s="144">
        <f>IF(N204="základní",J204,0)</f>
        <v>0</v>
      </c>
      <c r="BF204" s="144">
        <f>IF(N204="snížená",J204,0)</f>
        <v>0</v>
      </c>
      <c r="BG204" s="144">
        <f>IF(N204="zákl. přenesená",J204,0)</f>
        <v>0</v>
      </c>
      <c r="BH204" s="144">
        <f>IF(N204="sníž. přenesená",J204,0)</f>
        <v>0</v>
      </c>
      <c r="BI204" s="144">
        <f>IF(N204="nulová",J204,0)</f>
        <v>0</v>
      </c>
      <c r="BJ204" s="17" t="s">
        <v>85</v>
      </c>
      <c r="BK204" s="144">
        <f>ROUND(I204*H204,2)</f>
        <v>0</v>
      </c>
      <c r="BL204" s="17" t="s">
        <v>193</v>
      </c>
      <c r="BM204" s="143" t="s">
        <v>556</v>
      </c>
    </row>
    <row r="205" spans="2:65" s="14" customFormat="1">
      <c r="B205" s="170"/>
      <c r="D205" s="145" t="s">
        <v>252</v>
      </c>
      <c r="E205" s="171" t="s">
        <v>1</v>
      </c>
      <c r="F205" s="172" t="s">
        <v>557</v>
      </c>
      <c r="H205" s="171" t="s">
        <v>1</v>
      </c>
      <c r="I205" s="173"/>
      <c r="L205" s="170"/>
      <c r="M205" s="174"/>
      <c r="T205" s="175"/>
      <c r="AT205" s="171" t="s">
        <v>252</v>
      </c>
      <c r="AU205" s="171" t="s">
        <v>87</v>
      </c>
      <c r="AV205" s="14" t="s">
        <v>85</v>
      </c>
      <c r="AW205" s="14" t="s">
        <v>32</v>
      </c>
      <c r="AX205" s="14" t="s">
        <v>77</v>
      </c>
      <c r="AY205" s="171" t="s">
        <v>175</v>
      </c>
    </row>
    <row r="206" spans="2:65" s="12" customFormat="1">
      <c r="B206" s="154"/>
      <c r="D206" s="145" t="s">
        <v>252</v>
      </c>
      <c r="E206" s="155" t="s">
        <v>1</v>
      </c>
      <c r="F206" s="156" t="s">
        <v>558</v>
      </c>
      <c r="H206" s="157">
        <v>6.88</v>
      </c>
      <c r="I206" s="158"/>
      <c r="L206" s="154"/>
      <c r="M206" s="159"/>
      <c r="T206" s="160"/>
      <c r="AT206" s="155" t="s">
        <v>252</v>
      </c>
      <c r="AU206" s="155" t="s">
        <v>87</v>
      </c>
      <c r="AV206" s="12" t="s">
        <v>87</v>
      </c>
      <c r="AW206" s="12" t="s">
        <v>32</v>
      </c>
      <c r="AX206" s="12" t="s">
        <v>85</v>
      </c>
      <c r="AY206" s="155" t="s">
        <v>175</v>
      </c>
    </row>
    <row r="207" spans="2:65" s="11" customFormat="1" ht="22.9" customHeight="1">
      <c r="B207" s="120"/>
      <c r="D207" s="121" t="s">
        <v>76</v>
      </c>
      <c r="E207" s="130" t="s">
        <v>187</v>
      </c>
      <c r="F207" s="130" t="s">
        <v>559</v>
      </c>
      <c r="I207" s="123"/>
      <c r="J207" s="131">
        <f>BK207</f>
        <v>0</v>
      </c>
      <c r="L207" s="120"/>
      <c r="M207" s="125"/>
      <c r="P207" s="126">
        <f>SUM(P208:P390)</f>
        <v>0</v>
      </c>
      <c r="R207" s="126">
        <f>SUM(R208:R390)</f>
        <v>676.8014052000002</v>
      </c>
      <c r="T207" s="127">
        <f>SUM(T208:T390)</f>
        <v>0</v>
      </c>
      <c r="AR207" s="121" t="s">
        <v>85</v>
      </c>
      <c r="AT207" s="128" t="s">
        <v>76</v>
      </c>
      <c r="AU207" s="128" t="s">
        <v>85</v>
      </c>
      <c r="AY207" s="121" t="s">
        <v>175</v>
      </c>
      <c r="BK207" s="129">
        <f>SUM(BK208:BK390)</f>
        <v>0</v>
      </c>
    </row>
    <row r="208" spans="2:65" s="1" customFormat="1" ht="16.5" customHeight="1">
      <c r="B208" s="32"/>
      <c r="C208" s="132" t="s">
        <v>560</v>
      </c>
      <c r="D208" s="132" t="s">
        <v>178</v>
      </c>
      <c r="E208" s="133" t="s">
        <v>561</v>
      </c>
      <c r="F208" s="134" t="s">
        <v>562</v>
      </c>
      <c r="G208" s="135" t="s">
        <v>200</v>
      </c>
      <c r="H208" s="136">
        <v>55.17</v>
      </c>
      <c r="I208" s="137"/>
      <c r="J208" s="138">
        <f>ROUND(I208*H208,2)</f>
        <v>0</v>
      </c>
      <c r="K208" s="134" t="s">
        <v>250</v>
      </c>
      <c r="L208" s="32"/>
      <c r="M208" s="139" t="s">
        <v>1</v>
      </c>
      <c r="N208" s="140" t="s">
        <v>42</v>
      </c>
      <c r="P208" s="141">
        <f>O208*H208</f>
        <v>0</v>
      </c>
      <c r="Q208" s="141">
        <v>0.17119999999999999</v>
      </c>
      <c r="R208" s="141">
        <f>Q208*H208</f>
        <v>9.4451040000000006</v>
      </c>
      <c r="S208" s="141">
        <v>0</v>
      </c>
      <c r="T208" s="142">
        <f>S208*H208</f>
        <v>0</v>
      </c>
      <c r="AR208" s="143" t="s">
        <v>193</v>
      </c>
      <c r="AT208" s="143" t="s">
        <v>178</v>
      </c>
      <c r="AU208" s="143" t="s">
        <v>87</v>
      </c>
      <c r="AY208" s="17" t="s">
        <v>175</v>
      </c>
      <c r="BE208" s="144">
        <f>IF(N208="základní",J208,0)</f>
        <v>0</v>
      </c>
      <c r="BF208" s="144">
        <f>IF(N208="snížená",J208,0)</f>
        <v>0</v>
      </c>
      <c r="BG208" s="144">
        <f>IF(N208="zákl. přenesená",J208,0)</f>
        <v>0</v>
      </c>
      <c r="BH208" s="144">
        <f>IF(N208="sníž. přenesená",J208,0)</f>
        <v>0</v>
      </c>
      <c r="BI208" s="144">
        <f>IF(N208="nulová",J208,0)</f>
        <v>0</v>
      </c>
      <c r="BJ208" s="17" t="s">
        <v>85</v>
      </c>
      <c r="BK208" s="144">
        <f>ROUND(I208*H208,2)</f>
        <v>0</v>
      </c>
      <c r="BL208" s="17" t="s">
        <v>193</v>
      </c>
      <c r="BM208" s="143" t="s">
        <v>563</v>
      </c>
    </row>
    <row r="209" spans="2:65" s="14" customFormat="1">
      <c r="B209" s="170"/>
      <c r="D209" s="145" t="s">
        <v>252</v>
      </c>
      <c r="E209" s="171" t="s">
        <v>1</v>
      </c>
      <c r="F209" s="172" t="s">
        <v>564</v>
      </c>
      <c r="H209" s="171" t="s">
        <v>1</v>
      </c>
      <c r="I209" s="173"/>
      <c r="L209" s="170"/>
      <c r="M209" s="174"/>
      <c r="T209" s="175"/>
      <c r="AT209" s="171" t="s">
        <v>252</v>
      </c>
      <c r="AU209" s="171" t="s">
        <v>87</v>
      </c>
      <c r="AV209" s="14" t="s">
        <v>85</v>
      </c>
      <c r="AW209" s="14" t="s">
        <v>32</v>
      </c>
      <c r="AX209" s="14" t="s">
        <v>77</v>
      </c>
      <c r="AY209" s="171" t="s">
        <v>175</v>
      </c>
    </row>
    <row r="210" spans="2:65" s="12" customFormat="1">
      <c r="B210" s="154"/>
      <c r="D210" s="145" t="s">
        <v>252</v>
      </c>
      <c r="E210" s="155" t="s">
        <v>1</v>
      </c>
      <c r="F210" s="156" t="s">
        <v>565</v>
      </c>
      <c r="H210" s="157">
        <v>40.26</v>
      </c>
      <c r="I210" s="158"/>
      <c r="L210" s="154"/>
      <c r="M210" s="159"/>
      <c r="T210" s="160"/>
      <c r="AT210" s="155" t="s">
        <v>252</v>
      </c>
      <c r="AU210" s="155" t="s">
        <v>87</v>
      </c>
      <c r="AV210" s="12" t="s">
        <v>87</v>
      </c>
      <c r="AW210" s="12" t="s">
        <v>32</v>
      </c>
      <c r="AX210" s="12" t="s">
        <v>77</v>
      </c>
      <c r="AY210" s="155" t="s">
        <v>175</v>
      </c>
    </row>
    <row r="211" spans="2:65" s="14" customFormat="1">
      <c r="B211" s="170"/>
      <c r="D211" s="145" t="s">
        <v>252</v>
      </c>
      <c r="E211" s="171" t="s">
        <v>1</v>
      </c>
      <c r="F211" s="172" t="s">
        <v>566</v>
      </c>
      <c r="H211" s="171" t="s">
        <v>1</v>
      </c>
      <c r="I211" s="173"/>
      <c r="L211" s="170"/>
      <c r="M211" s="174"/>
      <c r="T211" s="175"/>
      <c r="AT211" s="171" t="s">
        <v>252</v>
      </c>
      <c r="AU211" s="171" t="s">
        <v>87</v>
      </c>
      <c r="AV211" s="14" t="s">
        <v>85</v>
      </c>
      <c r="AW211" s="14" t="s">
        <v>32</v>
      </c>
      <c r="AX211" s="14" t="s">
        <v>77</v>
      </c>
      <c r="AY211" s="171" t="s">
        <v>175</v>
      </c>
    </row>
    <row r="212" spans="2:65" s="12" customFormat="1">
      <c r="B212" s="154"/>
      <c r="D212" s="145" t="s">
        <v>252</v>
      </c>
      <c r="E212" s="155" t="s">
        <v>1</v>
      </c>
      <c r="F212" s="156" t="s">
        <v>567</v>
      </c>
      <c r="H212" s="157">
        <v>7.13</v>
      </c>
      <c r="I212" s="158"/>
      <c r="L212" s="154"/>
      <c r="M212" s="159"/>
      <c r="T212" s="160"/>
      <c r="AT212" s="155" t="s">
        <v>252</v>
      </c>
      <c r="AU212" s="155" t="s">
        <v>87</v>
      </c>
      <c r="AV212" s="12" t="s">
        <v>87</v>
      </c>
      <c r="AW212" s="12" t="s">
        <v>32</v>
      </c>
      <c r="AX212" s="12" t="s">
        <v>77</v>
      </c>
      <c r="AY212" s="155" t="s">
        <v>175</v>
      </c>
    </row>
    <row r="213" spans="2:65" s="14" customFormat="1">
      <c r="B213" s="170"/>
      <c r="D213" s="145" t="s">
        <v>252</v>
      </c>
      <c r="E213" s="171" t="s">
        <v>1</v>
      </c>
      <c r="F213" s="172" t="s">
        <v>568</v>
      </c>
      <c r="H213" s="171" t="s">
        <v>1</v>
      </c>
      <c r="I213" s="173"/>
      <c r="L213" s="170"/>
      <c r="M213" s="174"/>
      <c r="T213" s="175"/>
      <c r="AT213" s="171" t="s">
        <v>252</v>
      </c>
      <c r="AU213" s="171" t="s">
        <v>87</v>
      </c>
      <c r="AV213" s="14" t="s">
        <v>85</v>
      </c>
      <c r="AW213" s="14" t="s">
        <v>32</v>
      </c>
      <c r="AX213" s="14" t="s">
        <v>77</v>
      </c>
      <c r="AY213" s="171" t="s">
        <v>175</v>
      </c>
    </row>
    <row r="214" spans="2:65" s="12" customFormat="1">
      <c r="B214" s="154"/>
      <c r="D214" s="145" t="s">
        <v>252</v>
      </c>
      <c r="E214" s="155" t="s">
        <v>1</v>
      </c>
      <c r="F214" s="156" t="s">
        <v>569</v>
      </c>
      <c r="H214" s="157">
        <v>7.78</v>
      </c>
      <c r="I214" s="158"/>
      <c r="L214" s="154"/>
      <c r="M214" s="159"/>
      <c r="T214" s="160"/>
      <c r="AT214" s="155" t="s">
        <v>252</v>
      </c>
      <c r="AU214" s="155" t="s">
        <v>87</v>
      </c>
      <c r="AV214" s="12" t="s">
        <v>87</v>
      </c>
      <c r="AW214" s="12" t="s">
        <v>32</v>
      </c>
      <c r="AX214" s="12" t="s">
        <v>77</v>
      </c>
      <c r="AY214" s="155" t="s">
        <v>175</v>
      </c>
    </row>
    <row r="215" spans="2:65" s="13" customFormat="1">
      <c r="B215" s="163"/>
      <c r="D215" s="145" t="s">
        <v>252</v>
      </c>
      <c r="E215" s="164" t="s">
        <v>1</v>
      </c>
      <c r="F215" s="165" t="s">
        <v>294</v>
      </c>
      <c r="H215" s="166">
        <v>55.17</v>
      </c>
      <c r="I215" s="167"/>
      <c r="L215" s="163"/>
      <c r="M215" s="168"/>
      <c r="T215" s="169"/>
      <c r="AT215" s="164" t="s">
        <v>252</v>
      </c>
      <c r="AU215" s="164" t="s">
        <v>87</v>
      </c>
      <c r="AV215" s="13" t="s">
        <v>193</v>
      </c>
      <c r="AW215" s="13" t="s">
        <v>32</v>
      </c>
      <c r="AX215" s="13" t="s">
        <v>85</v>
      </c>
      <c r="AY215" s="164" t="s">
        <v>175</v>
      </c>
    </row>
    <row r="216" spans="2:65" s="1" customFormat="1" ht="21.75" customHeight="1">
      <c r="B216" s="32"/>
      <c r="C216" s="132" t="s">
        <v>570</v>
      </c>
      <c r="D216" s="132" t="s">
        <v>178</v>
      </c>
      <c r="E216" s="133" t="s">
        <v>571</v>
      </c>
      <c r="F216" s="134" t="s">
        <v>572</v>
      </c>
      <c r="G216" s="135" t="s">
        <v>200</v>
      </c>
      <c r="H216" s="136">
        <v>307.53699999999998</v>
      </c>
      <c r="I216" s="137"/>
      <c r="J216" s="138">
        <f>ROUND(I216*H216,2)</f>
        <v>0</v>
      </c>
      <c r="K216" s="134" t="s">
        <v>250</v>
      </c>
      <c r="L216" s="32"/>
      <c r="M216" s="139" t="s">
        <v>1</v>
      </c>
      <c r="N216" s="140" t="s">
        <v>42</v>
      </c>
      <c r="P216" s="141">
        <f>O216*H216</f>
        <v>0</v>
      </c>
      <c r="Q216" s="141">
        <v>0.19806000000000001</v>
      </c>
      <c r="R216" s="141">
        <f>Q216*H216</f>
        <v>60.910778219999997</v>
      </c>
      <c r="S216" s="141">
        <v>0</v>
      </c>
      <c r="T216" s="142">
        <f>S216*H216</f>
        <v>0</v>
      </c>
      <c r="AR216" s="143" t="s">
        <v>193</v>
      </c>
      <c r="AT216" s="143" t="s">
        <v>178</v>
      </c>
      <c r="AU216" s="143" t="s">
        <v>87</v>
      </c>
      <c r="AY216" s="17" t="s">
        <v>175</v>
      </c>
      <c r="BE216" s="144">
        <f>IF(N216="základní",J216,0)</f>
        <v>0</v>
      </c>
      <c r="BF216" s="144">
        <f>IF(N216="snížená",J216,0)</f>
        <v>0</v>
      </c>
      <c r="BG216" s="144">
        <f>IF(N216="zákl. přenesená",J216,0)</f>
        <v>0</v>
      </c>
      <c r="BH216" s="144">
        <f>IF(N216="sníž. přenesená",J216,0)</f>
        <v>0</v>
      </c>
      <c r="BI216" s="144">
        <f>IF(N216="nulová",J216,0)</f>
        <v>0</v>
      </c>
      <c r="BJ216" s="17" t="s">
        <v>85</v>
      </c>
      <c r="BK216" s="144">
        <f>ROUND(I216*H216,2)</f>
        <v>0</v>
      </c>
      <c r="BL216" s="17" t="s">
        <v>193</v>
      </c>
      <c r="BM216" s="143" t="s">
        <v>573</v>
      </c>
    </row>
    <row r="217" spans="2:65" s="14" customFormat="1">
      <c r="B217" s="170"/>
      <c r="D217" s="145" t="s">
        <v>252</v>
      </c>
      <c r="E217" s="171" t="s">
        <v>1</v>
      </c>
      <c r="F217" s="172" t="s">
        <v>564</v>
      </c>
      <c r="H217" s="171" t="s">
        <v>1</v>
      </c>
      <c r="I217" s="173"/>
      <c r="L217" s="170"/>
      <c r="M217" s="174"/>
      <c r="T217" s="175"/>
      <c r="AT217" s="171" t="s">
        <v>252</v>
      </c>
      <c r="AU217" s="171" t="s">
        <v>87</v>
      </c>
      <c r="AV217" s="14" t="s">
        <v>85</v>
      </c>
      <c r="AW217" s="14" t="s">
        <v>32</v>
      </c>
      <c r="AX217" s="14" t="s">
        <v>77</v>
      </c>
      <c r="AY217" s="171" t="s">
        <v>175</v>
      </c>
    </row>
    <row r="218" spans="2:65" s="12" customFormat="1">
      <c r="B218" s="154"/>
      <c r="D218" s="145" t="s">
        <v>252</v>
      </c>
      <c r="E218" s="155" t="s">
        <v>1</v>
      </c>
      <c r="F218" s="156" t="s">
        <v>574</v>
      </c>
      <c r="H218" s="157">
        <v>44.585999999999999</v>
      </c>
      <c r="I218" s="158"/>
      <c r="L218" s="154"/>
      <c r="M218" s="159"/>
      <c r="T218" s="160"/>
      <c r="AT218" s="155" t="s">
        <v>252</v>
      </c>
      <c r="AU218" s="155" t="s">
        <v>87</v>
      </c>
      <c r="AV218" s="12" t="s">
        <v>87</v>
      </c>
      <c r="AW218" s="12" t="s">
        <v>32</v>
      </c>
      <c r="AX218" s="12" t="s">
        <v>77</v>
      </c>
      <c r="AY218" s="155" t="s">
        <v>175</v>
      </c>
    </row>
    <row r="219" spans="2:65" s="12" customFormat="1">
      <c r="B219" s="154"/>
      <c r="D219" s="145" t="s">
        <v>252</v>
      </c>
      <c r="E219" s="155" t="s">
        <v>1</v>
      </c>
      <c r="F219" s="156" t="s">
        <v>575</v>
      </c>
      <c r="H219" s="157">
        <v>76.751999999999995</v>
      </c>
      <c r="I219" s="158"/>
      <c r="L219" s="154"/>
      <c r="M219" s="159"/>
      <c r="T219" s="160"/>
      <c r="AT219" s="155" t="s">
        <v>252</v>
      </c>
      <c r="AU219" s="155" t="s">
        <v>87</v>
      </c>
      <c r="AV219" s="12" t="s">
        <v>87</v>
      </c>
      <c r="AW219" s="12" t="s">
        <v>32</v>
      </c>
      <c r="AX219" s="12" t="s">
        <v>77</v>
      </c>
      <c r="AY219" s="155" t="s">
        <v>175</v>
      </c>
    </row>
    <row r="220" spans="2:65" s="12" customFormat="1">
      <c r="B220" s="154"/>
      <c r="D220" s="145" t="s">
        <v>252</v>
      </c>
      <c r="E220" s="155" t="s">
        <v>1</v>
      </c>
      <c r="F220" s="156" t="s">
        <v>576</v>
      </c>
      <c r="H220" s="157">
        <v>8.7799999999999994</v>
      </c>
      <c r="I220" s="158"/>
      <c r="L220" s="154"/>
      <c r="M220" s="159"/>
      <c r="T220" s="160"/>
      <c r="AT220" s="155" t="s">
        <v>252</v>
      </c>
      <c r="AU220" s="155" t="s">
        <v>87</v>
      </c>
      <c r="AV220" s="12" t="s">
        <v>87</v>
      </c>
      <c r="AW220" s="12" t="s">
        <v>32</v>
      </c>
      <c r="AX220" s="12" t="s">
        <v>77</v>
      </c>
      <c r="AY220" s="155" t="s">
        <v>175</v>
      </c>
    </row>
    <row r="221" spans="2:65" s="12" customFormat="1">
      <c r="B221" s="154"/>
      <c r="D221" s="145" t="s">
        <v>252</v>
      </c>
      <c r="E221" s="155" t="s">
        <v>1</v>
      </c>
      <c r="F221" s="156" t="s">
        <v>577</v>
      </c>
      <c r="H221" s="157">
        <v>50.033999999999999</v>
      </c>
      <c r="I221" s="158"/>
      <c r="L221" s="154"/>
      <c r="M221" s="159"/>
      <c r="T221" s="160"/>
      <c r="AT221" s="155" t="s">
        <v>252</v>
      </c>
      <c r="AU221" s="155" t="s">
        <v>87</v>
      </c>
      <c r="AV221" s="12" t="s">
        <v>87</v>
      </c>
      <c r="AW221" s="12" t="s">
        <v>32</v>
      </c>
      <c r="AX221" s="12" t="s">
        <v>77</v>
      </c>
      <c r="AY221" s="155" t="s">
        <v>175</v>
      </c>
    </row>
    <row r="222" spans="2:65" s="15" customFormat="1">
      <c r="B222" s="176"/>
      <c r="D222" s="145" t="s">
        <v>252</v>
      </c>
      <c r="E222" s="177" t="s">
        <v>1</v>
      </c>
      <c r="F222" s="178" t="s">
        <v>339</v>
      </c>
      <c r="H222" s="179">
        <v>180.15199999999999</v>
      </c>
      <c r="I222" s="180"/>
      <c r="L222" s="176"/>
      <c r="M222" s="181"/>
      <c r="T222" s="182"/>
      <c r="AT222" s="177" t="s">
        <v>252</v>
      </c>
      <c r="AU222" s="177" t="s">
        <v>87</v>
      </c>
      <c r="AV222" s="15" t="s">
        <v>187</v>
      </c>
      <c r="AW222" s="15" t="s">
        <v>32</v>
      </c>
      <c r="AX222" s="15" t="s">
        <v>77</v>
      </c>
      <c r="AY222" s="177" t="s">
        <v>175</v>
      </c>
    </row>
    <row r="223" spans="2:65" s="14" customFormat="1">
      <c r="B223" s="170"/>
      <c r="D223" s="145" t="s">
        <v>252</v>
      </c>
      <c r="E223" s="171" t="s">
        <v>1</v>
      </c>
      <c r="F223" s="172" t="s">
        <v>566</v>
      </c>
      <c r="H223" s="171" t="s">
        <v>1</v>
      </c>
      <c r="I223" s="173"/>
      <c r="L223" s="170"/>
      <c r="M223" s="174"/>
      <c r="T223" s="175"/>
      <c r="AT223" s="171" t="s">
        <v>252</v>
      </c>
      <c r="AU223" s="171" t="s">
        <v>87</v>
      </c>
      <c r="AV223" s="14" t="s">
        <v>85</v>
      </c>
      <c r="AW223" s="14" t="s">
        <v>32</v>
      </c>
      <c r="AX223" s="14" t="s">
        <v>77</v>
      </c>
      <c r="AY223" s="171" t="s">
        <v>175</v>
      </c>
    </row>
    <row r="224" spans="2:65" s="12" customFormat="1">
      <c r="B224" s="154"/>
      <c r="D224" s="145" t="s">
        <v>252</v>
      </c>
      <c r="E224" s="155" t="s">
        <v>1</v>
      </c>
      <c r="F224" s="156" t="s">
        <v>578</v>
      </c>
      <c r="H224" s="157">
        <v>19.535</v>
      </c>
      <c r="I224" s="158"/>
      <c r="L224" s="154"/>
      <c r="M224" s="159"/>
      <c r="T224" s="160"/>
      <c r="AT224" s="155" t="s">
        <v>252</v>
      </c>
      <c r="AU224" s="155" t="s">
        <v>87</v>
      </c>
      <c r="AV224" s="12" t="s">
        <v>87</v>
      </c>
      <c r="AW224" s="12" t="s">
        <v>32</v>
      </c>
      <c r="AX224" s="12" t="s">
        <v>77</v>
      </c>
      <c r="AY224" s="155" t="s">
        <v>175</v>
      </c>
    </row>
    <row r="225" spans="2:65" s="12" customFormat="1">
      <c r="B225" s="154"/>
      <c r="D225" s="145" t="s">
        <v>252</v>
      </c>
      <c r="E225" s="155" t="s">
        <v>1</v>
      </c>
      <c r="F225" s="156" t="s">
        <v>579</v>
      </c>
      <c r="H225" s="157">
        <v>59.975000000000001</v>
      </c>
      <c r="I225" s="158"/>
      <c r="L225" s="154"/>
      <c r="M225" s="159"/>
      <c r="T225" s="160"/>
      <c r="AT225" s="155" t="s">
        <v>252</v>
      </c>
      <c r="AU225" s="155" t="s">
        <v>87</v>
      </c>
      <c r="AV225" s="12" t="s">
        <v>87</v>
      </c>
      <c r="AW225" s="12" t="s">
        <v>32</v>
      </c>
      <c r="AX225" s="12" t="s">
        <v>77</v>
      </c>
      <c r="AY225" s="155" t="s">
        <v>175</v>
      </c>
    </row>
    <row r="226" spans="2:65" s="12" customFormat="1">
      <c r="B226" s="154"/>
      <c r="D226" s="145" t="s">
        <v>252</v>
      </c>
      <c r="E226" s="155" t="s">
        <v>1</v>
      </c>
      <c r="F226" s="156" t="s">
        <v>580</v>
      </c>
      <c r="H226" s="157">
        <v>47.875</v>
      </c>
      <c r="I226" s="158"/>
      <c r="L226" s="154"/>
      <c r="M226" s="159"/>
      <c r="T226" s="160"/>
      <c r="AT226" s="155" t="s">
        <v>252</v>
      </c>
      <c r="AU226" s="155" t="s">
        <v>87</v>
      </c>
      <c r="AV226" s="12" t="s">
        <v>87</v>
      </c>
      <c r="AW226" s="12" t="s">
        <v>32</v>
      </c>
      <c r="AX226" s="12" t="s">
        <v>77</v>
      </c>
      <c r="AY226" s="155" t="s">
        <v>175</v>
      </c>
    </row>
    <row r="227" spans="2:65" s="15" customFormat="1">
      <c r="B227" s="176"/>
      <c r="D227" s="145" t="s">
        <v>252</v>
      </c>
      <c r="E227" s="177" t="s">
        <v>1</v>
      </c>
      <c r="F227" s="178" t="s">
        <v>339</v>
      </c>
      <c r="H227" s="179">
        <v>127.38500000000001</v>
      </c>
      <c r="I227" s="180"/>
      <c r="L227" s="176"/>
      <c r="M227" s="181"/>
      <c r="T227" s="182"/>
      <c r="AT227" s="177" t="s">
        <v>252</v>
      </c>
      <c r="AU227" s="177" t="s">
        <v>87</v>
      </c>
      <c r="AV227" s="15" t="s">
        <v>187</v>
      </c>
      <c r="AW227" s="15" t="s">
        <v>32</v>
      </c>
      <c r="AX227" s="15" t="s">
        <v>77</v>
      </c>
      <c r="AY227" s="177" t="s">
        <v>175</v>
      </c>
    </row>
    <row r="228" spans="2:65" s="13" customFormat="1">
      <c r="B228" s="163"/>
      <c r="D228" s="145" t="s">
        <v>252</v>
      </c>
      <c r="E228" s="164" t="s">
        <v>1</v>
      </c>
      <c r="F228" s="165" t="s">
        <v>294</v>
      </c>
      <c r="H228" s="166">
        <v>307.53699999999998</v>
      </c>
      <c r="I228" s="167"/>
      <c r="L228" s="163"/>
      <c r="M228" s="168"/>
      <c r="T228" s="169"/>
      <c r="AT228" s="164" t="s">
        <v>252</v>
      </c>
      <c r="AU228" s="164" t="s">
        <v>87</v>
      </c>
      <c r="AV228" s="13" t="s">
        <v>193</v>
      </c>
      <c r="AW228" s="13" t="s">
        <v>32</v>
      </c>
      <c r="AX228" s="13" t="s">
        <v>85</v>
      </c>
      <c r="AY228" s="164" t="s">
        <v>175</v>
      </c>
    </row>
    <row r="229" spans="2:65" s="1" customFormat="1" ht="16.5" customHeight="1">
      <c r="B229" s="32"/>
      <c r="C229" s="132" t="s">
        <v>581</v>
      </c>
      <c r="D229" s="132" t="s">
        <v>178</v>
      </c>
      <c r="E229" s="133" t="s">
        <v>582</v>
      </c>
      <c r="F229" s="134" t="s">
        <v>583</v>
      </c>
      <c r="G229" s="135" t="s">
        <v>324</v>
      </c>
      <c r="H229" s="136">
        <v>205.53200000000001</v>
      </c>
      <c r="I229" s="137"/>
      <c r="J229" s="138">
        <f>ROUND(I229*H229,2)</f>
        <v>0</v>
      </c>
      <c r="K229" s="134" t="s">
        <v>250</v>
      </c>
      <c r="L229" s="32"/>
      <c r="M229" s="139" t="s">
        <v>1</v>
      </c>
      <c r="N229" s="140" t="s">
        <v>42</v>
      </c>
      <c r="P229" s="141">
        <f>O229*H229</f>
        <v>0</v>
      </c>
      <c r="Q229" s="141">
        <v>2.5018699999999998</v>
      </c>
      <c r="R229" s="141">
        <f>Q229*H229</f>
        <v>514.21434483999997</v>
      </c>
      <c r="S229" s="141">
        <v>0</v>
      </c>
      <c r="T229" s="142">
        <f>S229*H229</f>
        <v>0</v>
      </c>
      <c r="AR229" s="143" t="s">
        <v>193</v>
      </c>
      <c r="AT229" s="143" t="s">
        <v>178</v>
      </c>
      <c r="AU229" s="143" t="s">
        <v>87</v>
      </c>
      <c r="AY229" s="17" t="s">
        <v>175</v>
      </c>
      <c r="BE229" s="144">
        <f>IF(N229="základní",J229,0)</f>
        <v>0</v>
      </c>
      <c r="BF229" s="144">
        <f>IF(N229="snížená",J229,0)</f>
        <v>0</v>
      </c>
      <c r="BG229" s="144">
        <f>IF(N229="zákl. přenesená",J229,0)</f>
        <v>0</v>
      </c>
      <c r="BH229" s="144">
        <f>IF(N229="sníž. přenesená",J229,0)</f>
        <v>0</v>
      </c>
      <c r="BI229" s="144">
        <f>IF(N229="nulová",J229,0)</f>
        <v>0</v>
      </c>
      <c r="BJ229" s="17" t="s">
        <v>85</v>
      </c>
      <c r="BK229" s="144">
        <f>ROUND(I229*H229,2)</f>
        <v>0</v>
      </c>
      <c r="BL229" s="17" t="s">
        <v>193</v>
      </c>
      <c r="BM229" s="143" t="s">
        <v>584</v>
      </c>
    </row>
    <row r="230" spans="2:65" s="14" customFormat="1">
      <c r="B230" s="170"/>
      <c r="D230" s="145" t="s">
        <v>252</v>
      </c>
      <c r="E230" s="171" t="s">
        <v>1</v>
      </c>
      <c r="F230" s="172" t="s">
        <v>585</v>
      </c>
      <c r="H230" s="171" t="s">
        <v>1</v>
      </c>
      <c r="I230" s="173"/>
      <c r="L230" s="170"/>
      <c r="M230" s="174"/>
      <c r="T230" s="175"/>
      <c r="AT230" s="171" t="s">
        <v>252</v>
      </c>
      <c r="AU230" s="171" t="s">
        <v>87</v>
      </c>
      <c r="AV230" s="14" t="s">
        <v>85</v>
      </c>
      <c r="AW230" s="14" t="s">
        <v>32</v>
      </c>
      <c r="AX230" s="14" t="s">
        <v>77</v>
      </c>
      <c r="AY230" s="171" t="s">
        <v>175</v>
      </c>
    </row>
    <row r="231" spans="2:65" s="14" customFormat="1">
      <c r="B231" s="170"/>
      <c r="D231" s="145" t="s">
        <v>252</v>
      </c>
      <c r="E231" s="171" t="s">
        <v>1</v>
      </c>
      <c r="F231" s="172" t="s">
        <v>586</v>
      </c>
      <c r="H231" s="171" t="s">
        <v>1</v>
      </c>
      <c r="I231" s="173"/>
      <c r="L231" s="170"/>
      <c r="M231" s="174"/>
      <c r="T231" s="175"/>
      <c r="AT231" s="171" t="s">
        <v>252</v>
      </c>
      <c r="AU231" s="171" t="s">
        <v>87</v>
      </c>
      <c r="AV231" s="14" t="s">
        <v>85</v>
      </c>
      <c r="AW231" s="14" t="s">
        <v>32</v>
      </c>
      <c r="AX231" s="14" t="s">
        <v>77</v>
      </c>
      <c r="AY231" s="171" t="s">
        <v>175</v>
      </c>
    </row>
    <row r="232" spans="2:65" s="12" customFormat="1">
      <c r="B232" s="154"/>
      <c r="D232" s="145" t="s">
        <v>252</v>
      </c>
      <c r="E232" s="155" t="s">
        <v>1</v>
      </c>
      <c r="F232" s="156" t="s">
        <v>587</v>
      </c>
      <c r="H232" s="157">
        <v>88.061999999999998</v>
      </c>
      <c r="I232" s="158"/>
      <c r="L232" s="154"/>
      <c r="M232" s="159"/>
      <c r="T232" s="160"/>
      <c r="AT232" s="155" t="s">
        <v>252</v>
      </c>
      <c r="AU232" s="155" t="s">
        <v>87</v>
      </c>
      <c r="AV232" s="12" t="s">
        <v>87</v>
      </c>
      <c r="AW232" s="12" t="s">
        <v>32</v>
      </c>
      <c r="AX232" s="12" t="s">
        <v>77</v>
      </c>
      <c r="AY232" s="155" t="s">
        <v>175</v>
      </c>
    </row>
    <row r="233" spans="2:65" s="12" customFormat="1">
      <c r="B233" s="154"/>
      <c r="D233" s="145" t="s">
        <v>252</v>
      </c>
      <c r="E233" s="155" t="s">
        <v>1</v>
      </c>
      <c r="F233" s="156" t="s">
        <v>588</v>
      </c>
      <c r="H233" s="157">
        <v>-27.78</v>
      </c>
      <c r="I233" s="158"/>
      <c r="L233" s="154"/>
      <c r="M233" s="159"/>
      <c r="T233" s="160"/>
      <c r="AT233" s="155" t="s">
        <v>252</v>
      </c>
      <c r="AU233" s="155" t="s">
        <v>87</v>
      </c>
      <c r="AV233" s="12" t="s">
        <v>87</v>
      </c>
      <c r="AW233" s="12" t="s">
        <v>32</v>
      </c>
      <c r="AX233" s="12" t="s">
        <v>77</v>
      </c>
      <c r="AY233" s="155" t="s">
        <v>175</v>
      </c>
    </row>
    <row r="234" spans="2:65" s="12" customFormat="1">
      <c r="B234" s="154"/>
      <c r="D234" s="145" t="s">
        <v>252</v>
      </c>
      <c r="E234" s="155" t="s">
        <v>1</v>
      </c>
      <c r="F234" s="156" t="s">
        <v>589</v>
      </c>
      <c r="H234" s="157">
        <v>2.73</v>
      </c>
      <c r="I234" s="158"/>
      <c r="L234" s="154"/>
      <c r="M234" s="159"/>
      <c r="T234" s="160"/>
      <c r="AT234" s="155" t="s">
        <v>252</v>
      </c>
      <c r="AU234" s="155" t="s">
        <v>87</v>
      </c>
      <c r="AV234" s="12" t="s">
        <v>87</v>
      </c>
      <c r="AW234" s="12" t="s">
        <v>32</v>
      </c>
      <c r="AX234" s="12" t="s">
        <v>77</v>
      </c>
      <c r="AY234" s="155" t="s">
        <v>175</v>
      </c>
    </row>
    <row r="235" spans="2:65" s="14" customFormat="1">
      <c r="B235" s="170"/>
      <c r="D235" s="145" t="s">
        <v>252</v>
      </c>
      <c r="E235" s="171" t="s">
        <v>1</v>
      </c>
      <c r="F235" s="172" t="s">
        <v>590</v>
      </c>
      <c r="H235" s="171" t="s">
        <v>1</v>
      </c>
      <c r="I235" s="173"/>
      <c r="L235" s="170"/>
      <c r="M235" s="174"/>
      <c r="T235" s="175"/>
      <c r="AT235" s="171" t="s">
        <v>252</v>
      </c>
      <c r="AU235" s="171" t="s">
        <v>87</v>
      </c>
      <c r="AV235" s="14" t="s">
        <v>85</v>
      </c>
      <c r="AW235" s="14" t="s">
        <v>32</v>
      </c>
      <c r="AX235" s="14" t="s">
        <v>77</v>
      </c>
      <c r="AY235" s="171" t="s">
        <v>175</v>
      </c>
    </row>
    <row r="236" spans="2:65" s="14" customFormat="1">
      <c r="B236" s="170"/>
      <c r="D236" s="145" t="s">
        <v>252</v>
      </c>
      <c r="E236" s="171" t="s">
        <v>1</v>
      </c>
      <c r="F236" s="172" t="s">
        <v>586</v>
      </c>
      <c r="H236" s="171" t="s">
        <v>1</v>
      </c>
      <c r="I236" s="173"/>
      <c r="L236" s="170"/>
      <c r="M236" s="174"/>
      <c r="T236" s="175"/>
      <c r="AT236" s="171" t="s">
        <v>252</v>
      </c>
      <c r="AU236" s="171" t="s">
        <v>87</v>
      </c>
      <c r="AV236" s="14" t="s">
        <v>85</v>
      </c>
      <c r="AW236" s="14" t="s">
        <v>32</v>
      </c>
      <c r="AX236" s="14" t="s">
        <v>77</v>
      </c>
      <c r="AY236" s="171" t="s">
        <v>175</v>
      </c>
    </row>
    <row r="237" spans="2:65" s="12" customFormat="1">
      <c r="B237" s="154"/>
      <c r="D237" s="145" t="s">
        <v>252</v>
      </c>
      <c r="E237" s="155" t="s">
        <v>1</v>
      </c>
      <c r="F237" s="156" t="s">
        <v>591</v>
      </c>
      <c r="H237" s="157">
        <v>101.61</v>
      </c>
      <c r="I237" s="158"/>
      <c r="L237" s="154"/>
      <c r="M237" s="159"/>
      <c r="T237" s="160"/>
      <c r="AT237" s="155" t="s">
        <v>252</v>
      </c>
      <c r="AU237" s="155" t="s">
        <v>87</v>
      </c>
      <c r="AV237" s="12" t="s">
        <v>87</v>
      </c>
      <c r="AW237" s="12" t="s">
        <v>32</v>
      </c>
      <c r="AX237" s="12" t="s">
        <v>77</v>
      </c>
      <c r="AY237" s="155" t="s">
        <v>175</v>
      </c>
    </row>
    <row r="238" spans="2:65" s="12" customFormat="1">
      <c r="B238" s="154"/>
      <c r="D238" s="145" t="s">
        <v>252</v>
      </c>
      <c r="E238" s="155" t="s">
        <v>1</v>
      </c>
      <c r="F238" s="156" t="s">
        <v>592</v>
      </c>
      <c r="H238" s="157">
        <v>-22.888000000000002</v>
      </c>
      <c r="I238" s="158"/>
      <c r="L238" s="154"/>
      <c r="M238" s="159"/>
      <c r="T238" s="160"/>
      <c r="AT238" s="155" t="s">
        <v>252</v>
      </c>
      <c r="AU238" s="155" t="s">
        <v>87</v>
      </c>
      <c r="AV238" s="12" t="s">
        <v>87</v>
      </c>
      <c r="AW238" s="12" t="s">
        <v>32</v>
      </c>
      <c r="AX238" s="12" t="s">
        <v>77</v>
      </c>
      <c r="AY238" s="155" t="s">
        <v>175</v>
      </c>
    </row>
    <row r="239" spans="2:65" s="12" customFormat="1">
      <c r="B239" s="154"/>
      <c r="D239" s="145" t="s">
        <v>252</v>
      </c>
      <c r="E239" s="155" t="s">
        <v>1</v>
      </c>
      <c r="F239" s="156" t="s">
        <v>593</v>
      </c>
      <c r="H239" s="157">
        <v>0.629</v>
      </c>
      <c r="I239" s="158"/>
      <c r="L239" s="154"/>
      <c r="M239" s="159"/>
      <c r="T239" s="160"/>
      <c r="AT239" s="155" t="s">
        <v>252</v>
      </c>
      <c r="AU239" s="155" t="s">
        <v>87</v>
      </c>
      <c r="AV239" s="12" t="s">
        <v>87</v>
      </c>
      <c r="AW239" s="12" t="s">
        <v>32</v>
      </c>
      <c r="AX239" s="12" t="s">
        <v>77</v>
      </c>
      <c r="AY239" s="155" t="s">
        <v>175</v>
      </c>
    </row>
    <row r="240" spans="2:65" s="12" customFormat="1">
      <c r="B240" s="154"/>
      <c r="D240" s="145" t="s">
        <v>252</v>
      </c>
      <c r="E240" s="155" t="s">
        <v>1</v>
      </c>
      <c r="F240" s="156" t="s">
        <v>594</v>
      </c>
      <c r="H240" s="157">
        <v>3.15</v>
      </c>
      <c r="I240" s="158"/>
      <c r="L240" s="154"/>
      <c r="M240" s="159"/>
      <c r="T240" s="160"/>
      <c r="AT240" s="155" t="s">
        <v>252</v>
      </c>
      <c r="AU240" s="155" t="s">
        <v>87</v>
      </c>
      <c r="AV240" s="12" t="s">
        <v>87</v>
      </c>
      <c r="AW240" s="12" t="s">
        <v>32</v>
      </c>
      <c r="AX240" s="12" t="s">
        <v>77</v>
      </c>
      <c r="AY240" s="155" t="s">
        <v>175</v>
      </c>
    </row>
    <row r="241" spans="2:65" s="15" customFormat="1">
      <c r="B241" s="176"/>
      <c r="D241" s="145" t="s">
        <v>252</v>
      </c>
      <c r="E241" s="177" t="s">
        <v>1</v>
      </c>
      <c r="F241" s="178" t="s">
        <v>339</v>
      </c>
      <c r="H241" s="179">
        <v>145.51299999999998</v>
      </c>
      <c r="I241" s="180"/>
      <c r="L241" s="176"/>
      <c r="M241" s="181"/>
      <c r="T241" s="182"/>
      <c r="AT241" s="177" t="s">
        <v>252</v>
      </c>
      <c r="AU241" s="177" t="s">
        <v>87</v>
      </c>
      <c r="AV241" s="15" t="s">
        <v>187</v>
      </c>
      <c r="AW241" s="15" t="s">
        <v>32</v>
      </c>
      <c r="AX241" s="15" t="s">
        <v>77</v>
      </c>
      <c r="AY241" s="177" t="s">
        <v>175</v>
      </c>
    </row>
    <row r="242" spans="2:65" s="14" customFormat="1">
      <c r="B242" s="170"/>
      <c r="D242" s="145" t="s">
        <v>252</v>
      </c>
      <c r="E242" s="171" t="s">
        <v>1</v>
      </c>
      <c r="F242" s="172" t="s">
        <v>595</v>
      </c>
      <c r="H242" s="171" t="s">
        <v>1</v>
      </c>
      <c r="I242" s="173"/>
      <c r="L242" s="170"/>
      <c r="M242" s="174"/>
      <c r="T242" s="175"/>
      <c r="AT242" s="171" t="s">
        <v>252</v>
      </c>
      <c r="AU242" s="171" t="s">
        <v>87</v>
      </c>
      <c r="AV242" s="14" t="s">
        <v>85</v>
      </c>
      <c r="AW242" s="14" t="s">
        <v>32</v>
      </c>
      <c r="AX242" s="14" t="s">
        <v>77</v>
      </c>
      <c r="AY242" s="171" t="s">
        <v>175</v>
      </c>
    </row>
    <row r="243" spans="2:65" s="14" customFormat="1">
      <c r="B243" s="170"/>
      <c r="D243" s="145" t="s">
        <v>252</v>
      </c>
      <c r="E243" s="171" t="s">
        <v>1</v>
      </c>
      <c r="F243" s="172" t="s">
        <v>586</v>
      </c>
      <c r="H243" s="171" t="s">
        <v>1</v>
      </c>
      <c r="I243" s="173"/>
      <c r="L243" s="170"/>
      <c r="M243" s="174"/>
      <c r="T243" s="175"/>
      <c r="AT243" s="171" t="s">
        <v>252</v>
      </c>
      <c r="AU243" s="171" t="s">
        <v>87</v>
      </c>
      <c r="AV243" s="14" t="s">
        <v>85</v>
      </c>
      <c r="AW243" s="14" t="s">
        <v>32</v>
      </c>
      <c r="AX243" s="14" t="s">
        <v>77</v>
      </c>
      <c r="AY243" s="171" t="s">
        <v>175</v>
      </c>
    </row>
    <row r="244" spans="2:65" s="12" customFormat="1">
      <c r="B244" s="154"/>
      <c r="D244" s="145" t="s">
        <v>252</v>
      </c>
      <c r="E244" s="155" t="s">
        <v>1</v>
      </c>
      <c r="F244" s="156" t="s">
        <v>596</v>
      </c>
      <c r="H244" s="157">
        <v>26.352</v>
      </c>
      <c r="I244" s="158"/>
      <c r="L244" s="154"/>
      <c r="M244" s="159"/>
      <c r="T244" s="160"/>
      <c r="AT244" s="155" t="s">
        <v>252</v>
      </c>
      <c r="AU244" s="155" t="s">
        <v>87</v>
      </c>
      <c r="AV244" s="12" t="s">
        <v>87</v>
      </c>
      <c r="AW244" s="12" t="s">
        <v>32</v>
      </c>
      <c r="AX244" s="12" t="s">
        <v>77</v>
      </c>
      <c r="AY244" s="155" t="s">
        <v>175</v>
      </c>
    </row>
    <row r="245" spans="2:65" s="12" customFormat="1">
      <c r="B245" s="154"/>
      <c r="D245" s="145" t="s">
        <v>252</v>
      </c>
      <c r="E245" s="155" t="s">
        <v>1</v>
      </c>
      <c r="F245" s="156" t="s">
        <v>597</v>
      </c>
      <c r="H245" s="157">
        <v>-3.8290000000000002</v>
      </c>
      <c r="I245" s="158"/>
      <c r="L245" s="154"/>
      <c r="M245" s="159"/>
      <c r="T245" s="160"/>
      <c r="AT245" s="155" t="s">
        <v>252</v>
      </c>
      <c r="AU245" s="155" t="s">
        <v>87</v>
      </c>
      <c r="AV245" s="12" t="s">
        <v>87</v>
      </c>
      <c r="AW245" s="12" t="s">
        <v>32</v>
      </c>
      <c r="AX245" s="12" t="s">
        <v>77</v>
      </c>
      <c r="AY245" s="155" t="s">
        <v>175</v>
      </c>
    </row>
    <row r="246" spans="2:65" s="12" customFormat="1">
      <c r="B246" s="154"/>
      <c r="D246" s="145" t="s">
        <v>252</v>
      </c>
      <c r="E246" s="155" t="s">
        <v>1</v>
      </c>
      <c r="F246" s="156" t="s">
        <v>598</v>
      </c>
      <c r="H246" s="157">
        <v>8.59</v>
      </c>
      <c r="I246" s="158"/>
      <c r="L246" s="154"/>
      <c r="M246" s="159"/>
      <c r="T246" s="160"/>
      <c r="AT246" s="155" t="s">
        <v>252</v>
      </c>
      <c r="AU246" s="155" t="s">
        <v>87</v>
      </c>
      <c r="AV246" s="12" t="s">
        <v>87</v>
      </c>
      <c r="AW246" s="12" t="s">
        <v>32</v>
      </c>
      <c r="AX246" s="12" t="s">
        <v>77</v>
      </c>
      <c r="AY246" s="155" t="s">
        <v>175</v>
      </c>
    </row>
    <row r="247" spans="2:65" s="12" customFormat="1">
      <c r="B247" s="154"/>
      <c r="D247" s="145" t="s">
        <v>252</v>
      </c>
      <c r="E247" s="155" t="s">
        <v>1</v>
      </c>
      <c r="F247" s="156" t="s">
        <v>599</v>
      </c>
      <c r="H247" s="157">
        <v>1.5</v>
      </c>
      <c r="I247" s="158"/>
      <c r="L247" s="154"/>
      <c r="M247" s="159"/>
      <c r="T247" s="160"/>
      <c r="AT247" s="155" t="s">
        <v>252</v>
      </c>
      <c r="AU247" s="155" t="s">
        <v>87</v>
      </c>
      <c r="AV247" s="12" t="s">
        <v>87</v>
      </c>
      <c r="AW247" s="12" t="s">
        <v>32</v>
      </c>
      <c r="AX247" s="12" t="s">
        <v>77</v>
      </c>
      <c r="AY247" s="155" t="s">
        <v>175</v>
      </c>
    </row>
    <row r="248" spans="2:65" s="14" customFormat="1">
      <c r="B248" s="170"/>
      <c r="D248" s="145" t="s">
        <v>252</v>
      </c>
      <c r="E248" s="171" t="s">
        <v>1</v>
      </c>
      <c r="F248" s="172" t="s">
        <v>600</v>
      </c>
      <c r="H248" s="171" t="s">
        <v>1</v>
      </c>
      <c r="I248" s="173"/>
      <c r="L248" s="170"/>
      <c r="M248" s="174"/>
      <c r="T248" s="175"/>
      <c r="AT248" s="171" t="s">
        <v>252</v>
      </c>
      <c r="AU248" s="171" t="s">
        <v>87</v>
      </c>
      <c r="AV248" s="14" t="s">
        <v>85</v>
      </c>
      <c r="AW248" s="14" t="s">
        <v>32</v>
      </c>
      <c r="AX248" s="14" t="s">
        <v>77</v>
      </c>
      <c r="AY248" s="171" t="s">
        <v>175</v>
      </c>
    </row>
    <row r="249" spans="2:65" s="14" customFormat="1">
      <c r="B249" s="170"/>
      <c r="D249" s="145" t="s">
        <v>252</v>
      </c>
      <c r="E249" s="171" t="s">
        <v>1</v>
      </c>
      <c r="F249" s="172" t="s">
        <v>586</v>
      </c>
      <c r="H249" s="171" t="s">
        <v>1</v>
      </c>
      <c r="I249" s="173"/>
      <c r="L249" s="170"/>
      <c r="M249" s="174"/>
      <c r="T249" s="175"/>
      <c r="AT249" s="171" t="s">
        <v>252</v>
      </c>
      <c r="AU249" s="171" t="s">
        <v>87</v>
      </c>
      <c r="AV249" s="14" t="s">
        <v>85</v>
      </c>
      <c r="AW249" s="14" t="s">
        <v>32</v>
      </c>
      <c r="AX249" s="14" t="s">
        <v>77</v>
      </c>
      <c r="AY249" s="171" t="s">
        <v>175</v>
      </c>
    </row>
    <row r="250" spans="2:65" s="12" customFormat="1">
      <c r="B250" s="154"/>
      <c r="D250" s="145" t="s">
        <v>252</v>
      </c>
      <c r="E250" s="155" t="s">
        <v>1</v>
      </c>
      <c r="F250" s="156" t="s">
        <v>601</v>
      </c>
      <c r="H250" s="157">
        <v>25.56</v>
      </c>
      <c r="I250" s="158"/>
      <c r="L250" s="154"/>
      <c r="M250" s="159"/>
      <c r="T250" s="160"/>
      <c r="AT250" s="155" t="s">
        <v>252</v>
      </c>
      <c r="AU250" s="155" t="s">
        <v>87</v>
      </c>
      <c r="AV250" s="12" t="s">
        <v>87</v>
      </c>
      <c r="AW250" s="12" t="s">
        <v>32</v>
      </c>
      <c r="AX250" s="12" t="s">
        <v>77</v>
      </c>
      <c r="AY250" s="155" t="s">
        <v>175</v>
      </c>
    </row>
    <row r="251" spans="2:65" s="12" customFormat="1">
      <c r="B251" s="154"/>
      <c r="D251" s="145" t="s">
        <v>252</v>
      </c>
      <c r="E251" s="155" t="s">
        <v>1</v>
      </c>
      <c r="F251" s="156" t="s">
        <v>602</v>
      </c>
      <c r="H251" s="157">
        <v>-3.6920000000000002</v>
      </c>
      <c r="I251" s="158"/>
      <c r="L251" s="154"/>
      <c r="M251" s="159"/>
      <c r="T251" s="160"/>
      <c r="AT251" s="155" t="s">
        <v>252</v>
      </c>
      <c r="AU251" s="155" t="s">
        <v>87</v>
      </c>
      <c r="AV251" s="12" t="s">
        <v>87</v>
      </c>
      <c r="AW251" s="12" t="s">
        <v>32</v>
      </c>
      <c r="AX251" s="12" t="s">
        <v>77</v>
      </c>
      <c r="AY251" s="155" t="s">
        <v>175</v>
      </c>
    </row>
    <row r="252" spans="2:65" s="12" customFormat="1">
      <c r="B252" s="154"/>
      <c r="D252" s="145" t="s">
        <v>252</v>
      </c>
      <c r="E252" s="155" t="s">
        <v>1</v>
      </c>
      <c r="F252" s="156" t="s">
        <v>603</v>
      </c>
      <c r="H252" s="157">
        <v>5.5380000000000003</v>
      </c>
      <c r="I252" s="158"/>
      <c r="L252" s="154"/>
      <c r="M252" s="159"/>
      <c r="T252" s="160"/>
      <c r="AT252" s="155" t="s">
        <v>252</v>
      </c>
      <c r="AU252" s="155" t="s">
        <v>87</v>
      </c>
      <c r="AV252" s="12" t="s">
        <v>87</v>
      </c>
      <c r="AW252" s="12" t="s">
        <v>32</v>
      </c>
      <c r="AX252" s="12" t="s">
        <v>77</v>
      </c>
      <c r="AY252" s="155" t="s">
        <v>175</v>
      </c>
    </row>
    <row r="253" spans="2:65" s="15" customFormat="1">
      <c r="B253" s="176"/>
      <c r="D253" s="145" t="s">
        <v>252</v>
      </c>
      <c r="E253" s="177" t="s">
        <v>1</v>
      </c>
      <c r="F253" s="178" t="s">
        <v>339</v>
      </c>
      <c r="H253" s="179">
        <v>60.019000000000005</v>
      </c>
      <c r="I253" s="180"/>
      <c r="L253" s="176"/>
      <c r="M253" s="181"/>
      <c r="T253" s="182"/>
      <c r="AT253" s="177" t="s">
        <v>252</v>
      </c>
      <c r="AU253" s="177" t="s">
        <v>87</v>
      </c>
      <c r="AV253" s="15" t="s">
        <v>187</v>
      </c>
      <c r="AW253" s="15" t="s">
        <v>32</v>
      </c>
      <c r="AX253" s="15" t="s">
        <v>77</v>
      </c>
      <c r="AY253" s="177" t="s">
        <v>175</v>
      </c>
    </row>
    <row r="254" spans="2:65" s="13" customFormat="1">
      <c r="B254" s="163"/>
      <c r="D254" s="145" t="s">
        <v>252</v>
      </c>
      <c r="E254" s="164" t="s">
        <v>1</v>
      </c>
      <c r="F254" s="165" t="s">
        <v>294</v>
      </c>
      <c r="H254" s="166">
        <v>205.53199999999998</v>
      </c>
      <c r="I254" s="167"/>
      <c r="L254" s="163"/>
      <c r="M254" s="168"/>
      <c r="T254" s="169"/>
      <c r="AT254" s="164" t="s">
        <v>252</v>
      </c>
      <c r="AU254" s="164" t="s">
        <v>87</v>
      </c>
      <c r="AV254" s="13" t="s">
        <v>193</v>
      </c>
      <c r="AW254" s="13" t="s">
        <v>32</v>
      </c>
      <c r="AX254" s="13" t="s">
        <v>85</v>
      </c>
      <c r="AY254" s="164" t="s">
        <v>175</v>
      </c>
    </row>
    <row r="255" spans="2:65" s="1" customFormat="1" ht="16.5" customHeight="1">
      <c r="B255" s="32"/>
      <c r="C255" s="132" t="s">
        <v>604</v>
      </c>
      <c r="D255" s="132" t="s">
        <v>178</v>
      </c>
      <c r="E255" s="133" t="s">
        <v>605</v>
      </c>
      <c r="F255" s="134" t="s">
        <v>606</v>
      </c>
      <c r="G255" s="135" t="s">
        <v>200</v>
      </c>
      <c r="H255" s="136">
        <v>1842.164</v>
      </c>
      <c r="I255" s="137"/>
      <c r="J255" s="138">
        <f>ROUND(I255*H255,2)</f>
        <v>0</v>
      </c>
      <c r="K255" s="134" t="s">
        <v>250</v>
      </c>
      <c r="L255" s="32"/>
      <c r="M255" s="139" t="s">
        <v>1</v>
      </c>
      <c r="N255" s="140" t="s">
        <v>42</v>
      </c>
      <c r="P255" s="141">
        <f>O255*H255</f>
        <v>0</v>
      </c>
      <c r="Q255" s="141">
        <v>2.7499999999999998E-3</v>
      </c>
      <c r="R255" s="141">
        <f>Q255*H255</f>
        <v>5.0659510000000001</v>
      </c>
      <c r="S255" s="141">
        <v>0</v>
      </c>
      <c r="T255" s="142">
        <f>S255*H255</f>
        <v>0</v>
      </c>
      <c r="AR255" s="143" t="s">
        <v>193</v>
      </c>
      <c r="AT255" s="143" t="s">
        <v>178</v>
      </c>
      <c r="AU255" s="143" t="s">
        <v>87</v>
      </c>
      <c r="AY255" s="17" t="s">
        <v>175</v>
      </c>
      <c r="BE255" s="144">
        <f>IF(N255="základní",J255,0)</f>
        <v>0</v>
      </c>
      <c r="BF255" s="144">
        <f>IF(N255="snížená",J255,0)</f>
        <v>0</v>
      </c>
      <c r="BG255" s="144">
        <f>IF(N255="zákl. přenesená",J255,0)</f>
        <v>0</v>
      </c>
      <c r="BH255" s="144">
        <f>IF(N255="sníž. přenesená",J255,0)</f>
        <v>0</v>
      </c>
      <c r="BI255" s="144">
        <f>IF(N255="nulová",J255,0)</f>
        <v>0</v>
      </c>
      <c r="BJ255" s="17" t="s">
        <v>85</v>
      </c>
      <c r="BK255" s="144">
        <f>ROUND(I255*H255,2)</f>
        <v>0</v>
      </c>
      <c r="BL255" s="17" t="s">
        <v>193</v>
      </c>
      <c r="BM255" s="143" t="s">
        <v>607</v>
      </c>
    </row>
    <row r="256" spans="2:65" s="14" customFormat="1">
      <c r="B256" s="170"/>
      <c r="D256" s="145" t="s">
        <v>252</v>
      </c>
      <c r="E256" s="171" t="s">
        <v>1</v>
      </c>
      <c r="F256" s="172" t="s">
        <v>585</v>
      </c>
      <c r="H256" s="171" t="s">
        <v>1</v>
      </c>
      <c r="I256" s="173"/>
      <c r="L256" s="170"/>
      <c r="M256" s="174"/>
      <c r="T256" s="175"/>
      <c r="AT256" s="171" t="s">
        <v>252</v>
      </c>
      <c r="AU256" s="171" t="s">
        <v>87</v>
      </c>
      <c r="AV256" s="14" t="s">
        <v>85</v>
      </c>
      <c r="AW256" s="14" t="s">
        <v>32</v>
      </c>
      <c r="AX256" s="14" t="s">
        <v>77</v>
      </c>
      <c r="AY256" s="171" t="s">
        <v>175</v>
      </c>
    </row>
    <row r="257" spans="2:51" s="14" customFormat="1">
      <c r="B257" s="170"/>
      <c r="D257" s="145" t="s">
        <v>252</v>
      </c>
      <c r="E257" s="171" t="s">
        <v>1</v>
      </c>
      <c r="F257" s="172" t="s">
        <v>586</v>
      </c>
      <c r="H257" s="171" t="s">
        <v>1</v>
      </c>
      <c r="I257" s="173"/>
      <c r="L257" s="170"/>
      <c r="M257" s="174"/>
      <c r="T257" s="175"/>
      <c r="AT257" s="171" t="s">
        <v>252</v>
      </c>
      <c r="AU257" s="171" t="s">
        <v>87</v>
      </c>
      <c r="AV257" s="14" t="s">
        <v>85</v>
      </c>
      <c r="AW257" s="14" t="s">
        <v>32</v>
      </c>
      <c r="AX257" s="14" t="s">
        <v>77</v>
      </c>
      <c r="AY257" s="171" t="s">
        <v>175</v>
      </c>
    </row>
    <row r="258" spans="2:51" s="12" customFormat="1">
      <c r="B258" s="154"/>
      <c r="D258" s="145" t="s">
        <v>252</v>
      </c>
      <c r="E258" s="155" t="s">
        <v>1</v>
      </c>
      <c r="F258" s="156" t="s">
        <v>608</v>
      </c>
      <c r="H258" s="157">
        <v>880.62</v>
      </c>
      <c r="I258" s="158"/>
      <c r="L258" s="154"/>
      <c r="M258" s="159"/>
      <c r="T258" s="160"/>
      <c r="AT258" s="155" t="s">
        <v>252</v>
      </c>
      <c r="AU258" s="155" t="s">
        <v>87</v>
      </c>
      <c r="AV258" s="12" t="s">
        <v>87</v>
      </c>
      <c r="AW258" s="12" t="s">
        <v>32</v>
      </c>
      <c r="AX258" s="12" t="s">
        <v>77</v>
      </c>
      <c r="AY258" s="155" t="s">
        <v>175</v>
      </c>
    </row>
    <row r="259" spans="2:51" s="12" customFormat="1">
      <c r="B259" s="154"/>
      <c r="D259" s="145" t="s">
        <v>252</v>
      </c>
      <c r="E259" s="155" t="s">
        <v>1</v>
      </c>
      <c r="F259" s="156" t="s">
        <v>609</v>
      </c>
      <c r="H259" s="157">
        <v>-277.80200000000002</v>
      </c>
      <c r="I259" s="158"/>
      <c r="L259" s="154"/>
      <c r="M259" s="159"/>
      <c r="T259" s="160"/>
      <c r="AT259" s="155" t="s">
        <v>252</v>
      </c>
      <c r="AU259" s="155" t="s">
        <v>87</v>
      </c>
      <c r="AV259" s="12" t="s">
        <v>87</v>
      </c>
      <c r="AW259" s="12" t="s">
        <v>32</v>
      </c>
      <c r="AX259" s="12" t="s">
        <v>77</v>
      </c>
      <c r="AY259" s="155" t="s">
        <v>175</v>
      </c>
    </row>
    <row r="260" spans="2:51" s="14" customFormat="1">
      <c r="B260" s="170"/>
      <c r="D260" s="145" t="s">
        <v>252</v>
      </c>
      <c r="E260" s="171" t="s">
        <v>1</v>
      </c>
      <c r="F260" s="172" t="s">
        <v>590</v>
      </c>
      <c r="H260" s="171" t="s">
        <v>1</v>
      </c>
      <c r="I260" s="173"/>
      <c r="L260" s="170"/>
      <c r="M260" s="174"/>
      <c r="T260" s="175"/>
      <c r="AT260" s="171" t="s">
        <v>252</v>
      </c>
      <c r="AU260" s="171" t="s">
        <v>87</v>
      </c>
      <c r="AV260" s="14" t="s">
        <v>85</v>
      </c>
      <c r="AW260" s="14" t="s">
        <v>32</v>
      </c>
      <c r="AX260" s="14" t="s">
        <v>77</v>
      </c>
      <c r="AY260" s="171" t="s">
        <v>175</v>
      </c>
    </row>
    <row r="261" spans="2:51" s="14" customFormat="1">
      <c r="B261" s="170"/>
      <c r="D261" s="145" t="s">
        <v>252</v>
      </c>
      <c r="E261" s="171" t="s">
        <v>1</v>
      </c>
      <c r="F261" s="172" t="s">
        <v>586</v>
      </c>
      <c r="H261" s="171" t="s">
        <v>1</v>
      </c>
      <c r="I261" s="173"/>
      <c r="L261" s="170"/>
      <c r="M261" s="174"/>
      <c r="T261" s="175"/>
      <c r="AT261" s="171" t="s">
        <v>252</v>
      </c>
      <c r="AU261" s="171" t="s">
        <v>87</v>
      </c>
      <c r="AV261" s="14" t="s">
        <v>85</v>
      </c>
      <c r="AW261" s="14" t="s">
        <v>32</v>
      </c>
      <c r="AX261" s="14" t="s">
        <v>77</v>
      </c>
      <c r="AY261" s="171" t="s">
        <v>175</v>
      </c>
    </row>
    <row r="262" spans="2:51" s="12" customFormat="1">
      <c r="B262" s="154"/>
      <c r="D262" s="145" t="s">
        <v>252</v>
      </c>
      <c r="E262" s="155" t="s">
        <v>1</v>
      </c>
      <c r="F262" s="156" t="s">
        <v>610</v>
      </c>
      <c r="H262" s="157">
        <v>1016.1</v>
      </c>
      <c r="I262" s="158"/>
      <c r="L262" s="154"/>
      <c r="M262" s="159"/>
      <c r="T262" s="160"/>
      <c r="AT262" s="155" t="s">
        <v>252</v>
      </c>
      <c r="AU262" s="155" t="s">
        <v>87</v>
      </c>
      <c r="AV262" s="12" t="s">
        <v>87</v>
      </c>
      <c r="AW262" s="12" t="s">
        <v>32</v>
      </c>
      <c r="AX262" s="12" t="s">
        <v>77</v>
      </c>
      <c r="AY262" s="155" t="s">
        <v>175</v>
      </c>
    </row>
    <row r="263" spans="2:51" s="12" customFormat="1">
      <c r="B263" s="154"/>
      <c r="D263" s="145" t="s">
        <v>252</v>
      </c>
      <c r="E263" s="155" t="s">
        <v>1</v>
      </c>
      <c r="F263" s="156" t="s">
        <v>611</v>
      </c>
      <c r="H263" s="157">
        <v>-228.88</v>
      </c>
      <c r="I263" s="158"/>
      <c r="L263" s="154"/>
      <c r="M263" s="159"/>
      <c r="T263" s="160"/>
      <c r="AT263" s="155" t="s">
        <v>252</v>
      </c>
      <c r="AU263" s="155" t="s">
        <v>87</v>
      </c>
      <c r="AV263" s="12" t="s">
        <v>87</v>
      </c>
      <c r="AW263" s="12" t="s">
        <v>32</v>
      </c>
      <c r="AX263" s="12" t="s">
        <v>77</v>
      </c>
      <c r="AY263" s="155" t="s">
        <v>175</v>
      </c>
    </row>
    <row r="264" spans="2:51" s="12" customFormat="1">
      <c r="B264" s="154"/>
      <c r="D264" s="145" t="s">
        <v>252</v>
      </c>
      <c r="E264" s="155" t="s">
        <v>1</v>
      </c>
      <c r="F264" s="156" t="s">
        <v>612</v>
      </c>
      <c r="H264" s="157">
        <v>6.2919999999999998</v>
      </c>
      <c r="I264" s="158"/>
      <c r="L264" s="154"/>
      <c r="M264" s="159"/>
      <c r="T264" s="160"/>
      <c r="AT264" s="155" t="s">
        <v>252</v>
      </c>
      <c r="AU264" s="155" t="s">
        <v>87</v>
      </c>
      <c r="AV264" s="12" t="s">
        <v>87</v>
      </c>
      <c r="AW264" s="12" t="s">
        <v>32</v>
      </c>
      <c r="AX264" s="12" t="s">
        <v>77</v>
      </c>
      <c r="AY264" s="155" t="s">
        <v>175</v>
      </c>
    </row>
    <row r="265" spans="2:51" s="15" customFormat="1">
      <c r="B265" s="176"/>
      <c r="D265" s="145" t="s">
        <v>252</v>
      </c>
      <c r="E265" s="177" t="s">
        <v>1</v>
      </c>
      <c r="F265" s="178" t="s">
        <v>339</v>
      </c>
      <c r="H265" s="179">
        <v>1396.33</v>
      </c>
      <c r="I265" s="180"/>
      <c r="L265" s="176"/>
      <c r="M265" s="181"/>
      <c r="T265" s="182"/>
      <c r="AT265" s="177" t="s">
        <v>252</v>
      </c>
      <c r="AU265" s="177" t="s">
        <v>87</v>
      </c>
      <c r="AV265" s="15" t="s">
        <v>187</v>
      </c>
      <c r="AW265" s="15" t="s">
        <v>32</v>
      </c>
      <c r="AX265" s="15" t="s">
        <v>77</v>
      </c>
      <c r="AY265" s="177" t="s">
        <v>175</v>
      </c>
    </row>
    <row r="266" spans="2:51" s="14" customFormat="1">
      <c r="B266" s="170"/>
      <c r="D266" s="145" t="s">
        <v>252</v>
      </c>
      <c r="E266" s="171" t="s">
        <v>1</v>
      </c>
      <c r="F266" s="172" t="s">
        <v>595</v>
      </c>
      <c r="H266" s="171" t="s">
        <v>1</v>
      </c>
      <c r="I266" s="173"/>
      <c r="L266" s="170"/>
      <c r="M266" s="174"/>
      <c r="T266" s="175"/>
      <c r="AT266" s="171" t="s">
        <v>252</v>
      </c>
      <c r="AU266" s="171" t="s">
        <v>87</v>
      </c>
      <c r="AV266" s="14" t="s">
        <v>85</v>
      </c>
      <c r="AW266" s="14" t="s">
        <v>32</v>
      </c>
      <c r="AX266" s="14" t="s">
        <v>77</v>
      </c>
      <c r="AY266" s="171" t="s">
        <v>175</v>
      </c>
    </row>
    <row r="267" spans="2:51" s="14" customFormat="1">
      <c r="B267" s="170"/>
      <c r="D267" s="145" t="s">
        <v>252</v>
      </c>
      <c r="E267" s="171" t="s">
        <v>1</v>
      </c>
      <c r="F267" s="172" t="s">
        <v>586</v>
      </c>
      <c r="H267" s="171" t="s">
        <v>1</v>
      </c>
      <c r="I267" s="173"/>
      <c r="L267" s="170"/>
      <c r="M267" s="174"/>
      <c r="T267" s="175"/>
      <c r="AT267" s="171" t="s">
        <v>252</v>
      </c>
      <c r="AU267" s="171" t="s">
        <v>87</v>
      </c>
      <c r="AV267" s="14" t="s">
        <v>85</v>
      </c>
      <c r="AW267" s="14" t="s">
        <v>32</v>
      </c>
      <c r="AX267" s="14" t="s">
        <v>77</v>
      </c>
      <c r="AY267" s="171" t="s">
        <v>175</v>
      </c>
    </row>
    <row r="268" spans="2:51" s="12" customFormat="1">
      <c r="B268" s="154"/>
      <c r="D268" s="145" t="s">
        <v>252</v>
      </c>
      <c r="E268" s="155" t="s">
        <v>1</v>
      </c>
      <c r="F268" s="156" t="s">
        <v>613</v>
      </c>
      <c r="H268" s="157">
        <v>263.52</v>
      </c>
      <c r="I268" s="158"/>
      <c r="L268" s="154"/>
      <c r="M268" s="159"/>
      <c r="T268" s="160"/>
      <c r="AT268" s="155" t="s">
        <v>252</v>
      </c>
      <c r="AU268" s="155" t="s">
        <v>87</v>
      </c>
      <c r="AV268" s="12" t="s">
        <v>87</v>
      </c>
      <c r="AW268" s="12" t="s">
        <v>32</v>
      </c>
      <c r="AX268" s="12" t="s">
        <v>77</v>
      </c>
      <c r="AY268" s="155" t="s">
        <v>175</v>
      </c>
    </row>
    <row r="269" spans="2:51" s="12" customFormat="1">
      <c r="B269" s="154"/>
      <c r="D269" s="145" t="s">
        <v>252</v>
      </c>
      <c r="E269" s="155" t="s">
        <v>1</v>
      </c>
      <c r="F269" s="156" t="s">
        <v>614</v>
      </c>
      <c r="H269" s="157">
        <v>-38.286999999999999</v>
      </c>
      <c r="I269" s="158"/>
      <c r="L269" s="154"/>
      <c r="M269" s="159"/>
      <c r="T269" s="160"/>
      <c r="AT269" s="155" t="s">
        <v>252</v>
      </c>
      <c r="AU269" s="155" t="s">
        <v>87</v>
      </c>
      <c r="AV269" s="12" t="s">
        <v>87</v>
      </c>
      <c r="AW269" s="12" t="s">
        <v>32</v>
      </c>
      <c r="AX269" s="12" t="s">
        <v>77</v>
      </c>
      <c r="AY269" s="155" t="s">
        <v>175</v>
      </c>
    </row>
    <row r="270" spans="2:51" s="12" customFormat="1">
      <c r="B270" s="154"/>
      <c r="D270" s="145" t="s">
        <v>252</v>
      </c>
      <c r="E270" s="155" t="s">
        <v>1</v>
      </c>
      <c r="F270" s="156" t="s">
        <v>615</v>
      </c>
      <c r="H270" s="157">
        <v>1.92</v>
      </c>
      <c r="I270" s="158"/>
      <c r="L270" s="154"/>
      <c r="M270" s="159"/>
      <c r="T270" s="160"/>
      <c r="AT270" s="155" t="s">
        <v>252</v>
      </c>
      <c r="AU270" s="155" t="s">
        <v>87</v>
      </c>
      <c r="AV270" s="12" t="s">
        <v>87</v>
      </c>
      <c r="AW270" s="12" t="s">
        <v>32</v>
      </c>
      <c r="AX270" s="12" t="s">
        <v>77</v>
      </c>
      <c r="AY270" s="155" t="s">
        <v>175</v>
      </c>
    </row>
    <row r="271" spans="2:51" s="14" customFormat="1">
      <c r="B271" s="170"/>
      <c r="D271" s="145" t="s">
        <v>252</v>
      </c>
      <c r="E271" s="171" t="s">
        <v>1</v>
      </c>
      <c r="F271" s="172" t="s">
        <v>600</v>
      </c>
      <c r="H271" s="171" t="s">
        <v>1</v>
      </c>
      <c r="I271" s="173"/>
      <c r="L271" s="170"/>
      <c r="M271" s="174"/>
      <c r="T271" s="175"/>
      <c r="AT271" s="171" t="s">
        <v>252</v>
      </c>
      <c r="AU271" s="171" t="s">
        <v>87</v>
      </c>
      <c r="AV271" s="14" t="s">
        <v>85</v>
      </c>
      <c r="AW271" s="14" t="s">
        <v>32</v>
      </c>
      <c r="AX271" s="14" t="s">
        <v>77</v>
      </c>
      <c r="AY271" s="171" t="s">
        <v>175</v>
      </c>
    </row>
    <row r="272" spans="2:51" s="14" customFormat="1">
      <c r="B272" s="170"/>
      <c r="D272" s="145" t="s">
        <v>252</v>
      </c>
      <c r="E272" s="171" t="s">
        <v>1</v>
      </c>
      <c r="F272" s="172" t="s">
        <v>586</v>
      </c>
      <c r="H272" s="171" t="s">
        <v>1</v>
      </c>
      <c r="I272" s="173"/>
      <c r="L272" s="170"/>
      <c r="M272" s="174"/>
      <c r="T272" s="175"/>
      <c r="AT272" s="171" t="s">
        <v>252</v>
      </c>
      <c r="AU272" s="171" t="s">
        <v>87</v>
      </c>
      <c r="AV272" s="14" t="s">
        <v>85</v>
      </c>
      <c r="AW272" s="14" t="s">
        <v>32</v>
      </c>
      <c r="AX272" s="14" t="s">
        <v>77</v>
      </c>
      <c r="AY272" s="171" t="s">
        <v>175</v>
      </c>
    </row>
    <row r="273" spans="2:65" s="12" customFormat="1">
      <c r="B273" s="154"/>
      <c r="D273" s="145" t="s">
        <v>252</v>
      </c>
      <c r="E273" s="155" t="s">
        <v>1</v>
      </c>
      <c r="F273" s="156" t="s">
        <v>616</v>
      </c>
      <c r="H273" s="157">
        <v>255.6</v>
      </c>
      <c r="I273" s="158"/>
      <c r="L273" s="154"/>
      <c r="M273" s="159"/>
      <c r="T273" s="160"/>
      <c r="AT273" s="155" t="s">
        <v>252</v>
      </c>
      <c r="AU273" s="155" t="s">
        <v>87</v>
      </c>
      <c r="AV273" s="12" t="s">
        <v>87</v>
      </c>
      <c r="AW273" s="12" t="s">
        <v>32</v>
      </c>
      <c r="AX273" s="12" t="s">
        <v>77</v>
      </c>
      <c r="AY273" s="155" t="s">
        <v>175</v>
      </c>
    </row>
    <row r="274" spans="2:65" s="12" customFormat="1">
      <c r="B274" s="154"/>
      <c r="D274" s="145" t="s">
        <v>252</v>
      </c>
      <c r="E274" s="155" t="s">
        <v>1</v>
      </c>
      <c r="F274" s="156" t="s">
        <v>617</v>
      </c>
      <c r="H274" s="157">
        <v>-36.918999999999997</v>
      </c>
      <c r="I274" s="158"/>
      <c r="L274" s="154"/>
      <c r="M274" s="159"/>
      <c r="T274" s="160"/>
      <c r="AT274" s="155" t="s">
        <v>252</v>
      </c>
      <c r="AU274" s="155" t="s">
        <v>87</v>
      </c>
      <c r="AV274" s="12" t="s">
        <v>87</v>
      </c>
      <c r="AW274" s="12" t="s">
        <v>32</v>
      </c>
      <c r="AX274" s="12" t="s">
        <v>77</v>
      </c>
      <c r="AY274" s="155" t="s">
        <v>175</v>
      </c>
    </row>
    <row r="275" spans="2:65" s="15" customFormat="1">
      <c r="B275" s="176"/>
      <c r="D275" s="145" t="s">
        <v>252</v>
      </c>
      <c r="E275" s="177" t="s">
        <v>1</v>
      </c>
      <c r="F275" s="178" t="s">
        <v>339</v>
      </c>
      <c r="H275" s="179">
        <v>445.83399999999995</v>
      </c>
      <c r="I275" s="180"/>
      <c r="L275" s="176"/>
      <c r="M275" s="181"/>
      <c r="T275" s="182"/>
      <c r="AT275" s="177" t="s">
        <v>252</v>
      </c>
      <c r="AU275" s="177" t="s">
        <v>87</v>
      </c>
      <c r="AV275" s="15" t="s">
        <v>187</v>
      </c>
      <c r="AW275" s="15" t="s">
        <v>32</v>
      </c>
      <c r="AX275" s="15" t="s">
        <v>77</v>
      </c>
      <c r="AY275" s="177" t="s">
        <v>175</v>
      </c>
    </row>
    <row r="276" spans="2:65" s="13" customFormat="1">
      <c r="B276" s="163"/>
      <c r="D276" s="145" t="s">
        <v>252</v>
      </c>
      <c r="E276" s="164" t="s">
        <v>1</v>
      </c>
      <c r="F276" s="165" t="s">
        <v>294</v>
      </c>
      <c r="H276" s="166">
        <v>1842.1639999999998</v>
      </c>
      <c r="I276" s="167"/>
      <c r="L276" s="163"/>
      <c r="M276" s="168"/>
      <c r="T276" s="169"/>
      <c r="AT276" s="164" t="s">
        <v>252</v>
      </c>
      <c r="AU276" s="164" t="s">
        <v>87</v>
      </c>
      <c r="AV276" s="13" t="s">
        <v>193</v>
      </c>
      <c r="AW276" s="13" t="s">
        <v>32</v>
      </c>
      <c r="AX276" s="13" t="s">
        <v>85</v>
      </c>
      <c r="AY276" s="164" t="s">
        <v>175</v>
      </c>
    </row>
    <row r="277" spans="2:65" s="1" customFormat="1" ht="16.5" customHeight="1">
      <c r="B277" s="32"/>
      <c r="C277" s="132" t="s">
        <v>618</v>
      </c>
      <c r="D277" s="132" t="s">
        <v>178</v>
      </c>
      <c r="E277" s="133" t="s">
        <v>619</v>
      </c>
      <c r="F277" s="134" t="s">
        <v>620</v>
      </c>
      <c r="G277" s="135" t="s">
        <v>200</v>
      </c>
      <c r="H277" s="136">
        <v>1842.164</v>
      </c>
      <c r="I277" s="137"/>
      <c r="J277" s="138">
        <f>ROUND(I277*H277,2)</f>
        <v>0</v>
      </c>
      <c r="K277" s="134" t="s">
        <v>250</v>
      </c>
      <c r="L277" s="32"/>
      <c r="M277" s="139" t="s">
        <v>1</v>
      </c>
      <c r="N277" s="140" t="s">
        <v>42</v>
      </c>
      <c r="P277" s="141">
        <f>O277*H277</f>
        <v>0</v>
      </c>
      <c r="Q277" s="141">
        <v>0</v>
      </c>
      <c r="R277" s="141">
        <f>Q277*H277</f>
        <v>0</v>
      </c>
      <c r="S277" s="141">
        <v>0</v>
      </c>
      <c r="T277" s="142">
        <f>S277*H277</f>
        <v>0</v>
      </c>
      <c r="AR277" s="143" t="s">
        <v>193</v>
      </c>
      <c r="AT277" s="143" t="s">
        <v>178</v>
      </c>
      <c r="AU277" s="143" t="s">
        <v>87</v>
      </c>
      <c r="AY277" s="17" t="s">
        <v>175</v>
      </c>
      <c r="BE277" s="144">
        <f>IF(N277="základní",J277,0)</f>
        <v>0</v>
      </c>
      <c r="BF277" s="144">
        <f>IF(N277="snížená",J277,0)</f>
        <v>0</v>
      </c>
      <c r="BG277" s="144">
        <f>IF(N277="zákl. přenesená",J277,0)</f>
        <v>0</v>
      </c>
      <c r="BH277" s="144">
        <f>IF(N277="sníž. přenesená",J277,0)</f>
        <v>0</v>
      </c>
      <c r="BI277" s="144">
        <f>IF(N277="nulová",J277,0)</f>
        <v>0</v>
      </c>
      <c r="BJ277" s="17" t="s">
        <v>85</v>
      </c>
      <c r="BK277" s="144">
        <f>ROUND(I277*H277,2)</f>
        <v>0</v>
      </c>
      <c r="BL277" s="17" t="s">
        <v>193</v>
      </c>
      <c r="BM277" s="143" t="s">
        <v>621</v>
      </c>
    </row>
    <row r="278" spans="2:65" s="1" customFormat="1" ht="16.5" customHeight="1">
      <c r="B278" s="32"/>
      <c r="C278" s="132" t="s">
        <v>622</v>
      </c>
      <c r="D278" s="132" t="s">
        <v>178</v>
      </c>
      <c r="E278" s="133" t="s">
        <v>623</v>
      </c>
      <c r="F278" s="134" t="s">
        <v>624</v>
      </c>
      <c r="G278" s="135" t="s">
        <v>200</v>
      </c>
      <c r="H278" s="136">
        <v>122.74299999999999</v>
      </c>
      <c r="I278" s="137"/>
      <c r="J278" s="138">
        <f>ROUND(I278*H278,2)</f>
        <v>0</v>
      </c>
      <c r="K278" s="134" t="s">
        <v>250</v>
      </c>
      <c r="L278" s="32"/>
      <c r="M278" s="139" t="s">
        <v>1</v>
      </c>
      <c r="N278" s="140" t="s">
        <v>42</v>
      </c>
      <c r="P278" s="141">
        <f>O278*H278</f>
        <v>0</v>
      </c>
      <c r="Q278" s="141">
        <v>4.0800000000000003E-3</v>
      </c>
      <c r="R278" s="141">
        <f>Q278*H278</f>
        <v>0.50079143999999998</v>
      </c>
      <c r="S278" s="141">
        <v>0</v>
      </c>
      <c r="T278" s="142">
        <f>S278*H278</f>
        <v>0</v>
      </c>
      <c r="AR278" s="143" t="s">
        <v>193</v>
      </c>
      <c r="AT278" s="143" t="s">
        <v>178</v>
      </c>
      <c r="AU278" s="143" t="s">
        <v>87</v>
      </c>
      <c r="AY278" s="17" t="s">
        <v>175</v>
      </c>
      <c r="BE278" s="144">
        <f>IF(N278="základní",J278,0)</f>
        <v>0</v>
      </c>
      <c r="BF278" s="144">
        <f>IF(N278="snížená",J278,0)</f>
        <v>0</v>
      </c>
      <c r="BG278" s="144">
        <f>IF(N278="zákl. přenesená",J278,0)</f>
        <v>0</v>
      </c>
      <c r="BH278" s="144">
        <f>IF(N278="sníž. přenesená",J278,0)</f>
        <v>0</v>
      </c>
      <c r="BI278" s="144">
        <f>IF(N278="nulová",J278,0)</f>
        <v>0</v>
      </c>
      <c r="BJ278" s="17" t="s">
        <v>85</v>
      </c>
      <c r="BK278" s="144">
        <f>ROUND(I278*H278,2)</f>
        <v>0</v>
      </c>
      <c r="BL278" s="17" t="s">
        <v>193</v>
      </c>
      <c r="BM278" s="143" t="s">
        <v>625</v>
      </c>
    </row>
    <row r="279" spans="2:65" s="14" customFormat="1">
      <c r="B279" s="170"/>
      <c r="D279" s="145" t="s">
        <v>252</v>
      </c>
      <c r="E279" s="171" t="s">
        <v>1</v>
      </c>
      <c r="F279" s="172" t="s">
        <v>585</v>
      </c>
      <c r="H279" s="171" t="s">
        <v>1</v>
      </c>
      <c r="I279" s="173"/>
      <c r="L279" s="170"/>
      <c r="M279" s="174"/>
      <c r="T279" s="175"/>
      <c r="AT279" s="171" t="s">
        <v>252</v>
      </c>
      <c r="AU279" s="171" t="s">
        <v>87</v>
      </c>
      <c r="AV279" s="14" t="s">
        <v>85</v>
      </c>
      <c r="AW279" s="14" t="s">
        <v>32</v>
      </c>
      <c r="AX279" s="14" t="s">
        <v>77</v>
      </c>
      <c r="AY279" s="171" t="s">
        <v>175</v>
      </c>
    </row>
    <row r="280" spans="2:65" s="12" customFormat="1">
      <c r="B280" s="154"/>
      <c r="D280" s="145" t="s">
        <v>252</v>
      </c>
      <c r="E280" s="155" t="s">
        <v>1</v>
      </c>
      <c r="F280" s="156" t="s">
        <v>626</v>
      </c>
      <c r="H280" s="157">
        <v>26.13</v>
      </c>
      <c r="I280" s="158"/>
      <c r="L280" s="154"/>
      <c r="M280" s="159"/>
      <c r="T280" s="160"/>
      <c r="AT280" s="155" t="s">
        <v>252</v>
      </c>
      <c r="AU280" s="155" t="s">
        <v>87</v>
      </c>
      <c r="AV280" s="12" t="s">
        <v>87</v>
      </c>
      <c r="AW280" s="12" t="s">
        <v>32</v>
      </c>
      <c r="AX280" s="12" t="s">
        <v>77</v>
      </c>
      <c r="AY280" s="155" t="s">
        <v>175</v>
      </c>
    </row>
    <row r="281" spans="2:65" s="14" customFormat="1">
      <c r="B281" s="170"/>
      <c r="D281" s="145" t="s">
        <v>252</v>
      </c>
      <c r="E281" s="171" t="s">
        <v>1</v>
      </c>
      <c r="F281" s="172" t="s">
        <v>590</v>
      </c>
      <c r="H281" s="171" t="s">
        <v>1</v>
      </c>
      <c r="I281" s="173"/>
      <c r="L281" s="170"/>
      <c r="M281" s="174"/>
      <c r="T281" s="175"/>
      <c r="AT281" s="171" t="s">
        <v>252</v>
      </c>
      <c r="AU281" s="171" t="s">
        <v>87</v>
      </c>
      <c r="AV281" s="14" t="s">
        <v>85</v>
      </c>
      <c r="AW281" s="14" t="s">
        <v>32</v>
      </c>
      <c r="AX281" s="14" t="s">
        <v>77</v>
      </c>
      <c r="AY281" s="171" t="s">
        <v>175</v>
      </c>
    </row>
    <row r="282" spans="2:65" s="12" customFormat="1">
      <c r="B282" s="154"/>
      <c r="D282" s="145" t="s">
        <v>252</v>
      </c>
      <c r="E282" s="155" t="s">
        <v>1</v>
      </c>
      <c r="F282" s="156" t="s">
        <v>627</v>
      </c>
      <c r="H282" s="157">
        <v>30.15</v>
      </c>
      <c r="I282" s="158"/>
      <c r="L282" s="154"/>
      <c r="M282" s="159"/>
      <c r="T282" s="160"/>
      <c r="AT282" s="155" t="s">
        <v>252</v>
      </c>
      <c r="AU282" s="155" t="s">
        <v>87</v>
      </c>
      <c r="AV282" s="12" t="s">
        <v>87</v>
      </c>
      <c r="AW282" s="12" t="s">
        <v>32</v>
      </c>
      <c r="AX282" s="12" t="s">
        <v>77</v>
      </c>
      <c r="AY282" s="155" t="s">
        <v>175</v>
      </c>
    </row>
    <row r="283" spans="2:65" s="14" customFormat="1">
      <c r="B283" s="170"/>
      <c r="D283" s="145" t="s">
        <v>252</v>
      </c>
      <c r="E283" s="171" t="s">
        <v>1</v>
      </c>
      <c r="F283" s="172" t="s">
        <v>595</v>
      </c>
      <c r="H283" s="171" t="s">
        <v>1</v>
      </c>
      <c r="I283" s="173"/>
      <c r="L283" s="170"/>
      <c r="M283" s="174"/>
      <c r="T283" s="175"/>
      <c r="AT283" s="171" t="s">
        <v>252</v>
      </c>
      <c r="AU283" s="171" t="s">
        <v>87</v>
      </c>
      <c r="AV283" s="14" t="s">
        <v>85</v>
      </c>
      <c r="AW283" s="14" t="s">
        <v>32</v>
      </c>
      <c r="AX283" s="14" t="s">
        <v>77</v>
      </c>
      <c r="AY283" s="171" t="s">
        <v>175</v>
      </c>
    </row>
    <row r="284" spans="2:65" s="12" customFormat="1">
      <c r="B284" s="154"/>
      <c r="D284" s="145" t="s">
        <v>252</v>
      </c>
      <c r="E284" s="155" t="s">
        <v>1</v>
      </c>
      <c r="F284" s="156" t="s">
        <v>628</v>
      </c>
      <c r="H284" s="157">
        <v>36.798000000000002</v>
      </c>
      <c r="I284" s="158"/>
      <c r="L284" s="154"/>
      <c r="M284" s="159"/>
      <c r="T284" s="160"/>
      <c r="AT284" s="155" t="s">
        <v>252</v>
      </c>
      <c r="AU284" s="155" t="s">
        <v>87</v>
      </c>
      <c r="AV284" s="12" t="s">
        <v>87</v>
      </c>
      <c r="AW284" s="12" t="s">
        <v>32</v>
      </c>
      <c r="AX284" s="12" t="s">
        <v>77</v>
      </c>
      <c r="AY284" s="155" t="s">
        <v>175</v>
      </c>
    </row>
    <row r="285" spans="2:65" s="12" customFormat="1">
      <c r="B285" s="154"/>
      <c r="D285" s="145" t="s">
        <v>252</v>
      </c>
      <c r="E285" s="155" t="s">
        <v>1</v>
      </c>
      <c r="F285" s="156" t="s">
        <v>629</v>
      </c>
      <c r="H285" s="157">
        <v>3.75</v>
      </c>
      <c r="I285" s="158"/>
      <c r="L285" s="154"/>
      <c r="M285" s="159"/>
      <c r="T285" s="160"/>
      <c r="AT285" s="155" t="s">
        <v>252</v>
      </c>
      <c r="AU285" s="155" t="s">
        <v>87</v>
      </c>
      <c r="AV285" s="12" t="s">
        <v>87</v>
      </c>
      <c r="AW285" s="12" t="s">
        <v>32</v>
      </c>
      <c r="AX285" s="12" t="s">
        <v>77</v>
      </c>
      <c r="AY285" s="155" t="s">
        <v>175</v>
      </c>
    </row>
    <row r="286" spans="2:65" s="14" customFormat="1">
      <c r="B286" s="170"/>
      <c r="D286" s="145" t="s">
        <v>252</v>
      </c>
      <c r="E286" s="171" t="s">
        <v>1</v>
      </c>
      <c r="F286" s="172" t="s">
        <v>600</v>
      </c>
      <c r="H286" s="171" t="s">
        <v>1</v>
      </c>
      <c r="I286" s="173"/>
      <c r="L286" s="170"/>
      <c r="M286" s="174"/>
      <c r="T286" s="175"/>
      <c r="AT286" s="171" t="s">
        <v>252</v>
      </c>
      <c r="AU286" s="171" t="s">
        <v>87</v>
      </c>
      <c r="AV286" s="14" t="s">
        <v>85</v>
      </c>
      <c r="AW286" s="14" t="s">
        <v>32</v>
      </c>
      <c r="AX286" s="14" t="s">
        <v>77</v>
      </c>
      <c r="AY286" s="171" t="s">
        <v>175</v>
      </c>
    </row>
    <row r="287" spans="2:65" s="12" customFormat="1">
      <c r="B287" s="154"/>
      <c r="D287" s="145" t="s">
        <v>252</v>
      </c>
      <c r="E287" s="155" t="s">
        <v>1</v>
      </c>
      <c r="F287" s="156" t="s">
        <v>630</v>
      </c>
      <c r="H287" s="157">
        <v>25.914999999999999</v>
      </c>
      <c r="I287" s="158"/>
      <c r="L287" s="154"/>
      <c r="M287" s="159"/>
      <c r="T287" s="160"/>
      <c r="AT287" s="155" t="s">
        <v>252</v>
      </c>
      <c r="AU287" s="155" t="s">
        <v>87</v>
      </c>
      <c r="AV287" s="12" t="s">
        <v>87</v>
      </c>
      <c r="AW287" s="12" t="s">
        <v>32</v>
      </c>
      <c r="AX287" s="12" t="s">
        <v>77</v>
      </c>
      <c r="AY287" s="155" t="s">
        <v>175</v>
      </c>
    </row>
    <row r="288" spans="2:65" s="13" customFormat="1">
      <c r="B288" s="163"/>
      <c r="D288" s="145" t="s">
        <v>252</v>
      </c>
      <c r="E288" s="164" t="s">
        <v>1</v>
      </c>
      <c r="F288" s="165" t="s">
        <v>294</v>
      </c>
      <c r="H288" s="166">
        <v>122.74299999999999</v>
      </c>
      <c r="I288" s="167"/>
      <c r="L288" s="163"/>
      <c r="M288" s="168"/>
      <c r="T288" s="169"/>
      <c r="AT288" s="164" t="s">
        <v>252</v>
      </c>
      <c r="AU288" s="164" t="s">
        <v>87</v>
      </c>
      <c r="AV288" s="13" t="s">
        <v>193</v>
      </c>
      <c r="AW288" s="13" t="s">
        <v>32</v>
      </c>
      <c r="AX288" s="13" t="s">
        <v>85</v>
      </c>
      <c r="AY288" s="164" t="s">
        <v>175</v>
      </c>
    </row>
    <row r="289" spans="2:65" s="1" customFormat="1" ht="16.5" customHeight="1">
      <c r="B289" s="32"/>
      <c r="C289" s="132" t="s">
        <v>631</v>
      </c>
      <c r="D289" s="132" t="s">
        <v>178</v>
      </c>
      <c r="E289" s="133" t="s">
        <v>632</v>
      </c>
      <c r="F289" s="134" t="s">
        <v>633</v>
      </c>
      <c r="G289" s="135" t="s">
        <v>200</v>
      </c>
      <c r="H289" s="136">
        <v>122.74299999999999</v>
      </c>
      <c r="I289" s="137"/>
      <c r="J289" s="138">
        <f>ROUND(I289*H289,2)</f>
        <v>0</v>
      </c>
      <c r="K289" s="134" t="s">
        <v>250</v>
      </c>
      <c r="L289" s="32"/>
      <c r="M289" s="139" t="s">
        <v>1</v>
      </c>
      <c r="N289" s="140" t="s">
        <v>42</v>
      </c>
      <c r="P289" s="141">
        <f>O289*H289</f>
        <v>0</v>
      </c>
      <c r="Q289" s="141">
        <v>0</v>
      </c>
      <c r="R289" s="141">
        <f>Q289*H289</f>
        <v>0</v>
      </c>
      <c r="S289" s="141">
        <v>0</v>
      </c>
      <c r="T289" s="142">
        <f>S289*H289</f>
        <v>0</v>
      </c>
      <c r="AR289" s="143" t="s">
        <v>193</v>
      </c>
      <c r="AT289" s="143" t="s">
        <v>178</v>
      </c>
      <c r="AU289" s="143" t="s">
        <v>87</v>
      </c>
      <c r="AY289" s="17" t="s">
        <v>175</v>
      </c>
      <c r="BE289" s="144">
        <f>IF(N289="základní",J289,0)</f>
        <v>0</v>
      </c>
      <c r="BF289" s="144">
        <f>IF(N289="snížená",J289,0)</f>
        <v>0</v>
      </c>
      <c r="BG289" s="144">
        <f>IF(N289="zákl. přenesená",J289,0)</f>
        <v>0</v>
      </c>
      <c r="BH289" s="144">
        <f>IF(N289="sníž. přenesená",J289,0)</f>
        <v>0</v>
      </c>
      <c r="BI289" s="144">
        <f>IF(N289="nulová",J289,0)</f>
        <v>0</v>
      </c>
      <c r="BJ289" s="17" t="s">
        <v>85</v>
      </c>
      <c r="BK289" s="144">
        <f>ROUND(I289*H289,2)</f>
        <v>0</v>
      </c>
      <c r="BL289" s="17" t="s">
        <v>193</v>
      </c>
      <c r="BM289" s="143" t="s">
        <v>634</v>
      </c>
    </row>
    <row r="290" spans="2:65" s="1" customFormat="1" ht="16.5" customHeight="1">
      <c r="B290" s="32"/>
      <c r="C290" s="132" t="s">
        <v>635</v>
      </c>
      <c r="D290" s="132" t="s">
        <v>178</v>
      </c>
      <c r="E290" s="133" t="s">
        <v>636</v>
      </c>
      <c r="F290" s="134" t="s">
        <v>637</v>
      </c>
      <c r="G290" s="135" t="s">
        <v>200</v>
      </c>
      <c r="H290" s="136">
        <v>74.611000000000004</v>
      </c>
      <c r="I290" s="137"/>
      <c r="J290" s="138">
        <f>ROUND(I290*H290,2)</f>
        <v>0</v>
      </c>
      <c r="K290" s="134" t="s">
        <v>250</v>
      </c>
      <c r="L290" s="32"/>
      <c r="M290" s="139" t="s">
        <v>1</v>
      </c>
      <c r="N290" s="140" t="s">
        <v>42</v>
      </c>
      <c r="P290" s="141">
        <f>O290*H290</f>
        <v>0</v>
      </c>
      <c r="Q290" s="141">
        <v>3.7499999999999999E-3</v>
      </c>
      <c r="R290" s="141">
        <f>Q290*H290</f>
        <v>0.27979124999999999</v>
      </c>
      <c r="S290" s="141">
        <v>0</v>
      </c>
      <c r="T290" s="142">
        <f>S290*H290</f>
        <v>0</v>
      </c>
      <c r="AR290" s="143" t="s">
        <v>193</v>
      </c>
      <c r="AT290" s="143" t="s">
        <v>178</v>
      </c>
      <c r="AU290" s="143" t="s">
        <v>87</v>
      </c>
      <c r="AY290" s="17" t="s">
        <v>175</v>
      </c>
      <c r="BE290" s="144">
        <f>IF(N290="základní",J290,0)</f>
        <v>0</v>
      </c>
      <c r="BF290" s="144">
        <f>IF(N290="snížená",J290,0)</f>
        <v>0</v>
      </c>
      <c r="BG290" s="144">
        <f>IF(N290="zákl. přenesená",J290,0)</f>
        <v>0</v>
      </c>
      <c r="BH290" s="144">
        <f>IF(N290="sníž. přenesená",J290,0)</f>
        <v>0</v>
      </c>
      <c r="BI290" s="144">
        <f>IF(N290="nulová",J290,0)</f>
        <v>0</v>
      </c>
      <c r="BJ290" s="17" t="s">
        <v>85</v>
      </c>
      <c r="BK290" s="144">
        <f>ROUND(I290*H290,2)</f>
        <v>0</v>
      </c>
      <c r="BL290" s="17" t="s">
        <v>193</v>
      </c>
      <c r="BM290" s="143" t="s">
        <v>638</v>
      </c>
    </row>
    <row r="291" spans="2:65" s="14" customFormat="1">
      <c r="B291" s="170"/>
      <c r="D291" s="145" t="s">
        <v>252</v>
      </c>
      <c r="E291" s="171" t="s">
        <v>1</v>
      </c>
      <c r="F291" s="172" t="s">
        <v>595</v>
      </c>
      <c r="H291" s="171" t="s">
        <v>1</v>
      </c>
      <c r="I291" s="173"/>
      <c r="L291" s="170"/>
      <c r="M291" s="174"/>
      <c r="T291" s="175"/>
      <c r="AT291" s="171" t="s">
        <v>252</v>
      </c>
      <c r="AU291" s="171" t="s">
        <v>87</v>
      </c>
      <c r="AV291" s="14" t="s">
        <v>85</v>
      </c>
      <c r="AW291" s="14" t="s">
        <v>32</v>
      </c>
      <c r="AX291" s="14" t="s">
        <v>77</v>
      </c>
      <c r="AY291" s="171" t="s">
        <v>175</v>
      </c>
    </row>
    <row r="292" spans="2:65" s="12" customFormat="1">
      <c r="B292" s="154"/>
      <c r="D292" s="145" t="s">
        <v>252</v>
      </c>
      <c r="E292" s="155" t="s">
        <v>1</v>
      </c>
      <c r="F292" s="156" t="s">
        <v>639</v>
      </c>
      <c r="H292" s="157">
        <v>42.305999999999997</v>
      </c>
      <c r="I292" s="158"/>
      <c r="L292" s="154"/>
      <c r="M292" s="159"/>
      <c r="T292" s="160"/>
      <c r="AT292" s="155" t="s">
        <v>252</v>
      </c>
      <c r="AU292" s="155" t="s">
        <v>87</v>
      </c>
      <c r="AV292" s="12" t="s">
        <v>87</v>
      </c>
      <c r="AW292" s="12" t="s">
        <v>32</v>
      </c>
      <c r="AX292" s="12" t="s">
        <v>77</v>
      </c>
      <c r="AY292" s="155" t="s">
        <v>175</v>
      </c>
    </row>
    <row r="293" spans="2:65" s="14" customFormat="1">
      <c r="B293" s="170"/>
      <c r="D293" s="145" t="s">
        <v>252</v>
      </c>
      <c r="E293" s="171" t="s">
        <v>1</v>
      </c>
      <c r="F293" s="172" t="s">
        <v>600</v>
      </c>
      <c r="H293" s="171" t="s">
        <v>1</v>
      </c>
      <c r="I293" s="173"/>
      <c r="L293" s="170"/>
      <c r="M293" s="174"/>
      <c r="T293" s="175"/>
      <c r="AT293" s="171" t="s">
        <v>252</v>
      </c>
      <c r="AU293" s="171" t="s">
        <v>87</v>
      </c>
      <c r="AV293" s="14" t="s">
        <v>85</v>
      </c>
      <c r="AW293" s="14" t="s">
        <v>32</v>
      </c>
      <c r="AX293" s="14" t="s">
        <v>77</v>
      </c>
      <c r="AY293" s="171" t="s">
        <v>175</v>
      </c>
    </row>
    <row r="294" spans="2:65" s="12" customFormat="1">
      <c r="B294" s="154"/>
      <c r="D294" s="145" t="s">
        <v>252</v>
      </c>
      <c r="E294" s="155" t="s">
        <v>1</v>
      </c>
      <c r="F294" s="156" t="s">
        <v>640</v>
      </c>
      <c r="H294" s="157">
        <v>32.305</v>
      </c>
      <c r="I294" s="158"/>
      <c r="L294" s="154"/>
      <c r="M294" s="159"/>
      <c r="T294" s="160"/>
      <c r="AT294" s="155" t="s">
        <v>252</v>
      </c>
      <c r="AU294" s="155" t="s">
        <v>87</v>
      </c>
      <c r="AV294" s="12" t="s">
        <v>87</v>
      </c>
      <c r="AW294" s="12" t="s">
        <v>32</v>
      </c>
      <c r="AX294" s="12" t="s">
        <v>77</v>
      </c>
      <c r="AY294" s="155" t="s">
        <v>175</v>
      </c>
    </row>
    <row r="295" spans="2:65" s="13" customFormat="1">
      <c r="B295" s="163"/>
      <c r="D295" s="145" t="s">
        <v>252</v>
      </c>
      <c r="E295" s="164" t="s">
        <v>1</v>
      </c>
      <c r="F295" s="165" t="s">
        <v>294</v>
      </c>
      <c r="H295" s="166">
        <v>74.61099999999999</v>
      </c>
      <c r="I295" s="167"/>
      <c r="L295" s="163"/>
      <c r="M295" s="168"/>
      <c r="T295" s="169"/>
      <c r="AT295" s="164" t="s">
        <v>252</v>
      </c>
      <c r="AU295" s="164" t="s">
        <v>87</v>
      </c>
      <c r="AV295" s="13" t="s">
        <v>193</v>
      </c>
      <c r="AW295" s="13" t="s">
        <v>32</v>
      </c>
      <c r="AX295" s="13" t="s">
        <v>85</v>
      </c>
      <c r="AY295" s="164" t="s">
        <v>175</v>
      </c>
    </row>
    <row r="296" spans="2:65" s="1" customFormat="1" ht="16.5" customHeight="1">
      <c r="B296" s="32"/>
      <c r="C296" s="132" t="s">
        <v>641</v>
      </c>
      <c r="D296" s="132" t="s">
        <v>178</v>
      </c>
      <c r="E296" s="133" t="s">
        <v>642</v>
      </c>
      <c r="F296" s="134" t="s">
        <v>643</v>
      </c>
      <c r="G296" s="135" t="s">
        <v>200</v>
      </c>
      <c r="H296" s="136">
        <v>74.611000000000004</v>
      </c>
      <c r="I296" s="137"/>
      <c r="J296" s="138">
        <f>ROUND(I296*H296,2)</f>
        <v>0</v>
      </c>
      <c r="K296" s="134" t="s">
        <v>250</v>
      </c>
      <c r="L296" s="32"/>
      <c r="M296" s="139" t="s">
        <v>1</v>
      </c>
      <c r="N296" s="140" t="s">
        <v>42</v>
      </c>
      <c r="P296" s="141">
        <f>O296*H296</f>
        <v>0</v>
      </c>
      <c r="Q296" s="141">
        <v>0</v>
      </c>
      <c r="R296" s="141">
        <f>Q296*H296</f>
        <v>0</v>
      </c>
      <c r="S296" s="141">
        <v>0</v>
      </c>
      <c r="T296" s="142">
        <f>S296*H296</f>
        <v>0</v>
      </c>
      <c r="AR296" s="143" t="s">
        <v>193</v>
      </c>
      <c r="AT296" s="143" t="s">
        <v>178</v>
      </c>
      <c r="AU296" s="143" t="s">
        <v>87</v>
      </c>
      <c r="AY296" s="17" t="s">
        <v>175</v>
      </c>
      <c r="BE296" s="144">
        <f>IF(N296="základní",J296,0)</f>
        <v>0</v>
      </c>
      <c r="BF296" s="144">
        <f>IF(N296="snížená",J296,0)</f>
        <v>0</v>
      </c>
      <c r="BG296" s="144">
        <f>IF(N296="zákl. přenesená",J296,0)</f>
        <v>0</v>
      </c>
      <c r="BH296" s="144">
        <f>IF(N296="sníž. přenesená",J296,0)</f>
        <v>0</v>
      </c>
      <c r="BI296" s="144">
        <f>IF(N296="nulová",J296,0)</f>
        <v>0</v>
      </c>
      <c r="BJ296" s="17" t="s">
        <v>85</v>
      </c>
      <c r="BK296" s="144">
        <f>ROUND(I296*H296,2)</f>
        <v>0</v>
      </c>
      <c r="BL296" s="17" t="s">
        <v>193</v>
      </c>
      <c r="BM296" s="143" t="s">
        <v>644</v>
      </c>
    </row>
    <row r="297" spans="2:65" s="1" customFormat="1" ht="16.5" customHeight="1">
      <c r="B297" s="32"/>
      <c r="C297" s="132" t="s">
        <v>645</v>
      </c>
      <c r="D297" s="132" t="s">
        <v>178</v>
      </c>
      <c r="E297" s="133" t="s">
        <v>646</v>
      </c>
      <c r="F297" s="228" t="s">
        <v>523</v>
      </c>
      <c r="G297" s="220" t="s">
        <v>219</v>
      </c>
      <c r="H297" s="221">
        <v>10</v>
      </c>
      <c r="I297" s="137"/>
      <c r="J297" s="138">
        <f>ROUND(I297*H297,2)</f>
        <v>0</v>
      </c>
      <c r="K297" s="134" t="s">
        <v>1</v>
      </c>
      <c r="L297" s="32"/>
      <c r="M297" s="139" t="s">
        <v>1</v>
      </c>
      <c r="N297" s="140" t="s">
        <v>42</v>
      </c>
      <c r="P297" s="141">
        <f>O297*H297</f>
        <v>0</v>
      </c>
      <c r="Q297" s="141">
        <v>0</v>
      </c>
      <c r="R297" s="141">
        <f>Q297*H297</f>
        <v>0</v>
      </c>
      <c r="S297" s="141">
        <v>0</v>
      </c>
      <c r="T297" s="142">
        <f>S297*H297</f>
        <v>0</v>
      </c>
      <c r="AR297" s="143" t="s">
        <v>193</v>
      </c>
      <c r="AT297" s="143" t="s">
        <v>178</v>
      </c>
      <c r="AU297" s="143" t="s">
        <v>87</v>
      </c>
      <c r="AY297" s="17" t="s">
        <v>175</v>
      </c>
      <c r="BE297" s="144">
        <f>IF(N297="základní",J297,0)</f>
        <v>0</v>
      </c>
      <c r="BF297" s="144">
        <f>IF(N297="snížená",J297,0)</f>
        <v>0</v>
      </c>
      <c r="BG297" s="144">
        <f>IF(N297="zákl. přenesená",J297,0)</f>
        <v>0</v>
      </c>
      <c r="BH297" s="144">
        <f>IF(N297="sníž. přenesená",J297,0)</f>
        <v>0</v>
      </c>
      <c r="BI297" s="144">
        <f>IF(N297="nulová",J297,0)</f>
        <v>0</v>
      </c>
      <c r="BJ297" s="17" t="s">
        <v>85</v>
      </c>
      <c r="BK297" s="144">
        <f>ROUND(I297*H297,2)</f>
        <v>0</v>
      </c>
      <c r="BL297" s="17" t="s">
        <v>193</v>
      </c>
      <c r="BM297" s="143" t="s">
        <v>647</v>
      </c>
    </row>
    <row r="298" spans="2:65" s="1" customFormat="1" ht="16.5" customHeight="1">
      <c r="B298" s="32"/>
      <c r="C298" s="132" t="s">
        <v>648</v>
      </c>
      <c r="D298" s="132" t="s">
        <v>178</v>
      </c>
      <c r="E298" s="133" t="s">
        <v>649</v>
      </c>
      <c r="F298" s="134" t="s">
        <v>650</v>
      </c>
      <c r="G298" s="135" t="s">
        <v>364</v>
      </c>
      <c r="H298" s="136">
        <v>22.864000000000001</v>
      </c>
      <c r="I298" s="137"/>
      <c r="J298" s="138">
        <f>ROUND(I298*H298,2)</f>
        <v>0</v>
      </c>
      <c r="K298" s="134" t="s">
        <v>250</v>
      </c>
      <c r="L298" s="32"/>
      <c r="M298" s="139" t="s">
        <v>1</v>
      </c>
      <c r="N298" s="140" t="s">
        <v>42</v>
      </c>
      <c r="P298" s="141">
        <f>O298*H298</f>
        <v>0</v>
      </c>
      <c r="Q298" s="141">
        <v>1.04922</v>
      </c>
      <c r="R298" s="141">
        <f>Q298*H298</f>
        <v>23.989366080000003</v>
      </c>
      <c r="S298" s="141">
        <v>0</v>
      </c>
      <c r="T298" s="142">
        <f>S298*H298</f>
        <v>0</v>
      </c>
      <c r="AR298" s="143" t="s">
        <v>193</v>
      </c>
      <c r="AT298" s="143" t="s">
        <v>178</v>
      </c>
      <c r="AU298" s="143" t="s">
        <v>87</v>
      </c>
      <c r="AY298" s="17" t="s">
        <v>175</v>
      </c>
      <c r="BE298" s="144">
        <f>IF(N298="základní",J298,0)</f>
        <v>0</v>
      </c>
      <c r="BF298" s="144">
        <f>IF(N298="snížená",J298,0)</f>
        <v>0</v>
      </c>
      <c r="BG298" s="144">
        <f>IF(N298="zákl. přenesená",J298,0)</f>
        <v>0</v>
      </c>
      <c r="BH298" s="144">
        <f>IF(N298="sníž. přenesená",J298,0)</f>
        <v>0</v>
      </c>
      <c r="BI298" s="144">
        <f>IF(N298="nulová",J298,0)</f>
        <v>0</v>
      </c>
      <c r="BJ298" s="17" t="s">
        <v>85</v>
      </c>
      <c r="BK298" s="144">
        <f>ROUND(I298*H298,2)</f>
        <v>0</v>
      </c>
      <c r="BL298" s="17" t="s">
        <v>193</v>
      </c>
      <c r="BM298" s="143" t="s">
        <v>651</v>
      </c>
    </row>
    <row r="299" spans="2:65" s="12" customFormat="1">
      <c r="B299" s="154"/>
      <c r="D299" s="145" t="s">
        <v>252</v>
      </c>
      <c r="E299" s="155" t="s">
        <v>1</v>
      </c>
      <c r="F299" s="156" t="s">
        <v>652</v>
      </c>
      <c r="H299" s="157">
        <v>17.462</v>
      </c>
      <c r="I299" s="158"/>
      <c r="L299" s="154"/>
      <c r="M299" s="159"/>
      <c r="T299" s="160"/>
      <c r="AT299" s="155" t="s">
        <v>252</v>
      </c>
      <c r="AU299" s="155" t="s">
        <v>87</v>
      </c>
      <c r="AV299" s="12" t="s">
        <v>87</v>
      </c>
      <c r="AW299" s="12" t="s">
        <v>32</v>
      </c>
      <c r="AX299" s="12" t="s">
        <v>77</v>
      </c>
      <c r="AY299" s="155" t="s">
        <v>175</v>
      </c>
    </row>
    <row r="300" spans="2:65" s="12" customFormat="1">
      <c r="B300" s="154"/>
      <c r="D300" s="145" t="s">
        <v>252</v>
      </c>
      <c r="E300" s="155" t="s">
        <v>1</v>
      </c>
      <c r="F300" s="156" t="s">
        <v>653</v>
      </c>
      <c r="H300" s="157">
        <v>5.4020000000000001</v>
      </c>
      <c r="I300" s="158"/>
      <c r="L300" s="154"/>
      <c r="M300" s="159"/>
      <c r="T300" s="160"/>
      <c r="AT300" s="155" t="s">
        <v>252</v>
      </c>
      <c r="AU300" s="155" t="s">
        <v>87</v>
      </c>
      <c r="AV300" s="12" t="s">
        <v>87</v>
      </c>
      <c r="AW300" s="12" t="s">
        <v>32</v>
      </c>
      <c r="AX300" s="12" t="s">
        <v>77</v>
      </c>
      <c r="AY300" s="155" t="s">
        <v>175</v>
      </c>
    </row>
    <row r="301" spans="2:65" s="13" customFormat="1">
      <c r="B301" s="163"/>
      <c r="D301" s="145" t="s">
        <v>252</v>
      </c>
      <c r="E301" s="164" t="s">
        <v>1</v>
      </c>
      <c r="F301" s="165" t="s">
        <v>294</v>
      </c>
      <c r="H301" s="166">
        <v>22.864000000000001</v>
      </c>
      <c r="I301" s="167"/>
      <c r="L301" s="163"/>
      <c r="M301" s="168"/>
      <c r="T301" s="169"/>
      <c r="AT301" s="164" t="s">
        <v>252</v>
      </c>
      <c r="AU301" s="164" t="s">
        <v>87</v>
      </c>
      <c r="AV301" s="13" t="s">
        <v>193</v>
      </c>
      <c r="AW301" s="13" t="s">
        <v>32</v>
      </c>
      <c r="AX301" s="13" t="s">
        <v>85</v>
      </c>
      <c r="AY301" s="164" t="s">
        <v>175</v>
      </c>
    </row>
    <row r="302" spans="2:65" s="1" customFormat="1" ht="16.5" customHeight="1">
      <c r="B302" s="32"/>
      <c r="C302" s="132" t="s">
        <v>654</v>
      </c>
      <c r="D302" s="132" t="s">
        <v>178</v>
      </c>
      <c r="E302" s="133" t="s">
        <v>655</v>
      </c>
      <c r="F302" s="134" t="s">
        <v>656</v>
      </c>
      <c r="G302" s="135" t="s">
        <v>219</v>
      </c>
      <c r="H302" s="136">
        <v>4</v>
      </c>
      <c r="I302" s="137"/>
      <c r="J302" s="138">
        <f t="shared" ref="J302:J311" si="0">ROUND(I302*H302,2)</f>
        <v>0</v>
      </c>
      <c r="K302" s="134" t="s">
        <v>250</v>
      </c>
      <c r="L302" s="32"/>
      <c r="M302" s="139" t="s">
        <v>1</v>
      </c>
      <c r="N302" s="140" t="s">
        <v>42</v>
      </c>
      <c r="P302" s="141">
        <f t="shared" ref="P302:P311" si="1">O302*H302</f>
        <v>0</v>
      </c>
      <c r="Q302" s="141">
        <v>1.7940000000000001E-2</v>
      </c>
      <c r="R302" s="141">
        <f t="shared" ref="R302:R311" si="2">Q302*H302</f>
        <v>7.1760000000000004E-2</v>
      </c>
      <c r="S302" s="141">
        <v>0</v>
      </c>
      <c r="T302" s="142">
        <f t="shared" ref="T302:T311" si="3">S302*H302</f>
        <v>0</v>
      </c>
      <c r="AR302" s="143" t="s">
        <v>193</v>
      </c>
      <c r="AT302" s="143" t="s">
        <v>178</v>
      </c>
      <c r="AU302" s="143" t="s">
        <v>87</v>
      </c>
      <c r="AY302" s="17" t="s">
        <v>175</v>
      </c>
      <c r="BE302" s="144">
        <f t="shared" ref="BE302:BE311" si="4">IF(N302="základní",J302,0)</f>
        <v>0</v>
      </c>
      <c r="BF302" s="144">
        <f t="shared" ref="BF302:BF311" si="5">IF(N302="snížená",J302,0)</f>
        <v>0</v>
      </c>
      <c r="BG302" s="144">
        <f t="shared" ref="BG302:BG311" si="6">IF(N302="zákl. přenesená",J302,0)</f>
        <v>0</v>
      </c>
      <c r="BH302" s="144">
        <f t="shared" ref="BH302:BH311" si="7">IF(N302="sníž. přenesená",J302,0)</f>
        <v>0</v>
      </c>
      <c r="BI302" s="144">
        <f t="shared" ref="BI302:BI311" si="8">IF(N302="nulová",J302,0)</f>
        <v>0</v>
      </c>
      <c r="BJ302" s="17" t="s">
        <v>85</v>
      </c>
      <c r="BK302" s="144">
        <f t="shared" ref="BK302:BK311" si="9">ROUND(I302*H302,2)</f>
        <v>0</v>
      </c>
      <c r="BL302" s="17" t="s">
        <v>193</v>
      </c>
      <c r="BM302" s="143" t="s">
        <v>657</v>
      </c>
    </row>
    <row r="303" spans="2:65" s="1" customFormat="1" ht="16.5" customHeight="1">
      <c r="B303" s="32"/>
      <c r="C303" s="132" t="s">
        <v>658</v>
      </c>
      <c r="D303" s="132" t="s">
        <v>178</v>
      </c>
      <c r="E303" s="133" t="s">
        <v>659</v>
      </c>
      <c r="F303" s="134" t="s">
        <v>660</v>
      </c>
      <c r="G303" s="135" t="s">
        <v>219</v>
      </c>
      <c r="H303" s="136">
        <v>36</v>
      </c>
      <c r="I303" s="137"/>
      <c r="J303" s="138">
        <f t="shared" si="0"/>
        <v>0</v>
      </c>
      <c r="K303" s="134" t="s">
        <v>250</v>
      </c>
      <c r="L303" s="32"/>
      <c r="M303" s="139" t="s">
        <v>1</v>
      </c>
      <c r="N303" s="140" t="s">
        <v>42</v>
      </c>
      <c r="P303" s="141">
        <f t="shared" si="1"/>
        <v>0</v>
      </c>
      <c r="Q303" s="141">
        <v>2.2780000000000002E-2</v>
      </c>
      <c r="R303" s="141">
        <f t="shared" si="2"/>
        <v>0.82008000000000003</v>
      </c>
      <c r="S303" s="141">
        <v>0</v>
      </c>
      <c r="T303" s="142">
        <f t="shared" si="3"/>
        <v>0</v>
      </c>
      <c r="AR303" s="143" t="s">
        <v>193</v>
      </c>
      <c r="AT303" s="143" t="s">
        <v>178</v>
      </c>
      <c r="AU303" s="143" t="s">
        <v>87</v>
      </c>
      <c r="AY303" s="17" t="s">
        <v>175</v>
      </c>
      <c r="BE303" s="144">
        <f t="shared" si="4"/>
        <v>0</v>
      </c>
      <c r="BF303" s="144">
        <f t="shared" si="5"/>
        <v>0</v>
      </c>
      <c r="BG303" s="144">
        <f t="shared" si="6"/>
        <v>0</v>
      </c>
      <c r="BH303" s="144">
        <f t="shared" si="7"/>
        <v>0</v>
      </c>
      <c r="BI303" s="144">
        <f t="shared" si="8"/>
        <v>0</v>
      </c>
      <c r="BJ303" s="17" t="s">
        <v>85</v>
      </c>
      <c r="BK303" s="144">
        <f t="shared" si="9"/>
        <v>0</v>
      </c>
      <c r="BL303" s="17" t="s">
        <v>193</v>
      </c>
      <c r="BM303" s="143" t="s">
        <v>661</v>
      </c>
    </row>
    <row r="304" spans="2:65" s="1" customFormat="1" ht="16.5" customHeight="1">
      <c r="B304" s="32"/>
      <c r="C304" s="132" t="s">
        <v>662</v>
      </c>
      <c r="D304" s="132" t="s">
        <v>178</v>
      </c>
      <c r="E304" s="133" t="s">
        <v>663</v>
      </c>
      <c r="F304" s="134" t="s">
        <v>664</v>
      </c>
      <c r="G304" s="135" t="s">
        <v>219</v>
      </c>
      <c r="H304" s="136">
        <v>1</v>
      </c>
      <c r="I304" s="137"/>
      <c r="J304" s="138">
        <f t="shared" si="0"/>
        <v>0</v>
      </c>
      <c r="K304" s="134" t="s">
        <v>250</v>
      </c>
      <c r="L304" s="32"/>
      <c r="M304" s="139" t="s">
        <v>1</v>
      </c>
      <c r="N304" s="140" t="s">
        <v>42</v>
      </c>
      <c r="P304" s="141">
        <f t="shared" si="1"/>
        <v>0</v>
      </c>
      <c r="Q304" s="141">
        <v>3.1320000000000001E-2</v>
      </c>
      <c r="R304" s="141">
        <f t="shared" si="2"/>
        <v>3.1320000000000001E-2</v>
      </c>
      <c r="S304" s="141">
        <v>0</v>
      </c>
      <c r="T304" s="142">
        <f t="shared" si="3"/>
        <v>0</v>
      </c>
      <c r="AR304" s="143" t="s">
        <v>193</v>
      </c>
      <c r="AT304" s="143" t="s">
        <v>178</v>
      </c>
      <c r="AU304" s="143" t="s">
        <v>87</v>
      </c>
      <c r="AY304" s="17" t="s">
        <v>175</v>
      </c>
      <c r="BE304" s="144">
        <f t="shared" si="4"/>
        <v>0</v>
      </c>
      <c r="BF304" s="144">
        <f t="shared" si="5"/>
        <v>0</v>
      </c>
      <c r="BG304" s="144">
        <f t="shared" si="6"/>
        <v>0</v>
      </c>
      <c r="BH304" s="144">
        <f t="shared" si="7"/>
        <v>0</v>
      </c>
      <c r="BI304" s="144">
        <f t="shared" si="8"/>
        <v>0</v>
      </c>
      <c r="BJ304" s="17" t="s">
        <v>85</v>
      </c>
      <c r="BK304" s="144">
        <f t="shared" si="9"/>
        <v>0</v>
      </c>
      <c r="BL304" s="17" t="s">
        <v>193</v>
      </c>
      <c r="BM304" s="143" t="s">
        <v>665</v>
      </c>
    </row>
    <row r="305" spans="2:65" s="1" customFormat="1" ht="16.5" customHeight="1">
      <c r="B305" s="32"/>
      <c r="C305" s="132" t="s">
        <v>666</v>
      </c>
      <c r="D305" s="132" t="s">
        <v>178</v>
      </c>
      <c r="E305" s="133" t="s">
        <v>667</v>
      </c>
      <c r="F305" s="134" t="s">
        <v>668</v>
      </c>
      <c r="G305" s="135" t="s">
        <v>219</v>
      </c>
      <c r="H305" s="136">
        <v>1</v>
      </c>
      <c r="I305" s="137"/>
      <c r="J305" s="138">
        <f t="shared" si="0"/>
        <v>0</v>
      </c>
      <c r="K305" s="134" t="s">
        <v>250</v>
      </c>
      <c r="L305" s="32"/>
      <c r="M305" s="139" t="s">
        <v>1</v>
      </c>
      <c r="N305" s="140" t="s">
        <v>42</v>
      </c>
      <c r="P305" s="141">
        <f t="shared" si="1"/>
        <v>0</v>
      </c>
      <c r="Q305" s="141">
        <v>3.5639999999999998E-2</v>
      </c>
      <c r="R305" s="141">
        <f t="shared" si="2"/>
        <v>3.5639999999999998E-2</v>
      </c>
      <c r="S305" s="141">
        <v>0</v>
      </c>
      <c r="T305" s="142">
        <f t="shared" si="3"/>
        <v>0</v>
      </c>
      <c r="AR305" s="143" t="s">
        <v>193</v>
      </c>
      <c r="AT305" s="143" t="s">
        <v>178</v>
      </c>
      <c r="AU305" s="143" t="s">
        <v>87</v>
      </c>
      <c r="AY305" s="17" t="s">
        <v>175</v>
      </c>
      <c r="BE305" s="144">
        <f t="shared" si="4"/>
        <v>0</v>
      </c>
      <c r="BF305" s="144">
        <f t="shared" si="5"/>
        <v>0</v>
      </c>
      <c r="BG305" s="144">
        <f t="shared" si="6"/>
        <v>0</v>
      </c>
      <c r="BH305" s="144">
        <f t="shared" si="7"/>
        <v>0</v>
      </c>
      <c r="BI305" s="144">
        <f t="shared" si="8"/>
        <v>0</v>
      </c>
      <c r="BJ305" s="17" t="s">
        <v>85</v>
      </c>
      <c r="BK305" s="144">
        <f t="shared" si="9"/>
        <v>0</v>
      </c>
      <c r="BL305" s="17" t="s">
        <v>193</v>
      </c>
      <c r="BM305" s="143" t="s">
        <v>669</v>
      </c>
    </row>
    <row r="306" spans="2:65" s="1" customFormat="1" ht="16.5" customHeight="1">
      <c r="B306" s="32"/>
      <c r="C306" s="132" t="s">
        <v>670</v>
      </c>
      <c r="D306" s="132" t="s">
        <v>178</v>
      </c>
      <c r="E306" s="133" t="s">
        <v>671</v>
      </c>
      <c r="F306" s="134" t="s">
        <v>672</v>
      </c>
      <c r="G306" s="135" t="s">
        <v>219</v>
      </c>
      <c r="H306" s="136">
        <v>1</v>
      </c>
      <c r="I306" s="137"/>
      <c r="J306" s="138">
        <f t="shared" si="0"/>
        <v>0</v>
      </c>
      <c r="K306" s="134" t="s">
        <v>250</v>
      </c>
      <c r="L306" s="32"/>
      <c r="M306" s="139" t="s">
        <v>1</v>
      </c>
      <c r="N306" s="140" t="s">
        <v>42</v>
      </c>
      <c r="P306" s="141">
        <f t="shared" si="1"/>
        <v>0</v>
      </c>
      <c r="Q306" s="141">
        <v>4.0550000000000003E-2</v>
      </c>
      <c r="R306" s="141">
        <f t="shared" si="2"/>
        <v>4.0550000000000003E-2</v>
      </c>
      <c r="S306" s="141">
        <v>0</v>
      </c>
      <c r="T306" s="142">
        <f t="shared" si="3"/>
        <v>0</v>
      </c>
      <c r="AR306" s="143" t="s">
        <v>193</v>
      </c>
      <c r="AT306" s="143" t="s">
        <v>178</v>
      </c>
      <c r="AU306" s="143" t="s">
        <v>87</v>
      </c>
      <c r="AY306" s="17" t="s">
        <v>175</v>
      </c>
      <c r="BE306" s="144">
        <f t="shared" si="4"/>
        <v>0</v>
      </c>
      <c r="BF306" s="144">
        <f t="shared" si="5"/>
        <v>0</v>
      </c>
      <c r="BG306" s="144">
        <f t="shared" si="6"/>
        <v>0</v>
      </c>
      <c r="BH306" s="144">
        <f t="shared" si="7"/>
        <v>0</v>
      </c>
      <c r="BI306" s="144">
        <f t="shared" si="8"/>
        <v>0</v>
      </c>
      <c r="BJ306" s="17" t="s">
        <v>85</v>
      </c>
      <c r="BK306" s="144">
        <f t="shared" si="9"/>
        <v>0</v>
      </c>
      <c r="BL306" s="17" t="s">
        <v>193</v>
      </c>
      <c r="BM306" s="143" t="s">
        <v>673</v>
      </c>
    </row>
    <row r="307" spans="2:65" s="1" customFormat="1" ht="16.5" customHeight="1">
      <c r="B307" s="32"/>
      <c r="C307" s="132" t="s">
        <v>674</v>
      </c>
      <c r="D307" s="132" t="s">
        <v>178</v>
      </c>
      <c r="E307" s="133" t="s">
        <v>675</v>
      </c>
      <c r="F307" s="134" t="s">
        <v>676</v>
      </c>
      <c r="G307" s="135" t="s">
        <v>219</v>
      </c>
      <c r="H307" s="136">
        <v>28</v>
      </c>
      <c r="I307" s="137"/>
      <c r="J307" s="138">
        <f t="shared" si="0"/>
        <v>0</v>
      </c>
      <c r="K307" s="134" t="s">
        <v>250</v>
      </c>
      <c r="L307" s="32"/>
      <c r="M307" s="139" t="s">
        <v>1</v>
      </c>
      <c r="N307" s="140" t="s">
        <v>42</v>
      </c>
      <c r="P307" s="141">
        <f t="shared" si="1"/>
        <v>0</v>
      </c>
      <c r="Q307" s="141">
        <v>4.555E-2</v>
      </c>
      <c r="R307" s="141">
        <f t="shared" si="2"/>
        <v>1.2754000000000001</v>
      </c>
      <c r="S307" s="141">
        <v>0</v>
      </c>
      <c r="T307" s="142">
        <f t="shared" si="3"/>
        <v>0</v>
      </c>
      <c r="AR307" s="143" t="s">
        <v>193</v>
      </c>
      <c r="AT307" s="143" t="s">
        <v>178</v>
      </c>
      <c r="AU307" s="143" t="s">
        <v>87</v>
      </c>
      <c r="AY307" s="17" t="s">
        <v>175</v>
      </c>
      <c r="BE307" s="144">
        <f t="shared" si="4"/>
        <v>0</v>
      </c>
      <c r="BF307" s="144">
        <f t="shared" si="5"/>
        <v>0</v>
      </c>
      <c r="BG307" s="144">
        <f t="shared" si="6"/>
        <v>0</v>
      </c>
      <c r="BH307" s="144">
        <f t="shared" si="7"/>
        <v>0</v>
      </c>
      <c r="BI307" s="144">
        <f t="shared" si="8"/>
        <v>0</v>
      </c>
      <c r="BJ307" s="17" t="s">
        <v>85</v>
      </c>
      <c r="BK307" s="144">
        <f t="shared" si="9"/>
        <v>0</v>
      </c>
      <c r="BL307" s="17" t="s">
        <v>193</v>
      </c>
      <c r="BM307" s="143" t="s">
        <v>677</v>
      </c>
    </row>
    <row r="308" spans="2:65" s="1" customFormat="1" ht="16.5" customHeight="1">
      <c r="B308" s="32"/>
      <c r="C308" s="132" t="s">
        <v>678</v>
      </c>
      <c r="D308" s="132" t="s">
        <v>178</v>
      </c>
      <c r="E308" s="133" t="s">
        <v>679</v>
      </c>
      <c r="F308" s="134" t="s">
        <v>680</v>
      </c>
      <c r="G308" s="135" t="s">
        <v>219</v>
      </c>
      <c r="H308" s="136">
        <v>8</v>
      </c>
      <c r="I308" s="137"/>
      <c r="J308" s="138">
        <f t="shared" si="0"/>
        <v>0</v>
      </c>
      <c r="K308" s="134" t="s">
        <v>250</v>
      </c>
      <c r="L308" s="32"/>
      <c r="M308" s="139" t="s">
        <v>1</v>
      </c>
      <c r="N308" s="140" t="s">
        <v>42</v>
      </c>
      <c r="P308" s="141">
        <f t="shared" si="1"/>
        <v>0</v>
      </c>
      <c r="Q308" s="141">
        <v>6.3549999999999995E-2</v>
      </c>
      <c r="R308" s="141">
        <f t="shared" si="2"/>
        <v>0.50839999999999996</v>
      </c>
      <c r="S308" s="141">
        <v>0</v>
      </c>
      <c r="T308" s="142">
        <f t="shared" si="3"/>
        <v>0</v>
      </c>
      <c r="AR308" s="143" t="s">
        <v>193</v>
      </c>
      <c r="AT308" s="143" t="s">
        <v>178</v>
      </c>
      <c r="AU308" s="143" t="s">
        <v>87</v>
      </c>
      <c r="AY308" s="17" t="s">
        <v>175</v>
      </c>
      <c r="BE308" s="144">
        <f t="shared" si="4"/>
        <v>0</v>
      </c>
      <c r="BF308" s="144">
        <f t="shared" si="5"/>
        <v>0</v>
      </c>
      <c r="BG308" s="144">
        <f t="shared" si="6"/>
        <v>0</v>
      </c>
      <c r="BH308" s="144">
        <f t="shared" si="7"/>
        <v>0</v>
      </c>
      <c r="BI308" s="144">
        <f t="shared" si="8"/>
        <v>0</v>
      </c>
      <c r="BJ308" s="17" t="s">
        <v>85</v>
      </c>
      <c r="BK308" s="144">
        <f t="shared" si="9"/>
        <v>0</v>
      </c>
      <c r="BL308" s="17" t="s">
        <v>193</v>
      </c>
      <c r="BM308" s="143" t="s">
        <v>681</v>
      </c>
    </row>
    <row r="309" spans="2:65" s="1" customFormat="1" ht="16.5" customHeight="1">
      <c r="B309" s="32"/>
      <c r="C309" s="132" t="s">
        <v>682</v>
      </c>
      <c r="D309" s="132" t="s">
        <v>178</v>
      </c>
      <c r="E309" s="133" t="s">
        <v>683</v>
      </c>
      <c r="F309" s="134" t="s">
        <v>684</v>
      </c>
      <c r="G309" s="135" t="s">
        <v>219</v>
      </c>
      <c r="H309" s="136">
        <v>2</v>
      </c>
      <c r="I309" s="137"/>
      <c r="J309" s="138">
        <f t="shared" si="0"/>
        <v>0</v>
      </c>
      <c r="K309" s="134" t="s">
        <v>250</v>
      </c>
      <c r="L309" s="32"/>
      <c r="M309" s="139" t="s">
        <v>1</v>
      </c>
      <c r="N309" s="140" t="s">
        <v>42</v>
      </c>
      <c r="P309" s="141">
        <f t="shared" si="1"/>
        <v>0</v>
      </c>
      <c r="Q309" s="141">
        <v>9.1050000000000006E-2</v>
      </c>
      <c r="R309" s="141">
        <f t="shared" si="2"/>
        <v>0.18210000000000001</v>
      </c>
      <c r="S309" s="141">
        <v>0</v>
      </c>
      <c r="T309" s="142">
        <f t="shared" si="3"/>
        <v>0</v>
      </c>
      <c r="AR309" s="143" t="s">
        <v>193</v>
      </c>
      <c r="AT309" s="143" t="s">
        <v>178</v>
      </c>
      <c r="AU309" s="143" t="s">
        <v>87</v>
      </c>
      <c r="AY309" s="17" t="s">
        <v>175</v>
      </c>
      <c r="BE309" s="144">
        <f t="shared" si="4"/>
        <v>0</v>
      </c>
      <c r="BF309" s="144">
        <f t="shared" si="5"/>
        <v>0</v>
      </c>
      <c r="BG309" s="144">
        <f t="shared" si="6"/>
        <v>0</v>
      </c>
      <c r="BH309" s="144">
        <f t="shared" si="7"/>
        <v>0</v>
      </c>
      <c r="BI309" s="144">
        <f t="shared" si="8"/>
        <v>0</v>
      </c>
      <c r="BJ309" s="17" t="s">
        <v>85</v>
      </c>
      <c r="BK309" s="144">
        <f t="shared" si="9"/>
        <v>0</v>
      </c>
      <c r="BL309" s="17" t="s">
        <v>193</v>
      </c>
      <c r="BM309" s="143" t="s">
        <v>685</v>
      </c>
    </row>
    <row r="310" spans="2:65" s="1" customFormat="1" ht="16.5" customHeight="1">
      <c r="B310" s="32"/>
      <c r="C310" s="132" t="s">
        <v>686</v>
      </c>
      <c r="D310" s="132" t="s">
        <v>178</v>
      </c>
      <c r="E310" s="133" t="s">
        <v>687</v>
      </c>
      <c r="F310" s="134" t="s">
        <v>688</v>
      </c>
      <c r="G310" s="135" t="s">
        <v>219</v>
      </c>
      <c r="H310" s="136">
        <v>8</v>
      </c>
      <c r="I310" s="137"/>
      <c r="J310" s="138">
        <f t="shared" si="0"/>
        <v>0</v>
      </c>
      <c r="K310" s="134" t="s">
        <v>250</v>
      </c>
      <c r="L310" s="32"/>
      <c r="M310" s="139" t="s">
        <v>1</v>
      </c>
      <c r="N310" s="140" t="s">
        <v>42</v>
      </c>
      <c r="P310" s="141">
        <f t="shared" si="1"/>
        <v>0</v>
      </c>
      <c r="Q310" s="141">
        <v>0.12705</v>
      </c>
      <c r="R310" s="141">
        <f t="shared" si="2"/>
        <v>1.0164</v>
      </c>
      <c r="S310" s="141">
        <v>0</v>
      </c>
      <c r="T310" s="142">
        <f t="shared" si="3"/>
        <v>0</v>
      </c>
      <c r="AR310" s="143" t="s">
        <v>193</v>
      </c>
      <c r="AT310" s="143" t="s">
        <v>178</v>
      </c>
      <c r="AU310" s="143" t="s">
        <v>87</v>
      </c>
      <c r="AY310" s="17" t="s">
        <v>175</v>
      </c>
      <c r="BE310" s="144">
        <f t="shared" si="4"/>
        <v>0</v>
      </c>
      <c r="BF310" s="144">
        <f t="shared" si="5"/>
        <v>0</v>
      </c>
      <c r="BG310" s="144">
        <f t="shared" si="6"/>
        <v>0</v>
      </c>
      <c r="BH310" s="144">
        <f t="shared" si="7"/>
        <v>0</v>
      </c>
      <c r="BI310" s="144">
        <f t="shared" si="8"/>
        <v>0</v>
      </c>
      <c r="BJ310" s="17" t="s">
        <v>85</v>
      </c>
      <c r="BK310" s="144">
        <f t="shared" si="9"/>
        <v>0</v>
      </c>
      <c r="BL310" s="17" t="s">
        <v>193</v>
      </c>
      <c r="BM310" s="143" t="s">
        <v>689</v>
      </c>
    </row>
    <row r="311" spans="2:65" s="1" customFormat="1" ht="16.5" customHeight="1">
      <c r="B311" s="32"/>
      <c r="C311" s="132" t="s">
        <v>690</v>
      </c>
      <c r="D311" s="132" t="s">
        <v>178</v>
      </c>
      <c r="E311" s="133" t="s">
        <v>691</v>
      </c>
      <c r="F311" s="134" t="s">
        <v>692</v>
      </c>
      <c r="G311" s="135" t="s">
        <v>318</v>
      </c>
      <c r="H311" s="136">
        <v>39.75</v>
      </c>
      <c r="I311" s="137"/>
      <c r="J311" s="138">
        <f t="shared" si="0"/>
        <v>0</v>
      </c>
      <c r="K311" s="134" t="s">
        <v>250</v>
      </c>
      <c r="L311" s="32"/>
      <c r="M311" s="139" t="s">
        <v>1</v>
      </c>
      <c r="N311" s="140" t="s">
        <v>42</v>
      </c>
      <c r="P311" s="141">
        <f t="shared" si="1"/>
        <v>0</v>
      </c>
      <c r="Q311" s="141">
        <v>1.1E-4</v>
      </c>
      <c r="R311" s="141">
        <f t="shared" si="2"/>
        <v>4.3725000000000005E-3</v>
      </c>
      <c r="S311" s="141">
        <v>0</v>
      </c>
      <c r="T311" s="142">
        <f t="shared" si="3"/>
        <v>0</v>
      </c>
      <c r="AR311" s="143" t="s">
        <v>193</v>
      </c>
      <c r="AT311" s="143" t="s">
        <v>178</v>
      </c>
      <c r="AU311" s="143" t="s">
        <v>87</v>
      </c>
      <c r="AY311" s="17" t="s">
        <v>175</v>
      </c>
      <c r="BE311" s="144">
        <f t="shared" si="4"/>
        <v>0</v>
      </c>
      <c r="BF311" s="144">
        <f t="shared" si="5"/>
        <v>0</v>
      </c>
      <c r="BG311" s="144">
        <f t="shared" si="6"/>
        <v>0</v>
      </c>
      <c r="BH311" s="144">
        <f t="shared" si="7"/>
        <v>0</v>
      </c>
      <c r="BI311" s="144">
        <f t="shared" si="8"/>
        <v>0</v>
      </c>
      <c r="BJ311" s="17" t="s">
        <v>85</v>
      </c>
      <c r="BK311" s="144">
        <f t="shared" si="9"/>
        <v>0</v>
      </c>
      <c r="BL311" s="17" t="s">
        <v>193</v>
      </c>
      <c r="BM311" s="143" t="s">
        <v>693</v>
      </c>
    </row>
    <row r="312" spans="2:65" s="12" customFormat="1">
      <c r="B312" s="154"/>
      <c r="D312" s="145" t="s">
        <v>252</v>
      </c>
      <c r="E312" s="155" t="s">
        <v>1</v>
      </c>
      <c r="F312" s="156" t="s">
        <v>694</v>
      </c>
      <c r="H312" s="157">
        <v>16.25</v>
      </c>
      <c r="I312" s="158"/>
      <c r="L312" s="154"/>
      <c r="M312" s="159"/>
      <c r="T312" s="160"/>
      <c r="AT312" s="155" t="s">
        <v>252</v>
      </c>
      <c r="AU312" s="155" t="s">
        <v>87</v>
      </c>
      <c r="AV312" s="12" t="s">
        <v>87</v>
      </c>
      <c r="AW312" s="12" t="s">
        <v>32</v>
      </c>
      <c r="AX312" s="12" t="s">
        <v>77</v>
      </c>
      <c r="AY312" s="155" t="s">
        <v>175</v>
      </c>
    </row>
    <row r="313" spans="2:65" s="12" customFormat="1">
      <c r="B313" s="154"/>
      <c r="D313" s="145" t="s">
        <v>252</v>
      </c>
      <c r="E313" s="155" t="s">
        <v>1</v>
      </c>
      <c r="F313" s="156" t="s">
        <v>695</v>
      </c>
      <c r="H313" s="157">
        <v>7</v>
      </c>
      <c r="I313" s="158"/>
      <c r="L313" s="154"/>
      <c r="M313" s="159"/>
      <c r="T313" s="160"/>
      <c r="AT313" s="155" t="s">
        <v>252</v>
      </c>
      <c r="AU313" s="155" t="s">
        <v>87</v>
      </c>
      <c r="AV313" s="12" t="s">
        <v>87</v>
      </c>
      <c r="AW313" s="12" t="s">
        <v>32</v>
      </c>
      <c r="AX313" s="12" t="s">
        <v>77</v>
      </c>
      <c r="AY313" s="155" t="s">
        <v>175</v>
      </c>
    </row>
    <row r="314" spans="2:65" s="12" customFormat="1">
      <c r="B314" s="154"/>
      <c r="D314" s="145" t="s">
        <v>252</v>
      </c>
      <c r="E314" s="155" t="s">
        <v>1</v>
      </c>
      <c r="F314" s="156" t="s">
        <v>696</v>
      </c>
      <c r="H314" s="157">
        <v>2.5</v>
      </c>
      <c r="I314" s="158"/>
      <c r="L314" s="154"/>
      <c r="M314" s="159"/>
      <c r="T314" s="160"/>
      <c r="AT314" s="155" t="s">
        <v>252</v>
      </c>
      <c r="AU314" s="155" t="s">
        <v>87</v>
      </c>
      <c r="AV314" s="12" t="s">
        <v>87</v>
      </c>
      <c r="AW314" s="12" t="s">
        <v>32</v>
      </c>
      <c r="AX314" s="12" t="s">
        <v>77</v>
      </c>
      <c r="AY314" s="155" t="s">
        <v>175</v>
      </c>
    </row>
    <row r="315" spans="2:65" s="12" customFormat="1">
      <c r="B315" s="154"/>
      <c r="D315" s="145" t="s">
        <v>252</v>
      </c>
      <c r="E315" s="155" t="s">
        <v>1</v>
      </c>
      <c r="F315" s="156" t="s">
        <v>697</v>
      </c>
      <c r="H315" s="157">
        <v>14</v>
      </c>
      <c r="I315" s="158"/>
      <c r="L315" s="154"/>
      <c r="M315" s="159"/>
      <c r="T315" s="160"/>
      <c r="AT315" s="155" t="s">
        <v>252</v>
      </c>
      <c r="AU315" s="155" t="s">
        <v>87</v>
      </c>
      <c r="AV315" s="12" t="s">
        <v>87</v>
      </c>
      <c r="AW315" s="12" t="s">
        <v>32</v>
      </c>
      <c r="AX315" s="12" t="s">
        <v>77</v>
      </c>
      <c r="AY315" s="155" t="s">
        <v>175</v>
      </c>
    </row>
    <row r="316" spans="2:65" s="13" customFormat="1">
      <c r="B316" s="163"/>
      <c r="D316" s="145" t="s">
        <v>252</v>
      </c>
      <c r="E316" s="164" t="s">
        <v>1</v>
      </c>
      <c r="F316" s="165" t="s">
        <v>294</v>
      </c>
      <c r="H316" s="166">
        <v>39.75</v>
      </c>
      <c r="I316" s="167"/>
      <c r="L316" s="163"/>
      <c r="M316" s="168"/>
      <c r="T316" s="169"/>
      <c r="AT316" s="164" t="s">
        <v>252</v>
      </c>
      <c r="AU316" s="164" t="s">
        <v>87</v>
      </c>
      <c r="AV316" s="13" t="s">
        <v>193</v>
      </c>
      <c r="AW316" s="13" t="s">
        <v>32</v>
      </c>
      <c r="AX316" s="13" t="s">
        <v>85</v>
      </c>
      <c r="AY316" s="164" t="s">
        <v>175</v>
      </c>
    </row>
    <row r="317" spans="2:65" s="1" customFormat="1" ht="16.5" customHeight="1">
      <c r="B317" s="32"/>
      <c r="C317" s="132" t="s">
        <v>698</v>
      </c>
      <c r="D317" s="132" t="s">
        <v>178</v>
      </c>
      <c r="E317" s="133" t="s">
        <v>699</v>
      </c>
      <c r="F317" s="134" t="s">
        <v>700</v>
      </c>
      <c r="G317" s="135" t="s">
        <v>318</v>
      </c>
      <c r="H317" s="136">
        <v>1.25</v>
      </c>
      <c r="I317" s="137"/>
      <c r="J317" s="138">
        <f>ROUND(I317*H317,2)</f>
        <v>0</v>
      </c>
      <c r="K317" s="134" t="s">
        <v>250</v>
      </c>
      <c r="L317" s="32"/>
      <c r="M317" s="139" t="s">
        <v>1</v>
      </c>
      <c r="N317" s="140" t="s">
        <v>42</v>
      </c>
      <c r="P317" s="141">
        <f>O317*H317</f>
        <v>0</v>
      </c>
      <c r="Q317" s="141">
        <v>2.5999999999999998E-4</v>
      </c>
      <c r="R317" s="141">
        <f>Q317*H317</f>
        <v>3.2499999999999999E-4</v>
      </c>
      <c r="S317" s="141">
        <v>0</v>
      </c>
      <c r="T317" s="142">
        <f>S317*H317</f>
        <v>0</v>
      </c>
      <c r="AR317" s="143" t="s">
        <v>193</v>
      </c>
      <c r="AT317" s="143" t="s">
        <v>178</v>
      </c>
      <c r="AU317" s="143" t="s">
        <v>87</v>
      </c>
      <c r="AY317" s="17" t="s">
        <v>175</v>
      </c>
      <c r="BE317" s="144">
        <f>IF(N317="základní",J317,0)</f>
        <v>0</v>
      </c>
      <c r="BF317" s="144">
        <f>IF(N317="snížená",J317,0)</f>
        <v>0</v>
      </c>
      <c r="BG317" s="144">
        <f>IF(N317="zákl. přenesená",J317,0)</f>
        <v>0</v>
      </c>
      <c r="BH317" s="144">
        <f>IF(N317="sníž. přenesená",J317,0)</f>
        <v>0</v>
      </c>
      <c r="BI317" s="144">
        <f>IF(N317="nulová",J317,0)</f>
        <v>0</v>
      </c>
      <c r="BJ317" s="17" t="s">
        <v>85</v>
      </c>
      <c r="BK317" s="144">
        <f>ROUND(I317*H317,2)</f>
        <v>0</v>
      </c>
      <c r="BL317" s="17" t="s">
        <v>193</v>
      </c>
      <c r="BM317" s="143" t="s">
        <v>701</v>
      </c>
    </row>
    <row r="318" spans="2:65" s="12" customFormat="1">
      <c r="B318" s="154"/>
      <c r="D318" s="145" t="s">
        <v>252</v>
      </c>
      <c r="E318" s="155" t="s">
        <v>1</v>
      </c>
      <c r="F318" s="156" t="s">
        <v>702</v>
      </c>
      <c r="H318" s="157">
        <v>1.25</v>
      </c>
      <c r="I318" s="158"/>
      <c r="L318" s="154"/>
      <c r="M318" s="159"/>
      <c r="T318" s="160"/>
      <c r="AT318" s="155" t="s">
        <v>252</v>
      </c>
      <c r="AU318" s="155" t="s">
        <v>87</v>
      </c>
      <c r="AV318" s="12" t="s">
        <v>87</v>
      </c>
      <c r="AW318" s="12" t="s">
        <v>32</v>
      </c>
      <c r="AX318" s="12" t="s">
        <v>85</v>
      </c>
      <c r="AY318" s="155" t="s">
        <v>175</v>
      </c>
    </row>
    <row r="319" spans="2:65" s="1" customFormat="1" ht="16.5" customHeight="1">
      <c r="B319" s="32"/>
      <c r="C319" s="132" t="s">
        <v>703</v>
      </c>
      <c r="D319" s="132" t="s">
        <v>178</v>
      </c>
      <c r="E319" s="133" t="s">
        <v>704</v>
      </c>
      <c r="F319" s="134" t="s">
        <v>705</v>
      </c>
      <c r="G319" s="135" t="s">
        <v>324</v>
      </c>
      <c r="H319" s="136">
        <v>3.7309999999999999</v>
      </c>
      <c r="I319" s="137"/>
      <c r="J319" s="138">
        <f>ROUND(I319*H319,2)</f>
        <v>0</v>
      </c>
      <c r="K319" s="134" t="s">
        <v>250</v>
      </c>
      <c r="L319" s="32"/>
      <c r="M319" s="139" t="s">
        <v>1</v>
      </c>
      <c r="N319" s="140" t="s">
        <v>42</v>
      </c>
      <c r="P319" s="141">
        <f>O319*H319</f>
        <v>0</v>
      </c>
      <c r="Q319" s="141">
        <v>2.5018699999999998</v>
      </c>
      <c r="R319" s="141">
        <f>Q319*H319</f>
        <v>9.334476969999999</v>
      </c>
      <c r="S319" s="141">
        <v>0</v>
      </c>
      <c r="T319" s="142">
        <f>S319*H319</f>
        <v>0</v>
      </c>
      <c r="AR319" s="143" t="s">
        <v>193</v>
      </c>
      <c r="AT319" s="143" t="s">
        <v>178</v>
      </c>
      <c r="AU319" s="143" t="s">
        <v>87</v>
      </c>
      <c r="AY319" s="17" t="s">
        <v>175</v>
      </c>
      <c r="BE319" s="144">
        <f>IF(N319="základní",J319,0)</f>
        <v>0</v>
      </c>
      <c r="BF319" s="144">
        <f>IF(N319="snížená",J319,0)</f>
        <v>0</v>
      </c>
      <c r="BG319" s="144">
        <f>IF(N319="zákl. přenesená",J319,0)</f>
        <v>0</v>
      </c>
      <c r="BH319" s="144">
        <f>IF(N319="sníž. přenesená",J319,0)</f>
        <v>0</v>
      </c>
      <c r="BI319" s="144">
        <f>IF(N319="nulová",J319,0)</f>
        <v>0</v>
      </c>
      <c r="BJ319" s="17" t="s">
        <v>85</v>
      </c>
      <c r="BK319" s="144">
        <f>ROUND(I319*H319,2)</f>
        <v>0</v>
      </c>
      <c r="BL319" s="17" t="s">
        <v>193</v>
      </c>
      <c r="BM319" s="143" t="s">
        <v>706</v>
      </c>
    </row>
    <row r="320" spans="2:65" s="12" customFormat="1">
      <c r="B320" s="154"/>
      <c r="D320" s="145" t="s">
        <v>252</v>
      </c>
      <c r="E320" s="155" t="s">
        <v>1</v>
      </c>
      <c r="F320" s="156" t="s">
        <v>707</v>
      </c>
      <c r="H320" s="157">
        <v>1.895</v>
      </c>
      <c r="I320" s="158"/>
      <c r="L320" s="154"/>
      <c r="M320" s="159"/>
      <c r="T320" s="160"/>
      <c r="AT320" s="155" t="s">
        <v>252</v>
      </c>
      <c r="AU320" s="155" t="s">
        <v>87</v>
      </c>
      <c r="AV320" s="12" t="s">
        <v>87</v>
      </c>
      <c r="AW320" s="12" t="s">
        <v>32</v>
      </c>
      <c r="AX320" s="12" t="s">
        <v>77</v>
      </c>
      <c r="AY320" s="155" t="s">
        <v>175</v>
      </c>
    </row>
    <row r="321" spans="2:65" s="12" customFormat="1">
      <c r="B321" s="154"/>
      <c r="D321" s="145" t="s">
        <v>252</v>
      </c>
      <c r="E321" s="155" t="s">
        <v>1</v>
      </c>
      <c r="F321" s="156" t="s">
        <v>708</v>
      </c>
      <c r="H321" s="157">
        <v>1.8360000000000001</v>
      </c>
      <c r="I321" s="158"/>
      <c r="L321" s="154"/>
      <c r="M321" s="159"/>
      <c r="T321" s="160"/>
      <c r="AT321" s="155" t="s">
        <v>252</v>
      </c>
      <c r="AU321" s="155" t="s">
        <v>87</v>
      </c>
      <c r="AV321" s="12" t="s">
        <v>87</v>
      </c>
      <c r="AW321" s="12" t="s">
        <v>32</v>
      </c>
      <c r="AX321" s="12" t="s">
        <v>77</v>
      </c>
      <c r="AY321" s="155" t="s">
        <v>175</v>
      </c>
    </row>
    <row r="322" spans="2:65" s="13" customFormat="1">
      <c r="B322" s="163"/>
      <c r="D322" s="145" t="s">
        <v>252</v>
      </c>
      <c r="E322" s="164" t="s">
        <v>1</v>
      </c>
      <c r="F322" s="165" t="s">
        <v>294</v>
      </c>
      <c r="H322" s="166">
        <v>3.7309999999999999</v>
      </c>
      <c r="I322" s="167"/>
      <c r="L322" s="163"/>
      <c r="M322" s="168"/>
      <c r="T322" s="169"/>
      <c r="AT322" s="164" t="s">
        <v>252</v>
      </c>
      <c r="AU322" s="164" t="s">
        <v>87</v>
      </c>
      <c r="AV322" s="13" t="s">
        <v>193</v>
      </c>
      <c r="AW322" s="13" t="s">
        <v>32</v>
      </c>
      <c r="AX322" s="13" t="s">
        <v>85</v>
      </c>
      <c r="AY322" s="164" t="s">
        <v>175</v>
      </c>
    </row>
    <row r="323" spans="2:65" s="1" customFormat="1" ht="16.5" customHeight="1">
      <c r="B323" s="32"/>
      <c r="C323" s="132" t="s">
        <v>709</v>
      </c>
      <c r="D323" s="132" t="s">
        <v>178</v>
      </c>
      <c r="E323" s="133" t="s">
        <v>710</v>
      </c>
      <c r="F323" s="134" t="s">
        <v>711</v>
      </c>
      <c r="G323" s="135" t="s">
        <v>200</v>
      </c>
      <c r="H323" s="136">
        <v>49.752000000000002</v>
      </c>
      <c r="I323" s="137"/>
      <c r="J323" s="138">
        <f>ROUND(I323*H323,2)</f>
        <v>0</v>
      </c>
      <c r="K323" s="134" t="s">
        <v>250</v>
      </c>
      <c r="L323" s="32"/>
      <c r="M323" s="139" t="s">
        <v>1</v>
      </c>
      <c r="N323" s="140" t="s">
        <v>42</v>
      </c>
      <c r="P323" s="141">
        <f>O323*H323</f>
        <v>0</v>
      </c>
      <c r="Q323" s="141">
        <v>2.4399999999999999E-3</v>
      </c>
      <c r="R323" s="141">
        <f>Q323*H323</f>
        <v>0.12139488</v>
      </c>
      <c r="S323" s="141">
        <v>0</v>
      </c>
      <c r="T323" s="142">
        <f>S323*H323</f>
        <v>0</v>
      </c>
      <c r="AR323" s="143" t="s">
        <v>193</v>
      </c>
      <c r="AT323" s="143" t="s">
        <v>178</v>
      </c>
      <c r="AU323" s="143" t="s">
        <v>87</v>
      </c>
      <c r="AY323" s="17" t="s">
        <v>175</v>
      </c>
      <c r="BE323" s="144">
        <f>IF(N323="základní",J323,0)</f>
        <v>0</v>
      </c>
      <c r="BF323" s="144">
        <f>IF(N323="snížená",J323,0)</f>
        <v>0</v>
      </c>
      <c r="BG323" s="144">
        <f>IF(N323="zákl. přenesená",J323,0)</f>
        <v>0</v>
      </c>
      <c r="BH323" s="144">
        <f>IF(N323="sníž. přenesená",J323,0)</f>
        <v>0</v>
      </c>
      <c r="BI323" s="144">
        <f>IF(N323="nulová",J323,0)</f>
        <v>0</v>
      </c>
      <c r="BJ323" s="17" t="s">
        <v>85</v>
      </c>
      <c r="BK323" s="144">
        <f>ROUND(I323*H323,2)</f>
        <v>0</v>
      </c>
      <c r="BL323" s="17" t="s">
        <v>193</v>
      </c>
      <c r="BM323" s="143" t="s">
        <v>712</v>
      </c>
    </row>
    <row r="324" spans="2:65" s="12" customFormat="1">
      <c r="B324" s="154"/>
      <c r="D324" s="145" t="s">
        <v>252</v>
      </c>
      <c r="E324" s="155" t="s">
        <v>1</v>
      </c>
      <c r="F324" s="156" t="s">
        <v>713</v>
      </c>
      <c r="H324" s="157">
        <v>25.271999999999998</v>
      </c>
      <c r="I324" s="158"/>
      <c r="L324" s="154"/>
      <c r="M324" s="159"/>
      <c r="T324" s="160"/>
      <c r="AT324" s="155" t="s">
        <v>252</v>
      </c>
      <c r="AU324" s="155" t="s">
        <v>87</v>
      </c>
      <c r="AV324" s="12" t="s">
        <v>87</v>
      </c>
      <c r="AW324" s="12" t="s">
        <v>32</v>
      </c>
      <c r="AX324" s="12" t="s">
        <v>77</v>
      </c>
      <c r="AY324" s="155" t="s">
        <v>175</v>
      </c>
    </row>
    <row r="325" spans="2:65" s="12" customFormat="1">
      <c r="B325" s="154"/>
      <c r="D325" s="145" t="s">
        <v>252</v>
      </c>
      <c r="E325" s="155" t="s">
        <v>1</v>
      </c>
      <c r="F325" s="156" t="s">
        <v>714</v>
      </c>
      <c r="H325" s="157">
        <v>24.48</v>
      </c>
      <c r="I325" s="158"/>
      <c r="L325" s="154"/>
      <c r="M325" s="159"/>
      <c r="T325" s="160"/>
      <c r="AT325" s="155" t="s">
        <v>252</v>
      </c>
      <c r="AU325" s="155" t="s">
        <v>87</v>
      </c>
      <c r="AV325" s="12" t="s">
        <v>87</v>
      </c>
      <c r="AW325" s="12" t="s">
        <v>32</v>
      </c>
      <c r="AX325" s="12" t="s">
        <v>77</v>
      </c>
      <c r="AY325" s="155" t="s">
        <v>175</v>
      </c>
    </row>
    <row r="326" spans="2:65" s="13" customFormat="1">
      <c r="B326" s="163"/>
      <c r="D326" s="145" t="s">
        <v>252</v>
      </c>
      <c r="E326" s="164" t="s">
        <v>1</v>
      </c>
      <c r="F326" s="165" t="s">
        <v>294</v>
      </c>
      <c r="H326" s="166">
        <v>49.751999999999995</v>
      </c>
      <c r="I326" s="167"/>
      <c r="L326" s="163"/>
      <c r="M326" s="168"/>
      <c r="T326" s="169"/>
      <c r="AT326" s="164" t="s">
        <v>252</v>
      </c>
      <c r="AU326" s="164" t="s">
        <v>87</v>
      </c>
      <c r="AV326" s="13" t="s">
        <v>193</v>
      </c>
      <c r="AW326" s="13" t="s">
        <v>32</v>
      </c>
      <c r="AX326" s="13" t="s">
        <v>85</v>
      </c>
      <c r="AY326" s="164" t="s">
        <v>175</v>
      </c>
    </row>
    <row r="327" spans="2:65" s="1" customFormat="1" ht="16.5" customHeight="1">
      <c r="B327" s="32"/>
      <c r="C327" s="132" t="s">
        <v>715</v>
      </c>
      <c r="D327" s="132" t="s">
        <v>178</v>
      </c>
      <c r="E327" s="133" t="s">
        <v>716</v>
      </c>
      <c r="F327" s="134" t="s">
        <v>717</v>
      </c>
      <c r="G327" s="135" t="s">
        <v>200</v>
      </c>
      <c r="H327" s="136">
        <v>49.752000000000002</v>
      </c>
      <c r="I327" s="137"/>
      <c r="J327" s="138">
        <f>ROUND(I327*H327,2)</f>
        <v>0</v>
      </c>
      <c r="K327" s="134" t="s">
        <v>250</v>
      </c>
      <c r="L327" s="32"/>
      <c r="M327" s="139" t="s">
        <v>1</v>
      </c>
      <c r="N327" s="140" t="s">
        <v>42</v>
      </c>
      <c r="P327" s="141">
        <f>O327*H327</f>
        <v>0</v>
      </c>
      <c r="Q327" s="141">
        <v>0</v>
      </c>
      <c r="R327" s="141">
        <f>Q327*H327</f>
        <v>0</v>
      </c>
      <c r="S327" s="141">
        <v>0</v>
      </c>
      <c r="T327" s="142">
        <f>S327*H327</f>
        <v>0</v>
      </c>
      <c r="AR327" s="143" t="s">
        <v>193</v>
      </c>
      <c r="AT327" s="143" t="s">
        <v>178</v>
      </c>
      <c r="AU327" s="143" t="s">
        <v>87</v>
      </c>
      <c r="AY327" s="17" t="s">
        <v>175</v>
      </c>
      <c r="BE327" s="144">
        <f>IF(N327="základní",J327,0)</f>
        <v>0</v>
      </c>
      <c r="BF327" s="144">
        <f>IF(N327="snížená",J327,0)</f>
        <v>0</v>
      </c>
      <c r="BG327" s="144">
        <f>IF(N327="zákl. přenesená",J327,0)</f>
        <v>0</v>
      </c>
      <c r="BH327" s="144">
        <f>IF(N327="sníž. přenesená",J327,0)</f>
        <v>0</v>
      </c>
      <c r="BI327" s="144">
        <f>IF(N327="nulová",J327,0)</f>
        <v>0</v>
      </c>
      <c r="BJ327" s="17" t="s">
        <v>85</v>
      </c>
      <c r="BK327" s="144">
        <f>ROUND(I327*H327,2)</f>
        <v>0</v>
      </c>
      <c r="BL327" s="17" t="s">
        <v>193</v>
      </c>
      <c r="BM327" s="143" t="s">
        <v>718</v>
      </c>
    </row>
    <row r="328" spans="2:65" s="1" customFormat="1" ht="16.5" customHeight="1">
      <c r="B328" s="32"/>
      <c r="C328" s="132" t="s">
        <v>719</v>
      </c>
      <c r="D328" s="132" t="s">
        <v>178</v>
      </c>
      <c r="E328" s="133" t="s">
        <v>720</v>
      </c>
      <c r="F328" s="134" t="s">
        <v>721</v>
      </c>
      <c r="G328" s="135" t="s">
        <v>364</v>
      </c>
      <c r="H328" s="136">
        <v>0.746</v>
      </c>
      <c r="I328" s="137"/>
      <c r="J328" s="138">
        <f>ROUND(I328*H328,2)</f>
        <v>0</v>
      </c>
      <c r="K328" s="134" t="s">
        <v>250</v>
      </c>
      <c r="L328" s="32"/>
      <c r="M328" s="139" t="s">
        <v>1</v>
      </c>
      <c r="N328" s="140" t="s">
        <v>42</v>
      </c>
      <c r="P328" s="141">
        <f>O328*H328</f>
        <v>0</v>
      </c>
      <c r="Q328" s="141">
        <v>1.05237</v>
      </c>
      <c r="R328" s="141">
        <f>Q328*H328</f>
        <v>0.78506801999999998</v>
      </c>
      <c r="S328" s="141">
        <v>0</v>
      </c>
      <c r="T328" s="142">
        <f>S328*H328</f>
        <v>0</v>
      </c>
      <c r="AR328" s="143" t="s">
        <v>193</v>
      </c>
      <c r="AT328" s="143" t="s">
        <v>178</v>
      </c>
      <c r="AU328" s="143" t="s">
        <v>87</v>
      </c>
      <c r="AY328" s="17" t="s">
        <v>175</v>
      </c>
      <c r="BE328" s="144">
        <f>IF(N328="základní",J328,0)</f>
        <v>0</v>
      </c>
      <c r="BF328" s="144">
        <f>IF(N328="snížená",J328,0)</f>
        <v>0</v>
      </c>
      <c r="BG328" s="144">
        <f>IF(N328="zákl. přenesená",J328,0)</f>
        <v>0</v>
      </c>
      <c r="BH328" s="144">
        <f>IF(N328="sníž. přenesená",J328,0)</f>
        <v>0</v>
      </c>
      <c r="BI328" s="144">
        <f>IF(N328="nulová",J328,0)</f>
        <v>0</v>
      </c>
      <c r="BJ328" s="17" t="s">
        <v>85</v>
      </c>
      <c r="BK328" s="144">
        <f>ROUND(I328*H328,2)</f>
        <v>0</v>
      </c>
      <c r="BL328" s="17" t="s">
        <v>193</v>
      </c>
      <c r="BM328" s="143" t="s">
        <v>722</v>
      </c>
    </row>
    <row r="329" spans="2:65" s="12" customFormat="1">
      <c r="B329" s="154"/>
      <c r="D329" s="145" t="s">
        <v>252</v>
      </c>
      <c r="E329" s="155" t="s">
        <v>1</v>
      </c>
      <c r="F329" s="156" t="s">
        <v>723</v>
      </c>
      <c r="H329" s="157">
        <v>0.746</v>
      </c>
      <c r="I329" s="158"/>
      <c r="L329" s="154"/>
      <c r="M329" s="159"/>
      <c r="T329" s="160"/>
      <c r="AT329" s="155" t="s">
        <v>252</v>
      </c>
      <c r="AU329" s="155" t="s">
        <v>87</v>
      </c>
      <c r="AV329" s="12" t="s">
        <v>87</v>
      </c>
      <c r="AW329" s="12" t="s">
        <v>32</v>
      </c>
      <c r="AX329" s="12" t="s">
        <v>85</v>
      </c>
      <c r="AY329" s="155" t="s">
        <v>175</v>
      </c>
    </row>
    <row r="330" spans="2:65" s="1" customFormat="1" ht="16.5" customHeight="1">
      <c r="B330" s="32"/>
      <c r="C330" s="132" t="s">
        <v>724</v>
      </c>
      <c r="D330" s="132" t="s">
        <v>178</v>
      </c>
      <c r="E330" s="133" t="s">
        <v>725</v>
      </c>
      <c r="F330" s="134" t="s">
        <v>726</v>
      </c>
      <c r="G330" s="135" t="s">
        <v>200</v>
      </c>
      <c r="H330" s="136">
        <v>17.707999999999998</v>
      </c>
      <c r="I330" s="137"/>
      <c r="J330" s="138">
        <f>ROUND(I330*H330,2)</f>
        <v>0</v>
      </c>
      <c r="K330" s="134" t="s">
        <v>250</v>
      </c>
      <c r="L330" s="32"/>
      <c r="M330" s="139" t="s">
        <v>1</v>
      </c>
      <c r="N330" s="140" t="s">
        <v>42</v>
      </c>
      <c r="P330" s="141">
        <f>O330*H330</f>
        <v>0</v>
      </c>
      <c r="Q330" s="141">
        <v>6.8479999999999999E-2</v>
      </c>
      <c r="R330" s="141">
        <f>Q330*H330</f>
        <v>1.2126438399999999</v>
      </c>
      <c r="S330" s="141">
        <v>0</v>
      </c>
      <c r="T330" s="142">
        <f>S330*H330</f>
        <v>0</v>
      </c>
      <c r="AR330" s="143" t="s">
        <v>193</v>
      </c>
      <c r="AT330" s="143" t="s">
        <v>178</v>
      </c>
      <c r="AU330" s="143" t="s">
        <v>87</v>
      </c>
      <c r="AY330" s="17" t="s">
        <v>175</v>
      </c>
      <c r="BE330" s="144">
        <f>IF(N330="základní",J330,0)</f>
        <v>0</v>
      </c>
      <c r="BF330" s="144">
        <f>IF(N330="snížená",J330,0)</f>
        <v>0</v>
      </c>
      <c r="BG330" s="144">
        <f>IF(N330="zákl. přenesená",J330,0)</f>
        <v>0</v>
      </c>
      <c r="BH330" s="144">
        <f>IF(N330="sníž. přenesená",J330,0)</f>
        <v>0</v>
      </c>
      <c r="BI330" s="144">
        <f>IF(N330="nulová",J330,0)</f>
        <v>0</v>
      </c>
      <c r="BJ330" s="17" t="s">
        <v>85</v>
      </c>
      <c r="BK330" s="144">
        <f>ROUND(I330*H330,2)</f>
        <v>0</v>
      </c>
      <c r="BL330" s="17" t="s">
        <v>193</v>
      </c>
      <c r="BM330" s="143" t="s">
        <v>727</v>
      </c>
    </row>
    <row r="331" spans="2:65" s="14" customFormat="1">
      <c r="B331" s="170"/>
      <c r="D331" s="145" t="s">
        <v>252</v>
      </c>
      <c r="E331" s="171" t="s">
        <v>1</v>
      </c>
      <c r="F331" s="172" t="s">
        <v>564</v>
      </c>
      <c r="H331" s="171" t="s">
        <v>1</v>
      </c>
      <c r="I331" s="173"/>
      <c r="L331" s="170"/>
      <c r="M331" s="174"/>
      <c r="T331" s="175"/>
      <c r="AT331" s="171" t="s">
        <v>252</v>
      </c>
      <c r="AU331" s="171" t="s">
        <v>87</v>
      </c>
      <c r="AV331" s="14" t="s">
        <v>85</v>
      </c>
      <c r="AW331" s="14" t="s">
        <v>32</v>
      </c>
      <c r="AX331" s="14" t="s">
        <v>77</v>
      </c>
      <c r="AY331" s="171" t="s">
        <v>175</v>
      </c>
    </row>
    <row r="332" spans="2:65" s="12" customFormat="1">
      <c r="B332" s="154"/>
      <c r="D332" s="145" t="s">
        <v>252</v>
      </c>
      <c r="E332" s="155" t="s">
        <v>1</v>
      </c>
      <c r="F332" s="156" t="s">
        <v>728</v>
      </c>
      <c r="H332" s="157">
        <v>10.608000000000001</v>
      </c>
      <c r="I332" s="158"/>
      <c r="L332" s="154"/>
      <c r="M332" s="159"/>
      <c r="T332" s="160"/>
      <c r="AT332" s="155" t="s">
        <v>252</v>
      </c>
      <c r="AU332" s="155" t="s">
        <v>87</v>
      </c>
      <c r="AV332" s="12" t="s">
        <v>87</v>
      </c>
      <c r="AW332" s="12" t="s">
        <v>32</v>
      </c>
      <c r="AX332" s="12" t="s">
        <v>77</v>
      </c>
      <c r="AY332" s="155" t="s">
        <v>175</v>
      </c>
    </row>
    <row r="333" spans="2:65" s="14" customFormat="1">
      <c r="B333" s="170"/>
      <c r="D333" s="145" t="s">
        <v>252</v>
      </c>
      <c r="E333" s="171" t="s">
        <v>1</v>
      </c>
      <c r="F333" s="172" t="s">
        <v>566</v>
      </c>
      <c r="H333" s="171" t="s">
        <v>1</v>
      </c>
      <c r="I333" s="173"/>
      <c r="L333" s="170"/>
      <c r="M333" s="174"/>
      <c r="T333" s="175"/>
      <c r="AT333" s="171" t="s">
        <v>252</v>
      </c>
      <c r="AU333" s="171" t="s">
        <v>87</v>
      </c>
      <c r="AV333" s="14" t="s">
        <v>85</v>
      </c>
      <c r="AW333" s="14" t="s">
        <v>32</v>
      </c>
      <c r="AX333" s="14" t="s">
        <v>77</v>
      </c>
      <c r="AY333" s="171" t="s">
        <v>175</v>
      </c>
    </row>
    <row r="334" spans="2:65" s="12" customFormat="1">
      <c r="B334" s="154"/>
      <c r="D334" s="145" t="s">
        <v>252</v>
      </c>
      <c r="E334" s="155" t="s">
        <v>1</v>
      </c>
      <c r="F334" s="156" t="s">
        <v>729</v>
      </c>
      <c r="H334" s="157">
        <v>7.1</v>
      </c>
      <c r="I334" s="158"/>
      <c r="L334" s="154"/>
      <c r="M334" s="159"/>
      <c r="T334" s="160"/>
      <c r="AT334" s="155" t="s">
        <v>252</v>
      </c>
      <c r="AU334" s="155" t="s">
        <v>87</v>
      </c>
      <c r="AV334" s="12" t="s">
        <v>87</v>
      </c>
      <c r="AW334" s="12" t="s">
        <v>32</v>
      </c>
      <c r="AX334" s="12" t="s">
        <v>77</v>
      </c>
      <c r="AY334" s="155" t="s">
        <v>175</v>
      </c>
    </row>
    <row r="335" spans="2:65" s="13" customFormat="1">
      <c r="B335" s="163"/>
      <c r="D335" s="145" t="s">
        <v>252</v>
      </c>
      <c r="E335" s="164" t="s">
        <v>1</v>
      </c>
      <c r="F335" s="165" t="s">
        <v>294</v>
      </c>
      <c r="H335" s="166">
        <v>17.707999999999998</v>
      </c>
      <c r="I335" s="167"/>
      <c r="L335" s="163"/>
      <c r="M335" s="168"/>
      <c r="T335" s="169"/>
      <c r="AT335" s="164" t="s">
        <v>252</v>
      </c>
      <c r="AU335" s="164" t="s">
        <v>87</v>
      </c>
      <c r="AV335" s="13" t="s">
        <v>193</v>
      </c>
      <c r="AW335" s="13" t="s">
        <v>32</v>
      </c>
      <c r="AX335" s="13" t="s">
        <v>85</v>
      </c>
      <c r="AY335" s="164" t="s">
        <v>175</v>
      </c>
    </row>
    <row r="336" spans="2:65" s="1" customFormat="1" ht="16.5" customHeight="1">
      <c r="B336" s="32"/>
      <c r="C336" s="132" t="s">
        <v>730</v>
      </c>
      <c r="D336" s="132" t="s">
        <v>178</v>
      </c>
      <c r="E336" s="133" t="s">
        <v>731</v>
      </c>
      <c r="F336" s="134" t="s">
        <v>732</v>
      </c>
      <c r="G336" s="135" t="s">
        <v>200</v>
      </c>
      <c r="H336" s="136">
        <v>376.84399999999999</v>
      </c>
      <c r="I336" s="137"/>
      <c r="J336" s="138">
        <f>ROUND(I336*H336,2)</f>
        <v>0</v>
      </c>
      <c r="K336" s="134" t="s">
        <v>250</v>
      </c>
      <c r="L336" s="32"/>
      <c r="M336" s="139" t="s">
        <v>1</v>
      </c>
      <c r="N336" s="140" t="s">
        <v>42</v>
      </c>
      <c r="P336" s="141">
        <f>O336*H336</f>
        <v>0</v>
      </c>
      <c r="Q336" s="141">
        <v>9.4479999999999995E-2</v>
      </c>
      <c r="R336" s="141">
        <f>Q336*H336</f>
        <v>35.604221119999998</v>
      </c>
      <c r="S336" s="141">
        <v>0</v>
      </c>
      <c r="T336" s="142">
        <f>S336*H336</f>
        <v>0</v>
      </c>
      <c r="AR336" s="143" t="s">
        <v>193</v>
      </c>
      <c r="AT336" s="143" t="s">
        <v>178</v>
      </c>
      <c r="AU336" s="143" t="s">
        <v>87</v>
      </c>
      <c r="AY336" s="17" t="s">
        <v>175</v>
      </c>
      <c r="BE336" s="144">
        <f>IF(N336="základní",J336,0)</f>
        <v>0</v>
      </c>
      <c r="BF336" s="144">
        <f>IF(N336="snížená",J336,0)</f>
        <v>0</v>
      </c>
      <c r="BG336" s="144">
        <f>IF(N336="zákl. přenesená",J336,0)</f>
        <v>0</v>
      </c>
      <c r="BH336" s="144">
        <f>IF(N336="sníž. přenesená",J336,0)</f>
        <v>0</v>
      </c>
      <c r="BI336" s="144">
        <f>IF(N336="nulová",J336,0)</f>
        <v>0</v>
      </c>
      <c r="BJ336" s="17" t="s">
        <v>85</v>
      </c>
      <c r="BK336" s="144">
        <f>ROUND(I336*H336,2)</f>
        <v>0</v>
      </c>
      <c r="BL336" s="17" t="s">
        <v>193</v>
      </c>
      <c r="BM336" s="143" t="s">
        <v>733</v>
      </c>
    </row>
    <row r="337" spans="2:65" s="14" customFormat="1">
      <c r="B337" s="170"/>
      <c r="D337" s="145" t="s">
        <v>252</v>
      </c>
      <c r="E337" s="171" t="s">
        <v>1</v>
      </c>
      <c r="F337" s="172" t="s">
        <v>564</v>
      </c>
      <c r="H337" s="171" t="s">
        <v>1</v>
      </c>
      <c r="I337" s="173"/>
      <c r="L337" s="170"/>
      <c r="M337" s="174"/>
      <c r="T337" s="175"/>
      <c r="AT337" s="171" t="s">
        <v>252</v>
      </c>
      <c r="AU337" s="171" t="s">
        <v>87</v>
      </c>
      <c r="AV337" s="14" t="s">
        <v>85</v>
      </c>
      <c r="AW337" s="14" t="s">
        <v>32</v>
      </c>
      <c r="AX337" s="14" t="s">
        <v>77</v>
      </c>
      <c r="AY337" s="171" t="s">
        <v>175</v>
      </c>
    </row>
    <row r="338" spans="2:65" s="12" customFormat="1">
      <c r="B338" s="154"/>
      <c r="D338" s="145" t="s">
        <v>252</v>
      </c>
      <c r="E338" s="155" t="s">
        <v>1</v>
      </c>
      <c r="F338" s="156" t="s">
        <v>734</v>
      </c>
      <c r="H338" s="157">
        <v>29.994</v>
      </c>
      <c r="I338" s="158"/>
      <c r="L338" s="154"/>
      <c r="M338" s="159"/>
      <c r="T338" s="160"/>
      <c r="AT338" s="155" t="s">
        <v>252</v>
      </c>
      <c r="AU338" s="155" t="s">
        <v>87</v>
      </c>
      <c r="AV338" s="12" t="s">
        <v>87</v>
      </c>
      <c r="AW338" s="12" t="s">
        <v>32</v>
      </c>
      <c r="AX338" s="12" t="s">
        <v>77</v>
      </c>
      <c r="AY338" s="155" t="s">
        <v>175</v>
      </c>
    </row>
    <row r="339" spans="2:65" s="12" customFormat="1">
      <c r="B339" s="154"/>
      <c r="D339" s="145" t="s">
        <v>252</v>
      </c>
      <c r="E339" s="155" t="s">
        <v>1</v>
      </c>
      <c r="F339" s="156" t="s">
        <v>735</v>
      </c>
      <c r="H339" s="157">
        <v>4.6050000000000004</v>
      </c>
      <c r="I339" s="158"/>
      <c r="L339" s="154"/>
      <c r="M339" s="159"/>
      <c r="T339" s="160"/>
      <c r="AT339" s="155" t="s">
        <v>252</v>
      </c>
      <c r="AU339" s="155" t="s">
        <v>87</v>
      </c>
      <c r="AV339" s="12" t="s">
        <v>87</v>
      </c>
      <c r="AW339" s="12" t="s">
        <v>32</v>
      </c>
      <c r="AX339" s="12" t="s">
        <v>77</v>
      </c>
      <c r="AY339" s="155" t="s">
        <v>175</v>
      </c>
    </row>
    <row r="340" spans="2:65" s="12" customFormat="1">
      <c r="B340" s="154"/>
      <c r="D340" s="145" t="s">
        <v>252</v>
      </c>
      <c r="E340" s="155" t="s">
        <v>1</v>
      </c>
      <c r="F340" s="156" t="s">
        <v>736</v>
      </c>
      <c r="H340" s="157">
        <v>31.254000000000001</v>
      </c>
      <c r="I340" s="158"/>
      <c r="L340" s="154"/>
      <c r="M340" s="159"/>
      <c r="T340" s="160"/>
      <c r="AT340" s="155" t="s">
        <v>252</v>
      </c>
      <c r="AU340" s="155" t="s">
        <v>87</v>
      </c>
      <c r="AV340" s="12" t="s">
        <v>87</v>
      </c>
      <c r="AW340" s="12" t="s">
        <v>32</v>
      </c>
      <c r="AX340" s="12" t="s">
        <v>77</v>
      </c>
      <c r="AY340" s="155" t="s">
        <v>175</v>
      </c>
    </row>
    <row r="341" spans="2:65" s="12" customFormat="1">
      <c r="B341" s="154"/>
      <c r="D341" s="145" t="s">
        <v>252</v>
      </c>
      <c r="E341" s="155" t="s">
        <v>1</v>
      </c>
      <c r="F341" s="156" t="s">
        <v>737</v>
      </c>
      <c r="H341" s="157">
        <v>15.311999999999999</v>
      </c>
      <c r="I341" s="158"/>
      <c r="L341" s="154"/>
      <c r="M341" s="159"/>
      <c r="T341" s="160"/>
      <c r="AT341" s="155" t="s">
        <v>252</v>
      </c>
      <c r="AU341" s="155" t="s">
        <v>87</v>
      </c>
      <c r="AV341" s="12" t="s">
        <v>87</v>
      </c>
      <c r="AW341" s="12" t="s">
        <v>32</v>
      </c>
      <c r="AX341" s="12" t="s">
        <v>77</v>
      </c>
      <c r="AY341" s="155" t="s">
        <v>175</v>
      </c>
    </row>
    <row r="342" spans="2:65" s="12" customFormat="1">
      <c r="B342" s="154"/>
      <c r="D342" s="145" t="s">
        <v>252</v>
      </c>
      <c r="E342" s="155" t="s">
        <v>1</v>
      </c>
      <c r="F342" s="156" t="s">
        <v>738</v>
      </c>
      <c r="H342" s="157">
        <v>114.318</v>
      </c>
      <c r="I342" s="158"/>
      <c r="L342" s="154"/>
      <c r="M342" s="159"/>
      <c r="T342" s="160"/>
      <c r="AT342" s="155" t="s">
        <v>252</v>
      </c>
      <c r="AU342" s="155" t="s">
        <v>87</v>
      </c>
      <c r="AV342" s="12" t="s">
        <v>87</v>
      </c>
      <c r="AW342" s="12" t="s">
        <v>32</v>
      </c>
      <c r="AX342" s="12" t="s">
        <v>77</v>
      </c>
      <c r="AY342" s="155" t="s">
        <v>175</v>
      </c>
    </row>
    <row r="343" spans="2:65" s="12" customFormat="1">
      <c r="B343" s="154"/>
      <c r="D343" s="145" t="s">
        <v>252</v>
      </c>
      <c r="E343" s="155" t="s">
        <v>1</v>
      </c>
      <c r="F343" s="156" t="s">
        <v>739</v>
      </c>
      <c r="H343" s="157">
        <v>8.6159999999999997</v>
      </c>
      <c r="I343" s="158"/>
      <c r="L343" s="154"/>
      <c r="M343" s="159"/>
      <c r="T343" s="160"/>
      <c r="AT343" s="155" t="s">
        <v>252</v>
      </c>
      <c r="AU343" s="155" t="s">
        <v>87</v>
      </c>
      <c r="AV343" s="12" t="s">
        <v>87</v>
      </c>
      <c r="AW343" s="12" t="s">
        <v>32</v>
      </c>
      <c r="AX343" s="12" t="s">
        <v>77</v>
      </c>
      <c r="AY343" s="155" t="s">
        <v>175</v>
      </c>
    </row>
    <row r="344" spans="2:65" s="15" customFormat="1">
      <c r="B344" s="176"/>
      <c r="D344" s="145" t="s">
        <v>252</v>
      </c>
      <c r="E344" s="177" t="s">
        <v>1</v>
      </c>
      <c r="F344" s="178" t="s">
        <v>339</v>
      </c>
      <c r="H344" s="179">
        <v>204.09899999999999</v>
      </c>
      <c r="I344" s="180"/>
      <c r="L344" s="176"/>
      <c r="M344" s="181"/>
      <c r="T344" s="182"/>
      <c r="AT344" s="177" t="s">
        <v>252</v>
      </c>
      <c r="AU344" s="177" t="s">
        <v>87</v>
      </c>
      <c r="AV344" s="15" t="s">
        <v>187</v>
      </c>
      <c r="AW344" s="15" t="s">
        <v>32</v>
      </c>
      <c r="AX344" s="15" t="s">
        <v>77</v>
      </c>
      <c r="AY344" s="177" t="s">
        <v>175</v>
      </c>
    </row>
    <row r="345" spans="2:65" s="14" customFormat="1">
      <c r="B345" s="170"/>
      <c r="D345" s="145" t="s">
        <v>252</v>
      </c>
      <c r="E345" s="171" t="s">
        <v>1</v>
      </c>
      <c r="F345" s="172" t="s">
        <v>566</v>
      </c>
      <c r="H345" s="171" t="s">
        <v>1</v>
      </c>
      <c r="I345" s="173"/>
      <c r="L345" s="170"/>
      <c r="M345" s="174"/>
      <c r="T345" s="175"/>
      <c r="AT345" s="171" t="s">
        <v>252</v>
      </c>
      <c r="AU345" s="171" t="s">
        <v>87</v>
      </c>
      <c r="AV345" s="14" t="s">
        <v>85</v>
      </c>
      <c r="AW345" s="14" t="s">
        <v>32</v>
      </c>
      <c r="AX345" s="14" t="s">
        <v>77</v>
      </c>
      <c r="AY345" s="171" t="s">
        <v>175</v>
      </c>
    </row>
    <row r="346" spans="2:65" s="12" customFormat="1">
      <c r="B346" s="154"/>
      <c r="D346" s="145" t="s">
        <v>252</v>
      </c>
      <c r="E346" s="155" t="s">
        <v>1</v>
      </c>
      <c r="F346" s="156" t="s">
        <v>740</v>
      </c>
      <c r="H346" s="157">
        <v>3.1949999999999998</v>
      </c>
      <c r="I346" s="158"/>
      <c r="L346" s="154"/>
      <c r="M346" s="159"/>
      <c r="T346" s="160"/>
      <c r="AT346" s="155" t="s">
        <v>252</v>
      </c>
      <c r="AU346" s="155" t="s">
        <v>87</v>
      </c>
      <c r="AV346" s="12" t="s">
        <v>87</v>
      </c>
      <c r="AW346" s="12" t="s">
        <v>32</v>
      </c>
      <c r="AX346" s="12" t="s">
        <v>77</v>
      </c>
      <c r="AY346" s="155" t="s">
        <v>175</v>
      </c>
    </row>
    <row r="347" spans="2:65" s="12" customFormat="1">
      <c r="B347" s="154"/>
      <c r="D347" s="145" t="s">
        <v>252</v>
      </c>
      <c r="E347" s="155" t="s">
        <v>1</v>
      </c>
      <c r="F347" s="156" t="s">
        <v>741</v>
      </c>
      <c r="H347" s="157">
        <v>41.58</v>
      </c>
      <c r="I347" s="158"/>
      <c r="L347" s="154"/>
      <c r="M347" s="159"/>
      <c r="T347" s="160"/>
      <c r="AT347" s="155" t="s">
        <v>252</v>
      </c>
      <c r="AU347" s="155" t="s">
        <v>87</v>
      </c>
      <c r="AV347" s="12" t="s">
        <v>87</v>
      </c>
      <c r="AW347" s="12" t="s">
        <v>32</v>
      </c>
      <c r="AX347" s="12" t="s">
        <v>77</v>
      </c>
      <c r="AY347" s="155" t="s">
        <v>175</v>
      </c>
    </row>
    <row r="348" spans="2:65" s="12" customFormat="1">
      <c r="B348" s="154"/>
      <c r="D348" s="145" t="s">
        <v>252</v>
      </c>
      <c r="E348" s="155" t="s">
        <v>1</v>
      </c>
      <c r="F348" s="156" t="s">
        <v>742</v>
      </c>
      <c r="H348" s="157">
        <v>15.39</v>
      </c>
      <c r="I348" s="158"/>
      <c r="L348" s="154"/>
      <c r="M348" s="159"/>
      <c r="T348" s="160"/>
      <c r="AT348" s="155" t="s">
        <v>252</v>
      </c>
      <c r="AU348" s="155" t="s">
        <v>87</v>
      </c>
      <c r="AV348" s="12" t="s">
        <v>87</v>
      </c>
      <c r="AW348" s="12" t="s">
        <v>32</v>
      </c>
      <c r="AX348" s="12" t="s">
        <v>77</v>
      </c>
      <c r="AY348" s="155" t="s">
        <v>175</v>
      </c>
    </row>
    <row r="349" spans="2:65" s="12" customFormat="1">
      <c r="B349" s="154"/>
      <c r="D349" s="145" t="s">
        <v>252</v>
      </c>
      <c r="E349" s="155" t="s">
        <v>1</v>
      </c>
      <c r="F349" s="156" t="s">
        <v>743</v>
      </c>
      <c r="H349" s="157">
        <v>112.58</v>
      </c>
      <c r="I349" s="158"/>
      <c r="L349" s="154"/>
      <c r="M349" s="159"/>
      <c r="T349" s="160"/>
      <c r="AT349" s="155" t="s">
        <v>252</v>
      </c>
      <c r="AU349" s="155" t="s">
        <v>87</v>
      </c>
      <c r="AV349" s="12" t="s">
        <v>87</v>
      </c>
      <c r="AW349" s="12" t="s">
        <v>32</v>
      </c>
      <c r="AX349" s="12" t="s">
        <v>77</v>
      </c>
      <c r="AY349" s="155" t="s">
        <v>175</v>
      </c>
    </row>
    <row r="350" spans="2:65" s="15" customFormat="1">
      <c r="B350" s="176"/>
      <c r="D350" s="145" t="s">
        <v>252</v>
      </c>
      <c r="E350" s="177" t="s">
        <v>1</v>
      </c>
      <c r="F350" s="178" t="s">
        <v>339</v>
      </c>
      <c r="H350" s="179">
        <v>172.745</v>
      </c>
      <c r="I350" s="180"/>
      <c r="L350" s="176"/>
      <c r="M350" s="181"/>
      <c r="T350" s="182"/>
      <c r="AT350" s="177" t="s">
        <v>252</v>
      </c>
      <c r="AU350" s="177" t="s">
        <v>87</v>
      </c>
      <c r="AV350" s="15" t="s">
        <v>187</v>
      </c>
      <c r="AW350" s="15" t="s">
        <v>32</v>
      </c>
      <c r="AX350" s="15" t="s">
        <v>77</v>
      </c>
      <c r="AY350" s="177" t="s">
        <v>175</v>
      </c>
    </row>
    <row r="351" spans="2:65" s="13" customFormat="1">
      <c r="B351" s="163"/>
      <c r="D351" s="145" t="s">
        <v>252</v>
      </c>
      <c r="E351" s="164" t="s">
        <v>1</v>
      </c>
      <c r="F351" s="165" t="s">
        <v>294</v>
      </c>
      <c r="H351" s="166">
        <v>376.84399999999999</v>
      </c>
      <c r="I351" s="167"/>
      <c r="L351" s="163"/>
      <c r="M351" s="168"/>
      <c r="T351" s="169"/>
      <c r="AT351" s="164" t="s">
        <v>252</v>
      </c>
      <c r="AU351" s="164" t="s">
        <v>87</v>
      </c>
      <c r="AV351" s="13" t="s">
        <v>193</v>
      </c>
      <c r="AW351" s="13" t="s">
        <v>32</v>
      </c>
      <c r="AX351" s="13" t="s">
        <v>85</v>
      </c>
      <c r="AY351" s="164" t="s">
        <v>175</v>
      </c>
    </row>
    <row r="352" spans="2:65" s="1" customFormat="1" ht="16.5" customHeight="1">
      <c r="B352" s="32"/>
      <c r="C352" s="132" t="s">
        <v>744</v>
      </c>
      <c r="D352" s="132" t="s">
        <v>178</v>
      </c>
      <c r="E352" s="133" t="s">
        <v>745</v>
      </c>
      <c r="F352" s="134" t="s">
        <v>746</v>
      </c>
      <c r="G352" s="135" t="s">
        <v>318</v>
      </c>
      <c r="H352" s="136">
        <v>169.49</v>
      </c>
      <c r="I352" s="137"/>
      <c r="J352" s="138">
        <f>ROUND(I352*H352,2)</f>
        <v>0</v>
      </c>
      <c r="K352" s="134" t="s">
        <v>250</v>
      </c>
      <c r="L352" s="32"/>
      <c r="M352" s="139" t="s">
        <v>1</v>
      </c>
      <c r="N352" s="140" t="s">
        <v>42</v>
      </c>
      <c r="P352" s="141">
        <f>O352*H352</f>
        <v>0</v>
      </c>
      <c r="Q352" s="141">
        <v>2.0000000000000001E-4</v>
      </c>
      <c r="R352" s="141">
        <f>Q352*H352</f>
        <v>3.3898000000000005E-2</v>
      </c>
      <c r="S352" s="141">
        <v>0</v>
      </c>
      <c r="T352" s="142">
        <f>S352*H352</f>
        <v>0</v>
      </c>
      <c r="AR352" s="143" t="s">
        <v>193</v>
      </c>
      <c r="AT352" s="143" t="s">
        <v>178</v>
      </c>
      <c r="AU352" s="143" t="s">
        <v>87</v>
      </c>
      <c r="AY352" s="17" t="s">
        <v>175</v>
      </c>
      <c r="BE352" s="144">
        <f>IF(N352="základní",J352,0)</f>
        <v>0</v>
      </c>
      <c r="BF352" s="144">
        <f>IF(N352="snížená",J352,0)</f>
        <v>0</v>
      </c>
      <c r="BG352" s="144">
        <f>IF(N352="zákl. přenesená",J352,0)</f>
        <v>0</v>
      </c>
      <c r="BH352" s="144">
        <f>IF(N352="sníž. přenesená",J352,0)</f>
        <v>0</v>
      </c>
      <c r="BI352" s="144">
        <f>IF(N352="nulová",J352,0)</f>
        <v>0</v>
      </c>
      <c r="BJ352" s="17" t="s">
        <v>85</v>
      </c>
      <c r="BK352" s="144">
        <f>ROUND(I352*H352,2)</f>
        <v>0</v>
      </c>
      <c r="BL352" s="17" t="s">
        <v>193</v>
      </c>
      <c r="BM352" s="143" t="s">
        <v>747</v>
      </c>
    </row>
    <row r="353" spans="2:65" s="12" customFormat="1">
      <c r="B353" s="154"/>
      <c r="D353" s="145" t="s">
        <v>252</v>
      </c>
      <c r="E353" s="155" t="s">
        <v>1</v>
      </c>
      <c r="F353" s="156" t="s">
        <v>748</v>
      </c>
      <c r="H353" s="157">
        <v>87.84</v>
      </c>
      <c r="I353" s="158"/>
      <c r="L353" s="154"/>
      <c r="M353" s="159"/>
      <c r="T353" s="160"/>
      <c r="AT353" s="155" t="s">
        <v>252</v>
      </c>
      <c r="AU353" s="155" t="s">
        <v>87</v>
      </c>
      <c r="AV353" s="12" t="s">
        <v>87</v>
      </c>
      <c r="AW353" s="12" t="s">
        <v>32</v>
      </c>
      <c r="AX353" s="12" t="s">
        <v>77</v>
      </c>
      <c r="AY353" s="155" t="s">
        <v>175</v>
      </c>
    </row>
    <row r="354" spans="2:65" s="12" customFormat="1">
      <c r="B354" s="154"/>
      <c r="D354" s="145" t="s">
        <v>252</v>
      </c>
      <c r="E354" s="155" t="s">
        <v>1</v>
      </c>
      <c r="F354" s="156" t="s">
        <v>749</v>
      </c>
      <c r="H354" s="157">
        <v>81.650000000000006</v>
      </c>
      <c r="I354" s="158"/>
      <c r="L354" s="154"/>
      <c r="M354" s="159"/>
      <c r="T354" s="160"/>
      <c r="AT354" s="155" t="s">
        <v>252</v>
      </c>
      <c r="AU354" s="155" t="s">
        <v>87</v>
      </c>
      <c r="AV354" s="12" t="s">
        <v>87</v>
      </c>
      <c r="AW354" s="12" t="s">
        <v>32</v>
      </c>
      <c r="AX354" s="12" t="s">
        <v>77</v>
      </c>
      <c r="AY354" s="155" t="s">
        <v>175</v>
      </c>
    </row>
    <row r="355" spans="2:65" s="13" customFormat="1">
      <c r="B355" s="163"/>
      <c r="D355" s="145" t="s">
        <v>252</v>
      </c>
      <c r="E355" s="164" t="s">
        <v>1</v>
      </c>
      <c r="F355" s="165" t="s">
        <v>294</v>
      </c>
      <c r="H355" s="166">
        <v>169.49</v>
      </c>
      <c r="I355" s="167"/>
      <c r="L355" s="163"/>
      <c r="M355" s="168"/>
      <c r="T355" s="169"/>
      <c r="AT355" s="164" t="s">
        <v>252</v>
      </c>
      <c r="AU355" s="164" t="s">
        <v>87</v>
      </c>
      <c r="AV355" s="13" t="s">
        <v>193</v>
      </c>
      <c r="AW355" s="13" t="s">
        <v>32</v>
      </c>
      <c r="AX355" s="13" t="s">
        <v>85</v>
      </c>
      <c r="AY355" s="164" t="s">
        <v>175</v>
      </c>
    </row>
    <row r="356" spans="2:65" s="1" customFormat="1" ht="16.5" customHeight="1">
      <c r="B356" s="32"/>
      <c r="C356" s="132" t="s">
        <v>750</v>
      </c>
      <c r="D356" s="132" t="s">
        <v>178</v>
      </c>
      <c r="E356" s="133" t="s">
        <v>751</v>
      </c>
      <c r="F356" s="134" t="s">
        <v>752</v>
      </c>
      <c r="G356" s="135" t="s">
        <v>200</v>
      </c>
      <c r="H356" s="136">
        <v>46.981999999999999</v>
      </c>
      <c r="I356" s="137"/>
      <c r="J356" s="138">
        <f>ROUND(I356*H356,2)</f>
        <v>0</v>
      </c>
      <c r="K356" s="134" t="s">
        <v>250</v>
      </c>
      <c r="L356" s="32"/>
      <c r="M356" s="139" t="s">
        <v>1</v>
      </c>
      <c r="N356" s="140" t="s">
        <v>42</v>
      </c>
      <c r="P356" s="141">
        <f>O356*H356</f>
        <v>0</v>
      </c>
      <c r="Q356" s="141">
        <v>6.4519999999999994E-2</v>
      </c>
      <c r="R356" s="141">
        <f>Q356*H356</f>
        <v>3.0312786399999996</v>
      </c>
      <c r="S356" s="141">
        <v>0</v>
      </c>
      <c r="T356" s="142">
        <f>S356*H356</f>
        <v>0</v>
      </c>
      <c r="AR356" s="143" t="s">
        <v>193</v>
      </c>
      <c r="AT356" s="143" t="s">
        <v>178</v>
      </c>
      <c r="AU356" s="143" t="s">
        <v>87</v>
      </c>
      <c r="AY356" s="17" t="s">
        <v>175</v>
      </c>
      <c r="BE356" s="144">
        <f>IF(N356="základní",J356,0)</f>
        <v>0</v>
      </c>
      <c r="BF356" s="144">
        <f>IF(N356="snížená",J356,0)</f>
        <v>0</v>
      </c>
      <c r="BG356" s="144">
        <f>IF(N356="zákl. přenesená",J356,0)</f>
        <v>0</v>
      </c>
      <c r="BH356" s="144">
        <f>IF(N356="sníž. přenesená",J356,0)</f>
        <v>0</v>
      </c>
      <c r="BI356" s="144">
        <f>IF(N356="nulová",J356,0)</f>
        <v>0</v>
      </c>
      <c r="BJ356" s="17" t="s">
        <v>85</v>
      </c>
      <c r="BK356" s="144">
        <f>ROUND(I356*H356,2)</f>
        <v>0</v>
      </c>
      <c r="BL356" s="17" t="s">
        <v>193</v>
      </c>
      <c r="BM356" s="143" t="s">
        <v>753</v>
      </c>
    </row>
    <row r="357" spans="2:65" s="14" customFormat="1">
      <c r="B357" s="170"/>
      <c r="D357" s="145" t="s">
        <v>252</v>
      </c>
      <c r="E357" s="171" t="s">
        <v>1</v>
      </c>
      <c r="F357" s="172" t="s">
        <v>564</v>
      </c>
      <c r="H357" s="171" t="s">
        <v>1</v>
      </c>
      <c r="I357" s="173"/>
      <c r="L357" s="170"/>
      <c r="M357" s="174"/>
      <c r="T357" s="175"/>
      <c r="AT357" s="171" t="s">
        <v>252</v>
      </c>
      <c r="AU357" s="171" t="s">
        <v>87</v>
      </c>
      <c r="AV357" s="14" t="s">
        <v>85</v>
      </c>
      <c r="AW357" s="14" t="s">
        <v>32</v>
      </c>
      <c r="AX357" s="14" t="s">
        <v>77</v>
      </c>
      <c r="AY357" s="171" t="s">
        <v>175</v>
      </c>
    </row>
    <row r="358" spans="2:65" s="12" customFormat="1">
      <c r="B358" s="154"/>
      <c r="D358" s="145" t="s">
        <v>252</v>
      </c>
      <c r="E358" s="155" t="s">
        <v>1</v>
      </c>
      <c r="F358" s="156" t="s">
        <v>754</v>
      </c>
      <c r="H358" s="157">
        <v>3.7050000000000001</v>
      </c>
      <c r="I358" s="158"/>
      <c r="L358" s="154"/>
      <c r="M358" s="159"/>
      <c r="T358" s="160"/>
      <c r="AT358" s="155" t="s">
        <v>252</v>
      </c>
      <c r="AU358" s="155" t="s">
        <v>87</v>
      </c>
      <c r="AV358" s="12" t="s">
        <v>87</v>
      </c>
      <c r="AW358" s="12" t="s">
        <v>32</v>
      </c>
      <c r="AX358" s="12" t="s">
        <v>77</v>
      </c>
      <c r="AY358" s="155" t="s">
        <v>175</v>
      </c>
    </row>
    <row r="359" spans="2:65" s="12" customFormat="1">
      <c r="B359" s="154"/>
      <c r="D359" s="145" t="s">
        <v>252</v>
      </c>
      <c r="E359" s="155" t="s">
        <v>1</v>
      </c>
      <c r="F359" s="156" t="s">
        <v>755</v>
      </c>
      <c r="H359" s="157">
        <v>3.294</v>
      </c>
      <c r="I359" s="158"/>
      <c r="L359" s="154"/>
      <c r="M359" s="159"/>
      <c r="T359" s="160"/>
      <c r="AT359" s="155" t="s">
        <v>252</v>
      </c>
      <c r="AU359" s="155" t="s">
        <v>87</v>
      </c>
      <c r="AV359" s="12" t="s">
        <v>87</v>
      </c>
      <c r="AW359" s="12" t="s">
        <v>32</v>
      </c>
      <c r="AX359" s="12" t="s">
        <v>77</v>
      </c>
      <c r="AY359" s="155" t="s">
        <v>175</v>
      </c>
    </row>
    <row r="360" spans="2:65" s="12" customFormat="1">
      <c r="B360" s="154"/>
      <c r="D360" s="145" t="s">
        <v>252</v>
      </c>
      <c r="E360" s="155" t="s">
        <v>1</v>
      </c>
      <c r="F360" s="156" t="s">
        <v>756</v>
      </c>
      <c r="H360" s="157">
        <v>3.7050000000000001</v>
      </c>
      <c r="I360" s="158"/>
      <c r="L360" s="154"/>
      <c r="M360" s="159"/>
      <c r="T360" s="160"/>
      <c r="AT360" s="155" t="s">
        <v>252</v>
      </c>
      <c r="AU360" s="155" t="s">
        <v>87</v>
      </c>
      <c r="AV360" s="12" t="s">
        <v>87</v>
      </c>
      <c r="AW360" s="12" t="s">
        <v>32</v>
      </c>
      <c r="AX360" s="12" t="s">
        <v>77</v>
      </c>
      <c r="AY360" s="155" t="s">
        <v>175</v>
      </c>
    </row>
    <row r="361" spans="2:65" s="12" customFormat="1">
      <c r="B361" s="154"/>
      <c r="D361" s="145" t="s">
        <v>252</v>
      </c>
      <c r="E361" s="155" t="s">
        <v>1</v>
      </c>
      <c r="F361" s="156" t="s">
        <v>757</v>
      </c>
      <c r="H361" s="157">
        <v>4.758</v>
      </c>
      <c r="I361" s="158"/>
      <c r="L361" s="154"/>
      <c r="M361" s="159"/>
      <c r="T361" s="160"/>
      <c r="AT361" s="155" t="s">
        <v>252</v>
      </c>
      <c r="AU361" s="155" t="s">
        <v>87</v>
      </c>
      <c r="AV361" s="12" t="s">
        <v>87</v>
      </c>
      <c r="AW361" s="12" t="s">
        <v>32</v>
      </c>
      <c r="AX361" s="12" t="s">
        <v>77</v>
      </c>
      <c r="AY361" s="155" t="s">
        <v>175</v>
      </c>
    </row>
    <row r="362" spans="2:65" s="12" customFormat="1">
      <c r="B362" s="154"/>
      <c r="D362" s="145" t="s">
        <v>252</v>
      </c>
      <c r="E362" s="155" t="s">
        <v>1</v>
      </c>
      <c r="F362" s="156" t="s">
        <v>758</v>
      </c>
      <c r="H362" s="157">
        <v>7.32</v>
      </c>
      <c r="I362" s="158"/>
      <c r="L362" s="154"/>
      <c r="M362" s="159"/>
      <c r="T362" s="160"/>
      <c r="AT362" s="155" t="s">
        <v>252</v>
      </c>
      <c r="AU362" s="155" t="s">
        <v>87</v>
      </c>
      <c r="AV362" s="12" t="s">
        <v>87</v>
      </c>
      <c r="AW362" s="12" t="s">
        <v>32</v>
      </c>
      <c r="AX362" s="12" t="s">
        <v>77</v>
      </c>
      <c r="AY362" s="155" t="s">
        <v>175</v>
      </c>
    </row>
    <row r="363" spans="2:65" s="15" customFormat="1">
      <c r="B363" s="176"/>
      <c r="D363" s="145" t="s">
        <v>252</v>
      </c>
      <c r="E363" s="177" t="s">
        <v>1</v>
      </c>
      <c r="F363" s="178" t="s">
        <v>339</v>
      </c>
      <c r="H363" s="179">
        <v>22.782</v>
      </c>
      <c r="I363" s="180"/>
      <c r="L363" s="176"/>
      <c r="M363" s="181"/>
      <c r="T363" s="182"/>
      <c r="AT363" s="177" t="s">
        <v>252</v>
      </c>
      <c r="AU363" s="177" t="s">
        <v>87</v>
      </c>
      <c r="AV363" s="15" t="s">
        <v>187</v>
      </c>
      <c r="AW363" s="15" t="s">
        <v>32</v>
      </c>
      <c r="AX363" s="15" t="s">
        <v>77</v>
      </c>
      <c r="AY363" s="177" t="s">
        <v>175</v>
      </c>
    </row>
    <row r="364" spans="2:65" s="14" customFormat="1">
      <c r="B364" s="170"/>
      <c r="D364" s="145" t="s">
        <v>252</v>
      </c>
      <c r="E364" s="171" t="s">
        <v>1</v>
      </c>
      <c r="F364" s="172" t="s">
        <v>566</v>
      </c>
      <c r="H364" s="171" t="s">
        <v>1</v>
      </c>
      <c r="I364" s="173"/>
      <c r="L364" s="170"/>
      <c r="M364" s="174"/>
      <c r="T364" s="175"/>
      <c r="AT364" s="171" t="s">
        <v>252</v>
      </c>
      <c r="AU364" s="171" t="s">
        <v>87</v>
      </c>
      <c r="AV364" s="14" t="s">
        <v>85</v>
      </c>
      <c r="AW364" s="14" t="s">
        <v>32</v>
      </c>
      <c r="AX364" s="14" t="s">
        <v>77</v>
      </c>
      <c r="AY364" s="171" t="s">
        <v>175</v>
      </c>
    </row>
    <row r="365" spans="2:65" s="12" customFormat="1">
      <c r="B365" s="154"/>
      <c r="D365" s="145" t="s">
        <v>252</v>
      </c>
      <c r="E365" s="155" t="s">
        <v>1</v>
      </c>
      <c r="F365" s="156" t="s">
        <v>759</v>
      </c>
      <c r="H365" s="157">
        <v>3.2549999999999999</v>
      </c>
      <c r="I365" s="158"/>
      <c r="L365" s="154"/>
      <c r="M365" s="159"/>
      <c r="T365" s="160"/>
      <c r="AT365" s="155" t="s">
        <v>252</v>
      </c>
      <c r="AU365" s="155" t="s">
        <v>87</v>
      </c>
      <c r="AV365" s="12" t="s">
        <v>87</v>
      </c>
      <c r="AW365" s="12" t="s">
        <v>32</v>
      </c>
      <c r="AX365" s="12" t="s">
        <v>77</v>
      </c>
      <c r="AY365" s="155" t="s">
        <v>175</v>
      </c>
    </row>
    <row r="366" spans="2:65" s="12" customFormat="1">
      <c r="B366" s="154"/>
      <c r="D366" s="145" t="s">
        <v>252</v>
      </c>
      <c r="E366" s="155" t="s">
        <v>1</v>
      </c>
      <c r="F366" s="156" t="s">
        <v>760</v>
      </c>
      <c r="H366" s="157">
        <v>3.3149999999999999</v>
      </c>
      <c r="I366" s="158"/>
      <c r="L366" s="154"/>
      <c r="M366" s="159"/>
      <c r="T366" s="160"/>
      <c r="AT366" s="155" t="s">
        <v>252</v>
      </c>
      <c r="AU366" s="155" t="s">
        <v>87</v>
      </c>
      <c r="AV366" s="12" t="s">
        <v>87</v>
      </c>
      <c r="AW366" s="12" t="s">
        <v>32</v>
      </c>
      <c r="AX366" s="12" t="s">
        <v>77</v>
      </c>
      <c r="AY366" s="155" t="s">
        <v>175</v>
      </c>
    </row>
    <row r="367" spans="2:65" s="12" customFormat="1">
      <c r="B367" s="154"/>
      <c r="D367" s="145" t="s">
        <v>252</v>
      </c>
      <c r="E367" s="155" t="s">
        <v>1</v>
      </c>
      <c r="F367" s="156" t="s">
        <v>761</v>
      </c>
      <c r="H367" s="157">
        <v>3.3149999999999999</v>
      </c>
      <c r="I367" s="158"/>
      <c r="L367" s="154"/>
      <c r="M367" s="159"/>
      <c r="T367" s="160"/>
      <c r="AT367" s="155" t="s">
        <v>252</v>
      </c>
      <c r="AU367" s="155" t="s">
        <v>87</v>
      </c>
      <c r="AV367" s="12" t="s">
        <v>87</v>
      </c>
      <c r="AW367" s="12" t="s">
        <v>32</v>
      </c>
      <c r="AX367" s="12" t="s">
        <v>77</v>
      </c>
      <c r="AY367" s="155" t="s">
        <v>175</v>
      </c>
    </row>
    <row r="368" spans="2:65" s="12" customFormat="1">
      <c r="B368" s="154"/>
      <c r="D368" s="145" t="s">
        <v>252</v>
      </c>
      <c r="E368" s="155" t="s">
        <v>1</v>
      </c>
      <c r="F368" s="156" t="s">
        <v>762</v>
      </c>
      <c r="H368" s="157">
        <v>4.6150000000000002</v>
      </c>
      <c r="I368" s="158"/>
      <c r="L368" s="154"/>
      <c r="M368" s="159"/>
      <c r="T368" s="160"/>
      <c r="AT368" s="155" t="s">
        <v>252</v>
      </c>
      <c r="AU368" s="155" t="s">
        <v>87</v>
      </c>
      <c r="AV368" s="12" t="s">
        <v>87</v>
      </c>
      <c r="AW368" s="12" t="s">
        <v>32</v>
      </c>
      <c r="AX368" s="12" t="s">
        <v>77</v>
      </c>
      <c r="AY368" s="155" t="s">
        <v>175</v>
      </c>
    </row>
    <row r="369" spans="2:65" s="12" customFormat="1">
      <c r="B369" s="154"/>
      <c r="D369" s="145" t="s">
        <v>252</v>
      </c>
      <c r="E369" s="155" t="s">
        <v>1</v>
      </c>
      <c r="F369" s="156" t="s">
        <v>763</v>
      </c>
      <c r="H369" s="157">
        <v>7.1</v>
      </c>
      <c r="I369" s="158"/>
      <c r="L369" s="154"/>
      <c r="M369" s="159"/>
      <c r="T369" s="160"/>
      <c r="AT369" s="155" t="s">
        <v>252</v>
      </c>
      <c r="AU369" s="155" t="s">
        <v>87</v>
      </c>
      <c r="AV369" s="12" t="s">
        <v>87</v>
      </c>
      <c r="AW369" s="12" t="s">
        <v>32</v>
      </c>
      <c r="AX369" s="12" t="s">
        <v>77</v>
      </c>
      <c r="AY369" s="155" t="s">
        <v>175</v>
      </c>
    </row>
    <row r="370" spans="2:65" s="12" customFormat="1">
      <c r="B370" s="154"/>
      <c r="D370" s="145" t="s">
        <v>252</v>
      </c>
      <c r="E370" s="155" t="s">
        <v>1</v>
      </c>
      <c r="F370" s="156" t="s">
        <v>764</v>
      </c>
      <c r="H370" s="157">
        <v>2.6</v>
      </c>
      <c r="I370" s="158"/>
      <c r="L370" s="154"/>
      <c r="M370" s="159"/>
      <c r="T370" s="160"/>
      <c r="AT370" s="155" t="s">
        <v>252</v>
      </c>
      <c r="AU370" s="155" t="s">
        <v>87</v>
      </c>
      <c r="AV370" s="12" t="s">
        <v>87</v>
      </c>
      <c r="AW370" s="12" t="s">
        <v>32</v>
      </c>
      <c r="AX370" s="12" t="s">
        <v>77</v>
      </c>
      <c r="AY370" s="155" t="s">
        <v>175</v>
      </c>
    </row>
    <row r="371" spans="2:65" s="15" customFormat="1">
      <c r="B371" s="176"/>
      <c r="D371" s="145" t="s">
        <v>252</v>
      </c>
      <c r="E371" s="177" t="s">
        <v>1</v>
      </c>
      <c r="F371" s="178" t="s">
        <v>339</v>
      </c>
      <c r="H371" s="179">
        <v>24.2</v>
      </c>
      <c r="I371" s="180"/>
      <c r="L371" s="176"/>
      <c r="M371" s="181"/>
      <c r="T371" s="182"/>
      <c r="AT371" s="177" t="s">
        <v>252</v>
      </c>
      <c r="AU371" s="177" t="s">
        <v>87</v>
      </c>
      <c r="AV371" s="15" t="s">
        <v>187</v>
      </c>
      <c r="AW371" s="15" t="s">
        <v>32</v>
      </c>
      <c r="AX371" s="15" t="s">
        <v>77</v>
      </c>
      <c r="AY371" s="177" t="s">
        <v>175</v>
      </c>
    </row>
    <row r="372" spans="2:65" s="13" customFormat="1">
      <c r="B372" s="163"/>
      <c r="D372" s="145" t="s">
        <v>252</v>
      </c>
      <c r="E372" s="164" t="s">
        <v>1</v>
      </c>
      <c r="F372" s="165" t="s">
        <v>294</v>
      </c>
      <c r="H372" s="166">
        <v>46.981999999999999</v>
      </c>
      <c r="I372" s="167"/>
      <c r="L372" s="163"/>
      <c r="M372" s="168"/>
      <c r="T372" s="169"/>
      <c r="AT372" s="164" t="s">
        <v>252</v>
      </c>
      <c r="AU372" s="164" t="s">
        <v>87</v>
      </c>
      <c r="AV372" s="13" t="s">
        <v>193</v>
      </c>
      <c r="AW372" s="13" t="s">
        <v>32</v>
      </c>
      <c r="AX372" s="13" t="s">
        <v>85</v>
      </c>
      <c r="AY372" s="164" t="s">
        <v>175</v>
      </c>
    </row>
    <row r="373" spans="2:65" s="1" customFormat="1" ht="16.5" customHeight="1">
      <c r="B373" s="32"/>
      <c r="C373" s="132" t="s">
        <v>765</v>
      </c>
      <c r="D373" s="132" t="s">
        <v>178</v>
      </c>
      <c r="E373" s="133" t="s">
        <v>766</v>
      </c>
      <c r="F373" s="134" t="s">
        <v>767</v>
      </c>
      <c r="G373" s="135" t="s">
        <v>200</v>
      </c>
      <c r="H373" s="136">
        <v>99.34</v>
      </c>
      <c r="I373" s="137"/>
      <c r="J373" s="138">
        <f>ROUND(I373*H373,2)</f>
        <v>0</v>
      </c>
      <c r="K373" s="134" t="s">
        <v>250</v>
      </c>
      <c r="L373" s="32"/>
      <c r="M373" s="139" t="s">
        <v>1</v>
      </c>
      <c r="N373" s="140" t="s">
        <v>42</v>
      </c>
      <c r="P373" s="141">
        <f>O373*H373</f>
        <v>0</v>
      </c>
      <c r="Q373" s="141">
        <v>8.3409999999999998E-2</v>
      </c>
      <c r="R373" s="141">
        <f>Q373*H373</f>
        <v>8.2859493999999998</v>
      </c>
      <c r="S373" s="141">
        <v>0</v>
      </c>
      <c r="T373" s="142">
        <f>S373*H373</f>
        <v>0</v>
      </c>
      <c r="AR373" s="143" t="s">
        <v>193</v>
      </c>
      <c r="AT373" s="143" t="s">
        <v>178</v>
      </c>
      <c r="AU373" s="143" t="s">
        <v>87</v>
      </c>
      <c r="AY373" s="17" t="s">
        <v>175</v>
      </c>
      <c r="BE373" s="144">
        <f>IF(N373="základní",J373,0)</f>
        <v>0</v>
      </c>
      <c r="BF373" s="144">
        <f>IF(N373="snížená",J373,0)</f>
        <v>0</v>
      </c>
      <c r="BG373" s="144">
        <f>IF(N373="zákl. přenesená",J373,0)</f>
        <v>0</v>
      </c>
      <c r="BH373" s="144">
        <f>IF(N373="sníž. přenesená",J373,0)</f>
        <v>0</v>
      </c>
      <c r="BI373" s="144">
        <f>IF(N373="nulová",J373,0)</f>
        <v>0</v>
      </c>
      <c r="BJ373" s="17" t="s">
        <v>85</v>
      </c>
      <c r="BK373" s="144">
        <f>ROUND(I373*H373,2)</f>
        <v>0</v>
      </c>
      <c r="BL373" s="17" t="s">
        <v>193</v>
      </c>
      <c r="BM373" s="143" t="s">
        <v>768</v>
      </c>
    </row>
    <row r="374" spans="2:65" s="14" customFormat="1">
      <c r="B374" s="170"/>
      <c r="D374" s="145" t="s">
        <v>252</v>
      </c>
      <c r="E374" s="171" t="s">
        <v>1</v>
      </c>
      <c r="F374" s="172" t="s">
        <v>564</v>
      </c>
      <c r="H374" s="171" t="s">
        <v>1</v>
      </c>
      <c r="I374" s="173"/>
      <c r="L374" s="170"/>
      <c r="M374" s="174"/>
      <c r="T374" s="175"/>
      <c r="AT374" s="171" t="s">
        <v>252</v>
      </c>
      <c r="AU374" s="171" t="s">
        <v>87</v>
      </c>
      <c r="AV374" s="14" t="s">
        <v>85</v>
      </c>
      <c r="AW374" s="14" t="s">
        <v>32</v>
      </c>
      <c r="AX374" s="14" t="s">
        <v>77</v>
      </c>
      <c r="AY374" s="171" t="s">
        <v>175</v>
      </c>
    </row>
    <row r="375" spans="2:65" s="12" customFormat="1">
      <c r="B375" s="154"/>
      <c r="D375" s="145" t="s">
        <v>252</v>
      </c>
      <c r="E375" s="155" t="s">
        <v>1</v>
      </c>
      <c r="F375" s="156" t="s">
        <v>769</v>
      </c>
      <c r="H375" s="157">
        <v>6.5880000000000001</v>
      </c>
      <c r="I375" s="158"/>
      <c r="L375" s="154"/>
      <c r="M375" s="159"/>
      <c r="T375" s="160"/>
      <c r="AT375" s="155" t="s">
        <v>252</v>
      </c>
      <c r="AU375" s="155" t="s">
        <v>87</v>
      </c>
      <c r="AV375" s="12" t="s">
        <v>87</v>
      </c>
      <c r="AW375" s="12" t="s">
        <v>32</v>
      </c>
      <c r="AX375" s="12" t="s">
        <v>77</v>
      </c>
      <c r="AY375" s="155" t="s">
        <v>175</v>
      </c>
    </row>
    <row r="376" spans="2:65" s="12" customFormat="1">
      <c r="B376" s="154"/>
      <c r="D376" s="145" t="s">
        <v>252</v>
      </c>
      <c r="E376" s="155" t="s">
        <v>1</v>
      </c>
      <c r="F376" s="156" t="s">
        <v>770</v>
      </c>
      <c r="H376" s="157">
        <v>1.3049999999999999</v>
      </c>
      <c r="I376" s="158"/>
      <c r="L376" s="154"/>
      <c r="M376" s="159"/>
      <c r="T376" s="160"/>
      <c r="AT376" s="155" t="s">
        <v>252</v>
      </c>
      <c r="AU376" s="155" t="s">
        <v>87</v>
      </c>
      <c r="AV376" s="12" t="s">
        <v>87</v>
      </c>
      <c r="AW376" s="12" t="s">
        <v>32</v>
      </c>
      <c r="AX376" s="12" t="s">
        <v>77</v>
      </c>
      <c r="AY376" s="155" t="s">
        <v>175</v>
      </c>
    </row>
    <row r="377" spans="2:65" s="12" customFormat="1">
      <c r="B377" s="154"/>
      <c r="D377" s="145" t="s">
        <v>252</v>
      </c>
      <c r="E377" s="155" t="s">
        <v>1</v>
      </c>
      <c r="F377" s="156" t="s">
        <v>771</v>
      </c>
      <c r="H377" s="157">
        <v>9.0990000000000002</v>
      </c>
      <c r="I377" s="158"/>
      <c r="L377" s="154"/>
      <c r="M377" s="159"/>
      <c r="T377" s="160"/>
      <c r="AT377" s="155" t="s">
        <v>252</v>
      </c>
      <c r="AU377" s="155" t="s">
        <v>87</v>
      </c>
      <c r="AV377" s="12" t="s">
        <v>87</v>
      </c>
      <c r="AW377" s="12" t="s">
        <v>32</v>
      </c>
      <c r="AX377" s="12" t="s">
        <v>77</v>
      </c>
      <c r="AY377" s="155" t="s">
        <v>175</v>
      </c>
    </row>
    <row r="378" spans="2:65" s="12" customFormat="1">
      <c r="B378" s="154"/>
      <c r="D378" s="145" t="s">
        <v>252</v>
      </c>
      <c r="E378" s="155" t="s">
        <v>1</v>
      </c>
      <c r="F378" s="156" t="s">
        <v>772</v>
      </c>
      <c r="H378" s="157">
        <v>6.0389999999999997</v>
      </c>
      <c r="I378" s="158"/>
      <c r="L378" s="154"/>
      <c r="M378" s="159"/>
      <c r="T378" s="160"/>
      <c r="AT378" s="155" t="s">
        <v>252</v>
      </c>
      <c r="AU378" s="155" t="s">
        <v>87</v>
      </c>
      <c r="AV378" s="12" t="s">
        <v>87</v>
      </c>
      <c r="AW378" s="12" t="s">
        <v>32</v>
      </c>
      <c r="AX378" s="12" t="s">
        <v>77</v>
      </c>
      <c r="AY378" s="155" t="s">
        <v>175</v>
      </c>
    </row>
    <row r="379" spans="2:65" s="12" customFormat="1">
      <c r="B379" s="154"/>
      <c r="D379" s="145" t="s">
        <v>252</v>
      </c>
      <c r="E379" s="155" t="s">
        <v>1</v>
      </c>
      <c r="F379" s="156" t="s">
        <v>773</v>
      </c>
      <c r="H379" s="157">
        <v>1.45</v>
      </c>
      <c r="I379" s="158"/>
      <c r="L379" s="154"/>
      <c r="M379" s="159"/>
      <c r="T379" s="160"/>
      <c r="AT379" s="155" t="s">
        <v>252</v>
      </c>
      <c r="AU379" s="155" t="s">
        <v>87</v>
      </c>
      <c r="AV379" s="12" t="s">
        <v>87</v>
      </c>
      <c r="AW379" s="12" t="s">
        <v>32</v>
      </c>
      <c r="AX379" s="12" t="s">
        <v>77</v>
      </c>
      <c r="AY379" s="155" t="s">
        <v>175</v>
      </c>
    </row>
    <row r="380" spans="2:65" s="12" customFormat="1">
      <c r="B380" s="154"/>
      <c r="D380" s="145" t="s">
        <v>252</v>
      </c>
      <c r="E380" s="155" t="s">
        <v>1</v>
      </c>
      <c r="F380" s="156" t="s">
        <v>774</v>
      </c>
      <c r="H380" s="157">
        <v>10.023</v>
      </c>
      <c r="I380" s="158"/>
      <c r="L380" s="154"/>
      <c r="M380" s="159"/>
      <c r="T380" s="160"/>
      <c r="AT380" s="155" t="s">
        <v>252</v>
      </c>
      <c r="AU380" s="155" t="s">
        <v>87</v>
      </c>
      <c r="AV380" s="12" t="s">
        <v>87</v>
      </c>
      <c r="AW380" s="12" t="s">
        <v>32</v>
      </c>
      <c r="AX380" s="12" t="s">
        <v>77</v>
      </c>
      <c r="AY380" s="155" t="s">
        <v>175</v>
      </c>
    </row>
    <row r="381" spans="2:65" s="12" customFormat="1">
      <c r="B381" s="154"/>
      <c r="D381" s="145" t="s">
        <v>252</v>
      </c>
      <c r="E381" s="155" t="s">
        <v>1</v>
      </c>
      <c r="F381" s="156" t="s">
        <v>775</v>
      </c>
      <c r="H381" s="157">
        <v>9.15</v>
      </c>
      <c r="I381" s="158"/>
      <c r="L381" s="154"/>
      <c r="M381" s="159"/>
      <c r="T381" s="160"/>
      <c r="AT381" s="155" t="s">
        <v>252</v>
      </c>
      <c r="AU381" s="155" t="s">
        <v>87</v>
      </c>
      <c r="AV381" s="12" t="s">
        <v>87</v>
      </c>
      <c r="AW381" s="12" t="s">
        <v>32</v>
      </c>
      <c r="AX381" s="12" t="s">
        <v>77</v>
      </c>
      <c r="AY381" s="155" t="s">
        <v>175</v>
      </c>
    </row>
    <row r="382" spans="2:65" s="12" customFormat="1">
      <c r="B382" s="154"/>
      <c r="D382" s="145" t="s">
        <v>252</v>
      </c>
      <c r="E382" s="155" t="s">
        <v>1</v>
      </c>
      <c r="F382" s="156" t="s">
        <v>776</v>
      </c>
      <c r="H382" s="157">
        <v>18.666</v>
      </c>
      <c r="I382" s="158"/>
      <c r="L382" s="154"/>
      <c r="M382" s="159"/>
      <c r="T382" s="160"/>
      <c r="AT382" s="155" t="s">
        <v>252</v>
      </c>
      <c r="AU382" s="155" t="s">
        <v>87</v>
      </c>
      <c r="AV382" s="12" t="s">
        <v>87</v>
      </c>
      <c r="AW382" s="12" t="s">
        <v>32</v>
      </c>
      <c r="AX382" s="12" t="s">
        <v>77</v>
      </c>
      <c r="AY382" s="155" t="s">
        <v>175</v>
      </c>
    </row>
    <row r="383" spans="2:65" s="15" customFormat="1">
      <c r="B383" s="176"/>
      <c r="D383" s="145" t="s">
        <v>252</v>
      </c>
      <c r="E383" s="177" t="s">
        <v>1</v>
      </c>
      <c r="F383" s="178" t="s">
        <v>339</v>
      </c>
      <c r="H383" s="179">
        <v>62.32</v>
      </c>
      <c r="I383" s="180"/>
      <c r="L383" s="176"/>
      <c r="M383" s="181"/>
      <c r="T383" s="182"/>
      <c r="AT383" s="177" t="s">
        <v>252</v>
      </c>
      <c r="AU383" s="177" t="s">
        <v>87</v>
      </c>
      <c r="AV383" s="15" t="s">
        <v>187</v>
      </c>
      <c r="AW383" s="15" t="s">
        <v>32</v>
      </c>
      <c r="AX383" s="15" t="s">
        <v>77</v>
      </c>
      <c r="AY383" s="177" t="s">
        <v>175</v>
      </c>
    </row>
    <row r="384" spans="2:65" s="14" customFormat="1">
      <c r="B384" s="170"/>
      <c r="D384" s="145" t="s">
        <v>252</v>
      </c>
      <c r="E384" s="171" t="s">
        <v>1</v>
      </c>
      <c r="F384" s="172" t="s">
        <v>566</v>
      </c>
      <c r="H384" s="171" t="s">
        <v>1</v>
      </c>
      <c r="I384" s="173"/>
      <c r="L384" s="170"/>
      <c r="M384" s="174"/>
      <c r="T384" s="175"/>
      <c r="AT384" s="171" t="s">
        <v>252</v>
      </c>
      <c r="AU384" s="171" t="s">
        <v>87</v>
      </c>
      <c r="AV384" s="14" t="s">
        <v>85</v>
      </c>
      <c r="AW384" s="14" t="s">
        <v>32</v>
      </c>
      <c r="AX384" s="14" t="s">
        <v>77</v>
      </c>
      <c r="AY384" s="171" t="s">
        <v>175</v>
      </c>
    </row>
    <row r="385" spans="2:65" s="12" customFormat="1">
      <c r="B385" s="154"/>
      <c r="D385" s="145" t="s">
        <v>252</v>
      </c>
      <c r="E385" s="155" t="s">
        <v>1</v>
      </c>
      <c r="F385" s="156" t="s">
        <v>777</v>
      </c>
      <c r="H385" s="157">
        <v>8.57</v>
      </c>
      <c r="I385" s="158"/>
      <c r="L385" s="154"/>
      <c r="M385" s="159"/>
      <c r="T385" s="160"/>
      <c r="AT385" s="155" t="s">
        <v>252</v>
      </c>
      <c r="AU385" s="155" t="s">
        <v>87</v>
      </c>
      <c r="AV385" s="12" t="s">
        <v>87</v>
      </c>
      <c r="AW385" s="12" t="s">
        <v>32</v>
      </c>
      <c r="AX385" s="12" t="s">
        <v>77</v>
      </c>
      <c r="AY385" s="155" t="s">
        <v>175</v>
      </c>
    </row>
    <row r="386" spans="2:65" s="12" customFormat="1">
      <c r="B386" s="154"/>
      <c r="D386" s="145" t="s">
        <v>252</v>
      </c>
      <c r="E386" s="155" t="s">
        <v>1</v>
      </c>
      <c r="F386" s="156" t="s">
        <v>778</v>
      </c>
      <c r="H386" s="157">
        <v>11.36</v>
      </c>
      <c r="I386" s="158"/>
      <c r="L386" s="154"/>
      <c r="M386" s="159"/>
      <c r="T386" s="160"/>
      <c r="AT386" s="155" t="s">
        <v>252</v>
      </c>
      <c r="AU386" s="155" t="s">
        <v>87</v>
      </c>
      <c r="AV386" s="12" t="s">
        <v>87</v>
      </c>
      <c r="AW386" s="12" t="s">
        <v>32</v>
      </c>
      <c r="AX386" s="12" t="s">
        <v>77</v>
      </c>
      <c r="AY386" s="155" t="s">
        <v>175</v>
      </c>
    </row>
    <row r="387" spans="2:65" s="12" customFormat="1">
      <c r="B387" s="154"/>
      <c r="D387" s="145" t="s">
        <v>252</v>
      </c>
      <c r="E387" s="155" t="s">
        <v>1</v>
      </c>
      <c r="F387" s="156" t="s">
        <v>779</v>
      </c>
      <c r="H387" s="157">
        <v>8.57</v>
      </c>
      <c r="I387" s="158"/>
      <c r="L387" s="154"/>
      <c r="M387" s="159"/>
      <c r="T387" s="160"/>
      <c r="AT387" s="155" t="s">
        <v>252</v>
      </c>
      <c r="AU387" s="155" t="s">
        <v>87</v>
      </c>
      <c r="AV387" s="12" t="s">
        <v>87</v>
      </c>
      <c r="AW387" s="12" t="s">
        <v>32</v>
      </c>
      <c r="AX387" s="12" t="s">
        <v>77</v>
      </c>
      <c r="AY387" s="155" t="s">
        <v>175</v>
      </c>
    </row>
    <row r="388" spans="2:65" s="12" customFormat="1">
      <c r="B388" s="154"/>
      <c r="D388" s="145" t="s">
        <v>252</v>
      </c>
      <c r="E388" s="155" t="s">
        <v>1</v>
      </c>
      <c r="F388" s="156" t="s">
        <v>780</v>
      </c>
      <c r="H388" s="157">
        <v>8.52</v>
      </c>
      <c r="I388" s="158"/>
      <c r="L388" s="154"/>
      <c r="M388" s="159"/>
      <c r="T388" s="160"/>
      <c r="AT388" s="155" t="s">
        <v>252</v>
      </c>
      <c r="AU388" s="155" t="s">
        <v>87</v>
      </c>
      <c r="AV388" s="12" t="s">
        <v>87</v>
      </c>
      <c r="AW388" s="12" t="s">
        <v>32</v>
      </c>
      <c r="AX388" s="12" t="s">
        <v>77</v>
      </c>
      <c r="AY388" s="155" t="s">
        <v>175</v>
      </c>
    </row>
    <row r="389" spans="2:65" s="15" customFormat="1">
      <c r="B389" s="176"/>
      <c r="D389" s="145" t="s">
        <v>252</v>
      </c>
      <c r="E389" s="177" t="s">
        <v>1</v>
      </c>
      <c r="F389" s="178" t="s">
        <v>339</v>
      </c>
      <c r="H389" s="179">
        <v>37.020000000000003</v>
      </c>
      <c r="I389" s="180"/>
      <c r="L389" s="176"/>
      <c r="M389" s="181"/>
      <c r="T389" s="182"/>
      <c r="AT389" s="177" t="s">
        <v>252</v>
      </c>
      <c r="AU389" s="177" t="s">
        <v>87</v>
      </c>
      <c r="AV389" s="15" t="s">
        <v>187</v>
      </c>
      <c r="AW389" s="15" t="s">
        <v>32</v>
      </c>
      <c r="AX389" s="15" t="s">
        <v>77</v>
      </c>
      <c r="AY389" s="177" t="s">
        <v>175</v>
      </c>
    </row>
    <row r="390" spans="2:65" s="13" customFormat="1">
      <c r="B390" s="163"/>
      <c r="D390" s="145" t="s">
        <v>252</v>
      </c>
      <c r="E390" s="164" t="s">
        <v>1</v>
      </c>
      <c r="F390" s="165" t="s">
        <v>294</v>
      </c>
      <c r="H390" s="166">
        <v>99.34</v>
      </c>
      <c r="I390" s="167"/>
      <c r="L390" s="163"/>
      <c r="M390" s="168"/>
      <c r="T390" s="169"/>
      <c r="AT390" s="164" t="s">
        <v>252</v>
      </c>
      <c r="AU390" s="164" t="s">
        <v>87</v>
      </c>
      <c r="AV390" s="13" t="s">
        <v>193</v>
      </c>
      <c r="AW390" s="13" t="s">
        <v>32</v>
      </c>
      <c r="AX390" s="13" t="s">
        <v>85</v>
      </c>
      <c r="AY390" s="164" t="s">
        <v>175</v>
      </c>
    </row>
    <row r="391" spans="2:65" s="11" customFormat="1" ht="22.9" customHeight="1">
      <c r="B391" s="120"/>
      <c r="D391" s="121" t="s">
        <v>76</v>
      </c>
      <c r="E391" s="130" t="s">
        <v>193</v>
      </c>
      <c r="F391" s="130" t="s">
        <v>781</v>
      </c>
      <c r="I391" s="123"/>
      <c r="J391" s="131">
        <f>BK391</f>
        <v>0</v>
      </c>
      <c r="L391" s="120"/>
      <c r="M391" s="125"/>
      <c r="P391" s="126">
        <f>SUM(P392:P488)</f>
        <v>0</v>
      </c>
      <c r="R391" s="126">
        <f>SUM(R392:R488)</f>
        <v>792.12777243999983</v>
      </c>
      <c r="T391" s="127">
        <f>SUM(T392:T488)</f>
        <v>0</v>
      </c>
      <c r="AR391" s="121" t="s">
        <v>85</v>
      </c>
      <c r="AT391" s="128" t="s">
        <v>76</v>
      </c>
      <c r="AU391" s="128" t="s">
        <v>85</v>
      </c>
      <c r="AY391" s="121" t="s">
        <v>175</v>
      </c>
      <c r="BK391" s="129">
        <f>SUM(BK392:BK488)</f>
        <v>0</v>
      </c>
    </row>
    <row r="392" spans="2:65" s="1" customFormat="1" ht="16.5" customHeight="1">
      <c r="B392" s="32"/>
      <c r="C392" s="132" t="s">
        <v>782</v>
      </c>
      <c r="D392" s="132" t="s">
        <v>178</v>
      </c>
      <c r="E392" s="133" t="s">
        <v>783</v>
      </c>
      <c r="F392" s="134" t="s">
        <v>784</v>
      </c>
      <c r="G392" s="135" t="s">
        <v>324</v>
      </c>
      <c r="H392" s="136">
        <v>290.96199999999999</v>
      </c>
      <c r="I392" s="137"/>
      <c r="J392" s="138">
        <f>ROUND(I392*H392,2)</f>
        <v>0</v>
      </c>
      <c r="K392" s="134" t="s">
        <v>250</v>
      </c>
      <c r="L392" s="32"/>
      <c r="M392" s="139" t="s">
        <v>1</v>
      </c>
      <c r="N392" s="140" t="s">
        <v>42</v>
      </c>
      <c r="P392" s="141">
        <f>O392*H392</f>
        <v>0</v>
      </c>
      <c r="Q392" s="141">
        <v>2.5020099999999998</v>
      </c>
      <c r="R392" s="141">
        <f>Q392*H392</f>
        <v>727.9898336199999</v>
      </c>
      <c r="S392" s="141">
        <v>0</v>
      </c>
      <c r="T392" s="142">
        <f>S392*H392</f>
        <v>0</v>
      </c>
      <c r="AR392" s="143" t="s">
        <v>193</v>
      </c>
      <c r="AT392" s="143" t="s">
        <v>178</v>
      </c>
      <c r="AU392" s="143" t="s">
        <v>87</v>
      </c>
      <c r="AY392" s="17" t="s">
        <v>175</v>
      </c>
      <c r="BE392" s="144">
        <f>IF(N392="základní",J392,0)</f>
        <v>0</v>
      </c>
      <c r="BF392" s="144">
        <f>IF(N392="snížená",J392,0)</f>
        <v>0</v>
      </c>
      <c r="BG392" s="144">
        <f>IF(N392="zákl. přenesená",J392,0)</f>
        <v>0</v>
      </c>
      <c r="BH392" s="144">
        <f>IF(N392="sníž. přenesená",J392,0)</f>
        <v>0</v>
      </c>
      <c r="BI392" s="144">
        <f>IF(N392="nulová",J392,0)</f>
        <v>0</v>
      </c>
      <c r="BJ392" s="17" t="s">
        <v>85</v>
      </c>
      <c r="BK392" s="144">
        <f>ROUND(I392*H392,2)</f>
        <v>0</v>
      </c>
      <c r="BL392" s="17" t="s">
        <v>193</v>
      </c>
      <c r="BM392" s="143" t="s">
        <v>785</v>
      </c>
    </row>
    <row r="393" spans="2:65" s="14" customFormat="1">
      <c r="B393" s="170"/>
      <c r="D393" s="145" t="s">
        <v>252</v>
      </c>
      <c r="E393" s="171" t="s">
        <v>1</v>
      </c>
      <c r="F393" s="172" t="s">
        <v>564</v>
      </c>
      <c r="H393" s="171" t="s">
        <v>1</v>
      </c>
      <c r="I393" s="173"/>
      <c r="L393" s="170"/>
      <c r="M393" s="174"/>
      <c r="T393" s="175"/>
      <c r="AT393" s="171" t="s">
        <v>252</v>
      </c>
      <c r="AU393" s="171" t="s">
        <v>87</v>
      </c>
      <c r="AV393" s="14" t="s">
        <v>85</v>
      </c>
      <c r="AW393" s="14" t="s">
        <v>32</v>
      </c>
      <c r="AX393" s="14" t="s">
        <v>77</v>
      </c>
      <c r="AY393" s="171" t="s">
        <v>175</v>
      </c>
    </row>
    <row r="394" spans="2:65" s="12" customFormat="1">
      <c r="B394" s="154"/>
      <c r="D394" s="145" t="s">
        <v>252</v>
      </c>
      <c r="E394" s="155" t="s">
        <v>1</v>
      </c>
      <c r="F394" s="156" t="s">
        <v>786</v>
      </c>
      <c r="H394" s="157">
        <v>139.506</v>
      </c>
      <c r="I394" s="158"/>
      <c r="L394" s="154"/>
      <c r="M394" s="159"/>
      <c r="T394" s="160"/>
      <c r="AT394" s="155" t="s">
        <v>252</v>
      </c>
      <c r="AU394" s="155" t="s">
        <v>87</v>
      </c>
      <c r="AV394" s="12" t="s">
        <v>87</v>
      </c>
      <c r="AW394" s="12" t="s">
        <v>32</v>
      </c>
      <c r="AX394" s="12" t="s">
        <v>77</v>
      </c>
      <c r="AY394" s="155" t="s">
        <v>175</v>
      </c>
    </row>
    <row r="395" spans="2:65" s="12" customFormat="1">
      <c r="B395" s="154"/>
      <c r="D395" s="145" t="s">
        <v>252</v>
      </c>
      <c r="E395" s="155" t="s">
        <v>1</v>
      </c>
      <c r="F395" s="156" t="s">
        <v>787</v>
      </c>
      <c r="H395" s="157">
        <v>3.6</v>
      </c>
      <c r="I395" s="158"/>
      <c r="L395" s="154"/>
      <c r="M395" s="159"/>
      <c r="T395" s="160"/>
      <c r="AT395" s="155" t="s">
        <v>252</v>
      </c>
      <c r="AU395" s="155" t="s">
        <v>87</v>
      </c>
      <c r="AV395" s="12" t="s">
        <v>87</v>
      </c>
      <c r="AW395" s="12" t="s">
        <v>32</v>
      </c>
      <c r="AX395" s="12" t="s">
        <v>77</v>
      </c>
      <c r="AY395" s="155" t="s">
        <v>175</v>
      </c>
    </row>
    <row r="396" spans="2:65" s="15" customFormat="1">
      <c r="B396" s="176"/>
      <c r="D396" s="145" t="s">
        <v>252</v>
      </c>
      <c r="E396" s="177" t="s">
        <v>1</v>
      </c>
      <c r="F396" s="178" t="s">
        <v>339</v>
      </c>
      <c r="H396" s="179">
        <v>143.10599999999999</v>
      </c>
      <c r="I396" s="180"/>
      <c r="L396" s="176"/>
      <c r="M396" s="181"/>
      <c r="T396" s="182"/>
      <c r="AT396" s="177" t="s">
        <v>252</v>
      </c>
      <c r="AU396" s="177" t="s">
        <v>87</v>
      </c>
      <c r="AV396" s="15" t="s">
        <v>187</v>
      </c>
      <c r="AW396" s="15" t="s">
        <v>32</v>
      </c>
      <c r="AX396" s="15" t="s">
        <v>77</v>
      </c>
      <c r="AY396" s="177" t="s">
        <v>175</v>
      </c>
    </row>
    <row r="397" spans="2:65" s="14" customFormat="1">
      <c r="B397" s="170"/>
      <c r="D397" s="145" t="s">
        <v>252</v>
      </c>
      <c r="E397" s="171" t="s">
        <v>1</v>
      </c>
      <c r="F397" s="172" t="s">
        <v>566</v>
      </c>
      <c r="H397" s="171" t="s">
        <v>1</v>
      </c>
      <c r="I397" s="173"/>
      <c r="L397" s="170"/>
      <c r="M397" s="174"/>
      <c r="T397" s="175"/>
      <c r="AT397" s="171" t="s">
        <v>252</v>
      </c>
      <c r="AU397" s="171" t="s">
        <v>87</v>
      </c>
      <c r="AV397" s="14" t="s">
        <v>85</v>
      </c>
      <c r="AW397" s="14" t="s">
        <v>32</v>
      </c>
      <c r="AX397" s="14" t="s">
        <v>77</v>
      </c>
      <c r="AY397" s="171" t="s">
        <v>175</v>
      </c>
    </row>
    <row r="398" spans="2:65" s="12" customFormat="1">
      <c r="B398" s="154"/>
      <c r="D398" s="145" t="s">
        <v>252</v>
      </c>
      <c r="E398" s="155" t="s">
        <v>1</v>
      </c>
      <c r="F398" s="156" t="s">
        <v>788</v>
      </c>
      <c r="H398" s="157">
        <v>143.57</v>
      </c>
      <c r="I398" s="158"/>
      <c r="L398" s="154"/>
      <c r="M398" s="159"/>
      <c r="T398" s="160"/>
      <c r="AT398" s="155" t="s">
        <v>252</v>
      </c>
      <c r="AU398" s="155" t="s">
        <v>87</v>
      </c>
      <c r="AV398" s="12" t="s">
        <v>87</v>
      </c>
      <c r="AW398" s="12" t="s">
        <v>32</v>
      </c>
      <c r="AX398" s="12" t="s">
        <v>77</v>
      </c>
      <c r="AY398" s="155" t="s">
        <v>175</v>
      </c>
    </row>
    <row r="399" spans="2:65" s="12" customFormat="1">
      <c r="B399" s="154"/>
      <c r="D399" s="145" t="s">
        <v>252</v>
      </c>
      <c r="E399" s="155" t="s">
        <v>1</v>
      </c>
      <c r="F399" s="156" t="s">
        <v>787</v>
      </c>
      <c r="H399" s="157">
        <v>3.6</v>
      </c>
      <c r="I399" s="158"/>
      <c r="L399" s="154"/>
      <c r="M399" s="159"/>
      <c r="T399" s="160"/>
      <c r="AT399" s="155" t="s">
        <v>252</v>
      </c>
      <c r="AU399" s="155" t="s">
        <v>87</v>
      </c>
      <c r="AV399" s="12" t="s">
        <v>87</v>
      </c>
      <c r="AW399" s="12" t="s">
        <v>32</v>
      </c>
      <c r="AX399" s="12" t="s">
        <v>77</v>
      </c>
      <c r="AY399" s="155" t="s">
        <v>175</v>
      </c>
    </row>
    <row r="400" spans="2:65" s="15" customFormat="1">
      <c r="B400" s="176"/>
      <c r="D400" s="145" t="s">
        <v>252</v>
      </c>
      <c r="E400" s="177" t="s">
        <v>1</v>
      </c>
      <c r="F400" s="178" t="s">
        <v>339</v>
      </c>
      <c r="H400" s="179">
        <v>147.16999999999999</v>
      </c>
      <c r="I400" s="180"/>
      <c r="L400" s="176"/>
      <c r="M400" s="181"/>
      <c r="T400" s="182"/>
      <c r="AT400" s="177" t="s">
        <v>252</v>
      </c>
      <c r="AU400" s="177" t="s">
        <v>87</v>
      </c>
      <c r="AV400" s="15" t="s">
        <v>187</v>
      </c>
      <c r="AW400" s="15" t="s">
        <v>32</v>
      </c>
      <c r="AX400" s="15" t="s">
        <v>77</v>
      </c>
      <c r="AY400" s="177" t="s">
        <v>175</v>
      </c>
    </row>
    <row r="401" spans="2:65" s="14" customFormat="1">
      <c r="B401" s="170"/>
      <c r="D401" s="145" t="s">
        <v>252</v>
      </c>
      <c r="E401" s="171" t="s">
        <v>1</v>
      </c>
      <c r="F401" s="172" t="s">
        <v>568</v>
      </c>
      <c r="H401" s="171" t="s">
        <v>1</v>
      </c>
      <c r="I401" s="173"/>
      <c r="L401" s="170"/>
      <c r="M401" s="174"/>
      <c r="T401" s="175"/>
      <c r="AT401" s="171" t="s">
        <v>252</v>
      </c>
      <c r="AU401" s="171" t="s">
        <v>87</v>
      </c>
      <c r="AV401" s="14" t="s">
        <v>85</v>
      </c>
      <c r="AW401" s="14" t="s">
        <v>32</v>
      </c>
      <c r="AX401" s="14" t="s">
        <v>77</v>
      </c>
      <c r="AY401" s="171" t="s">
        <v>175</v>
      </c>
    </row>
    <row r="402" spans="2:65" s="12" customFormat="1">
      <c r="B402" s="154"/>
      <c r="D402" s="145" t="s">
        <v>252</v>
      </c>
      <c r="E402" s="155" t="s">
        <v>1</v>
      </c>
      <c r="F402" s="156" t="s">
        <v>789</v>
      </c>
      <c r="H402" s="157">
        <v>0.59799999999999998</v>
      </c>
      <c r="I402" s="158"/>
      <c r="L402" s="154"/>
      <c r="M402" s="159"/>
      <c r="T402" s="160"/>
      <c r="AT402" s="155" t="s">
        <v>252</v>
      </c>
      <c r="AU402" s="155" t="s">
        <v>87</v>
      </c>
      <c r="AV402" s="12" t="s">
        <v>87</v>
      </c>
      <c r="AW402" s="12" t="s">
        <v>32</v>
      </c>
      <c r="AX402" s="12" t="s">
        <v>77</v>
      </c>
      <c r="AY402" s="155" t="s">
        <v>175</v>
      </c>
    </row>
    <row r="403" spans="2:65" s="12" customFormat="1">
      <c r="B403" s="154"/>
      <c r="D403" s="145" t="s">
        <v>252</v>
      </c>
      <c r="E403" s="155" t="s">
        <v>1</v>
      </c>
      <c r="F403" s="156" t="s">
        <v>790</v>
      </c>
      <c r="H403" s="157">
        <v>8.7999999999999995E-2</v>
      </c>
      <c r="I403" s="158"/>
      <c r="L403" s="154"/>
      <c r="M403" s="159"/>
      <c r="T403" s="160"/>
      <c r="AT403" s="155" t="s">
        <v>252</v>
      </c>
      <c r="AU403" s="155" t="s">
        <v>87</v>
      </c>
      <c r="AV403" s="12" t="s">
        <v>87</v>
      </c>
      <c r="AW403" s="12" t="s">
        <v>32</v>
      </c>
      <c r="AX403" s="12" t="s">
        <v>77</v>
      </c>
      <c r="AY403" s="155" t="s">
        <v>175</v>
      </c>
    </row>
    <row r="404" spans="2:65" s="15" customFormat="1">
      <c r="B404" s="176"/>
      <c r="D404" s="145" t="s">
        <v>252</v>
      </c>
      <c r="E404" s="177" t="s">
        <v>1</v>
      </c>
      <c r="F404" s="178" t="s">
        <v>339</v>
      </c>
      <c r="H404" s="179">
        <v>0.68599999999999994</v>
      </c>
      <c r="I404" s="180"/>
      <c r="L404" s="176"/>
      <c r="M404" s="181"/>
      <c r="T404" s="182"/>
      <c r="AT404" s="177" t="s">
        <v>252</v>
      </c>
      <c r="AU404" s="177" t="s">
        <v>87</v>
      </c>
      <c r="AV404" s="15" t="s">
        <v>187</v>
      </c>
      <c r="AW404" s="15" t="s">
        <v>32</v>
      </c>
      <c r="AX404" s="15" t="s">
        <v>77</v>
      </c>
      <c r="AY404" s="177" t="s">
        <v>175</v>
      </c>
    </row>
    <row r="405" spans="2:65" s="13" customFormat="1">
      <c r="B405" s="163"/>
      <c r="D405" s="145" t="s">
        <v>252</v>
      </c>
      <c r="E405" s="164" t="s">
        <v>1</v>
      </c>
      <c r="F405" s="165" t="s">
        <v>294</v>
      </c>
      <c r="H405" s="166">
        <v>290.96200000000005</v>
      </c>
      <c r="I405" s="167"/>
      <c r="L405" s="163"/>
      <c r="M405" s="168"/>
      <c r="T405" s="169"/>
      <c r="AT405" s="164" t="s">
        <v>252</v>
      </c>
      <c r="AU405" s="164" t="s">
        <v>87</v>
      </c>
      <c r="AV405" s="13" t="s">
        <v>193</v>
      </c>
      <c r="AW405" s="13" t="s">
        <v>32</v>
      </c>
      <c r="AX405" s="13" t="s">
        <v>85</v>
      </c>
      <c r="AY405" s="164" t="s">
        <v>175</v>
      </c>
    </row>
    <row r="406" spans="2:65" s="1" customFormat="1" ht="16.5" customHeight="1">
      <c r="B406" s="32"/>
      <c r="C406" s="132" t="s">
        <v>791</v>
      </c>
      <c r="D406" s="132" t="s">
        <v>178</v>
      </c>
      <c r="E406" s="133" t="s">
        <v>792</v>
      </c>
      <c r="F406" s="134" t="s">
        <v>793</v>
      </c>
      <c r="G406" s="135" t="s">
        <v>200</v>
      </c>
      <c r="H406" s="136">
        <v>1186.2380000000001</v>
      </c>
      <c r="I406" s="137"/>
      <c r="J406" s="138">
        <f>ROUND(I406*H406,2)</f>
        <v>0</v>
      </c>
      <c r="K406" s="134" t="s">
        <v>250</v>
      </c>
      <c r="L406" s="32"/>
      <c r="M406" s="139" t="s">
        <v>1</v>
      </c>
      <c r="N406" s="140" t="s">
        <v>42</v>
      </c>
      <c r="P406" s="141">
        <f>O406*H406</f>
        <v>0</v>
      </c>
      <c r="Q406" s="141">
        <v>5.3299999999999997E-3</v>
      </c>
      <c r="R406" s="141">
        <f>Q406*H406</f>
        <v>6.3226485400000003</v>
      </c>
      <c r="S406" s="141">
        <v>0</v>
      </c>
      <c r="T406" s="142">
        <f>S406*H406</f>
        <v>0</v>
      </c>
      <c r="AR406" s="143" t="s">
        <v>193</v>
      </c>
      <c r="AT406" s="143" t="s">
        <v>178</v>
      </c>
      <c r="AU406" s="143" t="s">
        <v>87</v>
      </c>
      <c r="AY406" s="17" t="s">
        <v>175</v>
      </c>
      <c r="BE406" s="144">
        <f>IF(N406="základní",J406,0)</f>
        <v>0</v>
      </c>
      <c r="BF406" s="144">
        <f>IF(N406="snížená",J406,0)</f>
        <v>0</v>
      </c>
      <c r="BG406" s="144">
        <f>IF(N406="zákl. přenesená",J406,0)</f>
        <v>0</v>
      </c>
      <c r="BH406" s="144">
        <f>IF(N406="sníž. přenesená",J406,0)</f>
        <v>0</v>
      </c>
      <c r="BI406" s="144">
        <f>IF(N406="nulová",J406,0)</f>
        <v>0</v>
      </c>
      <c r="BJ406" s="17" t="s">
        <v>85</v>
      </c>
      <c r="BK406" s="144">
        <f>ROUND(I406*H406,2)</f>
        <v>0</v>
      </c>
      <c r="BL406" s="17" t="s">
        <v>193</v>
      </c>
      <c r="BM406" s="143" t="s">
        <v>794</v>
      </c>
    </row>
    <row r="407" spans="2:65" s="14" customFormat="1">
      <c r="B407" s="170"/>
      <c r="D407" s="145" t="s">
        <v>252</v>
      </c>
      <c r="E407" s="171" t="s">
        <v>1</v>
      </c>
      <c r="F407" s="172" t="s">
        <v>564</v>
      </c>
      <c r="H407" s="171" t="s">
        <v>1</v>
      </c>
      <c r="I407" s="173"/>
      <c r="L407" s="170"/>
      <c r="M407" s="174"/>
      <c r="T407" s="175"/>
      <c r="AT407" s="171" t="s">
        <v>252</v>
      </c>
      <c r="AU407" s="171" t="s">
        <v>87</v>
      </c>
      <c r="AV407" s="14" t="s">
        <v>85</v>
      </c>
      <c r="AW407" s="14" t="s">
        <v>32</v>
      </c>
      <c r="AX407" s="14" t="s">
        <v>77</v>
      </c>
      <c r="AY407" s="171" t="s">
        <v>175</v>
      </c>
    </row>
    <row r="408" spans="2:65" s="12" customFormat="1">
      <c r="B408" s="154"/>
      <c r="D408" s="145" t="s">
        <v>252</v>
      </c>
      <c r="E408" s="155" t="s">
        <v>1</v>
      </c>
      <c r="F408" s="156" t="s">
        <v>795</v>
      </c>
      <c r="H408" s="157">
        <v>581.274</v>
      </c>
      <c r="I408" s="158"/>
      <c r="L408" s="154"/>
      <c r="M408" s="159"/>
      <c r="T408" s="160"/>
      <c r="AT408" s="155" t="s">
        <v>252</v>
      </c>
      <c r="AU408" s="155" t="s">
        <v>87</v>
      </c>
      <c r="AV408" s="12" t="s">
        <v>87</v>
      </c>
      <c r="AW408" s="12" t="s">
        <v>32</v>
      </c>
      <c r="AX408" s="12" t="s">
        <v>77</v>
      </c>
      <c r="AY408" s="155" t="s">
        <v>175</v>
      </c>
    </row>
    <row r="409" spans="2:65" s="15" customFormat="1">
      <c r="B409" s="176"/>
      <c r="D409" s="145" t="s">
        <v>252</v>
      </c>
      <c r="E409" s="177" t="s">
        <v>1</v>
      </c>
      <c r="F409" s="178" t="s">
        <v>339</v>
      </c>
      <c r="H409" s="179">
        <v>581.274</v>
      </c>
      <c r="I409" s="180"/>
      <c r="L409" s="176"/>
      <c r="M409" s="181"/>
      <c r="T409" s="182"/>
      <c r="AT409" s="177" t="s">
        <v>252</v>
      </c>
      <c r="AU409" s="177" t="s">
        <v>87</v>
      </c>
      <c r="AV409" s="15" t="s">
        <v>187</v>
      </c>
      <c r="AW409" s="15" t="s">
        <v>32</v>
      </c>
      <c r="AX409" s="15" t="s">
        <v>77</v>
      </c>
      <c r="AY409" s="177" t="s">
        <v>175</v>
      </c>
    </row>
    <row r="410" spans="2:65" s="14" customFormat="1">
      <c r="B410" s="170"/>
      <c r="D410" s="145" t="s">
        <v>252</v>
      </c>
      <c r="E410" s="171" t="s">
        <v>1</v>
      </c>
      <c r="F410" s="172" t="s">
        <v>566</v>
      </c>
      <c r="H410" s="171" t="s">
        <v>1</v>
      </c>
      <c r="I410" s="173"/>
      <c r="L410" s="170"/>
      <c r="M410" s="174"/>
      <c r="T410" s="175"/>
      <c r="AT410" s="171" t="s">
        <v>252</v>
      </c>
      <c r="AU410" s="171" t="s">
        <v>87</v>
      </c>
      <c r="AV410" s="14" t="s">
        <v>85</v>
      </c>
      <c r="AW410" s="14" t="s">
        <v>32</v>
      </c>
      <c r="AX410" s="14" t="s">
        <v>77</v>
      </c>
      <c r="AY410" s="171" t="s">
        <v>175</v>
      </c>
    </row>
    <row r="411" spans="2:65" s="12" customFormat="1">
      <c r="B411" s="154"/>
      <c r="D411" s="145" t="s">
        <v>252</v>
      </c>
      <c r="E411" s="155" t="s">
        <v>1</v>
      </c>
      <c r="F411" s="156" t="s">
        <v>796</v>
      </c>
      <c r="H411" s="157">
        <v>598.20799999999997</v>
      </c>
      <c r="I411" s="158"/>
      <c r="L411" s="154"/>
      <c r="M411" s="159"/>
      <c r="T411" s="160"/>
      <c r="AT411" s="155" t="s">
        <v>252</v>
      </c>
      <c r="AU411" s="155" t="s">
        <v>87</v>
      </c>
      <c r="AV411" s="12" t="s">
        <v>87</v>
      </c>
      <c r="AW411" s="12" t="s">
        <v>32</v>
      </c>
      <c r="AX411" s="12" t="s">
        <v>77</v>
      </c>
      <c r="AY411" s="155" t="s">
        <v>175</v>
      </c>
    </row>
    <row r="412" spans="2:65" s="15" customFormat="1">
      <c r="B412" s="176"/>
      <c r="D412" s="145" t="s">
        <v>252</v>
      </c>
      <c r="E412" s="177" t="s">
        <v>1</v>
      </c>
      <c r="F412" s="178" t="s">
        <v>339</v>
      </c>
      <c r="H412" s="179">
        <v>598.20799999999997</v>
      </c>
      <c r="I412" s="180"/>
      <c r="L412" s="176"/>
      <c r="M412" s="181"/>
      <c r="T412" s="182"/>
      <c r="AT412" s="177" t="s">
        <v>252</v>
      </c>
      <c r="AU412" s="177" t="s">
        <v>87</v>
      </c>
      <c r="AV412" s="15" t="s">
        <v>187</v>
      </c>
      <c r="AW412" s="15" t="s">
        <v>32</v>
      </c>
      <c r="AX412" s="15" t="s">
        <v>77</v>
      </c>
      <c r="AY412" s="177" t="s">
        <v>175</v>
      </c>
    </row>
    <row r="413" spans="2:65" s="14" customFormat="1">
      <c r="B413" s="170"/>
      <c r="D413" s="145" t="s">
        <v>252</v>
      </c>
      <c r="E413" s="171" t="s">
        <v>1</v>
      </c>
      <c r="F413" s="172" t="s">
        <v>568</v>
      </c>
      <c r="H413" s="171" t="s">
        <v>1</v>
      </c>
      <c r="I413" s="173"/>
      <c r="L413" s="170"/>
      <c r="M413" s="174"/>
      <c r="T413" s="175"/>
      <c r="AT413" s="171" t="s">
        <v>252</v>
      </c>
      <c r="AU413" s="171" t="s">
        <v>87</v>
      </c>
      <c r="AV413" s="14" t="s">
        <v>85</v>
      </c>
      <c r="AW413" s="14" t="s">
        <v>32</v>
      </c>
      <c r="AX413" s="14" t="s">
        <v>77</v>
      </c>
      <c r="AY413" s="171" t="s">
        <v>175</v>
      </c>
    </row>
    <row r="414" spans="2:65" s="12" customFormat="1">
      <c r="B414" s="154"/>
      <c r="D414" s="145" t="s">
        <v>252</v>
      </c>
      <c r="E414" s="155" t="s">
        <v>1</v>
      </c>
      <c r="F414" s="156" t="s">
        <v>797</v>
      </c>
      <c r="H414" s="157">
        <v>3.74</v>
      </c>
      <c r="I414" s="158"/>
      <c r="L414" s="154"/>
      <c r="M414" s="159"/>
      <c r="T414" s="160"/>
      <c r="AT414" s="155" t="s">
        <v>252</v>
      </c>
      <c r="AU414" s="155" t="s">
        <v>87</v>
      </c>
      <c r="AV414" s="12" t="s">
        <v>87</v>
      </c>
      <c r="AW414" s="12" t="s">
        <v>32</v>
      </c>
      <c r="AX414" s="12" t="s">
        <v>77</v>
      </c>
      <c r="AY414" s="155" t="s">
        <v>175</v>
      </c>
    </row>
    <row r="415" spans="2:65" s="12" customFormat="1">
      <c r="B415" s="154"/>
      <c r="D415" s="145" t="s">
        <v>252</v>
      </c>
      <c r="E415" s="155" t="s">
        <v>1</v>
      </c>
      <c r="F415" s="156" t="s">
        <v>798</v>
      </c>
      <c r="H415" s="157">
        <v>1.6639999999999999</v>
      </c>
      <c r="I415" s="158"/>
      <c r="L415" s="154"/>
      <c r="M415" s="159"/>
      <c r="T415" s="160"/>
      <c r="AT415" s="155" t="s">
        <v>252</v>
      </c>
      <c r="AU415" s="155" t="s">
        <v>87</v>
      </c>
      <c r="AV415" s="12" t="s">
        <v>87</v>
      </c>
      <c r="AW415" s="12" t="s">
        <v>32</v>
      </c>
      <c r="AX415" s="12" t="s">
        <v>77</v>
      </c>
      <c r="AY415" s="155" t="s">
        <v>175</v>
      </c>
    </row>
    <row r="416" spans="2:65" s="12" customFormat="1">
      <c r="B416" s="154"/>
      <c r="D416" s="145" t="s">
        <v>252</v>
      </c>
      <c r="E416" s="155" t="s">
        <v>1</v>
      </c>
      <c r="F416" s="156" t="s">
        <v>799</v>
      </c>
      <c r="H416" s="157">
        <v>1.3520000000000001</v>
      </c>
      <c r="I416" s="158"/>
      <c r="L416" s="154"/>
      <c r="M416" s="159"/>
      <c r="T416" s="160"/>
      <c r="AT416" s="155" t="s">
        <v>252</v>
      </c>
      <c r="AU416" s="155" t="s">
        <v>87</v>
      </c>
      <c r="AV416" s="12" t="s">
        <v>87</v>
      </c>
      <c r="AW416" s="12" t="s">
        <v>32</v>
      </c>
      <c r="AX416" s="12" t="s">
        <v>77</v>
      </c>
      <c r="AY416" s="155" t="s">
        <v>175</v>
      </c>
    </row>
    <row r="417" spans="2:65" s="15" customFormat="1">
      <c r="B417" s="176"/>
      <c r="D417" s="145" t="s">
        <v>252</v>
      </c>
      <c r="E417" s="177" t="s">
        <v>1</v>
      </c>
      <c r="F417" s="178" t="s">
        <v>339</v>
      </c>
      <c r="H417" s="179">
        <v>6.7560000000000002</v>
      </c>
      <c r="I417" s="180"/>
      <c r="L417" s="176"/>
      <c r="M417" s="181"/>
      <c r="T417" s="182"/>
      <c r="AT417" s="177" t="s">
        <v>252</v>
      </c>
      <c r="AU417" s="177" t="s">
        <v>87</v>
      </c>
      <c r="AV417" s="15" t="s">
        <v>187</v>
      </c>
      <c r="AW417" s="15" t="s">
        <v>32</v>
      </c>
      <c r="AX417" s="15" t="s">
        <v>77</v>
      </c>
      <c r="AY417" s="177" t="s">
        <v>175</v>
      </c>
    </row>
    <row r="418" spans="2:65" s="13" customFormat="1">
      <c r="B418" s="163"/>
      <c r="D418" s="145" t="s">
        <v>252</v>
      </c>
      <c r="E418" s="164" t="s">
        <v>1</v>
      </c>
      <c r="F418" s="165" t="s">
        <v>294</v>
      </c>
      <c r="H418" s="166">
        <v>1186.2380000000001</v>
      </c>
      <c r="I418" s="167"/>
      <c r="L418" s="163"/>
      <c r="M418" s="168"/>
      <c r="T418" s="169"/>
      <c r="AT418" s="164" t="s">
        <v>252</v>
      </c>
      <c r="AU418" s="164" t="s">
        <v>87</v>
      </c>
      <c r="AV418" s="13" t="s">
        <v>193</v>
      </c>
      <c r="AW418" s="13" t="s">
        <v>32</v>
      </c>
      <c r="AX418" s="13" t="s">
        <v>85</v>
      </c>
      <c r="AY418" s="164" t="s">
        <v>175</v>
      </c>
    </row>
    <row r="419" spans="2:65" s="1" customFormat="1" ht="16.5" customHeight="1">
      <c r="B419" s="32"/>
      <c r="C419" s="132" t="s">
        <v>800</v>
      </c>
      <c r="D419" s="132" t="s">
        <v>178</v>
      </c>
      <c r="E419" s="133" t="s">
        <v>801</v>
      </c>
      <c r="F419" s="134" t="s">
        <v>802</v>
      </c>
      <c r="G419" s="135" t="s">
        <v>200</v>
      </c>
      <c r="H419" s="136">
        <v>1186.2380000000001</v>
      </c>
      <c r="I419" s="137"/>
      <c r="J419" s="138">
        <f>ROUND(I419*H419,2)</f>
        <v>0</v>
      </c>
      <c r="K419" s="134" t="s">
        <v>250</v>
      </c>
      <c r="L419" s="32"/>
      <c r="M419" s="139" t="s">
        <v>1</v>
      </c>
      <c r="N419" s="140" t="s">
        <v>42</v>
      </c>
      <c r="P419" s="141">
        <f>O419*H419</f>
        <v>0</v>
      </c>
      <c r="Q419" s="141">
        <v>0</v>
      </c>
      <c r="R419" s="141">
        <f>Q419*H419</f>
        <v>0</v>
      </c>
      <c r="S419" s="141">
        <v>0</v>
      </c>
      <c r="T419" s="142">
        <f>S419*H419</f>
        <v>0</v>
      </c>
      <c r="AR419" s="143" t="s">
        <v>193</v>
      </c>
      <c r="AT419" s="143" t="s">
        <v>178</v>
      </c>
      <c r="AU419" s="143" t="s">
        <v>87</v>
      </c>
      <c r="AY419" s="17" t="s">
        <v>175</v>
      </c>
      <c r="BE419" s="144">
        <f>IF(N419="základní",J419,0)</f>
        <v>0</v>
      </c>
      <c r="BF419" s="144">
        <f>IF(N419="snížená",J419,0)</f>
        <v>0</v>
      </c>
      <c r="BG419" s="144">
        <f>IF(N419="zákl. přenesená",J419,0)</f>
        <v>0</v>
      </c>
      <c r="BH419" s="144">
        <f>IF(N419="sníž. přenesená",J419,0)</f>
        <v>0</v>
      </c>
      <c r="BI419" s="144">
        <f>IF(N419="nulová",J419,0)</f>
        <v>0</v>
      </c>
      <c r="BJ419" s="17" t="s">
        <v>85</v>
      </c>
      <c r="BK419" s="144">
        <f>ROUND(I419*H419,2)</f>
        <v>0</v>
      </c>
      <c r="BL419" s="17" t="s">
        <v>193</v>
      </c>
      <c r="BM419" s="143" t="s">
        <v>803</v>
      </c>
    </row>
    <row r="420" spans="2:65" s="1" customFormat="1" ht="16.5" customHeight="1">
      <c r="B420" s="32"/>
      <c r="C420" s="132" t="s">
        <v>804</v>
      </c>
      <c r="D420" s="132" t="s">
        <v>178</v>
      </c>
      <c r="E420" s="133" t="s">
        <v>805</v>
      </c>
      <c r="F420" s="134" t="s">
        <v>806</v>
      </c>
      <c r="G420" s="135" t="s">
        <v>200</v>
      </c>
      <c r="H420" s="136">
        <v>62.4</v>
      </c>
      <c r="I420" s="137"/>
      <c r="J420" s="138">
        <f>ROUND(I420*H420,2)</f>
        <v>0</v>
      </c>
      <c r="K420" s="134" t="s">
        <v>250</v>
      </c>
      <c r="L420" s="32"/>
      <c r="M420" s="139" t="s">
        <v>1</v>
      </c>
      <c r="N420" s="140" t="s">
        <v>42</v>
      </c>
      <c r="P420" s="141">
        <f>O420*H420</f>
        <v>0</v>
      </c>
      <c r="Q420" s="141">
        <v>6.8900000000000003E-3</v>
      </c>
      <c r="R420" s="141">
        <f>Q420*H420</f>
        <v>0.42993599999999998</v>
      </c>
      <c r="S420" s="141">
        <v>0</v>
      </c>
      <c r="T420" s="142">
        <f>S420*H420</f>
        <v>0</v>
      </c>
      <c r="AR420" s="143" t="s">
        <v>193</v>
      </c>
      <c r="AT420" s="143" t="s">
        <v>178</v>
      </c>
      <c r="AU420" s="143" t="s">
        <v>87</v>
      </c>
      <c r="AY420" s="17" t="s">
        <v>175</v>
      </c>
      <c r="BE420" s="144">
        <f>IF(N420="základní",J420,0)</f>
        <v>0</v>
      </c>
      <c r="BF420" s="144">
        <f>IF(N420="snížená",J420,0)</f>
        <v>0</v>
      </c>
      <c r="BG420" s="144">
        <f>IF(N420="zákl. přenesená",J420,0)</f>
        <v>0</v>
      </c>
      <c r="BH420" s="144">
        <f>IF(N420="sníž. přenesená",J420,0)</f>
        <v>0</v>
      </c>
      <c r="BI420" s="144">
        <f>IF(N420="nulová",J420,0)</f>
        <v>0</v>
      </c>
      <c r="BJ420" s="17" t="s">
        <v>85</v>
      </c>
      <c r="BK420" s="144">
        <f>ROUND(I420*H420,2)</f>
        <v>0</v>
      </c>
      <c r="BL420" s="17" t="s">
        <v>193</v>
      </c>
      <c r="BM420" s="143" t="s">
        <v>807</v>
      </c>
    </row>
    <row r="421" spans="2:65" s="14" customFormat="1">
      <c r="B421" s="170"/>
      <c r="D421" s="145" t="s">
        <v>252</v>
      </c>
      <c r="E421" s="171" t="s">
        <v>1</v>
      </c>
      <c r="F421" s="172" t="s">
        <v>564</v>
      </c>
      <c r="H421" s="171" t="s">
        <v>1</v>
      </c>
      <c r="I421" s="173"/>
      <c r="L421" s="170"/>
      <c r="M421" s="174"/>
      <c r="T421" s="175"/>
      <c r="AT421" s="171" t="s">
        <v>252</v>
      </c>
      <c r="AU421" s="171" t="s">
        <v>87</v>
      </c>
      <c r="AV421" s="14" t="s">
        <v>85</v>
      </c>
      <c r="AW421" s="14" t="s">
        <v>32</v>
      </c>
      <c r="AX421" s="14" t="s">
        <v>77</v>
      </c>
      <c r="AY421" s="171" t="s">
        <v>175</v>
      </c>
    </row>
    <row r="422" spans="2:65" s="12" customFormat="1">
      <c r="B422" s="154"/>
      <c r="D422" s="145" t="s">
        <v>252</v>
      </c>
      <c r="E422" s="155" t="s">
        <v>1</v>
      </c>
      <c r="F422" s="156" t="s">
        <v>808</v>
      </c>
      <c r="H422" s="157">
        <v>24</v>
      </c>
      <c r="I422" s="158"/>
      <c r="L422" s="154"/>
      <c r="M422" s="159"/>
      <c r="T422" s="160"/>
      <c r="AT422" s="155" t="s">
        <v>252</v>
      </c>
      <c r="AU422" s="155" t="s">
        <v>87</v>
      </c>
      <c r="AV422" s="12" t="s">
        <v>87</v>
      </c>
      <c r="AW422" s="12" t="s">
        <v>32</v>
      </c>
      <c r="AX422" s="12" t="s">
        <v>77</v>
      </c>
      <c r="AY422" s="155" t="s">
        <v>175</v>
      </c>
    </row>
    <row r="423" spans="2:65" s="12" customFormat="1">
      <c r="B423" s="154"/>
      <c r="D423" s="145" t="s">
        <v>252</v>
      </c>
      <c r="E423" s="155" t="s">
        <v>1</v>
      </c>
      <c r="F423" s="156" t="s">
        <v>809</v>
      </c>
      <c r="H423" s="157">
        <v>7.2</v>
      </c>
      <c r="I423" s="158"/>
      <c r="L423" s="154"/>
      <c r="M423" s="159"/>
      <c r="T423" s="160"/>
      <c r="AT423" s="155" t="s">
        <v>252</v>
      </c>
      <c r="AU423" s="155" t="s">
        <v>87</v>
      </c>
      <c r="AV423" s="12" t="s">
        <v>87</v>
      </c>
      <c r="AW423" s="12" t="s">
        <v>32</v>
      </c>
      <c r="AX423" s="12" t="s">
        <v>77</v>
      </c>
      <c r="AY423" s="155" t="s">
        <v>175</v>
      </c>
    </row>
    <row r="424" spans="2:65" s="14" customFormat="1">
      <c r="B424" s="170"/>
      <c r="D424" s="145" t="s">
        <v>252</v>
      </c>
      <c r="E424" s="171" t="s">
        <v>1</v>
      </c>
      <c r="F424" s="172" t="s">
        <v>566</v>
      </c>
      <c r="H424" s="171" t="s">
        <v>1</v>
      </c>
      <c r="I424" s="173"/>
      <c r="L424" s="170"/>
      <c r="M424" s="174"/>
      <c r="T424" s="175"/>
      <c r="AT424" s="171" t="s">
        <v>252</v>
      </c>
      <c r="AU424" s="171" t="s">
        <v>87</v>
      </c>
      <c r="AV424" s="14" t="s">
        <v>85</v>
      </c>
      <c r="AW424" s="14" t="s">
        <v>32</v>
      </c>
      <c r="AX424" s="14" t="s">
        <v>77</v>
      </c>
      <c r="AY424" s="171" t="s">
        <v>175</v>
      </c>
    </row>
    <row r="425" spans="2:65" s="12" customFormat="1">
      <c r="B425" s="154"/>
      <c r="D425" s="145" t="s">
        <v>252</v>
      </c>
      <c r="E425" s="155" t="s">
        <v>1</v>
      </c>
      <c r="F425" s="156" t="s">
        <v>808</v>
      </c>
      <c r="H425" s="157">
        <v>24</v>
      </c>
      <c r="I425" s="158"/>
      <c r="L425" s="154"/>
      <c r="M425" s="159"/>
      <c r="T425" s="160"/>
      <c r="AT425" s="155" t="s">
        <v>252</v>
      </c>
      <c r="AU425" s="155" t="s">
        <v>87</v>
      </c>
      <c r="AV425" s="12" t="s">
        <v>87</v>
      </c>
      <c r="AW425" s="12" t="s">
        <v>32</v>
      </c>
      <c r="AX425" s="12" t="s">
        <v>77</v>
      </c>
      <c r="AY425" s="155" t="s">
        <v>175</v>
      </c>
    </row>
    <row r="426" spans="2:65" s="12" customFormat="1">
      <c r="B426" s="154"/>
      <c r="D426" s="145" t="s">
        <v>252</v>
      </c>
      <c r="E426" s="155" t="s">
        <v>1</v>
      </c>
      <c r="F426" s="156" t="s">
        <v>809</v>
      </c>
      <c r="H426" s="157">
        <v>7.2</v>
      </c>
      <c r="I426" s="158"/>
      <c r="L426" s="154"/>
      <c r="M426" s="159"/>
      <c r="T426" s="160"/>
      <c r="AT426" s="155" t="s">
        <v>252</v>
      </c>
      <c r="AU426" s="155" t="s">
        <v>87</v>
      </c>
      <c r="AV426" s="12" t="s">
        <v>87</v>
      </c>
      <c r="AW426" s="12" t="s">
        <v>32</v>
      </c>
      <c r="AX426" s="12" t="s">
        <v>77</v>
      </c>
      <c r="AY426" s="155" t="s">
        <v>175</v>
      </c>
    </row>
    <row r="427" spans="2:65" s="13" customFormat="1">
      <c r="B427" s="163"/>
      <c r="D427" s="145" t="s">
        <v>252</v>
      </c>
      <c r="E427" s="164" t="s">
        <v>1</v>
      </c>
      <c r="F427" s="165" t="s">
        <v>294</v>
      </c>
      <c r="H427" s="166">
        <v>62.400000000000006</v>
      </c>
      <c r="I427" s="167"/>
      <c r="L427" s="163"/>
      <c r="M427" s="168"/>
      <c r="T427" s="169"/>
      <c r="AT427" s="164" t="s">
        <v>252</v>
      </c>
      <c r="AU427" s="164" t="s">
        <v>87</v>
      </c>
      <c r="AV427" s="13" t="s">
        <v>193</v>
      </c>
      <c r="AW427" s="13" t="s">
        <v>32</v>
      </c>
      <c r="AX427" s="13" t="s">
        <v>85</v>
      </c>
      <c r="AY427" s="164" t="s">
        <v>175</v>
      </c>
    </row>
    <row r="428" spans="2:65" s="1" customFormat="1" ht="16.5" customHeight="1">
      <c r="B428" s="32"/>
      <c r="C428" s="132" t="s">
        <v>810</v>
      </c>
      <c r="D428" s="132" t="s">
        <v>178</v>
      </c>
      <c r="E428" s="133" t="s">
        <v>811</v>
      </c>
      <c r="F428" s="134" t="s">
        <v>812</v>
      </c>
      <c r="G428" s="135" t="s">
        <v>200</v>
      </c>
      <c r="H428" s="136">
        <v>1183.222</v>
      </c>
      <c r="I428" s="137"/>
      <c r="J428" s="138">
        <f>ROUND(I428*H428,2)</f>
        <v>0</v>
      </c>
      <c r="K428" s="134" t="s">
        <v>250</v>
      </c>
      <c r="L428" s="32"/>
      <c r="M428" s="139" t="s">
        <v>1</v>
      </c>
      <c r="N428" s="140" t="s">
        <v>42</v>
      </c>
      <c r="P428" s="141">
        <f>O428*H428</f>
        <v>0</v>
      </c>
      <c r="Q428" s="141">
        <v>8.8000000000000003E-4</v>
      </c>
      <c r="R428" s="141">
        <f>Q428*H428</f>
        <v>1.0412353599999999</v>
      </c>
      <c r="S428" s="141">
        <v>0</v>
      </c>
      <c r="T428" s="142">
        <f>S428*H428</f>
        <v>0</v>
      </c>
      <c r="AR428" s="143" t="s">
        <v>193</v>
      </c>
      <c r="AT428" s="143" t="s">
        <v>178</v>
      </c>
      <c r="AU428" s="143" t="s">
        <v>87</v>
      </c>
      <c r="AY428" s="17" t="s">
        <v>175</v>
      </c>
      <c r="BE428" s="144">
        <f>IF(N428="základní",J428,0)</f>
        <v>0</v>
      </c>
      <c r="BF428" s="144">
        <f>IF(N428="snížená",J428,0)</f>
        <v>0</v>
      </c>
      <c r="BG428" s="144">
        <f>IF(N428="zákl. přenesená",J428,0)</f>
        <v>0</v>
      </c>
      <c r="BH428" s="144">
        <f>IF(N428="sníž. přenesená",J428,0)</f>
        <v>0</v>
      </c>
      <c r="BI428" s="144">
        <f>IF(N428="nulová",J428,0)</f>
        <v>0</v>
      </c>
      <c r="BJ428" s="17" t="s">
        <v>85</v>
      </c>
      <c r="BK428" s="144">
        <f>ROUND(I428*H428,2)</f>
        <v>0</v>
      </c>
      <c r="BL428" s="17" t="s">
        <v>193</v>
      </c>
      <c r="BM428" s="143" t="s">
        <v>813</v>
      </c>
    </row>
    <row r="429" spans="2:65" s="14" customFormat="1">
      <c r="B429" s="170"/>
      <c r="D429" s="145" t="s">
        <v>252</v>
      </c>
      <c r="E429" s="171" t="s">
        <v>1</v>
      </c>
      <c r="F429" s="172" t="s">
        <v>564</v>
      </c>
      <c r="H429" s="171" t="s">
        <v>1</v>
      </c>
      <c r="I429" s="173"/>
      <c r="L429" s="170"/>
      <c r="M429" s="174"/>
      <c r="T429" s="175"/>
      <c r="AT429" s="171" t="s">
        <v>252</v>
      </c>
      <c r="AU429" s="171" t="s">
        <v>87</v>
      </c>
      <c r="AV429" s="14" t="s">
        <v>85</v>
      </c>
      <c r="AW429" s="14" t="s">
        <v>32</v>
      </c>
      <c r="AX429" s="14" t="s">
        <v>77</v>
      </c>
      <c r="AY429" s="171" t="s">
        <v>175</v>
      </c>
    </row>
    <row r="430" spans="2:65" s="12" customFormat="1">
      <c r="B430" s="154"/>
      <c r="D430" s="145" t="s">
        <v>252</v>
      </c>
      <c r="E430" s="155" t="s">
        <v>1</v>
      </c>
      <c r="F430" s="156" t="s">
        <v>795</v>
      </c>
      <c r="H430" s="157">
        <v>581.274</v>
      </c>
      <c r="I430" s="158"/>
      <c r="L430" s="154"/>
      <c r="M430" s="159"/>
      <c r="T430" s="160"/>
      <c r="AT430" s="155" t="s">
        <v>252</v>
      </c>
      <c r="AU430" s="155" t="s">
        <v>87</v>
      </c>
      <c r="AV430" s="12" t="s">
        <v>87</v>
      </c>
      <c r="AW430" s="12" t="s">
        <v>32</v>
      </c>
      <c r="AX430" s="12" t="s">
        <v>77</v>
      </c>
      <c r="AY430" s="155" t="s">
        <v>175</v>
      </c>
    </row>
    <row r="431" spans="2:65" s="15" customFormat="1">
      <c r="B431" s="176"/>
      <c r="D431" s="145" t="s">
        <v>252</v>
      </c>
      <c r="E431" s="177" t="s">
        <v>1</v>
      </c>
      <c r="F431" s="178" t="s">
        <v>339</v>
      </c>
      <c r="H431" s="179">
        <v>581.274</v>
      </c>
      <c r="I431" s="180"/>
      <c r="L431" s="176"/>
      <c r="M431" s="181"/>
      <c r="T431" s="182"/>
      <c r="AT431" s="177" t="s">
        <v>252</v>
      </c>
      <c r="AU431" s="177" t="s">
        <v>87</v>
      </c>
      <c r="AV431" s="15" t="s">
        <v>187</v>
      </c>
      <c r="AW431" s="15" t="s">
        <v>32</v>
      </c>
      <c r="AX431" s="15" t="s">
        <v>77</v>
      </c>
      <c r="AY431" s="177" t="s">
        <v>175</v>
      </c>
    </row>
    <row r="432" spans="2:65" s="14" customFormat="1">
      <c r="B432" s="170"/>
      <c r="D432" s="145" t="s">
        <v>252</v>
      </c>
      <c r="E432" s="171" t="s">
        <v>1</v>
      </c>
      <c r="F432" s="172" t="s">
        <v>566</v>
      </c>
      <c r="H432" s="171" t="s">
        <v>1</v>
      </c>
      <c r="I432" s="173"/>
      <c r="L432" s="170"/>
      <c r="M432" s="174"/>
      <c r="T432" s="175"/>
      <c r="AT432" s="171" t="s">
        <v>252</v>
      </c>
      <c r="AU432" s="171" t="s">
        <v>87</v>
      </c>
      <c r="AV432" s="14" t="s">
        <v>85</v>
      </c>
      <c r="AW432" s="14" t="s">
        <v>32</v>
      </c>
      <c r="AX432" s="14" t="s">
        <v>77</v>
      </c>
      <c r="AY432" s="171" t="s">
        <v>175</v>
      </c>
    </row>
    <row r="433" spans="2:65" s="12" customFormat="1">
      <c r="B433" s="154"/>
      <c r="D433" s="145" t="s">
        <v>252</v>
      </c>
      <c r="E433" s="155" t="s">
        <v>1</v>
      </c>
      <c r="F433" s="156" t="s">
        <v>796</v>
      </c>
      <c r="H433" s="157">
        <v>598.20799999999997</v>
      </c>
      <c r="I433" s="158"/>
      <c r="L433" s="154"/>
      <c r="M433" s="159"/>
      <c r="T433" s="160"/>
      <c r="AT433" s="155" t="s">
        <v>252</v>
      </c>
      <c r="AU433" s="155" t="s">
        <v>87</v>
      </c>
      <c r="AV433" s="12" t="s">
        <v>87</v>
      </c>
      <c r="AW433" s="12" t="s">
        <v>32</v>
      </c>
      <c r="AX433" s="12" t="s">
        <v>77</v>
      </c>
      <c r="AY433" s="155" t="s">
        <v>175</v>
      </c>
    </row>
    <row r="434" spans="2:65" s="15" customFormat="1">
      <c r="B434" s="176"/>
      <c r="D434" s="145" t="s">
        <v>252</v>
      </c>
      <c r="E434" s="177" t="s">
        <v>1</v>
      </c>
      <c r="F434" s="178" t="s">
        <v>339</v>
      </c>
      <c r="H434" s="179">
        <v>598.20799999999997</v>
      </c>
      <c r="I434" s="180"/>
      <c r="L434" s="176"/>
      <c r="M434" s="181"/>
      <c r="T434" s="182"/>
      <c r="AT434" s="177" t="s">
        <v>252</v>
      </c>
      <c r="AU434" s="177" t="s">
        <v>87</v>
      </c>
      <c r="AV434" s="15" t="s">
        <v>187</v>
      </c>
      <c r="AW434" s="15" t="s">
        <v>32</v>
      </c>
      <c r="AX434" s="15" t="s">
        <v>77</v>
      </c>
      <c r="AY434" s="177" t="s">
        <v>175</v>
      </c>
    </row>
    <row r="435" spans="2:65" s="14" customFormat="1">
      <c r="B435" s="170"/>
      <c r="D435" s="145" t="s">
        <v>252</v>
      </c>
      <c r="E435" s="171" t="s">
        <v>1</v>
      </c>
      <c r="F435" s="172" t="s">
        <v>568</v>
      </c>
      <c r="H435" s="171" t="s">
        <v>1</v>
      </c>
      <c r="I435" s="173"/>
      <c r="L435" s="170"/>
      <c r="M435" s="174"/>
      <c r="T435" s="175"/>
      <c r="AT435" s="171" t="s">
        <v>252</v>
      </c>
      <c r="AU435" s="171" t="s">
        <v>87</v>
      </c>
      <c r="AV435" s="14" t="s">
        <v>85</v>
      </c>
      <c r="AW435" s="14" t="s">
        <v>32</v>
      </c>
      <c r="AX435" s="14" t="s">
        <v>77</v>
      </c>
      <c r="AY435" s="171" t="s">
        <v>175</v>
      </c>
    </row>
    <row r="436" spans="2:65" s="12" customFormat="1">
      <c r="B436" s="154"/>
      <c r="D436" s="145" t="s">
        <v>252</v>
      </c>
      <c r="E436" s="155" t="s">
        <v>1</v>
      </c>
      <c r="F436" s="156" t="s">
        <v>797</v>
      </c>
      <c r="H436" s="157">
        <v>3.74</v>
      </c>
      <c r="I436" s="158"/>
      <c r="L436" s="154"/>
      <c r="M436" s="159"/>
      <c r="T436" s="160"/>
      <c r="AT436" s="155" t="s">
        <v>252</v>
      </c>
      <c r="AU436" s="155" t="s">
        <v>87</v>
      </c>
      <c r="AV436" s="12" t="s">
        <v>87</v>
      </c>
      <c r="AW436" s="12" t="s">
        <v>32</v>
      </c>
      <c r="AX436" s="12" t="s">
        <v>77</v>
      </c>
      <c r="AY436" s="155" t="s">
        <v>175</v>
      </c>
    </row>
    <row r="437" spans="2:65" s="15" customFormat="1">
      <c r="B437" s="176"/>
      <c r="D437" s="145" t="s">
        <v>252</v>
      </c>
      <c r="E437" s="177" t="s">
        <v>1</v>
      </c>
      <c r="F437" s="178" t="s">
        <v>339</v>
      </c>
      <c r="H437" s="179">
        <v>3.74</v>
      </c>
      <c r="I437" s="180"/>
      <c r="L437" s="176"/>
      <c r="M437" s="181"/>
      <c r="T437" s="182"/>
      <c r="AT437" s="177" t="s">
        <v>252</v>
      </c>
      <c r="AU437" s="177" t="s">
        <v>87</v>
      </c>
      <c r="AV437" s="15" t="s">
        <v>187</v>
      </c>
      <c r="AW437" s="15" t="s">
        <v>32</v>
      </c>
      <c r="AX437" s="15" t="s">
        <v>77</v>
      </c>
      <c r="AY437" s="177" t="s">
        <v>175</v>
      </c>
    </row>
    <row r="438" spans="2:65" s="13" customFormat="1">
      <c r="B438" s="163"/>
      <c r="D438" s="145" t="s">
        <v>252</v>
      </c>
      <c r="E438" s="164" t="s">
        <v>1</v>
      </c>
      <c r="F438" s="165" t="s">
        <v>294</v>
      </c>
      <c r="H438" s="166">
        <v>1183.222</v>
      </c>
      <c r="I438" s="167"/>
      <c r="L438" s="163"/>
      <c r="M438" s="168"/>
      <c r="T438" s="169"/>
      <c r="AT438" s="164" t="s">
        <v>252</v>
      </c>
      <c r="AU438" s="164" t="s">
        <v>87</v>
      </c>
      <c r="AV438" s="13" t="s">
        <v>193</v>
      </c>
      <c r="AW438" s="13" t="s">
        <v>32</v>
      </c>
      <c r="AX438" s="13" t="s">
        <v>85</v>
      </c>
      <c r="AY438" s="164" t="s">
        <v>175</v>
      </c>
    </row>
    <row r="439" spans="2:65" s="1" customFormat="1" ht="16.5" customHeight="1">
      <c r="B439" s="32"/>
      <c r="C439" s="132" t="s">
        <v>814</v>
      </c>
      <c r="D439" s="132" t="s">
        <v>178</v>
      </c>
      <c r="E439" s="133" t="s">
        <v>815</v>
      </c>
      <c r="F439" s="134" t="s">
        <v>816</v>
      </c>
      <c r="G439" s="135" t="s">
        <v>200</v>
      </c>
      <c r="H439" s="136">
        <v>1183.222</v>
      </c>
      <c r="I439" s="137"/>
      <c r="J439" s="138">
        <f>ROUND(I439*H439,2)</f>
        <v>0</v>
      </c>
      <c r="K439" s="134" t="s">
        <v>250</v>
      </c>
      <c r="L439" s="32"/>
      <c r="M439" s="139" t="s">
        <v>1</v>
      </c>
      <c r="N439" s="140" t="s">
        <v>42</v>
      </c>
      <c r="P439" s="141">
        <f>O439*H439</f>
        <v>0</v>
      </c>
      <c r="Q439" s="141">
        <v>0</v>
      </c>
      <c r="R439" s="141">
        <f>Q439*H439</f>
        <v>0</v>
      </c>
      <c r="S439" s="141">
        <v>0</v>
      </c>
      <c r="T439" s="142">
        <f>S439*H439</f>
        <v>0</v>
      </c>
      <c r="AR439" s="143" t="s">
        <v>193</v>
      </c>
      <c r="AT439" s="143" t="s">
        <v>178</v>
      </c>
      <c r="AU439" s="143" t="s">
        <v>87</v>
      </c>
      <c r="AY439" s="17" t="s">
        <v>175</v>
      </c>
      <c r="BE439" s="144">
        <f>IF(N439="základní",J439,0)</f>
        <v>0</v>
      </c>
      <c r="BF439" s="144">
        <f>IF(N439="snížená",J439,0)</f>
        <v>0</v>
      </c>
      <c r="BG439" s="144">
        <f>IF(N439="zákl. přenesená",J439,0)</f>
        <v>0</v>
      </c>
      <c r="BH439" s="144">
        <f>IF(N439="sníž. přenesená",J439,0)</f>
        <v>0</v>
      </c>
      <c r="BI439" s="144">
        <f>IF(N439="nulová",J439,0)</f>
        <v>0</v>
      </c>
      <c r="BJ439" s="17" t="s">
        <v>85</v>
      </c>
      <c r="BK439" s="144">
        <f>ROUND(I439*H439,2)</f>
        <v>0</v>
      </c>
      <c r="BL439" s="17" t="s">
        <v>193</v>
      </c>
      <c r="BM439" s="143" t="s">
        <v>817</v>
      </c>
    </row>
    <row r="440" spans="2:65" s="1" customFormat="1" ht="16.5" customHeight="1">
      <c r="B440" s="32"/>
      <c r="C440" s="132" t="s">
        <v>818</v>
      </c>
      <c r="D440" s="132" t="s">
        <v>178</v>
      </c>
      <c r="E440" s="133" t="s">
        <v>819</v>
      </c>
      <c r="F440" s="134" t="s">
        <v>820</v>
      </c>
      <c r="G440" s="135" t="s">
        <v>200</v>
      </c>
      <c r="H440" s="136">
        <v>48</v>
      </c>
      <c r="I440" s="137"/>
      <c r="J440" s="138">
        <f>ROUND(I440*H440,2)</f>
        <v>0</v>
      </c>
      <c r="K440" s="134" t="s">
        <v>250</v>
      </c>
      <c r="L440" s="32"/>
      <c r="M440" s="139" t="s">
        <v>1</v>
      </c>
      <c r="N440" s="140" t="s">
        <v>42</v>
      </c>
      <c r="P440" s="141">
        <f>O440*H440</f>
        <v>0</v>
      </c>
      <c r="Q440" s="141">
        <v>1.0399999999999999E-3</v>
      </c>
      <c r="R440" s="141">
        <f>Q440*H440</f>
        <v>4.9919999999999992E-2</v>
      </c>
      <c r="S440" s="141">
        <v>0</v>
      </c>
      <c r="T440" s="142">
        <f>S440*H440</f>
        <v>0</v>
      </c>
      <c r="AR440" s="143" t="s">
        <v>193</v>
      </c>
      <c r="AT440" s="143" t="s">
        <v>178</v>
      </c>
      <c r="AU440" s="143" t="s">
        <v>87</v>
      </c>
      <c r="AY440" s="17" t="s">
        <v>175</v>
      </c>
      <c r="BE440" s="144">
        <f>IF(N440="základní",J440,0)</f>
        <v>0</v>
      </c>
      <c r="BF440" s="144">
        <f>IF(N440="snížená",J440,0)</f>
        <v>0</v>
      </c>
      <c r="BG440" s="144">
        <f>IF(N440="zákl. přenesená",J440,0)</f>
        <v>0</v>
      </c>
      <c r="BH440" s="144">
        <f>IF(N440="sníž. přenesená",J440,0)</f>
        <v>0</v>
      </c>
      <c r="BI440" s="144">
        <f>IF(N440="nulová",J440,0)</f>
        <v>0</v>
      </c>
      <c r="BJ440" s="17" t="s">
        <v>85</v>
      </c>
      <c r="BK440" s="144">
        <f>ROUND(I440*H440,2)</f>
        <v>0</v>
      </c>
      <c r="BL440" s="17" t="s">
        <v>193</v>
      </c>
      <c r="BM440" s="143" t="s">
        <v>821</v>
      </c>
    </row>
    <row r="441" spans="2:65" s="1" customFormat="1" ht="16.5" customHeight="1">
      <c r="B441" s="32"/>
      <c r="C441" s="132" t="s">
        <v>822</v>
      </c>
      <c r="D441" s="132" t="s">
        <v>178</v>
      </c>
      <c r="E441" s="133" t="s">
        <v>823</v>
      </c>
      <c r="F441" s="134" t="s">
        <v>824</v>
      </c>
      <c r="G441" s="135" t="s">
        <v>200</v>
      </c>
      <c r="H441" s="136">
        <v>48</v>
      </c>
      <c r="I441" s="137"/>
      <c r="J441" s="138">
        <f>ROUND(I441*H441,2)</f>
        <v>0</v>
      </c>
      <c r="K441" s="134" t="s">
        <v>250</v>
      </c>
      <c r="L441" s="32"/>
      <c r="M441" s="139" t="s">
        <v>1</v>
      </c>
      <c r="N441" s="140" t="s">
        <v>42</v>
      </c>
      <c r="P441" s="141">
        <f>O441*H441</f>
        <v>0</v>
      </c>
      <c r="Q441" s="141">
        <v>0</v>
      </c>
      <c r="R441" s="141">
        <f>Q441*H441</f>
        <v>0</v>
      </c>
      <c r="S441" s="141">
        <v>0</v>
      </c>
      <c r="T441" s="142">
        <f>S441*H441</f>
        <v>0</v>
      </c>
      <c r="AR441" s="143" t="s">
        <v>193</v>
      </c>
      <c r="AT441" s="143" t="s">
        <v>178</v>
      </c>
      <c r="AU441" s="143" t="s">
        <v>87</v>
      </c>
      <c r="AY441" s="17" t="s">
        <v>175</v>
      </c>
      <c r="BE441" s="144">
        <f>IF(N441="základní",J441,0)</f>
        <v>0</v>
      </c>
      <c r="BF441" s="144">
        <f>IF(N441="snížená",J441,0)</f>
        <v>0</v>
      </c>
      <c r="BG441" s="144">
        <f>IF(N441="zákl. přenesená",J441,0)</f>
        <v>0</v>
      </c>
      <c r="BH441" s="144">
        <f>IF(N441="sníž. přenesená",J441,0)</f>
        <v>0</v>
      </c>
      <c r="BI441" s="144">
        <f>IF(N441="nulová",J441,0)</f>
        <v>0</v>
      </c>
      <c r="BJ441" s="17" t="s">
        <v>85</v>
      </c>
      <c r="BK441" s="144">
        <f>ROUND(I441*H441,2)</f>
        <v>0</v>
      </c>
      <c r="BL441" s="17" t="s">
        <v>193</v>
      </c>
      <c r="BM441" s="143" t="s">
        <v>825</v>
      </c>
    </row>
    <row r="442" spans="2:65" s="1" customFormat="1" ht="16.5" customHeight="1">
      <c r="B442" s="32"/>
      <c r="C442" s="132" t="s">
        <v>826</v>
      </c>
      <c r="D442" s="132" t="s">
        <v>178</v>
      </c>
      <c r="E442" s="133" t="s">
        <v>827</v>
      </c>
      <c r="F442" s="228" t="s">
        <v>523</v>
      </c>
      <c r="G442" s="220" t="s">
        <v>219</v>
      </c>
      <c r="H442" s="221">
        <v>10</v>
      </c>
      <c r="I442" s="137"/>
      <c r="J442" s="138">
        <f>ROUND(I442*H442,2)</f>
        <v>0</v>
      </c>
      <c r="K442" s="134" t="s">
        <v>1</v>
      </c>
      <c r="L442" s="32"/>
      <c r="M442" s="139" t="s">
        <v>1</v>
      </c>
      <c r="N442" s="140" t="s">
        <v>42</v>
      </c>
      <c r="P442" s="141">
        <f>O442*H442</f>
        <v>0</v>
      </c>
      <c r="Q442" s="141">
        <v>0</v>
      </c>
      <c r="R442" s="141">
        <f>Q442*H442</f>
        <v>0</v>
      </c>
      <c r="S442" s="141">
        <v>0</v>
      </c>
      <c r="T442" s="142">
        <f>S442*H442</f>
        <v>0</v>
      </c>
      <c r="AR442" s="143" t="s">
        <v>193</v>
      </c>
      <c r="AT442" s="143" t="s">
        <v>178</v>
      </c>
      <c r="AU442" s="143" t="s">
        <v>87</v>
      </c>
      <c r="AY442" s="17" t="s">
        <v>175</v>
      </c>
      <c r="BE442" s="144">
        <f>IF(N442="základní",J442,0)</f>
        <v>0</v>
      </c>
      <c r="BF442" s="144">
        <f>IF(N442="snížená",J442,0)</f>
        <v>0</v>
      </c>
      <c r="BG442" s="144">
        <f>IF(N442="zákl. přenesená",J442,0)</f>
        <v>0</v>
      </c>
      <c r="BH442" s="144">
        <f>IF(N442="sníž. přenesená",J442,0)</f>
        <v>0</v>
      </c>
      <c r="BI442" s="144">
        <f>IF(N442="nulová",J442,0)</f>
        <v>0</v>
      </c>
      <c r="BJ442" s="17" t="s">
        <v>85</v>
      </c>
      <c r="BK442" s="144">
        <f>ROUND(I442*H442,2)</f>
        <v>0</v>
      </c>
      <c r="BL442" s="17" t="s">
        <v>193</v>
      </c>
      <c r="BM442" s="143" t="s">
        <v>828</v>
      </c>
    </row>
    <row r="443" spans="2:65" s="1" customFormat="1" ht="16.5" customHeight="1">
      <c r="B443" s="32"/>
      <c r="C443" s="132" t="s">
        <v>829</v>
      </c>
      <c r="D443" s="132" t="s">
        <v>178</v>
      </c>
      <c r="E443" s="133" t="s">
        <v>830</v>
      </c>
      <c r="F443" s="134" t="s">
        <v>831</v>
      </c>
      <c r="G443" s="135" t="s">
        <v>364</v>
      </c>
      <c r="H443" s="136">
        <v>36.369999999999997</v>
      </c>
      <c r="I443" s="137"/>
      <c r="J443" s="138">
        <f>ROUND(I443*H443,2)</f>
        <v>0</v>
      </c>
      <c r="K443" s="134" t="s">
        <v>250</v>
      </c>
      <c r="L443" s="32"/>
      <c r="M443" s="139" t="s">
        <v>1</v>
      </c>
      <c r="N443" s="140" t="s">
        <v>42</v>
      </c>
      <c r="P443" s="141">
        <f>O443*H443</f>
        <v>0</v>
      </c>
      <c r="Q443" s="141">
        <v>1.05555</v>
      </c>
      <c r="R443" s="141">
        <f>Q443*H443</f>
        <v>38.390353499999996</v>
      </c>
      <c r="S443" s="141">
        <v>0</v>
      </c>
      <c r="T443" s="142">
        <f>S443*H443</f>
        <v>0</v>
      </c>
      <c r="AR443" s="143" t="s">
        <v>193</v>
      </c>
      <c r="AT443" s="143" t="s">
        <v>178</v>
      </c>
      <c r="AU443" s="143" t="s">
        <v>87</v>
      </c>
      <c r="AY443" s="17" t="s">
        <v>175</v>
      </c>
      <c r="BE443" s="144">
        <f>IF(N443="základní",J443,0)</f>
        <v>0</v>
      </c>
      <c r="BF443" s="144">
        <f>IF(N443="snížená",J443,0)</f>
        <v>0</v>
      </c>
      <c r="BG443" s="144">
        <f>IF(N443="zákl. přenesená",J443,0)</f>
        <v>0</v>
      </c>
      <c r="BH443" s="144">
        <f>IF(N443="sníž. přenesená",J443,0)</f>
        <v>0</v>
      </c>
      <c r="BI443" s="144">
        <f>IF(N443="nulová",J443,0)</f>
        <v>0</v>
      </c>
      <c r="BJ443" s="17" t="s">
        <v>85</v>
      </c>
      <c r="BK443" s="144">
        <f>ROUND(I443*H443,2)</f>
        <v>0</v>
      </c>
      <c r="BL443" s="17" t="s">
        <v>193</v>
      </c>
      <c r="BM443" s="143" t="s">
        <v>832</v>
      </c>
    </row>
    <row r="444" spans="2:65" s="12" customFormat="1">
      <c r="B444" s="154"/>
      <c r="D444" s="145" t="s">
        <v>252</v>
      </c>
      <c r="E444" s="155" t="s">
        <v>1</v>
      </c>
      <c r="F444" s="156" t="s">
        <v>833</v>
      </c>
      <c r="H444" s="157">
        <v>36.369999999999997</v>
      </c>
      <c r="I444" s="158"/>
      <c r="L444" s="154"/>
      <c r="M444" s="159"/>
      <c r="T444" s="160"/>
      <c r="AT444" s="155" t="s">
        <v>252</v>
      </c>
      <c r="AU444" s="155" t="s">
        <v>87</v>
      </c>
      <c r="AV444" s="12" t="s">
        <v>87</v>
      </c>
      <c r="AW444" s="12" t="s">
        <v>32</v>
      </c>
      <c r="AX444" s="12" t="s">
        <v>85</v>
      </c>
      <c r="AY444" s="155" t="s">
        <v>175</v>
      </c>
    </row>
    <row r="445" spans="2:65" s="1" customFormat="1" ht="16.5" customHeight="1">
      <c r="B445" s="32"/>
      <c r="C445" s="132" t="s">
        <v>834</v>
      </c>
      <c r="D445" s="132" t="s">
        <v>178</v>
      </c>
      <c r="E445" s="133" t="s">
        <v>835</v>
      </c>
      <c r="F445" s="134" t="s">
        <v>836</v>
      </c>
      <c r="G445" s="135" t="s">
        <v>324</v>
      </c>
      <c r="H445" s="136">
        <v>6.6040000000000001</v>
      </c>
      <c r="I445" s="137"/>
      <c r="J445" s="138">
        <f>ROUND(I445*H445,2)</f>
        <v>0</v>
      </c>
      <c r="K445" s="134" t="s">
        <v>250</v>
      </c>
      <c r="L445" s="32"/>
      <c r="M445" s="139" t="s">
        <v>1</v>
      </c>
      <c r="N445" s="140" t="s">
        <v>42</v>
      </c>
      <c r="P445" s="141">
        <f>O445*H445</f>
        <v>0</v>
      </c>
      <c r="Q445" s="141">
        <v>2.5019499999999999</v>
      </c>
      <c r="R445" s="141">
        <f>Q445*H445</f>
        <v>16.5228778</v>
      </c>
      <c r="S445" s="141">
        <v>0</v>
      </c>
      <c r="T445" s="142">
        <f>S445*H445</f>
        <v>0</v>
      </c>
      <c r="AR445" s="143" t="s">
        <v>193</v>
      </c>
      <c r="AT445" s="143" t="s">
        <v>178</v>
      </c>
      <c r="AU445" s="143" t="s">
        <v>87</v>
      </c>
      <c r="AY445" s="17" t="s">
        <v>175</v>
      </c>
      <c r="BE445" s="144">
        <f>IF(N445="základní",J445,0)</f>
        <v>0</v>
      </c>
      <c r="BF445" s="144">
        <f>IF(N445="snížená",J445,0)</f>
        <v>0</v>
      </c>
      <c r="BG445" s="144">
        <f>IF(N445="zákl. přenesená",J445,0)</f>
        <v>0</v>
      </c>
      <c r="BH445" s="144">
        <f>IF(N445="sníž. přenesená",J445,0)</f>
        <v>0</v>
      </c>
      <c r="BI445" s="144">
        <f>IF(N445="nulová",J445,0)</f>
        <v>0</v>
      </c>
      <c r="BJ445" s="17" t="s">
        <v>85</v>
      </c>
      <c r="BK445" s="144">
        <f>ROUND(I445*H445,2)</f>
        <v>0</v>
      </c>
      <c r="BL445" s="17" t="s">
        <v>193</v>
      </c>
      <c r="BM445" s="143" t="s">
        <v>837</v>
      </c>
    </row>
    <row r="446" spans="2:65" s="14" customFormat="1">
      <c r="B446" s="170"/>
      <c r="D446" s="145" t="s">
        <v>252</v>
      </c>
      <c r="E446" s="171" t="s">
        <v>1</v>
      </c>
      <c r="F446" s="172" t="s">
        <v>838</v>
      </c>
      <c r="H446" s="171" t="s">
        <v>1</v>
      </c>
      <c r="I446" s="173"/>
      <c r="L446" s="170"/>
      <c r="M446" s="174"/>
      <c r="T446" s="175"/>
      <c r="AT446" s="171" t="s">
        <v>252</v>
      </c>
      <c r="AU446" s="171" t="s">
        <v>87</v>
      </c>
      <c r="AV446" s="14" t="s">
        <v>85</v>
      </c>
      <c r="AW446" s="14" t="s">
        <v>32</v>
      </c>
      <c r="AX446" s="14" t="s">
        <v>77</v>
      </c>
      <c r="AY446" s="171" t="s">
        <v>175</v>
      </c>
    </row>
    <row r="447" spans="2:65" s="12" customFormat="1">
      <c r="B447" s="154"/>
      <c r="D447" s="145" t="s">
        <v>252</v>
      </c>
      <c r="E447" s="155" t="s">
        <v>1</v>
      </c>
      <c r="F447" s="156" t="s">
        <v>839</v>
      </c>
      <c r="H447" s="157">
        <v>2.85</v>
      </c>
      <c r="I447" s="158"/>
      <c r="L447" s="154"/>
      <c r="M447" s="159"/>
      <c r="T447" s="160"/>
      <c r="AT447" s="155" t="s">
        <v>252</v>
      </c>
      <c r="AU447" s="155" t="s">
        <v>87</v>
      </c>
      <c r="AV447" s="12" t="s">
        <v>87</v>
      </c>
      <c r="AW447" s="12" t="s">
        <v>32</v>
      </c>
      <c r="AX447" s="12" t="s">
        <v>77</v>
      </c>
      <c r="AY447" s="155" t="s">
        <v>175</v>
      </c>
    </row>
    <row r="448" spans="2:65" s="12" customFormat="1">
      <c r="B448" s="154"/>
      <c r="D448" s="145" t="s">
        <v>252</v>
      </c>
      <c r="E448" s="155" t="s">
        <v>1</v>
      </c>
      <c r="F448" s="156" t="s">
        <v>840</v>
      </c>
      <c r="H448" s="157">
        <v>0.56999999999999995</v>
      </c>
      <c r="I448" s="158"/>
      <c r="L448" s="154"/>
      <c r="M448" s="159"/>
      <c r="T448" s="160"/>
      <c r="AT448" s="155" t="s">
        <v>252</v>
      </c>
      <c r="AU448" s="155" t="s">
        <v>87</v>
      </c>
      <c r="AV448" s="12" t="s">
        <v>87</v>
      </c>
      <c r="AW448" s="12" t="s">
        <v>32</v>
      </c>
      <c r="AX448" s="12" t="s">
        <v>77</v>
      </c>
      <c r="AY448" s="155" t="s">
        <v>175</v>
      </c>
    </row>
    <row r="449" spans="2:65" s="15" customFormat="1">
      <c r="B449" s="176"/>
      <c r="D449" s="145" t="s">
        <v>252</v>
      </c>
      <c r="E449" s="177" t="s">
        <v>1</v>
      </c>
      <c r="F449" s="178" t="s">
        <v>339</v>
      </c>
      <c r="H449" s="179">
        <v>3.42</v>
      </c>
      <c r="I449" s="180"/>
      <c r="L449" s="176"/>
      <c r="M449" s="181"/>
      <c r="T449" s="182"/>
      <c r="AT449" s="177" t="s">
        <v>252</v>
      </c>
      <c r="AU449" s="177" t="s">
        <v>87</v>
      </c>
      <c r="AV449" s="15" t="s">
        <v>187</v>
      </c>
      <c r="AW449" s="15" t="s">
        <v>32</v>
      </c>
      <c r="AX449" s="15" t="s">
        <v>77</v>
      </c>
      <c r="AY449" s="177" t="s">
        <v>175</v>
      </c>
    </row>
    <row r="450" spans="2:65" s="14" customFormat="1">
      <c r="B450" s="170"/>
      <c r="D450" s="145" t="s">
        <v>252</v>
      </c>
      <c r="E450" s="171" t="s">
        <v>1</v>
      </c>
      <c r="F450" s="172" t="s">
        <v>841</v>
      </c>
      <c r="H450" s="171" t="s">
        <v>1</v>
      </c>
      <c r="I450" s="173"/>
      <c r="L450" s="170"/>
      <c r="M450" s="174"/>
      <c r="T450" s="175"/>
      <c r="AT450" s="171" t="s">
        <v>252</v>
      </c>
      <c r="AU450" s="171" t="s">
        <v>87</v>
      </c>
      <c r="AV450" s="14" t="s">
        <v>85</v>
      </c>
      <c r="AW450" s="14" t="s">
        <v>32</v>
      </c>
      <c r="AX450" s="14" t="s">
        <v>77</v>
      </c>
      <c r="AY450" s="171" t="s">
        <v>175</v>
      </c>
    </row>
    <row r="451" spans="2:65" s="12" customFormat="1">
      <c r="B451" s="154"/>
      <c r="D451" s="145" t="s">
        <v>252</v>
      </c>
      <c r="E451" s="155" t="s">
        <v>1</v>
      </c>
      <c r="F451" s="156" t="s">
        <v>842</v>
      </c>
      <c r="H451" s="157">
        <v>1.84</v>
      </c>
      <c r="I451" s="158"/>
      <c r="L451" s="154"/>
      <c r="M451" s="159"/>
      <c r="T451" s="160"/>
      <c r="AT451" s="155" t="s">
        <v>252</v>
      </c>
      <c r="AU451" s="155" t="s">
        <v>87</v>
      </c>
      <c r="AV451" s="12" t="s">
        <v>87</v>
      </c>
      <c r="AW451" s="12" t="s">
        <v>32</v>
      </c>
      <c r="AX451" s="12" t="s">
        <v>77</v>
      </c>
      <c r="AY451" s="155" t="s">
        <v>175</v>
      </c>
    </row>
    <row r="452" spans="2:65" s="12" customFormat="1">
      <c r="B452" s="154"/>
      <c r="D452" s="145" t="s">
        <v>252</v>
      </c>
      <c r="E452" s="155" t="s">
        <v>1</v>
      </c>
      <c r="F452" s="156" t="s">
        <v>843</v>
      </c>
      <c r="H452" s="157">
        <v>0.69</v>
      </c>
      <c r="I452" s="158"/>
      <c r="L452" s="154"/>
      <c r="M452" s="159"/>
      <c r="T452" s="160"/>
      <c r="AT452" s="155" t="s">
        <v>252</v>
      </c>
      <c r="AU452" s="155" t="s">
        <v>87</v>
      </c>
      <c r="AV452" s="12" t="s">
        <v>87</v>
      </c>
      <c r="AW452" s="12" t="s">
        <v>32</v>
      </c>
      <c r="AX452" s="12" t="s">
        <v>77</v>
      </c>
      <c r="AY452" s="155" t="s">
        <v>175</v>
      </c>
    </row>
    <row r="453" spans="2:65" s="12" customFormat="1">
      <c r="B453" s="154"/>
      <c r="D453" s="145" t="s">
        <v>252</v>
      </c>
      <c r="E453" s="155" t="s">
        <v>1</v>
      </c>
      <c r="F453" s="156" t="s">
        <v>844</v>
      </c>
      <c r="H453" s="157">
        <v>0.65400000000000003</v>
      </c>
      <c r="I453" s="158"/>
      <c r="L453" s="154"/>
      <c r="M453" s="159"/>
      <c r="T453" s="160"/>
      <c r="AT453" s="155" t="s">
        <v>252</v>
      </c>
      <c r="AU453" s="155" t="s">
        <v>87</v>
      </c>
      <c r="AV453" s="12" t="s">
        <v>87</v>
      </c>
      <c r="AW453" s="12" t="s">
        <v>32</v>
      </c>
      <c r="AX453" s="12" t="s">
        <v>77</v>
      </c>
      <c r="AY453" s="155" t="s">
        <v>175</v>
      </c>
    </row>
    <row r="454" spans="2:65" s="15" customFormat="1">
      <c r="B454" s="176"/>
      <c r="D454" s="145" t="s">
        <v>252</v>
      </c>
      <c r="E454" s="177" t="s">
        <v>1</v>
      </c>
      <c r="F454" s="178" t="s">
        <v>339</v>
      </c>
      <c r="H454" s="179">
        <v>3.1840000000000002</v>
      </c>
      <c r="I454" s="180"/>
      <c r="L454" s="176"/>
      <c r="M454" s="181"/>
      <c r="T454" s="182"/>
      <c r="AT454" s="177" t="s">
        <v>252</v>
      </c>
      <c r="AU454" s="177" t="s">
        <v>87</v>
      </c>
      <c r="AV454" s="15" t="s">
        <v>187</v>
      </c>
      <c r="AW454" s="15" t="s">
        <v>32</v>
      </c>
      <c r="AX454" s="15" t="s">
        <v>77</v>
      </c>
      <c r="AY454" s="177" t="s">
        <v>175</v>
      </c>
    </row>
    <row r="455" spans="2:65" s="13" customFormat="1">
      <c r="B455" s="163"/>
      <c r="D455" s="145" t="s">
        <v>252</v>
      </c>
      <c r="E455" s="164" t="s">
        <v>1</v>
      </c>
      <c r="F455" s="165" t="s">
        <v>294</v>
      </c>
      <c r="H455" s="166">
        <v>6.6039999999999992</v>
      </c>
      <c r="I455" s="167"/>
      <c r="L455" s="163"/>
      <c r="M455" s="168"/>
      <c r="T455" s="169"/>
      <c r="AT455" s="164" t="s">
        <v>252</v>
      </c>
      <c r="AU455" s="164" t="s">
        <v>87</v>
      </c>
      <c r="AV455" s="13" t="s">
        <v>193</v>
      </c>
      <c r="AW455" s="13" t="s">
        <v>32</v>
      </c>
      <c r="AX455" s="13" t="s">
        <v>85</v>
      </c>
      <c r="AY455" s="164" t="s">
        <v>175</v>
      </c>
    </row>
    <row r="456" spans="2:65" s="1" customFormat="1" ht="16.5" customHeight="1">
      <c r="B456" s="32"/>
      <c r="C456" s="132" t="s">
        <v>845</v>
      </c>
      <c r="D456" s="132" t="s">
        <v>178</v>
      </c>
      <c r="E456" s="133" t="s">
        <v>846</v>
      </c>
      <c r="F456" s="134" t="s">
        <v>847</v>
      </c>
      <c r="G456" s="135" t="s">
        <v>364</v>
      </c>
      <c r="H456" s="136">
        <v>0.72599999999999998</v>
      </c>
      <c r="I456" s="137"/>
      <c r="J456" s="138">
        <f>ROUND(I456*H456,2)</f>
        <v>0</v>
      </c>
      <c r="K456" s="134" t="s">
        <v>250</v>
      </c>
      <c r="L456" s="32"/>
      <c r="M456" s="139" t="s">
        <v>1</v>
      </c>
      <c r="N456" s="140" t="s">
        <v>42</v>
      </c>
      <c r="P456" s="141">
        <f>O456*H456</f>
        <v>0</v>
      </c>
      <c r="Q456" s="141">
        <v>1.0492699999999999</v>
      </c>
      <c r="R456" s="141">
        <f>Q456*H456</f>
        <v>0.76177001999999994</v>
      </c>
      <c r="S456" s="141">
        <v>0</v>
      </c>
      <c r="T456" s="142">
        <f>S456*H456</f>
        <v>0</v>
      </c>
      <c r="AR456" s="143" t="s">
        <v>193</v>
      </c>
      <c r="AT456" s="143" t="s">
        <v>178</v>
      </c>
      <c r="AU456" s="143" t="s">
        <v>87</v>
      </c>
      <c r="AY456" s="17" t="s">
        <v>175</v>
      </c>
      <c r="BE456" s="144">
        <f>IF(N456="základní",J456,0)</f>
        <v>0</v>
      </c>
      <c r="BF456" s="144">
        <f>IF(N456="snížená",J456,0)</f>
        <v>0</v>
      </c>
      <c r="BG456" s="144">
        <f>IF(N456="zákl. přenesená",J456,0)</f>
        <v>0</v>
      </c>
      <c r="BH456" s="144">
        <f>IF(N456="sníž. přenesená",J456,0)</f>
        <v>0</v>
      </c>
      <c r="BI456" s="144">
        <f>IF(N456="nulová",J456,0)</f>
        <v>0</v>
      </c>
      <c r="BJ456" s="17" t="s">
        <v>85</v>
      </c>
      <c r="BK456" s="144">
        <f>ROUND(I456*H456,2)</f>
        <v>0</v>
      </c>
      <c r="BL456" s="17" t="s">
        <v>193</v>
      </c>
      <c r="BM456" s="143" t="s">
        <v>848</v>
      </c>
    </row>
    <row r="457" spans="2:65" s="12" customFormat="1">
      <c r="B457" s="154"/>
      <c r="D457" s="145" t="s">
        <v>252</v>
      </c>
      <c r="E457" s="155" t="s">
        <v>1</v>
      </c>
      <c r="F457" s="156" t="s">
        <v>849</v>
      </c>
      <c r="H457" s="157">
        <v>0.72599999999999998</v>
      </c>
      <c r="I457" s="158"/>
      <c r="L457" s="154"/>
      <c r="M457" s="159"/>
      <c r="T457" s="160"/>
      <c r="AT457" s="155" t="s">
        <v>252</v>
      </c>
      <c r="AU457" s="155" t="s">
        <v>87</v>
      </c>
      <c r="AV457" s="12" t="s">
        <v>87</v>
      </c>
      <c r="AW457" s="12" t="s">
        <v>32</v>
      </c>
      <c r="AX457" s="12" t="s">
        <v>85</v>
      </c>
      <c r="AY457" s="155" t="s">
        <v>175</v>
      </c>
    </row>
    <row r="458" spans="2:65" s="1" customFormat="1" ht="16.5" customHeight="1">
      <c r="B458" s="32"/>
      <c r="C458" s="132" t="s">
        <v>850</v>
      </c>
      <c r="D458" s="132" t="s">
        <v>178</v>
      </c>
      <c r="E458" s="133" t="s">
        <v>851</v>
      </c>
      <c r="F458" s="134" t="s">
        <v>852</v>
      </c>
      <c r="G458" s="135" t="s">
        <v>200</v>
      </c>
      <c r="H458" s="136">
        <v>18.71</v>
      </c>
      <c r="I458" s="137"/>
      <c r="J458" s="138">
        <f>ROUND(I458*H458,2)</f>
        <v>0</v>
      </c>
      <c r="K458" s="134" t="s">
        <v>250</v>
      </c>
      <c r="L458" s="32"/>
      <c r="M458" s="139" t="s">
        <v>1</v>
      </c>
      <c r="N458" s="140" t="s">
        <v>42</v>
      </c>
      <c r="P458" s="141">
        <f>O458*H458</f>
        <v>0</v>
      </c>
      <c r="Q458" s="141">
        <v>1.2959999999999999E-2</v>
      </c>
      <c r="R458" s="141">
        <f>Q458*H458</f>
        <v>0.24248159999999999</v>
      </c>
      <c r="S458" s="141">
        <v>0</v>
      </c>
      <c r="T458" s="142">
        <f>S458*H458</f>
        <v>0</v>
      </c>
      <c r="AR458" s="143" t="s">
        <v>193</v>
      </c>
      <c r="AT458" s="143" t="s">
        <v>178</v>
      </c>
      <c r="AU458" s="143" t="s">
        <v>87</v>
      </c>
      <c r="AY458" s="17" t="s">
        <v>175</v>
      </c>
      <c r="BE458" s="144">
        <f>IF(N458="základní",J458,0)</f>
        <v>0</v>
      </c>
      <c r="BF458" s="144">
        <f>IF(N458="snížená",J458,0)</f>
        <v>0</v>
      </c>
      <c r="BG458" s="144">
        <f>IF(N458="zákl. přenesená",J458,0)</f>
        <v>0</v>
      </c>
      <c r="BH458" s="144">
        <f>IF(N458="sníž. přenesená",J458,0)</f>
        <v>0</v>
      </c>
      <c r="BI458" s="144">
        <f>IF(N458="nulová",J458,0)</f>
        <v>0</v>
      </c>
      <c r="BJ458" s="17" t="s">
        <v>85</v>
      </c>
      <c r="BK458" s="144">
        <f>ROUND(I458*H458,2)</f>
        <v>0</v>
      </c>
      <c r="BL458" s="17" t="s">
        <v>193</v>
      </c>
      <c r="BM458" s="143" t="s">
        <v>853</v>
      </c>
    </row>
    <row r="459" spans="2:65" s="14" customFormat="1">
      <c r="B459" s="170"/>
      <c r="D459" s="145" t="s">
        <v>252</v>
      </c>
      <c r="E459" s="171" t="s">
        <v>1</v>
      </c>
      <c r="F459" s="172" t="s">
        <v>838</v>
      </c>
      <c r="H459" s="171" t="s">
        <v>1</v>
      </c>
      <c r="I459" s="173"/>
      <c r="L459" s="170"/>
      <c r="M459" s="174"/>
      <c r="T459" s="175"/>
      <c r="AT459" s="171" t="s">
        <v>252</v>
      </c>
      <c r="AU459" s="171" t="s">
        <v>87</v>
      </c>
      <c r="AV459" s="14" t="s">
        <v>85</v>
      </c>
      <c r="AW459" s="14" t="s">
        <v>32</v>
      </c>
      <c r="AX459" s="14" t="s">
        <v>77</v>
      </c>
      <c r="AY459" s="171" t="s">
        <v>175</v>
      </c>
    </row>
    <row r="460" spans="2:65" s="12" customFormat="1">
      <c r="B460" s="154"/>
      <c r="D460" s="145" t="s">
        <v>252</v>
      </c>
      <c r="E460" s="155" t="s">
        <v>1</v>
      </c>
      <c r="F460" s="156" t="s">
        <v>854</v>
      </c>
      <c r="H460" s="157">
        <v>6.75</v>
      </c>
      <c r="I460" s="158"/>
      <c r="L460" s="154"/>
      <c r="M460" s="159"/>
      <c r="T460" s="160"/>
      <c r="AT460" s="155" t="s">
        <v>252</v>
      </c>
      <c r="AU460" s="155" t="s">
        <v>87</v>
      </c>
      <c r="AV460" s="12" t="s">
        <v>87</v>
      </c>
      <c r="AW460" s="12" t="s">
        <v>32</v>
      </c>
      <c r="AX460" s="12" t="s">
        <v>77</v>
      </c>
      <c r="AY460" s="155" t="s">
        <v>175</v>
      </c>
    </row>
    <row r="461" spans="2:65" s="15" customFormat="1">
      <c r="B461" s="176"/>
      <c r="D461" s="145" t="s">
        <v>252</v>
      </c>
      <c r="E461" s="177" t="s">
        <v>1</v>
      </c>
      <c r="F461" s="178" t="s">
        <v>339</v>
      </c>
      <c r="H461" s="179">
        <v>6.75</v>
      </c>
      <c r="I461" s="180"/>
      <c r="L461" s="176"/>
      <c r="M461" s="181"/>
      <c r="T461" s="182"/>
      <c r="AT461" s="177" t="s">
        <v>252</v>
      </c>
      <c r="AU461" s="177" t="s">
        <v>87</v>
      </c>
      <c r="AV461" s="15" t="s">
        <v>187</v>
      </c>
      <c r="AW461" s="15" t="s">
        <v>32</v>
      </c>
      <c r="AX461" s="15" t="s">
        <v>77</v>
      </c>
      <c r="AY461" s="177" t="s">
        <v>175</v>
      </c>
    </row>
    <row r="462" spans="2:65" s="14" customFormat="1">
      <c r="B462" s="170"/>
      <c r="D462" s="145" t="s">
        <v>252</v>
      </c>
      <c r="E462" s="171" t="s">
        <v>1</v>
      </c>
      <c r="F462" s="172" t="s">
        <v>841</v>
      </c>
      <c r="H462" s="171" t="s">
        <v>1</v>
      </c>
      <c r="I462" s="173"/>
      <c r="L462" s="170"/>
      <c r="M462" s="174"/>
      <c r="T462" s="175"/>
      <c r="AT462" s="171" t="s">
        <v>252</v>
      </c>
      <c r="AU462" s="171" t="s">
        <v>87</v>
      </c>
      <c r="AV462" s="14" t="s">
        <v>85</v>
      </c>
      <c r="AW462" s="14" t="s">
        <v>32</v>
      </c>
      <c r="AX462" s="14" t="s">
        <v>77</v>
      </c>
      <c r="AY462" s="171" t="s">
        <v>175</v>
      </c>
    </row>
    <row r="463" spans="2:65" s="12" customFormat="1">
      <c r="B463" s="154"/>
      <c r="D463" s="145" t="s">
        <v>252</v>
      </c>
      <c r="E463" s="155" t="s">
        <v>1</v>
      </c>
      <c r="F463" s="156" t="s">
        <v>855</v>
      </c>
      <c r="H463" s="157">
        <v>9.1999999999999993</v>
      </c>
      <c r="I463" s="158"/>
      <c r="L463" s="154"/>
      <c r="M463" s="159"/>
      <c r="T463" s="160"/>
      <c r="AT463" s="155" t="s">
        <v>252</v>
      </c>
      <c r="AU463" s="155" t="s">
        <v>87</v>
      </c>
      <c r="AV463" s="12" t="s">
        <v>87</v>
      </c>
      <c r="AW463" s="12" t="s">
        <v>32</v>
      </c>
      <c r="AX463" s="12" t="s">
        <v>77</v>
      </c>
      <c r="AY463" s="155" t="s">
        <v>175</v>
      </c>
    </row>
    <row r="464" spans="2:65" s="12" customFormat="1">
      <c r="B464" s="154"/>
      <c r="D464" s="145" t="s">
        <v>252</v>
      </c>
      <c r="E464" s="155" t="s">
        <v>1</v>
      </c>
      <c r="F464" s="156" t="s">
        <v>856</v>
      </c>
      <c r="H464" s="157">
        <v>2.76</v>
      </c>
      <c r="I464" s="158"/>
      <c r="L464" s="154"/>
      <c r="M464" s="159"/>
      <c r="T464" s="160"/>
      <c r="AT464" s="155" t="s">
        <v>252</v>
      </c>
      <c r="AU464" s="155" t="s">
        <v>87</v>
      </c>
      <c r="AV464" s="12" t="s">
        <v>87</v>
      </c>
      <c r="AW464" s="12" t="s">
        <v>32</v>
      </c>
      <c r="AX464" s="12" t="s">
        <v>77</v>
      </c>
      <c r="AY464" s="155" t="s">
        <v>175</v>
      </c>
    </row>
    <row r="465" spans="2:65" s="15" customFormat="1">
      <c r="B465" s="176"/>
      <c r="D465" s="145" t="s">
        <v>252</v>
      </c>
      <c r="E465" s="177" t="s">
        <v>1</v>
      </c>
      <c r="F465" s="178" t="s">
        <v>339</v>
      </c>
      <c r="H465" s="179">
        <v>11.959999999999999</v>
      </c>
      <c r="I465" s="180"/>
      <c r="L465" s="176"/>
      <c r="M465" s="181"/>
      <c r="T465" s="182"/>
      <c r="AT465" s="177" t="s">
        <v>252</v>
      </c>
      <c r="AU465" s="177" t="s">
        <v>87</v>
      </c>
      <c r="AV465" s="15" t="s">
        <v>187</v>
      </c>
      <c r="AW465" s="15" t="s">
        <v>32</v>
      </c>
      <c r="AX465" s="15" t="s">
        <v>77</v>
      </c>
      <c r="AY465" s="177" t="s">
        <v>175</v>
      </c>
    </row>
    <row r="466" spans="2:65" s="13" customFormat="1">
      <c r="B466" s="163"/>
      <c r="D466" s="145" t="s">
        <v>252</v>
      </c>
      <c r="E466" s="164" t="s">
        <v>1</v>
      </c>
      <c r="F466" s="165" t="s">
        <v>294</v>
      </c>
      <c r="H466" s="166">
        <v>18.71</v>
      </c>
      <c r="I466" s="167"/>
      <c r="L466" s="163"/>
      <c r="M466" s="168"/>
      <c r="T466" s="169"/>
      <c r="AT466" s="164" t="s">
        <v>252</v>
      </c>
      <c r="AU466" s="164" t="s">
        <v>87</v>
      </c>
      <c r="AV466" s="13" t="s">
        <v>193</v>
      </c>
      <c r="AW466" s="13" t="s">
        <v>32</v>
      </c>
      <c r="AX466" s="13" t="s">
        <v>85</v>
      </c>
      <c r="AY466" s="164" t="s">
        <v>175</v>
      </c>
    </row>
    <row r="467" spans="2:65" s="1" customFormat="1" ht="16.5" customHeight="1">
      <c r="B467" s="32"/>
      <c r="C467" s="132" t="s">
        <v>857</v>
      </c>
      <c r="D467" s="132" t="s">
        <v>178</v>
      </c>
      <c r="E467" s="133" t="s">
        <v>858</v>
      </c>
      <c r="F467" s="134" t="s">
        <v>859</v>
      </c>
      <c r="G467" s="135" t="s">
        <v>200</v>
      </c>
      <c r="H467" s="136">
        <v>18.71</v>
      </c>
      <c r="I467" s="137"/>
      <c r="J467" s="138">
        <f>ROUND(I467*H467,2)</f>
        <v>0</v>
      </c>
      <c r="K467" s="134" t="s">
        <v>250</v>
      </c>
      <c r="L467" s="32"/>
      <c r="M467" s="139" t="s">
        <v>1</v>
      </c>
      <c r="N467" s="140" t="s">
        <v>42</v>
      </c>
      <c r="P467" s="141">
        <f>O467*H467</f>
        <v>0</v>
      </c>
      <c r="Q467" s="141">
        <v>0</v>
      </c>
      <c r="R467" s="141">
        <f>Q467*H467</f>
        <v>0</v>
      </c>
      <c r="S467" s="141">
        <v>0</v>
      </c>
      <c r="T467" s="142">
        <f>S467*H467</f>
        <v>0</v>
      </c>
      <c r="AR467" s="143" t="s">
        <v>193</v>
      </c>
      <c r="AT467" s="143" t="s">
        <v>178</v>
      </c>
      <c r="AU467" s="143" t="s">
        <v>87</v>
      </c>
      <c r="AY467" s="17" t="s">
        <v>175</v>
      </c>
      <c r="BE467" s="144">
        <f>IF(N467="základní",J467,0)</f>
        <v>0</v>
      </c>
      <c r="BF467" s="144">
        <f>IF(N467="snížená",J467,0)</f>
        <v>0</v>
      </c>
      <c r="BG467" s="144">
        <f>IF(N467="zákl. přenesená",J467,0)</f>
        <v>0</v>
      </c>
      <c r="BH467" s="144">
        <f>IF(N467="sníž. přenesená",J467,0)</f>
        <v>0</v>
      </c>
      <c r="BI467" s="144">
        <f>IF(N467="nulová",J467,0)</f>
        <v>0</v>
      </c>
      <c r="BJ467" s="17" t="s">
        <v>85</v>
      </c>
      <c r="BK467" s="144">
        <f>ROUND(I467*H467,2)</f>
        <v>0</v>
      </c>
      <c r="BL467" s="17" t="s">
        <v>193</v>
      </c>
      <c r="BM467" s="143" t="s">
        <v>860</v>
      </c>
    </row>
    <row r="468" spans="2:65" s="1" customFormat="1" ht="16.5" customHeight="1">
      <c r="B468" s="32"/>
      <c r="C468" s="132" t="s">
        <v>861</v>
      </c>
      <c r="D468" s="132" t="s">
        <v>178</v>
      </c>
      <c r="E468" s="133" t="s">
        <v>862</v>
      </c>
      <c r="F468" s="134" t="s">
        <v>863</v>
      </c>
      <c r="G468" s="135" t="s">
        <v>200</v>
      </c>
      <c r="H468" s="136">
        <v>7.5</v>
      </c>
      <c r="I468" s="137"/>
      <c r="J468" s="138">
        <f>ROUND(I468*H468,2)</f>
        <v>0</v>
      </c>
      <c r="K468" s="134" t="s">
        <v>250</v>
      </c>
      <c r="L468" s="32"/>
      <c r="M468" s="139" t="s">
        <v>1</v>
      </c>
      <c r="N468" s="140" t="s">
        <v>42</v>
      </c>
      <c r="P468" s="141">
        <f>O468*H468</f>
        <v>0</v>
      </c>
      <c r="Q468" s="141">
        <v>1.4120000000000001E-2</v>
      </c>
      <c r="R468" s="141">
        <f>Q468*H468</f>
        <v>0.10590000000000001</v>
      </c>
      <c r="S468" s="141">
        <v>0</v>
      </c>
      <c r="T468" s="142">
        <f>S468*H468</f>
        <v>0</v>
      </c>
      <c r="AR468" s="143" t="s">
        <v>193</v>
      </c>
      <c r="AT468" s="143" t="s">
        <v>178</v>
      </c>
      <c r="AU468" s="143" t="s">
        <v>87</v>
      </c>
      <c r="AY468" s="17" t="s">
        <v>175</v>
      </c>
      <c r="BE468" s="144">
        <f>IF(N468="základní",J468,0)</f>
        <v>0</v>
      </c>
      <c r="BF468" s="144">
        <f>IF(N468="snížená",J468,0)</f>
        <v>0</v>
      </c>
      <c r="BG468" s="144">
        <f>IF(N468="zákl. přenesená",J468,0)</f>
        <v>0</v>
      </c>
      <c r="BH468" s="144">
        <f>IF(N468="sníž. přenesená",J468,0)</f>
        <v>0</v>
      </c>
      <c r="BI468" s="144">
        <f>IF(N468="nulová",J468,0)</f>
        <v>0</v>
      </c>
      <c r="BJ468" s="17" t="s">
        <v>85</v>
      </c>
      <c r="BK468" s="144">
        <f>ROUND(I468*H468,2)</f>
        <v>0</v>
      </c>
      <c r="BL468" s="17" t="s">
        <v>193</v>
      </c>
      <c r="BM468" s="143" t="s">
        <v>864</v>
      </c>
    </row>
    <row r="469" spans="2:65" s="14" customFormat="1">
      <c r="B469" s="170"/>
      <c r="D469" s="145" t="s">
        <v>252</v>
      </c>
      <c r="E469" s="171" t="s">
        <v>1</v>
      </c>
      <c r="F469" s="172" t="s">
        <v>838</v>
      </c>
      <c r="H469" s="171" t="s">
        <v>1</v>
      </c>
      <c r="I469" s="173"/>
      <c r="L469" s="170"/>
      <c r="M469" s="174"/>
      <c r="T469" s="175"/>
      <c r="AT469" s="171" t="s">
        <v>252</v>
      </c>
      <c r="AU469" s="171" t="s">
        <v>87</v>
      </c>
      <c r="AV469" s="14" t="s">
        <v>85</v>
      </c>
      <c r="AW469" s="14" t="s">
        <v>32</v>
      </c>
      <c r="AX469" s="14" t="s">
        <v>77</v>
      </c>
      <c r="AY469" s="171" t="s">
        <v>175</v>
      </c>
    </row>
    <row r="470" spans="2:65" s="12" customFormat="1">
      <c r="B470" s="154"/>
      <c r="D470" s="145" t="s">
        <v>252</v>
      </c>
      <c r="E470" s="155" t="s">
        <v>1</v>
      </c>
      <c r="F470" s="156" t="s">
        <v>865</v>
      </c>
      <c r="H470" s="157">
        <v>7.5</v>
      </c>
      <c r="I470" s="158"/>
      <c r="L470" s="154"/>
      <c r="M470" s="159"/>
      <c r="T470" s="160"/>
      <c r="AT470" s="155" t="s">
        <v>252</v>
      </c>
      <c r="AU470" s="155" t="s">
        <v>87</v>
      </c>
      <c r="AV470" s="12" t="s">
        <v>87</v>
      </c>
      <c r="AW470" s="12" t="s">
        <v>32</v>
      </c>
      <c r="AX470" s="12" t="s">
        <v>85</v>
      </c>
      <c r="AY470" s="155" t="s">
        <v>175</v>
      </c>
    </row>
    <row r="471" spans="2:65" s="1" customFormat="1" ht="16.5" customHeight="1">
      <c r="B471" s="32"/>
      <c r="C471" s="132" t="s">
        <v>866</v>
      </c>
      <c r="D471" s="132" t="s">
        <v>178</v>
      </c>
      <c r="E471" s="133" t="s">
        <v>867</v>
      </c>
      <c r="F471" s="134" t="s">
        <v>868</v>
      </c>
      <c r="G471" s="135" t="s">
        <v>200</v>
      </c>
      <c r="H471" s="136">
        <v>7.5</v>
      </c>
      <c r="I471" s="137"/>
      <c r="J471" s="138">
        <f>ROUND(I471*H471,2)</f>
        <v>0</v>
      </c>
      <c r="K471" s="134" t="s">
        <v>250</v>
      </c>
      <c r="L471" s="32"/>
      <c r="M471" s="139" t="s">
        <v>1</v>
      </c>
      <c r="N471" s="140" t="s">
        <v>42</v>
      </c>
      <c r="P471" s="141">
        <f>O471*H471</f>
        <v>0</v>
      </c>
      <c r="Q471" s="141">
        <v>0</v>
      </c>
      <c r="R471" s="141">
        <f>Q471*H471</f>
        <v>0</v>
      </c>
      <c r="S471" s="141">
        <v>0</v>
      </c>
      <c r="T471" s="142">
        <f>S471*H471</f>
        <v>0</v>
      </c>
      <c r="AR471" s="143" t="s">
        <v>193</v>
      </c>
      <c r="AT471" s="143" t="s">
        <v>178</v>
      </c>
      <c r="AU471" s="143" t="s">
        <v>87</v>
      </c>
      <c r="AY471" s="17" t="s">
        <v>175</v>
      </c>
      <c r="BE471" s="144">
        <f>IF(N471="základní",J471,0)</f>
        <v>0</v>
      </c>
      <c r="BF471" s="144">
        <f>IF(N471="snížená",J471,0)</f>
        <v>0</v>
      </c>
      <c r="BG471" s="144">
        <f>IF(N471="zákl. přenesená",J471,0)</f>
        <v>0</v>
      </c>
      <c r="BH471" s="144">
        <f>IF(N471="sníž. přenesená",J471,0)</f>
        <v>0</v>
      </c>
      <c r="BI471" s="144">
        <f>IF(N471="nulová",J471,0)</f>
        <v>0</v>
      </c>
      <c r="BJ471" s="17" t="s">
        <v>85</v>
      </c>
      <c r="BK471" s="144">
        <f>ROUND(I471*H471,2)</f>
        <v>0</v>
      </c>
      <c r="BL471" s="17" t="s">
        <v>193</v>
      </c>
      <c r="BM471" s="143" t="s">
        <v>869</v>
      </c>
    </row>
    <row r="472" spans="2:65" s="1" customFormat="1" ht="16.5" customHeight="1">
      <c r="B472" s="32"/>
      <c r="C472" s="132" t="s">
        <v>870</v>
      </c>
      <c r="D472" s="132" t="s">
        <v>178</v>
      </c>
      <c r="E472" s="133" t="s">
        <v>871</v>
      </c>
      <c r="F472" s="134" t="s">
        <v>872</v>
      </c>
      <c r="G472" s="135" t="s">
        <v>200</v>
      </c>
      <c r="H472" s="136">
        <v>22.05</v>
      </c>
      <c r="I472" s="137"/>
      <c r="J472" s="138">
        <f>ROUND(I472*H472,2)</f>
        <v>0</v>
      </c>
      <c r="K472" s="134" t="s">
        <v>250</v>
      </c>
      <c r="L472" s="32"/>
      <c r="M472" s="139" t="s">
        <v>1</v>
      </c>
      <c r="N472" s="140" t="s">
        <v>42</v>
      </c>
      <c r="P472" s="141">
        <f>O472*H472</f>
        <v>0</v>
      </c>
      <c r="Q472" s="141">
        <v>7.92E-3</v>
      </c>
      <c r="R472" s="141">
        <f>Q472*H472</f>
        <v>0.17463600000000001</v>
      </c>
      <c r="S472" s="141">
        <v>0</v>
      </c>
      <c r="T472" s="142">
        <f>S472*H472</f>
        <v>0</v>
      </c>
      <c r="AR472" s="143" t="s">
        <v>193</v>
      </c>
      <c r="AT472" s="143" t="s">
        <v>178</v>
      </c>
      <c r="AU472" s="143" t="s">
        <v>87</v>
      </c>
      <c r="AY472" s="17" t="s">
        <v>175</v>
      </c>
      <c r="BE472" s="144">
        <f>IF(N472="základní",J472,0)</f>
        <v>0</v>
      </c>
      <c r="BF472" s="144">
        <f>IF(N472="snížená",J472,0)</f>
        <v>0</v>
      </c>
      <c r="BG472" s="144">
        <f>IF(N472="zákl. přenesená",J472,0)</f>
        <v>0</v>
      </c>
      <c r="BH472" s="144">
        <f>IF(N472="sníž. přenesená",J472,0)</f>
        <v>0</v>
      </c>
      <c r="BI472" s="144">
        <f>IF(N472="nulová",J472,0)</f>
        <v>0</v>
      </c>
      <c r="BJ472" s="17" t="s">
        <v>85</v>
      </c>
      <c r="BK472" s="144">
        <f>ROUND(I472*H472,2)</f>
        <v>0</v>
      </c>
      <c r="BL472" s="17" t="s">
        <v>193</v>
      </c>
      <c r="BM472" s="143" t="s">
        <v>873</v>
      </c>
    </row>
    <row r="473" spans="2:65" s="14" customFormat="1">
      <c r="B473" s="170"/>
      <c r="D473" s="145" t="s">
        <v>252</v>
      </c>
      <c r="E473" s="171" t="s">
        <v>1</v>
      </c>
      <c r="F473" s="172" t="s">
        <v>838</v>
      </c>
      <c r="H473" s="171" t="s">
        <v>1</v>
      </c>
      <c r="I473" s="173"/>
      <c r="L473" s="170"/>
      <c r="M473" s="174"/>
      <c r="T473" s="175"/>
      <c r="AT473" s="171" t="s">
        <v>252</v>
      </c>
      <c r="AU473" s="171" t="s">
        <v>87</v>
      </c>
      <c r="AV473" s="14" t="s">
        <v>85</v>
      </c>
      <c r="AW473" s="14" t="s">
        <v>32</v>
      </c>
      <c r="AX473" s="14" t="s">
        <v>77</v>
      </c>
      <c r="AY473" s="171" t="s">
        <v>175</v>
      </c>
    </row>
    <row r="474" spans="2:65" s="12" customFormat="1">
      <c r="B474" s="154"/>
      <c r="D474" s="145" t="s">
        <v>252</v>
      </c>
      <c r="E474" s="155" t="s">
        <v>1</v>
      </c>
      <c r="F474" s="156" t="s">
        <v>874</v>
      </c>
      <c r="H474" s="157">
        <v>8.25</v>
      </c>
      <c r="I474" s="158"/>
      <c r="L474" s="154"/>
      <c r="M474" s="159"/>
      <c r="T474" s="160"/>
      <c r="AT474" s="155" t="s">
        <v>252</v>
      </c>
      <c r="AU474" s="155" t="s">
        <v>87</v>
      </c>
      <c r="AV474" s="12" t="s">
        <v>87</v>
      </c>
      <c r="AW474" s="12" t="s">
        <v>32</v>
      </c>
      <c r="AX474" s="12" t="s">
        <v>77</v>
      </c>
      <c r="AY474" s="155" t="s">
        <v>175</v>
      </c>
    </row>
    <row r="475" spans="2:65" s="14" customFormat="1">
      <c r="B475" s="170"/>
      <c r="D475" s="145" t="s">
        <v>252</v>
      </c>
      <c r="E475" s="171" t="s">
        <v>1</v>
      </c>
      <c r="F475" s="172" t="s">
        <v>841</v>
      </c>
      <c r="H475" s="171" t="s">
        <v>1</v>
      </c>
      <c r="I475" s="173"/>
      <c r="L475" s="170"/>
      <c r="M475" s="174"/>
      <c r="T475" s="175"/>
      <c r="AT475" s="171" t="s">
        <v>252</v>
      </c>
      <c r="AU475" s="171" t="s">
        <v>87</v>
      </c>
      <c r="AV475" s="14" t="s">
        <v>85</v>
      </c>
      <c r="AW475" s="14" t="s">
        <v>32</v>
      </c>
      <c r="AX475" s="14" t="s">
        <v>77</v>
      </c>
      <c r="AY475" s="171" t="s">
        <v>175</v>
      </c>
    </row>
    <row r="476" spans="2:65" s="12" customFormat="1">
      <c r="B476" s="154"/>
      <c r="D476" s="145" t="s">
        <v>252</v>
      </c>
      <c r="E476" s="155" t="s">
        <v>1</v>
      </c>
      <c r="F476" s="156" t="s">
        <v>875</v>
      </c>
      <c r="H476" s="157">
        <v>13.8</v>
      </c>
      <c r="I476" s="158"/>
      <c r="L476" s="154"/>
      <c r="M476" s="159"/>
      <c r="T476" s="160"/>
      <c r="AT476" s="155" t="s">
        <v>252</v>
      </c>
      <c r="AU476" s="155" t="s">
        <v>87</v>
      </c>
      <c r="AV476" s="12" t="s">
        <v>87</v>
      </c>
      <c r="AW476" s="12" t="s">
        <v>32</v>
      </c>
      <c r="AX476" s="12" t="s">
        <v>77</v>
      </c>
      <c r="AY476" s="155" t="s">
        <v>175</v>
      </c>
    </row>
    <row r="477" spans="2:65" s="13" customFormat="1">
      <c r="B477" s="163"/>
      <c r="D477" s="145" t="s">
        <v>252</v>
      </c>
      <c r="E477" s="164" t="s">
        <v>1</v>
      </c>
      <c r="F477" s="165" t="s">
        <v>294</v>
      </c>
      <c r="H477" s="166">
        <v>22.05</v>
      </c>
      <c r="I477" s="167"/>
      <c r="L477" s="163"/>
      <c r="M477" s="168"/>
      <c r="T477" s="169"/>
      <c r="AT477" s="164" t="s">
        <v>252</v>
      </c>
      <c r="AU477" s="164" t="s">
        <v>87</v>
      </c>
      <c r="AV477" s="13" t="s">
        <v>193</v>
      </c>
      <c r="AW477" s="13" t="s">
        <v>32</v>
      </c>
      <c r="AX477" s="13" t="s">
        <v>85</v>
      </c>
      <c r="AY477" s="164" t="s">
        <v>175</v>
      </c>
    </row>
    <row r="478" spans="2:65" s="1" customFormat="1" ht="16.5" customHeight="1">
      <c r="B478" s="32"/>
      <c r="C478" s="132" t="s">
        <v>876</v>
      </c>
      <c r="D478" s="132" t="s">
        <v>178</v>
      </c>
      <c r="E478" s="133" t="s">
        <v>877</v>
      </c>
      <c r="F478" s="134" t="s">
        <v>878</v>
      </c>
      <c r="G478" s="135" t="s">
        <v>200</v>
      </c>
      <c r="H478" s="136">
        <v>22.05</v>
      </c>
      <c r="I478" s="137"/>
      <c r="J478" s="138">
        <f>ROUND(I478*H478,2)</f>
        <v>0</v>
      </c>
      <c r="K478" s="134" t="s">
        <v>250</v>
      </c>
      <c r="L478" s="32"/>
      <c r="M478" s="139" t="s">
        <v>1</v>
      </c>
      <c r="N478" s="140" t="s">
        <v>42</v>
      </c>
      <c r="P478" s="141">
        <f>O478*H478</f>
        <v>0</v>
      </c>
      <c r="Q478" s="141">
        <v>0</v>
      </c>
      <c r="R478" s="141">
        <f>Q478*H478</f>
        <v>0</v>
      </c>
      <c r="S478" s="141">
        <v>0</v>
      </c>
      <c r="T478" s="142">
        <f>S478*H478</f>
        <v>0</v>
      </c>
      <c r="AR478" s="143" t="s">
        <v>193</v>
      </c>
      <c r="AT478" s="143" t="s">
        <v>178</v>
      </c>
      <c r="AU478" s="143" t="s">
        <v>87</v>
      </c>
      <c r="AY478" s="17" t="s">
        <v>175</v>
      </c>
      <c r="BE478" s="144">
        <f>IF(N478="základní",J478,0)</f>
        <v>0</v>
      </c>
      <c r="BF478" s="144">
        <f>IF(N478="snížená",J478,0)</f>
        <v>0</v>
      </c>
      <c r="BG478" s="144">
        <f>IF(N478="zákl. přenesená",J478,0)</f>
        <v>0</v>
      </c>
      <c r="BH478" s="144">
        <f>IF(N478="sníž. přenesená",J478,0)</f>
        <v>0</v>
      </c>
      <c r="BI478" s="144">
        <f>IF(N478="nulová",J478,0)</f>
        <v>0</v>
      </c>
      <c r="BJ478" s="17" t="s">
        <v>85</v>
      </c>
      <c r="BK478" s="144">
        <f>ROUND(I478*H478,2)</f>
        <v>0</v>
      </c>
      <c r="BL478" s="17" t="s">
        <v>193</v>
      </c>
      <c r="BM478" s="143" t="s">
        <v>879</v>
      </c>
    </row>
    <row r="479" spans="2:65" s="1" customFormat="1" ht="16.5" customHeight="1">
      <c r="B479" s="32"/>
      <c r="C479" s="132" t="s">
        <v>880</v>
      </c>
      <c r="D479" s="132" t="s">
        <v>178</v>
      </c>
      <c r="E479" s="133" t="s">
        <v>881</v>
      </c>
      <c r="F479" s="134" t="s">
        <v>882</v>
      </c>
      <c r="G479" s="135" t="s">
        <v>200</v>
      </c>
      <c r="H479" s="136">
        <v>10.5</v>
      </c>
      <c r="I479" s="137"/>
      <c r="J479" s="138">
        <f>ROUND(I479*H479,2)</f>
        <v>0</v>
      </c>
      <c r="K479" s="134" t="s">
        <v>250</v>
      </c>
      <c r="L479" s="32"/>
      <c r="M479" s="139" t="s">
        <v>1</v>
      </c>
      <c r="N479" s="140" t="s">
        <v>42</v>
      </c>
      <c r="P479" s="141">
        <f>O479*H479</f>
        <v>0</v>
      </c>
      <c r="Q479" s="141">
        <v>9.1599999999999997E-3</v>
      </c>
      <c r="R479" s="141">
        <f>Q479*H479</f>
        <v>9.6180000000000002E-2</v>
      </c>
      <c r="S479" s="141">
        <v>0</v>
      </c>
      <c r="T479" s="142">
        <f>S479*H479</f>
        <v>0</v>
      </c>
      <c r="AR479" s="143" t="s">
        <v>193</v>
      </c>
      <c r="AT479" s="143" t="s">
        <v>178</v>
      </c>
      <c r="AU479" s="143" t="s">
        <v>87</v>
      </c>
      <c r="AY479" s="17" t="s">
        <v>175</v>
      </c>
      <c r="BE479" s="144">
        <f>IF(N479="základní",J479,0)</f>
        <v>0</v>
      </c>
      <c r="BF479" s="144">
        <f>IF(N479="snížená",J479,0)</f>
        <v>0</v>
      </c>
      <c r="BG479" s="144">
        <f>IF(N479="zákl. přenesená",J479,0)</f>
        <v>0</v>
      </c>
      <c r="BH479" s="144">
        <f>IF(N479="sníž. přenesená",J479,0)</f>
        <v>0</v>
      </c>
      <c r="BI479" s="144">
        <f>IF(N479="nulová",J479,0)</f>
        <v>0</v>
      </c>
      <c r="BJ479" s="17" t="s">
        <v>85</v>
      </c>
      <c r="BK479" s="144">
        <f>ROUND(I479*H479,2)</f>
        <v>0</v>
      </c>
      <c r="BL479" s="17" t="s">
        <v>193</v>
      </c>
      <c r="BM479" s="143" t="s">
        <v>883</v>
      </c>
    </row>
    <row r="480" spans="2:65" s="14" customFormat="1">
      <c r="B480" s="170"/>
      <c r="D480" s="145" t="s">
        <v>252</v>
      </c>
      <c r="E480" s="171" t="s">
        <v>1</v>
      </c>
      <c r="F480" s="172" t="s">
        <v>838</v>
      </c>
      <c r="H480" s="171" t="s">
        <v>1</v>
      </c>
      <c r="I480" s="173"/>
      <c r="L480" s="170"/>
      <c r="M480" s="174"/>
      <c r="T480" s="175"/>
      <c r="AT480" s="171" t="s">
        <v>252</v>
      </c>
      <c r="AU480" s="171" t="s">
        <v>87</v>
      </c>
      <c r="AV480" s="14" t="s">
        <v>85</v>
      </c>
      <c r="AW480" s="14" t="s">
        <v>32</v>
      </c>
      <c r="AX480" s="14" t="s">
        <v>77</v>
      </c>
      <c r="AY480" s="171" t="s">
        <v>175</v>
      </c>
    </row>
    <row r="481" spans="2:65" s="12" customFormat="1">
      <c r="B481" s="154"/>
      <c r="D481" s="145" t="s">
        <v>252</v>
      </c>
      <c r="E481" s="155" t="s">
        <v>1</v>
      </c>
      <c r="F481" s="156" t="s">
        <v>884</v>
      </c>
      <c r="H481" s="157">
        <v>10.5</v>
      </c>
      <c r="I481" s="158"/>
      <c r="L481" s="154"/>
      <c r="M481" s="159"/>
      <c r="T481" s="160"/>
      <c r="AT481" s="155" t="s">
        <v>252</v>
      </c>
      <c r="AU481" s="155" t="s">
        <v>87</v>
      </c>
      <c r="AV481" s="12" t="s">
        <v>87</v>
      </c>
      <c r="AW481" s="12" t="s">
        <v>32</v>
      </c>
      <c r="AX481" s="12" t="s">
        <v>85</v>
      </c>
      <c r="AY481" s="155" t="s">
        <v>175</v>
      </c>
    </row>
    <row r="482" spans="2:65" s="1" customFormat="1" ht="16.5" customHeight="1">
      <c r="B482" s="32"/>
      <c r="C482" s="132" t="s">
        <v>885</v>
      </c>
      <c r="D482" s="132" t="s">
        <v>178</v>
      </c>
      <c r="E482" s="133" t="s">
        <v>886</v>
      </c>
      <c r="F482" s="134" t="s">
        <v>887</v>
      </c>
      <c r="G482" s="135" t="s">
        <v>200</v>
      </c>
      <c r="H482" s="136">
        <v>10.5</v>
      </c>
      <c r="I482" s="137"/>
      <c r="J482" s="138">
        <f t="shared" ref="J482:J488" si="10">ROUND(I482*H482,2)</f>
        <v>0</v>
      </c>
      <c r="K482" s="134" t="s">
        <v>250</v>
      </c>
      <c r="L482" s="32"/>
      <c r="M482" s="139" t="s">
        <v>1</v>
      </c>
      <c r="N482" s="140" t="s">
        <v>42</v>
      </c>
      <c r="P482" s="141">
        <f t="shared" ref="P482:P488" si="11">O482*H482</f>
        <v>0</v>
      </c>
      <c r="Q482" s="141">
        <v>0</v>
      </c>
      <c r="R482" s="141">
        <f t="shared" ref="R482:R488" si="12">Q482*H482</f>
        <v>0</v>
      </c>
      <c r="S482" s="141">
        <v>0</v>
      </c>
      <c r="T482" s="142">
        <f t="shared" ref="T482:T488" si="13">S482*H482</f>
        <v>0</v>
      </c>
      <c r="AR482" s="143" t="s">
        <v>193</v>
      </c>
      <c r="AT482" s="143" t="s">
        <v>178</v>
      </c>
      <c r="AU482" s="143" t="s">
        <v>87</v>
      </c>
      <c r="AY482" s="17" t="s">
        <v>175</v>
      </c>
      <c r="BE482" s="144">
        <f t="shared" ref="BE482:BE488" si="14">IF(N482="základní",J482,0)</f>
        <v>0</v>
      </c>
      <c r="BF482" s="144">
        <f t="shared" ref="BF482:BF488" si="15">IF(N482="snížená",J482,0)</f>
        <v>0</v>
      </c>
      <c r="BG482" s="144">
        <f t="shared" ref="BG482:BG488" si="16">IF(N482="zákl. přenesená",J482,0)</f>
        <v>0</v>
      </c>
      <c r="BH482" s="144">
        <f t="shared" ref="BH482:BH488" si="17">IF(N482="sníž. přenesená",J482,0)</f>
        <v>0</v>
      </c>
      <c r="BI482" s="144">
        <f t="shared" ref="BI482:BI488" si="18">IF(N482="nulová",J482,0)</f>
        <v>0</v>
      </c>
      <c r="BJ482" s="17" t="s">
        <v>85</v>
      </c>
      <c r="BK482" s="144">
        <f t="shared" ref="BK482:BK488" si="19">ROUND(I482*H482,2)</f>
        <v>0</v>
      </c>
      <c r="BL482" s="17" t="s">
        <v>193</v>
      </c>
      <c r="BM482" s="143" t="s">
        <v>888</v>
      </c>
    </row>
    <row r="483" spans="2:65" s="1" customFormat="1" ht="16.5" customHeight="1">
      <c r="B483" s="32"/>
      <c r="C483" s="132" t="s">
        <v>889</v>
      </c>
      <c r="D483" s="132" t="s">
        <v>178</v>
      </c>
      <c r="E483" s="133" t="s">
        <v>890</v>
      </c>
      <c r="F483" s="134" t="s">
        <v>891</v>
      </c>
      <c r="G483" s="135" t="s">
        <v>219</v>
      </c>
      <c r="H483" s="136">
        <v>3</v>
      </c>
      <c r="I483" s="137"/>
      <c r="J483" s="138">
        <f t="shared" si="10"/>
        <v>0</v>
      </c>
      <c r="K483" s="134" t="s">
        <v>1</v>
      </c>
      <c r="L483" s="32"/>
      <c r="M483" s="139" t="s">
        <v>1</v>
      </c>
      <c r="N483" s="140" t="s">
        <v>42</v>
      </c>
      <c r="P483" s="141">
        <f t="shared" si="11"/>
        <v>0</v>
      </c>
      <c r="Q483" s="141">
        <v>0</v>
      </c>
      <c r="R483" s="141">
        <f t="shared" si="12"/>
        <v>0</v>
      </c>
      <c r="S483" s="141">
        <v>0</v>
      </c>
      <c r="T483" s="142">
        <f t="shared" si="13"/>
        <v>0</v>
      </c>
      <c r="AR483" s="143" t="s">
        <v>193</v>
      </c>
      <c r="AT483" s="143" t="s">
        <v>178</v>
      </c>
      <c r="AU483" s="143" t="s">
        <v>87</v>
      </c>
      <c r="AY483" s="17" t="s">
        <v>175</v>
      </c>
      <c r="BE483" s="144">
        <f t="shared" si="14"/>
        <v>0</v>
      </c>
      <c r="BF483" s="144">
        <f t="shared" si="15"/>
        <v>0</v>
      </c>
      <c r="BG483" s="144">
        <f t="shared" si="16"/>
        <v>0</v>
      </c>
      <c r="BH483" s="144">
        <f t="shared" si="17"/>
        <v>0</v>
      </c>
      <c r="BI483" s="144">
        <f t="shared" si="18"/>
        <v>0</v>
      </c>
      <c r="BJ483" s="17" t="s">
        <v>85</v>
      </c>
      <c r="BK483" s="144">
        <f t="shared" si="19"/>
        <v>0</v>
      </c>
      <c r="BL483" s="17" t="s">
        <v>193</v>
      </c>
      <c r="BM483" s="143" t="s">
        <v>892</v>
      </c>
    </row>
    <row r="484" spans="2:65" s="1" customFormat="1" ht="16.5" customHeight="1">
      <c r="B484" s="32"/>
      <c r="C484" s="132" t="s">
        <v>893</v>
      </c>
      <c r="D484" s="132" t="s">
        <v>178</v>
      </c>
      <c r="E484" s="133" t="s">
        <v>894</v>
      </c>
      <c r="F484" s="134" t="s">
        <v>895</v>
      </c>
      <c r="G484" s="135" t="s">
        <v>219</v>
      </c>
      <c r="H484" s="136">
        <v>1</v>
      </c>
      <c r="I484" s="137"/>
      <c r="J484" s="138">
        <f t="shared" si="10"/>
        <v>0</v>
      </c>
      <c r="K484" s="134" t="s">
        <v>1</v>
      </c>
      <c r="L484" s="32"/>
      <c r="M484" s="139" t="s">
        <v>1</v>
      </c>
      <c r="N484" s="140" t="s">
        <v>42</v>
      </c>
      <c r="P484" s="141">
        <f t="shared" si="11"/>
        <v>0</v>
      </c>
      <c r="Q484" s="141">
        <v>0</v>
      </c>
      <c r="R484" s="141">
        <f t="shared" si="12"/>
        <v>0</v>
      </c>
      <c r="S484" s="141">
        <v>0</v>
      </c>
      <c r="T484" s="142">
        <f t="shared" si="13"/>
        <v>0</v>
      </c>
      <c r="AR484" s="143" t="s">
        <v>193</v>
      </c>
      <c r="AT484" s="143" t="s">
        <v>178</v>
      </c>
      <c r="AU484" s="143" t="s">
        <v>87</v>
      </c>
      <c r="AY484" s="17" t="s">
        <v>175</v>
      </c>
      <c r="BE484" s="144">
        <f t="shared" si="14"/>
        <v>0</v>
      </c>
      <c r="BF484" s="144">
        <f t="shared" si="15"/>
        <v>0</v>
      </c>
      <c r="BG484" s="144">
        <f t="shared" si="16"/>
        <v>0</v>
      </c>
      <c r="BH484" s="144">
        <f t="shared" si="17"/>
        <v>0</v>
      </c>
      <c r="BI484" s="144">
        <f t="shared" si="18"/>
        <v>0</v>
      </c>
      <c r="BJ484" s="17" t="s">
        <v>85</v>
      </c>
      <c r="BK484" s="144">
        <f t="shared" si="19"/>
        <v>0</v>
      </c>
      <c r="BL484" s="17" t="s">
        <v>193</v>
      </c>
      <c r="BM484" s="143" t="s">
        <v>896</v>
      </c>
    </row>
    <row r="485" spans="2:65" s="1" customFormat="1" ht="16.5" customHeight="1">
      <c r="B485" s="32"/>
      <c r="C485" s="132" t="s">
        <v>897</v>
      </c>
      <c r="D485" s="132" t="s">
        <v>178</v>
      </c>
      <c r="E485" s="133" t="s">
        <v>898</v>
      </c>
      <c r="F485" s="134" t="s">
        <v>899</v>
      </c>
      <c r="G485" s="135" t="s">
        <v>219</v>
      </c>
      <c r="H485" s="136">
        <v>3</v>
      </c>
      <c r="I485" s="137"/>
      <c r="J485" s="138">
        <f t="shared" si="10"/>
        <v>0</v>
      </c>
      <c r="K485" s="134" t="s">
        <v>1</v>
      </c>
      <c r="L485" s="32"/>
      <c r="M485" s="139" t="s">
        <v>1</v>
      </c>
      <c r="N485" s="140" t="s">
        <v>42</v>
      </c>
      <c r="P485" s="141">
        <f t="shared" si="11"/>
        <v>0</v>
      </c>
      <c r="Q485" s="141">
        <v>0</v>
      </c>
      <c r="R485" s="141">
        <f t="shared" si="12"/>
        <v>0</v>
      </c>
      <c r="S485" s="141">
        <v>0</v>
      </c>
      <c r="T485" s="142">
        <f t="shared" si="13"/>
        <v>0</v>
      </c>
      <c r="AR485" s="143" t="s">
        <v>193</v>
      </c>
      <c r="AT485" s="143" t="s">
        <v>178</v>
      </c>
      <c r="AU485" s="143" t="s">
        <v>87</v>
      </c>
      <c r="AY485" s="17" t="s">
        <v>175</v>
      </c>
      <c r="BE485" s="144">
        <f t="shared" si="14"/>
        <v>0</v>
      </c>
      <c r="BF485" s="144">
        <f t="shared" si="15"/>
        <v>0</v>
      </c>
      <c r="BG485" s="144">
        <f t="shared" si="16"/>
        <v>0</v>
      </c>
      <c r="BH485" s="144">
        <f t="shared" si="17"/>
        <v>0</v>
      </c>
      <c r="BI485" s="144">
        <f t="shared" si="18"/>
        <v>0</v>
      </c>
      <c r="BJ485" s="17" t="s">
        <v>85</v>
      </c>
      <c r="BK485" s="144">
        <f t="shared" si="19"/>
        <v>0</v>
      </c>
      <c r="BL485" s="17" t="s">
        <v>193</v>
      </c>
      <c r="BM485" s="143" t="s">
        <v>900</v>
      </c>
    </row>
    <row r="486" spans="2:65" s="1" customFormat="1" ht="16.5" customHeight="1">
      <c r="B486" s="32"/>
      <c r="C486" s="132" t="s">
        <v>901</v>
      </c>
      <c r="D486" s="132" t="s">
        <v>178</v>
      </c>
      <c r="E486" s="133" t="s">
        <v>902</v>
      </c>
      <c r="F486" s="134" t="s">
        <v>903</v>
      </c>
      <c r="G486" s="135" t="s">
        <v>219</v>
      </c>
      <c r="H486" s="136">
        <v>1</v>
      </c>
      <c r="I486" s="137"/>
      <c r="J486" s="138">
        <f t="shared" si="10"/>
        <v>0</v>
      </c>
      <c r="K486" s="134" t="s">
        <v>1</v>
      </c>
      <c r="L486" s="32"/>
      <c r="M486" s="139" t="s">
        <v>1</v>
      </c>
      <c r="N486" s="140" t="s">
        <v>42</v>
      </c>
      <c r="P486" s="141">
        <f t="shared" si="11"/>
        <v>0</v>
      </c>
      <c r="Q486" s="141">
        <v>0</v>
      </c>
      <c r="R486" s="141">
        <f t="shared" si="12"/>
        <v>0</v>
      </c>
      <c r="S486" s="141">
        <v>0</v>
      </c>
      <c r="T486" s="142">
        <f t="shared" si="13"/>
        <v>0</v>
      </c>
      <c r="AR486" s="143" t="s">
        <v>193</v>
      </c>
      <c r="AT486" s="143" t="s">
        <v>178</v>
      </c>
      <c r="AU486" s="143" t="s">
        <v>87</v>
      </c>
      <c r="AY486" s="17" t="s">
        <v>175</v>
      </c>
      <c r="BE486" s="144">
        <f t="shared" si="14"/>
        <v>0</v>
      </c>
      <c r="BF486" s="144">
        <f t="shared" si="15"/>
        <v>0</v>
      </c>
      <c r="BG486" s="144">
        <f t="shared" si="16"/>
        <v>0</v>
      </c>
      <c r="BH486" s="144">
        <f t="shared" si="17"/>
        <v>0</v>
      </c>
      <c r="BI486" s="144">
        <f t="shared" si="18"/>
        <v>0</v>
      </c>
      <c r="BJ486" s="17" t="s">
        <v>85</v>
      </c>
      <c r="BK486" s="144">
        <f t="shared" si="19"/>
        <v>0</v>
      </c>
      <c r="BL486" s="17" t="s">
        <v>193</v>
      </c>
      <c r="BM486" s="143" t="s">
        <v>904</v>
      </c>
    </row>
    <row r="487" spans="2:65" s="1" customFormat="1" ht="16.5" customHeight="1">
      <c r="B487" s="32"/>
      <c r="C487" s="132" t="s">
        <v>905</v>
      </c>
      <c r="D487" s="132" t="s">
        <v>178</v>
      </c>
      <c r="E487" s="133" t="s">
        <v>906</v>
      </c>
      <c r="F487" s="134" t="s">
        <v>907</v>
      </c>
      <c r="G487" s="135" t="s">
        <v>219</v>
      </c>
      <c r="H487" s="136">
        <v>2</v>
      </c>
      <c r="I487" s="137"/>
      <c r="J487" s="138">
        <f t="shared" si="10"/>
        <v>0</v>
      </c>
      <c r="K487" s="134" t="s">
        <v>1</v>
      </c>
      <c r="L487" s="32"/>
      <c r="M487" s="139" t="s">
        <v>1</v>
      </c>
      <c r="N487" s="140" t="s">
        <v>42</v>
      </c>
      <c r="P487" s="141">
        <f t="shared" si="11"/>
        <v>0</v>
      </c>
      <c r="Q487" s="141">
        <v>0</v>
      </c>
      <c r="R487" s="141">
        <f t="shared" si="12"/>
        <v>0</v>
      </c>
      <c r="S487" s="141">
        <v>0</v>
      </c>
      <c r="T487" s="142">
        <f t="shared" si="13"/>
        <v>0</v>
      </c>
      <c r="AR487" s="143" t="s">
        <v>193</v>
      </c>
      <c r="AT487" s="143" t="s">
        <v>178</v>
      </c>
      <c r="AU487" s="143" t="s">
        <v>87</v>
      </c>
      <c r="AY487" s="17" t="s">
        <v>175</v>
      </c>
      <c r="BE487" s="144">
        <f t="shared" si="14"/>
        <v>0</v>
      </c>
      <c r="BF487" s="144">
        <f t="shared" si="15"/>
        <v>0</v>
      </c>
      <c r="BG487" s="144">
        <f t="shared" si="16"/>
        <v>0</v>
      </c>
      <c r="BH487" s="144">
        <f t="shared" si="17"/>
        <v>0</v>
      </c>
      <c r="BI487" s="144">
        <f t="shared" si="18"/>
        <v>0</v>
      </c>
      <c r="BJ487" s="17" t="s">
        <v>85</v>
      </c>
      <c r="BK487" s="144">
        <f t="shared" si="19"/>
        <v>0</v>
      </c>
      <c r="BL487" s="17" t="s">
        <v>193</v>
      </c>
      <c r="BM487" s="143" t="s">
        <v>908</v>
      </c>
    </row>
    <row r="488" spans="2:65" s="1" customFormat="1" ht="16.5" customHeight="1">
      <c r="B488" s="32"/>
      <c r="C488" s="132" t="s">
        <v>909</v>
      </c>
      <c r="D488" s="132" t="s">
        <v>178</v>
      </c>
      <c r="E488" s="133" t="s">
        <v>910</v>
      </c>
      <c r="F488" s="134" t="s">
        <v>911</v>
      </c>
      <c r="G488" s="135" t="s">
        <v>219</v>
      </c>
      <c r="H488" s="136">
        <v>9</v>
      </c>
      <c r="I488" s="137"/>
      <c r="J488" s="138">
        <f t="shared" si="10"/>
        <v>0</v>
      </c>
      <c r="K488" s="134" t="s">
        <v>1</v>
      </c>
      <c r="L488" s="32"/>
      <c r="M488" s="139" t="s">
        <v>1</v>
      </c>
      <c r="N488" s="140" t="s">
        <v>42</v>
      </c>
      <c r="P488" s="141">
        <f t="shared" si="11"/>
        <v>0</v>
      </c>
      <c r="Q488" s="141">
        <v>0</v>
      </c>
      <c r="R488" s="141">
        <f t="shared" si="12"/>
        <v>0</v>
      </c>
      <c r="S488" s="141">
        <v>0</v>
      </c>
      <c r="T488" s="142">
        <f t="shared" si="13"/>
        <v>0</v>
      </c>
      <c r="AR488" s="143" t="s">
        <v>193</v>
      </c>
      <c r="AT488" s="143" t="s">
        <v>178</v>
      </c>
      <c r="AU488" s="143" t="s">
        <v>87</v>
      </c>
      <c r="AY488" s="17" t="s">
        <v>175</v>
      </c>
      <c r="BE488" s="144">
        <f t="shared" si="14"/>
        <v>0</v>
      </c>
      <c r="BF488" s="144">
        <f t="shared" si="15"/>
        <v>0</v>
      </c>
      <c r="BG488" s="144">
        <f t="shared" si="16"/>
        <v>0</v>
      </c>
      <c r="BH488" s="144">
        <f t="shared" si="17"/>
        <v>0</v>
      </c>
      <c r="BI488" s="144">
        <f t="shared" si="18"/>
        <v>0</v>
      </c>
      <c r="BJ488" s="17" t="s">
        <v>85</v>
      </c>
      <c r="BK488" s="144">
        <f t="shared" si="19"/>
        <v>0</v>
      </c>
      <c r="BL488" s="17" t="s">
        <v>193</v>
      </c>
      <c r="BM488" s="143" t="s">
        <v>912</v>
      </c>
    </row>
    <row r="489" spans="2:65" s="11" customFormat="1" ht="22.9" customHeight="1">
      <c r="B489" s="120"/>
      <c r="D489" s="121" t="s">
        <v>76</v>
      </c>
      <c r="E489" s="130" t="s">
        <v>202</v>
      </c>
      <c r="F489" s="130" t="s">
        <v>913</v>
      </c>
      <c r="I489" s="123"/>
      <c r="J489" s="131">
        <f>BK489</f>
        <v>0</v>
      </c>
      <c r="L489" s="120"/>
      <c r="M489" s="125"/>
      <c r="P489" s="126">
        <f>SUM(P490:P789)</f>
        <v>0</v>
      </c>
      <c r="R489" s="126">
        <f>SUM(R490:R789)</f>
        <v>436.13901397000012</v>
      </c>
      <c r="T489" s="127">
        <f>SUM(T490:T789)</f>
        <v>4.8000000000000004E-3</v>
      </c>
      <c r="AR489" s="121" t="s">
        <v>85</v>
      </c>
      <c r="AT489" s="128" t="s">
        <v>76</v>
      </c>
      <c r="AU489" s="128" t="s">
        <v>85</v>
      </c>
      <c r="AY489" s="121" t="s">
        <v>175</v>
      </c>
      <c r="BK489" s="129">
        <f>SUM(BK490:BK789)</f>
        <v>0</v>
      </c>
    </row>
    <row r="490" spans="2:65" s="1" customFormat="1" ht="16.5" customHeight="1">
      <c r="B490" s="32"/>
      <c r="C490" s="132" t="s">
        <v>914</v>
      </c>
      <c r="D490" s="132" t="s">
        <v>178</v>
      </c>
      <c r="E490" s="133" t="s">
        <v>915</v>
      </c>
      <c r="F490" s="134" t="s">
        <v>916</v>
      </c>
      <c r="G490" s="135" t="s">
        <v>200</v>
      </c>
      <c r="H490" s="136">
        <v>2.82</v>
      </c>
      <c r="I490" s="137"/>
      <c r="J490" s="138">
        <f>ROUND(I490*H490,2)</f>
        <v>0</v>
      </c>
      <c r="K490" s="134" t="s">
        <v>250</v>
      </c>
      <c r="L490" s="32"/>
      <c r="M490" s="139" t="s">
        <v>1</v>
      </c>
      <c r="N490" s="140" t="s">
        <v>42</v>
      </c>
      <c r="P490" s="141">
        <f>O490*H490</f>
        <v>0</v>
      </c>
      <c r="Q490" s="141">
        <v>1.3599999999999999E-2</v>
      </c>
      <c r="R490" s="141">
        <f>Q490*H490</f>
        <v>3.8351999999999997E-2</v>
      </c>
      <c r="S490" s="141">
        <v>0</v>
      </c>
      <c r="T490" s="142">
        <f>S490*H490</f>
        <v>0</v>
      </c>
      <c r="AR490" s="143" t="s">
        <v>193</v>
      </c>
      <c r="AT490" s="143" t="s">
        <v>178</v>
      </c>
      <c r="AU490" s="143" t="s">
        <v>87</v>
      </c>
      <c r="AY490" s="17" t="s">
        <v>175</v>
      </c>
      <c r="BE490" s="144">
        <f>IF(N490="základní",J490,0)</f>
        <v>0</v>
      </c>
      <c r="BF490" s="144">
        <f>IF(N490="snížená",J490,0)</f>
        <v>0</v>
      </c>
      <c r="BG490" s="144">
        <f>IF(N490="zákl. přenesená",J490,0)</f>
        <v>0</v>
      </c>
      <c r="BH490" s="144">
        <f>IF(N490="sníž. přenesená",J490,0)</f>
        <v>0</v>
      </c>
      <c r="BI490" s="144">
        <f>IF(N490="nulová",J490,0)</f>
        <v>0</v>
      </c>
      <c r="BJ490" s="17" t="s">
        <v>85</v>
      </c>
      <c r="BK490" s="144">
        <f>ROUND(I490*H490,2)</f>
        <v>0</v>
      </c>
      <c r="BL490" s="17" t="s">
        <v>193</v>
      </c>
      <c r="BM490" s="143" t="s">
        <v>917</v>
      </c>
    </row>
    <row r="491" spans="2:65" s="12" customFormat="1">
      <c r="B491" s="154"/>
      <c r="D491" s="145" t="s">
        <v>252</v>
      </c>
      <c r="E491" s="155" t="s">
        <v>1</v>
      </c>
      <c r="F491" s="156" t="s">
        <v>918</v>
      </c>
      <c r="H491" s="157">
        <v>2.82</v>
      </c>
      <c r="I491" s="158"/>
      <c r="L491" s="154"/>
      <c r="M491" s="159"/>
      <c r="T491" s="160"/>
      <c r="AT491" s="155" t="s">
        <v>252</v>
      </c>
      <c r="AU491" s="155" t="s">
        <v>87</v>
      </c>
      <c r="AV491" s="12" t="s">
        <v>87</v>
      </c>
      <c r="AW491" s="12" t="s">
        <v>32</v>
      </c>
      <c r="AX491" s="12" t="s">
        <v>85</v>
      </c>
      <c r="AY491" s="155" t="s">
        <v>175</v>
      </c>
    </row>
    <row r="492" spans="2:65" s="1" customFormat="1" ht="16.5" customHeight="1">
      <c r="B492" s="32"/>
      <c r="C492" s="132" t="s">
        <v>919</v>
      </c>
      <c r="D492" s="132" t="s">
        <v>178</v>
      </c>
      <c r="E492" s="133" t="s">
        <v>920</v>
      </c>
      <c r="F492" s="134" t="s">
        <v>921</v>
      </c>
      <c r="G492" s="135" t="s">
        <v>200</v>
      </c>
      <c r="H492" s="136">
        <v>11.73</v>
      </c>
      <c r="I492" s="137"/>
      <c r="J492" s="138">
        <f>ROUND(I492*H492,2)</f>
        <v>0</v>
      </c>
      <c r="K492" s="134" t="s">
        <v>250</v>
      </c>
      <c r="L492" s="32"/>
      <c r="M492" s="139" t="s">
        <v>1</v>
      </c>
      <c r="N492" s="140" t="s">
        <v>42</v>
      </c>
      <c r="P492" s="141">
        <f>O492*H492</f>
        <v>0</v>
      </c>
      <c r="Q492" s="141">
        <v>1.3599999999999999E-2</v>
      </c>
      <c r="R492" s="141">
        <f>Q492*H492</f>
        <v>0.159528</v>
      </c>
      <c r="S492" s="141">
        <v>0</v>
      </c>
      <c r="T492" s="142">
        <f>S492*H492</f>
        <v>0</v>
      </c>
      <c r="AR492" s="143" t="s">
        <v>193</v>
      </c>
      <c r="AT492" s="143" t="s">
        <v>178</v>
      </c>
      <c r="AU492" s="143" t="s">
        <v>87</v>
      </c>
      <c r="AY492" s="17" t="s">
        <v>175</v>
      </c>
      <c r="BE492" s="144">
        <f>IF(N492="základní",J492,0)</f>
        <v>0</v>
      </c>
      <c r="BF492" s="144">
        <f>IF(N492="snížená",J492,0)</f>
        <v>0</v>
      </c>
      <c r="BG492" s="144">
        <f>IF(N492="zákl. přenesená",J492,0)</f>
        <v>0</v>
      </c>
      <c r="BH492" s="144">
        <f>IF(N492="sníž. přenesená",J492,0)</f>
        <v>0</v>
      </c>
      <c r="BI492" s="144">
        <f>IF(N492="nulová",J492,0)</f>
        <v>0</v>
      </c>
      <c r="BJ492" s="17" t="s">
        <v>85</v>
      </c>
      <c r="BK492" s="144">
        <f>ROUND(I492*H492,2)</f>
        <v>0</v>
      </c>
      <c r="BL492" s="17" t="s">
        <v>193</v>
      </c>
      <c r="BM492" s="143" t="s">
        <v>922</v>
      </c>
    </row>
    <row r="493" spans="2:65" s="12" customFormat="1">
      <c r="B493" s="154"/>
      <c r="D493" s="145" t="s">
        <v>252</v>
      </c>
      <c r="E493" s="155" t="s">
        <v>1</v>
      </c>
      <c r="F493" s="156" t="s">
        <v>923</v>
      </c>
      <c r="H493" s="157">
        <v>8.9700000000000006</v>
      </c>
      <c r="I493" s="158"/>
      <c r="L493" s="154"/>
      <c r="M493" s="159"/>
      <c r="T493" s="160"/>
      <c r="AT493" s="155" t="s">
        <v>252</v>
      </c>
      <c r="AU493" s="155" t="s">
        <v>87</v>
      </c>
      <c r="AV493" s="12" t="s">
        <v>87</v>
      </c>
      <c r="AW493" s="12" t="s">
        <v>32</v>
      </c>
      <c r="AX493" s="12" t="s">
        <v>77</v>
      </c>
      <c r="AY493" s="155" t="s">
        <v>175</v>
      </c>
    </row>
    <row r="494" spans="2:65" s="12" customFormat="1">
      <c r="B494" s="154"/>
      <c r="D494" s="145" t="s">
        <v>252</v>
      </c>
      <c r="E494" s="155" t="s">
        <v>1</v>
      </c>
      <c r="F494" s="156" t="s">
        <v>924</v>
      </c>
      <c r="H494" s="157">
        <v>2.76</v>
      </c>
      <c r="I494" s="158"/>
      <c r="L494" s="154"/>
      <c r="M494" s="159"/>
      <c r="T494" s="160"/>
      <c r="AT494" s="155" t="s">
        <v>252</v>
      </c>
      <c r="AU494" s="155" t="s">
        <v>87</v>
      </c>
      <c r="AV494" s="12" t="s">
        <v>87</v>
      </c>
      <c r="AW494" s="12" t="s">
        <v>32</v>
      </c>
      <c r="AX494" s="12" t="s">
        <v>77</v>
      </c>
      <c r="AY494" s="155" t="s">
        <v>175</v>
      </c>
    </row>
    <row r="495" spans="2:65" s="13" customFormat="1">
      <c r="B495" s="163"/>
      <c r="D495" s="145" t="s">
        <v>252</v>
      </c>
      <c r="E495" s="164" t="s">
        <v>1</v>
      </c>
      <c r="F495" s="165" t="s">
        <v>294</v>
      </c>
      <c r="H495" s="166">
        <v>11.73</v>
      </c>
      <c r="I495" s="167"/>
      <c r="L495" s="163"/>
      <c r="M495" s="168"/>
      <c r="T495" s="169"/>
      <c r="AT495" s="164" t="s">
        <v>252</v>
      </c>
      <c r="AU495" s="164" t="s">
        <v>87</v>
      </c>
      <c r="AV495" s="13" t="s">
        <v>193</v>
      </c>
      <c r="AW495" s="13" t="s">
        <v>32</v>
      </c>
      <c r="AX495" s="13" t="s">
        <v>85</v>
      </c>
      <c r="AY495" s="164" t="s">
        <v>175</v>
      </c>
    </row>
    <row r="496" spans="2:65" s="1" customFormat="1" ht="16.5" customHeight="1">
      <c r="B496" s="32"/>
      <c r="C496" s="132" t="s">
        <v>925</v>
      </c>
      <c r="D496" s="132" t="s">
        <v>178</v>
      </c>
      <c r="E496" s="133" t="s">
        <v>926</v>
      </c>
      <c r="F496" s="134" t="s">
        <v>927</v>
      </c>
      <c r="G496" s="135" t="s">
        <v>200</v>
      </c>
      <c r="H496" s="136">
        <v>26.597999999999999</v>
      </c>
      <c r="I496" s="137"/>
      <c r="J496" s="138">
        <f>ROUND(I496*H496,2)</f>
        <v>0</v>
      </c>
      <c r="K496" s="134" t="s">
        <v>250</v>
      </c>
      <c r="L496" s="32"/>
      <c r="M496" s="139" t="s">
        <v>1</v>
      </c>
      <c r="N496" s="140" t="s">
        <v>42</v>
      </c>
      <c r="P496" s="141">
        <f>O496*H496</f>
        <v>0</v>
      </c>
      <c r="Q496" s="141">
        <v>1.8380000000000001E-2</v>
      </c>
      <c r="R496" s="141">
        <f>Q496*H496</f>
        <v>0.48887123999999998</v>
      </c>
      <c r="S496" s="141">
        <v>0</v>
      </c>
      <c r="T496" s="142">
        <f>S496*H496</f>
        <v>0</v>
      </c>
      <c r="AR496" s="143" t="s">
        <v>193</v>
      </c>
      <c r="AT496" s="143" t="s">
        <v>178</v>
      </c>
      <c r="AU496" s="143" t="s">
        <v>87</v>
      </c>
      <c r="AY496" s="17" t="s">
        <v>175</v>
      </c>
      <c r="BE496" s="144">
        <f>IF(N496="základní",J496,0)</f>
        <v>0</v>
      </c>
      <c r="BF496" s="144">
        <f>IF(N496="snížená",J496,0)</f>
        <v>0</v>
      </c>
      <c r="BG496" s="144">
        <f>IF(N496="zákl. přenesená",J496,0)</f>
        <v>0</v>
      </c>
      <c r="BH496" s="144">
        <f>IF(N496="sníž. přenesená",J496,0)</f>
        <v>0</v>
      </c>
      <c r="BI496" s="144">
        <f>IF(N496="nulová",J496,0)</f>
        <v>0</v>
      </c>
      <c r="BJ496" s="17" t="s">
        <v>85</v>
      </c>
      <c r="BK496" s="144">
        <f>ROUND(I496*H496,2)</f>
        <v>0</v>
      </c>
      <c r="BL496" s="17" t="s">
        <v>193</v>
      </c>
      <c r="BM496" s="143" t="s">
        <v>928</v>
      </c>
    </row>
    <row r="497" spans="2:65" s="14" customFormat="1">
      <c r="B497" s="170"/>
      <c r="D497" s="145" t="s">
        <v>252</v>
      </c>
      <c r="E497" s="171" t="s">
        <v>1</v>
      </c>
      <c r="F497" s="172" t="s">
        <v>564</v>
      </c>
      <c r="H497" s="171" t="s">
        <v>1</v>
      </c>
      <c r="I497" s="173"/>
      <c r="L497" s="170"/>
      <c r="M497" s="174"/>
      <c r="T497" s="175"/>
      <c r="AT497" s="171" t="s">
        <v>252</v>
      </c>
      <c r="AU497" s="171" t="s">
        <v>87</v>
      </c>
      <c r="AV497" s="14" t="s">
        <v>85</v>
      </c>
      <c r="AW497" s="14" t="s">
        <v>32</v>
      </c>
      <c r="AX497" s="14" t="s">
        <v>77</v>
      </c>
      <c r="AY497" s="171" t="s">
        <v>175</v>
      </c>
    </row>
    <row r="498" spans="2:65" s="12" customFormat="1">
      <c r="B498" s="154"/>
      <c r="D498" s="145" t="s">
        <v>252</v>
      </c>
      <c r="E498" s="155" t="s">
        <v>1</v>
      </c>
      <c r="F498" s="156" t="s">
        <v>929</v>
      </c>
      <c r="H498" s="157">
        <v>26.597999999999999</v>
      </c>
      <c r="I498" s="158"/>
      <c r="L498" s="154"/>
      <c r="M498" s="159"/>
      <c r="T498" s="160"/>
      <c r="AT498" s="155" t="s">
        <v>252</v>
      </c>
      <c r="AU498" s="155" t="s">
        <v>87</v>
      </c>
      <c r="AV498" s="12" t="s">
        <v>87</v>
      </c>
      <c r="AW498" s="12" t="s">
        <v>32</v>
      </c>
      <c r="AX498" s="12" t="s">
        <v>85</v>
      </c>
      <c r="AY498" s="155" t="s">
        <v>175</v>
      </c>
    </row>
    <row r="499" spans="2:65" s="1" customFormat="1" ht="16.5" customHeight="1">
      <c r="B499" s="32"/>
      <c r="C499" s="132" t="s">
        <v>930</v>
      </c>
      <c r="D499" s="132" t="s">
        <v>178</v>
      </c>
      <c r="E499" s="133" t="s">
        <v>931</v>
      </c>
      <c r="F499" s="134" t="s">
        <v>932</v>
      </c>
      <c r="G499" s="135" t="s">
        <v>200</v>
      </c>
      <c r="H499" s="136">
        <v>26.597999999999999</v>
      </c>
      <c r="I499" s="137"/>
      <c r="J499" s="138">
        <f>ROUND(I499*H499,2)</f>
        <v>0</v>
      </c>
      <c r="K499" s="134" t="s">
        <v>250</v>
      </c>
      <c r="L499" s="32"/>
      <c r="M499" s="139" t="s">
        <v>1</v>
      </c>
      <c r="N499" s="140" t="s">
        <v>42</v>
      </c>
      <c r="P499" s="141">
        <f>O499*H499</f>
        <v>0</v>
      </c>
      <c r="Q499" s="141">
        <v>7.9000000000000008E-3</v>
      </c>
      <c r="R499" s="141">
        <f>Q499*H499</f>
        <v>0.21012420000000001</v>
      </c>
      <c r="S499" s="141">
        <v>0</v>
      </c>
      <c r="T499" s="142">
        <f>S499*H499</f>
        <v>0</v>
      </c>
      <c r="AR499" s="143" t="s">
        <v>193</v>
      </c>
      <c r="AT499" s="143" t="s">
        <v>178</v>
      </c>
      <c r="AU499" s="143" t="s">
        <v>87</v>
      </c>
      <c r="AY499" s="17" t="s">
        <v>175</v>
      </c>
      <c r="BE499" s="144">
        <f>IF(N499="základní",J499,0)</f>
        <v>0</v>
      </c>
      <c r="BF499" s="144">
        <f>IF(N499="snížená",J499,0)</f>
        <v>0</v>
      </c>
      <c r="BG499" s="144">
        <f>IF(N499="zákl. přenesená",J499,0)</f>
        <v>0</v>
      </c>
      <c r="BH499" s="144">
        <f>IF(N499="sníž. přenesená",J499,0)</f>
        <v>0</v>
      </c>
      <c r="BI499" s="144">
        <f>IF(N499="nulová",J499,0)</f>
        <v>0</v>
      </c>
      <c r="BJ499" s="17" t="s">
        <v>85</v>
      </c>
      <c r="BK499" s="144">
        <f>ROUND(I499*H499,2)</f>
        <v>0</v>
      </c>
      <c r="BL499" s="17" t="s">
        <v>193</v>
      </c>
      <c r="BM499" s="143" t="s">
        <v>933</v>
      </c>
    </row>
    <row r="500" spans="2:65" s="1" customFormat="1" ht="16.5" customHeight="1">
      <c r="B500" s="32"/>
      <c r="C500" s="132" t="s">
        <v>934</v>
      </c>
      <c r="D500" s="132" t="s">
        <v>178</v>
      </c>
      <c r="E500" s="133" t="s">
        <v>935</v>
      </c>
      <c r="F500" s="134" t="s">
        <v>936</v>
      </c>
      <c r="G500" s="135" t="s">
        <v>200</v>
      </c>
      <c r="H500" s="136">
        <v>1942.28</v>
      </c>
      <c r="I500" s="137"/>
      <c r="J500" s="138">
        <f>ROUND(I500*H500,2)</f>
        <v>0</v>
      </c>
      <c r="K500" s="134" t="s">
        <v>250</v>
      </c>
      <c r="L500" s="32"/>
      <c r="M500" s="139" t="s">
        <v>1</v>
      </c>
      <c r="N500" s="140" t="s">
        <v>42</v>
      </c>
      <c r="P500" s="141">
        <f>O500*H500</f>
        <v>0</v>
      </c>
      <c r="Q500" s="141">
        <v>1.3599999999999999E-2</v>
      </c>
      <c r="R500" s="141">
        <f>Q500*H500</f>
        <v>26.415007999999997</v>
      </c>
      <c r="S500" s="141">
        <v>0</v>
      </c>
      <c r="T500" s="142">
        <f>S500*H500</f>
        <v>0</v>
      </c>
      <c r="AR500" s="143" t="s">
        <v>193</v>
      </c>
      <c r="AT500" s="143" t="s">
        <v>178</v>
      </c>
      <c r="AU500" s="143" t="s">
        <v>87</v>
      </c>
      <c r="AY500" s="17" t="s">
        <v>175</v>
      </c>
      <c r="BE500" s="144">
        <f>IF(N500="základní",J500,0)</f>
        <v>0</v>
      </c>
      <c r="BF500" s="144">
        <f>IF(N500="snížená",J500,0)</f>
        <v>0</v>
      </c>
      <c r="BG500" s="144">
        <f>IF(N500="zákl. přenesená",J500,0)</f>
        <v>0</v>
      </c>
      <c r="BH500" s="144">
        <f>IF(N500="sníž. přenesená",J500,0)</f>
        <v>0</v>
      </c>
      <c r="BI500" s="144">
        <f>IF(N500="nulová",J500,0)</f>
        <v>0</v>
      </c>
      <c r="BJ500" s="17" t="s">
        <v>85</v>
      </c>
      <c r="BK500" s="144">
        <f>ROUND(I500*H500,2)</f>
        <v>0</v>
      </c>
      <c r="BL500" s="17" t="s">
        <v>193</v>
      </c>
      <c r="BM500" s="143" t="s">
        <v>937</v>
      </c>
    </row>
    <row r="501" spans="2:65" s="14" customFormat="1">
      <c r="B501" s="170"/>
      <c r="D501" s="145" t="s">
        <v>252</v>
      </c>
      <c r="E501" s="171" t="s">
        <v>1</v>
      </c>
      <c r="F501" s="172" t="s">
        <v>564</v>
      </c>
      <c r="H501" s="171" t="s">
        <v>1</v>
      </c>
      <c r="I501" s="173"/>
      <c r="L501" s="170"/>
      <c r="M501" s="174"/>
      <c r="T501" s="175"/>
      <c r="AT501" s="171" t="s">
        <v>252</v>
      </c>
      <c r="AU501" s="171" t="s">
        <v>87</v>
      </c>
      <c r="AV501" s="14" t="s">
        <v>85</v>
      </c>
      <c r="AW501" s="14" t="s">
        <v>32</v>
      </c>
      <c r="AX501" s="14" t="s">
        <v>77</v>
      </c>
      <c r="AY501" s="171" t="s">
        <v>175</v>
      </c>
    </row>
    <row r="502" spans="2:65" s="12" customFormat="1">
      <c r="B502" s="154"/>
      <c r="D502" s="145" t="s">
        <v>252</v>
      </c>
      <c r="E502" s="155" t="s">
        <v>1</v>
      </c>
      <c r="F502" s="156" t="s">
        <v>938</v>
      </c>
      <c r="H502" s="157">
        <v>94.86</v>
      </c>
      <c r="I502" s="158"/>
      <c r="L502" s="154"/>
      <c r="M502" s="159"/>
      <c r="T502" s="160"/>
      <c r="AT502" s="155" t="s">
        <v>252</v>
      </c>
      <c r="AU502" s="155" t="s">
        <v>87</v>
      </c>
      <c r="AV502" s="12" t="s">
        <v>87</v>
      </c>
      <c r="AW502" s="12" t="s">
        <v>32</v>
      </c>
      <c r="AX502" s="12" t="s">
        <v>77</v>
      </c>
      <c r="AY502" s="155" t="s">
        <v>175</v>
      </c>
    </row>
    <row r="503" spans="2:65" s="12" customFormat="1">
      <c r="B503" s="154"/>
      <c r="D503" s="145" t="s">
        <v>252</v>
      </c>
      <c r="E503" s="155" t="s">
        <v>1</v>
      </c>
      <c r="F503" s="156" t="s">
        <v>939</v>
      </c>
      <c r="H503" s="157">
        <v>-24.03</v>
      </c>
      <c r="I503" s="158"/>
      <c r="L503" s="154"/>
      <c r="M503" s="159"/>
      <c r="T503" s="160"/>
      <c r="AT503" s="155" t="s">
        <v>252</v>
      </c>
      <c r="AU503" s="155" t="s">
        <v>87</v>
      </c>
      <c r="AV503" s="12" t="s">
        <v>87</v>
      </c>
      <c r="AW503" s="12" t="s">
        <v>32</v>
      </c>
      <c r="AX503" s="12" t="s">
        <v>77</v>
      </c>
      <c r="AY503" s="155" t="s">
        <v>175</v>
      </c>
    </row>
    <row r="504" spans="2:65" s="12" customFormat="1">
      <c r="B504" s="154"/>
      <c r="D504" s="145" t="s">
        <v>252</v>
      </c>
      <c r="E504" s="155" t="s">
        <v>1</v>
      </c>
      <c r="F504" s="156" t="s">
        <v>940</v>
      </c>
      <c r="H504" s="157">
        <v>1.65</v>
      </c>
      <c r="I504" s="158"/>
      <c r="L504" s="154"/>
      <c r="M504" s="159"/>
      <c r="T504" s="160"/>
      <c r="AT504" s="155" t="s">
        <v>252</v>
      </c>
      <c r="AU504" s="155" t="s">
        <v>87</v>
      </c>
      <c r="AV504" s="12" t="s">
        <v>87</v>
      </c>
      <c r="AW504" s="12" t="s">
        <v>32</v>
      </c>
      <c r="AX504" s="12" t="s">
        <v>77</v>
      </c>
      <c r="AY504" s="155" t="s">
        <v>175</v>
      </c>
    </row>
    <row r="505" spans="2:65" s="12" customFormat="1">
      <c r="B505" s="154"/>
      <c r="D505" s="145" t="s">
        <v>252</v>
      </c>
      <c r="E505" s="155" t="s">
        <v>1</v>
      </c>
      <c r="F505" s="156" t="s">
        <v>941</v>
      </c>
      <c r="H505" s="157">
        <v>44.64</v>
      </c>
      <c r="I505" s="158"/>
      <c r="L505" s="154"/>
      <c r="M505" s="159"/>
      <c r="T505" s="160"/>
      <c r="AT505" s="155" t="s">
        <v>252</v>
      </c>
      <c r="AU505" s="155" t="s">
        <v>87</v>
      </c>
      <c r="AV505" s="12" t="s">
        <v>87</v>
      </c>
      <c r="AW505" s="12" t="s">
        <v>32</v>
      </c>
      <c r="AX505" s="12" t="s">
        <v>77</v>
      </c>
      <c r="AY505" s="155" t="s">
        <v>175</v>
      </c>
    </row>
    <row r="506" spans="2:65" s="12" customFormat="1">
      <c r="B506" s="154"/>
      <c r="D506" s="145" t="s">
        <v>252</v>
      </c>
      <c r="E506" s="155" t="s">
        <v>1</v>
      </c>
      <c r="F506" s="156" t="s">
        <v>942</v>
      </c>
      <c r="H506" s="157">
        <v>-5.4</v>
      </c>
      <c r="I506" s="158"/>
      <c r="L506" s="154"/>
      <c r="M506" s="159"/>
      <c r="T506" s="160"/>
      <c r="AT506" s="155" t="s">
        <v>252</v>
      </c>
      <c r="AU506" s="155" t="s">
        <v>87</v>
      </c>
      <c r="AV506" s="12" t="s">
        <v>87</v>
      </c>
      <c r="AW506" s="12" t="s">
        <v>32</v>
      </c>
      <c r="AX506" s="12" t="s">
        <v>77</v>
      </c>
      <c r="AY506" s="155" t="s">
        <v>175</v>
      </c>
    </row>
    <row r="507" spans="2:65" s="12" customFormat="1">
      <c r="B507" s="154"/>
      <c r="D507" s="145" t="s">
        <v>252</v>
      </c>
      <c r="E507" s="155" t="s">
        <v>1</v>
      </c>
      <c r="F507" s="156" t="s">
        <v>943</v>
      </c>
      <c r="H507" s="157">
        <v>0.67500000000000004</v>
      </c>
      <c r="I507" s="158"/>
      <c r="L507" s="154"/>
      <c r="M507" s="159"/>
      <c r="T507" s="160"/>
      <c r="AT507" s="155" t="s">
        <v>252</v>
      </c>
      <c r="AU507" s="155" t="s">
        <v>87</v>
      </c>
      <c r="AV507" s="12" t="s">
        <v>87</v>
      </c>
      <c r="AW507" s="12" t="s">
        <v>32</v>
      </c>
      <c r="AX507" s="12" t="s">
        <v>77</v>
      </c>
      <c r="AY507" s="155" t="s">
        <v>175</v>
      </c>
    </row>
    <row r="508" spans="2:65" s="12" customFormat="1">
      <c r="B508" s="154"/>
      <c r="D508" s="145" t="s">
        <v>252</v>
      </c>
      <c r="E508" s="155" t="s">
        <v>1</v>
      </c>
      <c r="F508" s="156" t="s">
        <v>944</v>
      </c>
      <c r="H508" s="157">
        <v>21.45</v>
      </c>
      <c r="I508" s="158"/>
      <c r="L508" s="154"/>
      <c r="M508" s="159"/>
      <c r="T508" s="160"/>
      <c r="AT508" s="155" t="s">
        <v>252</v>
      </c>
      <c r="AU508" s="155" t="s">
        <v>87</v>
      </c>
      <c r="AV508" s="12" t="s">
        <v>87</v>
      </c>
      <c r="AW508" s="12" t="s">
        <v>32</v>
      </c>
      <c r="AX508" s="12" t="s">
        <v>77</v>
      </c>
      <c r="AY508" s="155" t="s">
        <v>175</v>
      </c>
    </row>
    <row r="509" spans="2:65" s="12" customFormat="1">
      <c r="B509" s="154"/>
      <c r="D509" s="145" t="s">
        <v>252</v>
      </c>
      <c r="E509" s="155" t="s">
        <v>1</v>
      </c>
      <c r="F509" s="156" t="s">
        <v>945</v>
      </c>
      <c r="H509" s="157">
        <v>-4.41</v>
      </c>
      <c r="I509" s="158"/>
      <c r="L509" s="154"/>
      <c r="M509" s="159"/>
      <c r="T509" s="160"/>
      <c r="AT509" s="155" t="s">
        <v>252</v>
      </c>
      <c r="AU509" s="155" t="s">
        <v>87</v>
      </c>
      <c r="AV509" s="12" t="s">
        <v>87</v>
      </c>
      <c r="AW509" s="12" t="s">
        <v>32</v>
      </c>
      <c r="AX509" s="12" t="s">
        <v>77</v>
      </c>
      <c r="AY509" s="155" t="s">
        <v>175</v>
      </c>
    </row>
    <row r="510" spans="2:65" s="12" customFormat="1">
      <c r="B510" s="154"/>
      <c r="D510" s="145" t="s">
        <v>252</v>
      </c>
      <c r="E510" s="155" t="s">
        <v>1</v>
      </c>
      <c r="F510" s="156" t="s">
        <v>946</v>
      </c>
      <c r="H510" s="157">
        <v>14.85</v>
      </c>
      <c r="I510" s="158"/>
      <c r="L510" s="154"/>
      <c r="M510" s="159"/>
      <c r="T510" s="160"/>
      <c r="AT510" s="155" t="s">
        <v>252</v>
      </c>
      <c r="AU510" s="155" t="s">
        <v>87</v>
      </c>
      <c r="AV510" s="12" t="s">
        <v>87</v>
      </c>
      <c r="AW510" s="12" t="s">
        <v>32</v>
      </c>
      <c r="AX510" s="12" t="s">
        <v>77</v>
      </c>
      <c r="AY510" s="155" t="s">
        <v>175</v>
      </c>
    </row>
    <row r="511" spans="2:65" s="12" customFormat="1">
      <c r="B511" s="154"/>
      <c r="D511" s="145" t="s">
        <v>252</v>
      </c>
      <c r="E511" s="155" t="s">
        <v>1</v>
      </c>
      <c r="F511" s="156" t="s">
        <v>947</v>
      </c>
      <c r="H511" s="157">
        <v>-3.94</v>
      </c>
      <c r="I511" s="158"/>
      <c r="L511" s="154"/>
      <c r="M511" s="159"/>
      <c r="T511" s="160"/>
      <c r="AT511" s="155" t="s">
        <v>252</v>
      </c>
      <c r="AU511" s="155" t="s">
        <v>87</v>
      </c>
      <c r="AV511" s="12" t="s">
        <v>87</v>
      </c>
      <c r="AW511" s="12" t="s">
        <v>32</v>
      </c>
      <c r="AX511" s="12" t="s">
        <v>77</v>
      </c>
      <c r="AY511" s="155" t="s">
        <v>175</v>
      </c>
    </row>
    <row r="512" spans="2:65" s="12" customFormat="1">
      <c r="B512" s="154"/>
      <c r="D512" s="145" t="s">
        <v>252</v>
      </c>
      <c r="E512" s="155" t="s">
        <v>1</v>
      </c>
      <c r="F512" s="156" t="s">
        <v>948</v>
      </c>
      <c r="H512" s="157">
        <v>0.45</v>
      </c>
      <c r="I512" s="158"/>
      <c r="L512" s="154"/>
      <c r="M512" s="159"/>
      <c r="T512" s="160"/>
      <c r="AT512" s="155" t="s">
        <v>252</v>
      </c>
      <c r="AU512" s="155" t="s">
        <v>87</v>
      </c>
      <c r="AV512" s="12" t="s">
        <v>87</v>
      </c>
      <c r="AW512" s="12" t="s">
        <v>32</v>
      </c>
      <c r="AX512" s="12" t="s">
        <v>77</v>
      </c>
      <c r="AY512" s="155" t="s">
        <v>175</v>
      </c>
    </row>
    <row r="513" spans="2:51" s="12" customFormat="1">
      <c r="B513" s="154"/>
      <c r="D513" s="145" t="s">
        <v>252</v>
      </c>
      <c r="E513" s="155" t="s">
        <v>1</v>
      </c>
      <c r="F513" s="156" t="s">
        <v>949</v>
      </c>
      <c r="H513" s="157">
        <v>12.65</v>
      </c>
      <c r="I513" s="158"/>
      <c r="L513" s="154"/>
      <c r="M513" s="159"/>
      <c r="T513" s="160"/>
      <c r="AT513" s="155" t="s">
        <v>252</v>
      </c>
      <c r="AU513" s="155" t="s">
        <v>87</v>
      </c>
      <c r="AV513" s="12" t="s">
        <v>87</v>
      </c>
      <c r="AW513" s="12" t="s">
        <v>32</v>
      </c>
      <c r="AX513" s="12" t="s">
        <v>77</v>
      </c>
      <c r="AY513" s="155" t="s">
        <v>175</v>
      </c>
    </row>
    <row r="514" spans="2:51" s="12" customFormat="1">
      <c r="B514" s="154"/>
      <c r="D514" s="145" t="s">
        <v>252</v>
      </c>
      <c r="E514" s="155" t="s">
        <v>1</v>
      </c>
      <c r="F514" s="156" t="s">
        <v>950</v>
      </c>
      <c r="H514" s="157">
        <v>-1.47</v>
      </c>
      <c r="I514" s="158"/>
      <c r="L514" s="154"/>
      <c r="M514" s="159"/>
      <c r="T514" s="160"/>
      <c r="AT514" s="155" t="s">
        <v>252</v>
      </c>
      <c r="AU514" s="155" t="s">
        <v>87</v>
      </c>
      <c r="AV514" s="12" t="s">
        <v>87</v>
      </c>
      <c r="AW514" s="12" t="s">
        <v>32</v>
      </c>
      <c r="AX514" s="12" t="s">
        <v>77</v>
      </c>
      <c r="AY514" s="155" t="s">
        <v>175</v>
      </c>
    </row>
    <row r="515" spans="2:51" s="12" customFormat="1">
      <c r="B515" s="154"/>
      <c r="D515" s="145" t="s">
        <v>252</v>
      </c>
      <c r="E515" s="155" t="s">
        <v>1</v>
      </c>
      <c r="F515" s="156" t="s">
        <v>951</v>
      </c>
      <c r="H515" s="157">
        <v>41.54</v>
      </c>
      <c r="I515" s="158"/>
      <c r="L515" s="154"/>
      <c r="M515" s="159"/>
      <c r="T515" s="160"/>
      <c r="AT515" s="155" t="s">
        <v>252</v>
      </c>
      <c r="AU515" s="155" t="s">
        <v>87</v>
      </c>
      <c r="AV515" s="12" t="s">
        <v>87</v>
      </c>
      <c r="AW515" s="12" t="s">
        <v>32</v>
      </c>
      <c r="AX515" s="12" t="s">
        <v>77</v>
      </c>
      <c r="AY515" s="155" t="s">
        <v>175</v>
      </c>
    </row>
    <row r="516" spans="2:51" s="12" customFormat="1">
      <c r="B516" s="154"/>
      <c r="D516" s="145" t="s">
        <v>252</v>
      </c>
      <c r="E516" s="155" t="s">
        <v>1</v>
      </c>
      <c r="F516" s="156" t="s">
        <v>942</v>
      </c>
      <c r="H516" s="157">
        <v>-5.4</v>
      </c>
      <c r="I516" s="158"/>
      <c r="L516" s="154"/>
      <c r="M516" s="159"/>
      <c r="T516" s="160"/>
      <c r="AT516" s="155" t="s">
        <v>252</v>
      </c>
      <c r="AU516" s="155" t="s">
        <v>87</v>
      </c>
      <c r="AV516" s="12" t="s">
        <v>87</v>
      </c>
      <c r="AW516" s="12" t="s">
        <v>32</v>
      </c>
      <c r="AX516" s="12" t="s">
        <v>77</v>
      </c>
      <c r="AY516" s="155" t="s">
        <v>175</v>
      </c>
    </row>
    <row r="517" spans="2:51" s="12" customFormat="1">
      <c r="B517" s="154"/>
      <c r="D517" s="145" t="s">
        <v>252</v>
      </c>
      <c r="E517" s="155" t="s">
        <v>1</v>
      </c>
      <c r="F517" s="156" t="s">
        <v>943</v>
      </c>
      <c r="H517" s="157">
        <v>0.67500000000000004</v>
      </c>
      <c r="I517" s="158"/>
      <c r="L517" s="154"/>
      <c r="M517" s="159"/>
      <c r="T517" s="160"/>
      <c r="AT517" s="155" t="s">
        <v>252</v>
      </c>
      <c r="AU517" s="155" t="s">
        <v>87</v>
      </c>
      <c r="AV517" s="12" t="s">
        <v>87</v>
      </c>
      <c r="AW517" s="12" t="s">
        <v>32</v>
      </c>
      <c r="AX517" s="12" t="s">
        <v>77</v>
      </c>
      <c r="AY517" s="155" t="s">
        <v>175</v>
      </c>
    </row>
    <row r="518" spans="2:51" s="12" customFormat="1">
      <c r="B518" s="154"/>
      <c r="D518" s="145" t="s">
        <v>252</v>
      </c>
      <c r="E518" s="155" t="s">
        <v>1</v>
      </c>
      <c r="F518" s="156" t="s">
        <v>952</v>
      </c>
      <c r="H518" s="157">
        <v>52.308999999999997</v>
      </c>
      <c r="I518" s="158"/>
      <c r="L518" s="154"/>
      <c r="M518" s="159"/>
      <c r="T518" s="160"/>
      <c r="AT518" s="155" t="s">
        <v>252</v>
      </c>
      <c r="AU518" s="155" t="s">
        <v>87</v>
      </c>
      <c r="AV518" s="12" t="s">
        <v>87</v>
      </c>
      <c r="AW518" s="12" t="s">
        <v>32</v>
      </c>
      <c r="AX518" s="12" t="s">
        <v>77</v>
      </c>
      <c r="AY518" s="155" t="s">
        <v>175</v>
      </c>
    </row>
    <row r="519" spans="2:51" s="12" customFormat="1">
      <c r="B519" s="154"/>
      <c r="D519" s="145" t="s">
        <v>252</v>
      </c>
      <c r="E519" s="155" t="s">
        <v>1</v>
      </c>
      <c r="F519" s="156" t="s">
        <v>953</v>
      </c>
      <c r="H519" s="157">
        <v>-1.89</v>
      </c>
      <c r="I519" s="158"/>
      <c r="L519" s="154"/>
      <c r="M519" s="159"/>
      <c r="T519" s="160"/>
      <c r="AT519" s="155" t="s">
        <v>252</v>
      </c>
      <c r="AU519" s="155" t="s">
        <v>87</v>
      </c>
      <c r="AV519" s="12" t="s">
        <v>87</v>
      </c>
      <c r="AW519" s="12" t="s">
        <v>32</v>
      </c>
      <c r="AX519" s="12" t="s">
        <v>77</v>
      </c>
      <c r="AY519" s="155" t="s">
        <v>175</v>
      </c>
    </row>
    <row r="520" spans="2:51" s="12" customFormat="1">
      <c r="B520" s="154"/>
      <c r="D520" s="145" t="s">
        <v>252</v>
      </c>
      <c r="E520" s="155" t="s">
        <v>1</v>
      </c>
      <c r="F520" s="156" t="s">
        <v>954</v>
      </c>
      <c r="H520" s="157">
        <v>125.767</v>
      </c>
      <c r="I520" s="158"/>
      <c r="L520" s="154"/>
      <c r="M520" s="159"/>
      <c r="T520" s="160"/>
      <c r="AT520" s="155" t="s">
        <v>252</v>
      </c>
      <c r="AU520" s="155" t="s">
        <v>87</v>
      </c>
      <c r="AV520" s="12" t="s">
        <v>87</v>
      </c>
      <c r="AW520" s="12" t="s">
        <v>32</v>
      </c>
      <c r="AX520" s="12" t="s">
        <v>77</v>
      </c>
      <c r="AY520" s="155" t="s">
        <v>175</v>
      </c>
    </row>
    <row r="521" spans="2:51" s="12" customFormat="1">
      <c r="B521" s="154"/>
      <c r="D521" s="145" t="s">
        <v>252</v>
      </c>
      <c r="E521" s="155" t="s">
        <v>1</v>
      </c>
      <c r="F521" s="156" t="s">
        <v>955</v>
      </c>
      <c r="H521" s="157">
        <v>-36.020000000000003</v>
      </c>
      <c r="I521" s="158"/>
      <c r="L521" s="154"/>
      <c r="M521" s="159"/>
      <c r="T521" s="160"/>
      <c r="AT521" s="155" t="s">
        <v>252</v>
      </c>
      <c r="AU521" s="155" t="s">
        <v>87</v>
      </c>
      <c r="AV521" s="12" t="s">
        <v>87</v>
      </c>
      <c r="AW521" s="12" t="s">
        <v>32</v>
      </c>
      <c r="AX521" s="12" t="s">
        <v>77</v>
      </c>
      <c r="AY521" s="155" t="s">
        <v>175</v>
      </c>
    </row>
    <row r="522" spans="2:51" s="12" customFormat="1">
      <c r="B522" s="154"/>
      <c r="D522" s="145" t="s">
        <v>252</v>
      </c>
      <c r="E522" s="155" t="s">
        <v>1</v>
      </c>
      <c r="F522" s="156" t="s">
        <v>956</v>
      </c>
      <c r="H522" s="157">
        <v>3.3</v>
      </c>
      <c r="I522" s="158"/>
      <c r="L522" s="154"/>
      <c r="M522" s="159"/>
      <c r="T522" s="160"/>
      <c r="AT522" s="155" t="s">
        <v>252</v>
      </c>
      <c r="AU522" s="155" t="s">
        <v>87</v>
      </c>
      <c r="AV522" s="12" t="s">
        <v>87</v>
      </c>
      <c r="AW522" s="12" t="s">
        <v>32</v>
      </c>
      <c r="AX522" s="12" t="s">
        <v>77</v>
      </c>
      <c r="AY522" s="155" t="s">
        <v>175</v>
      </c>
    </row>
    <row r="523" spans="2:51" s="12" customFormat="1">
      <c r="B523" s="154"/>
      <c r="D523" s="145" t="s">
        <v>252</v>
      </c>
      <c r="E523" s="155" t="s">
        <v>1</v>
      </c>
      <c r="F523" s="156" t="s">
        <v>957</v>
      </c>
      <c r="H523" s="157">
        <v>51.7</v>
      </c>
      <c r="I523" s="158"/>
      <c r="L523" s="154"/>
      <c r="M523" s="159"/>
      <c r="T523" s="160"/>
      <c r="AT523" s="155" t="s">
        <v>252</v>
      </c>
      <c r="AU523" s="155" t="s">
        <v>87</v>
      </c>
      <c r="AV523" s="12" t="s">
        <v>87</v>
      </c>
      <c r="AW523" s="12" t="s">
        <v>32</v>
      </c>
      <c r="AX523" s="12" t="s">
        <v>77</v>
      </c>
      <c r="AY523" s="155" t="s">
        <v>175</v>
      </c>
    </row>
    <row r="524" spans="2:51" s="12" customFormat="1">
      <c r="B524" s="154"/>
      <c r="D524" s="145" t="s">
        <v>252</v>
      </c>
      <c r="E524" s="155" t="s">
        <v>1</v>
      </c>
      <c r="F524" s="156" t="s">
        <v>958</v>
      </c>
      <c r="H524" s="157">
        <v>-7.98</v>
      </c>
      <c r="I524" s="158"/>
      <c r="L524" s="154"/>
      <c r="M524" s="159"/>
      <c r="T524" s="160"/>
      <c r="AT524" s="155" t="s">
        <v>252</v>
      </c>
      <c r="AU524" s="155" t="s">
        <v>87</v>
      </c>
      <c r="AV524" s="12" t="s">
        <v>87</v>
      </c>
      <c r="AW524" s="12" t="s">
        <v>32</v>
      </c>
      <c r="AX524" s="12" t="s">
        <v>77</v>
      </c>
      <c r="AY524" s="155" t="s">
        <v>175</v>
      </c>
    </row>
    <row r="525" spans="2:51" s="12" customFormat="1">
      <c r="B525" s="154"/>
      <c r="D525" s="145" t="s">
        <v>252</v>
      </c>
      <c r="E525" s="155" t="s">
        <v>1</v>
      </c>
      <c r="F525" s="156" t="s">
        <v>959</v>
      </c>
      <c r="H525" s="157">
        <v>145.375</v>
      </c>
      <c r="I525" s="158"/>
      <c r="L525" s="154"/>
      <c r="M525" s="159"/>
      <c r="T525" s="160"/>
      <c r="AT525" s="155" t="s">
        <v>252</v>
      </c>
      <c r="AU525" s="155" t="s">
        <v>87</v>
      </c>
      <c r="AV525" s="12" t="s">
        <v>87</v>
      </c>
      <c r="AW525" s="12" t="s">
        <v>32</v>
      </c>
      <c r="AX525" s="12" t="s">
        <v>77</v>
      </c>
      <c r="AY525" s="155" t="s">
        <v>175</v>
      </c>
    </row>
    <row r="526" spans="2:51" s="12" customFormat="1">
      <c r="B526" s="154"/>
      <c r="D526" s="145" t="s">
        <v>252</v>
      </c>
      <c r="E526" s="155" t="s">
        <v>1</v>
      </c>
      <c r="F526" s="156" t="s">
        <v>960</v>
      </c>
      <c r="H526" s="157">
        <v>-55.87</v>
      </c>
      <c r="I526" s="158"/>
      <c r="L526" s="154"/>
      <c r="M526" s="159"/>
      <c r="T526" s="160"/>
      <c r="AT526" s="155" t="s">
        <v>252</v>
      </c>
      <c r="AU526" s="155" t="s">
        <v>87</v>
      </c>
      <c r="AV526" s="12" t="s">
        <v>87</v>
      </c>
      <c r="AW526" s="12" t="s">
        <v>32</v>
      </c>
      <c r="AX526" s="12" t="s">
        <v>77</v>
      </c>
      <c r="AY526" s="155" t="s">
        <v>175</v>
      </c>
    </row>
    <row r="527" spans="2:51" s="12" customFormat="1">
      <c r="B527" s="154"/>
      <c r="D527" s="145" t="s">
        <v>252</v>
      </c>
      <c r="E527" s="155" t="s">
        <v>1</v>
      </c>
      <c r="F527" s="156" t="s">
        <v>961</v>
      </c>
      <c r="H527" s="157">
        <v>8.625</v>
      </c>
      <c r="I527" s="158"/>
      <c r="L527" s="154"/>
      <c r="M527" s="159"/>
      <c r="T527" s="160"/>
      <c r="AT527" s="155" t="s">
        <v>252</v>
      </c>
      <c r="AU527" s="155" t="s">
        <v>87</v>
      </c>
      <c r="AV527" s="12" t="s">
        <v>87</v>
      </c>
      <c r="AW527" s="12" t="s">
        <v>32</v>
      </c>
      <c r="AX527" s="12" t="s">
        <v>77</v>
      </c>
      <c r="AY527" s="155" t="s">
        <v>175</v>
      </c>
    </row>
    <row r="528" spans="2:51" s="12" customFormat="1">
      <c r="B528" s="154"/>
      <c r="D528" s="145" t="s">
        <v>252</v>
      </c>
      <c r="E528" s="155" t="s">
        <v>1</v>
      </c>
      <c r="F528" s="156" t="s">
        <v>962</v>
      </c>
      <c r="H528" s="157">
        <v>46.2</v>
      </c>
      <c r="I528" s="158"/>
      <c r="L528" s="154"/>
      <c r="M528" s="159"/>
      <c r="T528" s="160"/>
      <c r="AT528" s="155" t="s">
        <v>252</v>
      </c>
      <c r="AU528" s="155" t="s">
        <v>87</v>
      </c>
      <c r="AV528" s="12" t="s">
        <v>87</v>
      </c>
      <c r="AW528" s="12" t="s">
        <v>32</v>
      </c>
      <c r="AX528" s="12" t="s">
        <v>77</v>
      </c>
      <c r="AY528" s="155" t="s">
        <v>175</v>
      </c>
    </row>
    <row r="529" spans="2:51" s="12" customFormat="1">
      <c r="B529" s="154"/>
      <c r="D529" s="145" t="s">
        <v>252</v>
      </c>
      <c r="E529" s="155" t="s">
        <v>1</v>
      </c>
      <c r="F529" s="156" t="s">
        <v>963</v>
      </c>
      <c r="H529" s="157">
        <v>-7.89</v>
      </c>
      <c r="I529" s="158"/>
      <c r="L529" s="154"/>
      <c r="M529" s="159"/>
      <c r="T529" s="160"/>
      <c r="AT529" s="155" t="s">
        <v>252</v>
      </c>
      <c r="AU529" s="155" t="s">
        <v>87</v>
      </c>
      <c r="AV529" s="12" t="s">
        <v>87</v>
      </c>
      <c r="AW529" s="12" t="s">
        <v>32</v>
      </c>
      <c r="AX529" s="12" t="s">
        <v>77</v>
      </c>
      <c r="AY529" s="155" t="s">
        <v>175</v>
      </c>
    </row>
    <row r="530" spans="2:51" s="12" customFormat="1">
      <c r="B530" s="154"/>
      <c r="D530" s="145" t="s">
        <v>252</v>
      </c>
      <c r="E530" s="155" t="s">
        <v>1</v>
      </c>
      <c r="F530" s="156" t="s">
        <v>964</v>
      </c>
      <c r="H530" s="157">
        <v>19.8</v>
      </c>
      <c r="I530" s="158"/>
      <c r="L530" s="154"/>
      <c r="M530" s="159"/>
      <c r="T530" s="160"/>
      <c r="AT530" s="155" t="s">
        <v>252</v>
      </c>
      <c r="AU530" s="155" t="s">
        <v>87</v>
      </c>
      <c r="AV530" s="12" t="s">
        <v>87</v>
      </c>
      <c r="AW530" s="12" t="s">
        <v>32</v>
      </c>
      <c r="AX530" s="12" t="s">
        <v>77</v>
      </c>
      <c r="AY530" s="155" t="s">
        <v>175</v>
      </c>
    </row>
    <row r="531" spans="2:51" s="12" customFormat="1">
      <c r="B531" s="154"/>
      <c r="D531" s="145" t="s">
        <v>252</v>
      </c>
      <c r="E531" s="155" t="s">
        <v>1</v>
      </c>
      <c r="F531" s="156" t="s">
        <v>950</v>
      </c>
      <c r="H531" s="157">
        <v>-1.47</v>
      </c>
      <c r="I531" s="158"/>
      <c r="L531" s="154"/>
      <c r="M531" s="159"/>
      <c r="T531" s="160"/>
      <c r="AT531" s="155" t="s">
        <v>252</v>
      </c>
      <c r="AU531" s="155" t="s">
        <v>87</v>
      </c>
      <c r="AV531" s="12" t="s">
        <v>87</v>
      </c>
      <c r="AW531" s="12" t="s">
        <v>32</v>
      </c>
      <c r="AX531" s="12" t="s">
        <v>77</v>
      </c>
      <c r="AY531" s="155" t="s">
        <v>175</v>
      </c>
    </row>
    <row r="532" spans="2:51" s="12" customFormat="1">
      <c r="B532" s="154"/>
      <c r="D532" s="145" t="s">
        <v>252</v>
      </c>
      <c r="E532" s="155" t="s">
        <v>1</v>
      </c>
      <c r="F532" s="156" t="s">
        <v>965</v>
      </c>
      <c r="H532" s="157">
        <v>7.29</v>
      </c>
      <c r="I532" s="158"/>
      <c r="L532" s="154"/>
      <c r="M532" s="159"/>
      <c r="T532" s="160"/>
      <c r="AT532" s="155" t="s">
        <v>252</v>
      </c>
      <c r="AU532" s="155" t="s">
        <v>87</v>
      </c>
      <c r="AV532" s="12" t="s">
        <v>87</v>
      </c>
      <c r="AW532" s="12" t="s">
        <v>32</v>
      </c>
      <c r="AX532" s="12" t="s">
        <v>77</v>
      </c>
      <c r="AY532" s="155" t="s">
        <v>175</v>
      </c>
    </row>
    <row r="533" spans="2:51" s="12" customFormat="1">
      <c r="B533" s="154"/>
      <c r="D533" s="145" t="s">
        <v>252</v>
      </c>
      <c r="E533" s="155" t="s">
        <v>1</v>
      </c>
      <c r="F533" s="156" t="s">
        <v>966</v>
      </c>
      <c r="H533" s="157">
        <v>22.55</v>
      </c>
      <c r="I533" s="158"/>
      <c r="L533" s="154"/>
      <c r="M533" s="159"/>
      <c r="T533" s="160"/>
      <c r="AT533" s="155" t="s">
        <v>252</v>
      </c>
      <c r="AU533" s="155" t="s">
        <v>87</v>
      </c>
      <c r="AV533" s="12" t="s">
        <v>87</v>
      </c>
      <c r="AW533" s="12" t="s">
        <v>32</v>
      </c>
      <c r="AX533" s="12" t="s">
        <v>77</v>
      </c>
      <c r="AY533" s="155" t="s">
        <v>175</v>
      </c>
    </row>
    <row r="534" spans="2:51" s="12" customFormat="1">
      <c r="B534" s="154"/>
      <c r="D534" s="145" t="s">
        <v>252</v>
      </c>
      <c r="E534" s="155" t="s">
        <v>1</v>
      </c>
      <c r="F534" s="156" t="s">
        <v>967</v>
      </c>
      <c r="H534" s="157">
        <v>-6.42</v>
      </c>
      <c r="I534" s="158"/>
      <c r="L534" s="154"/>
      <c r="M534" s="159"/>
      <c r="T534" s="160"/>
      <c r="AT534" s="155" t="s">
        <v>252</v>
      </c>
      <c r="AU534" s="155" t="s">
        <v>87</v>
      </c>
      <c r="AV534" s="12" t="s">
        <v>87</v>
      </c>
      <c r="AW534" s="12" t="s">
        <v>32</v>
      </c>
      <c r="AX534" s="12" t="s">
        <v>77</v>
      </c>
      <c r="AY534" s="155" t="s">
        <v>175</v>
      </c>
    </row>
    <row r="535" spans="2:51" s="12" customFormat="1">
      <c r="B535" s="154"/>
      <c r="D535" s="145" t="s">
        <v>252</v>
      </c>
      <c r="E535" s="155" t="s">
        <v>1</v>
      </c>
      <c r="F535" s="156" t="s">
        <v>968</v>
      </c>
      <c r="H535" s="157">
        <v>1.1200000000000001</v>
      </c>
      <c r="I535" s="158"/>
      <c r="L535" s="154"/>
      <c r="M535" s="159"/>
      <c r="T535" s="160"/>
      <c r="AT535" s="155" t="s">
        <v>252</v>
      </c>
      <c r="AU535" s="155" t="s">
        <v>87</v>
      </c>
      <c r="AV535" s="12" t="s">
        <v>87</v>
      </c>
      <c r="AW535" s="12" t="s">
        <v>32</v>
      </c>
      <c r="AX535" s="12" t="s">
        <v>77</v>
      </c>
      <c r="AY535" s="155" t="s">
        <v>175</v>
      </c>
    </row>
    <row r="536" spans="2:51" s="12" customFormat="1">
      <c r="B536" s="154"/>
      <c r="D536" s="145" t="s">
        <v>252</v>
      </c>
      <c r="E536" s="155" t="s">
        <v>1</v>
      </c>
      <c r="F536" s="156" t="s">
        <v>969</v>
      </c>
      <c r="H536" s="157">
        <v>67.924999999999997</v>
      </c>
      <c r="I536" s="158"/>
      <c r="L536" s="154"/>
      <c r="M536" s="159"/>
      <c r="T536" s="160"/>
      <c r="AT536" s="155" t="s">
        <v>252</v>
      </c>
      <c r="AU536" s="155" t="s">
        <v>87</v>
      </c>
      <c r="AV536" s="12" t="s">
        <v>87</v>
      </c>
      <c r="AW536" s="12" t="s">
        <v>32</v>
      </c>
      <c r="AX536" s="12" t="s">
        <v>77</v>
      </c>
      <c r="AY536" s="155" t="s">
        <v>175</v>
      </c>
    </row>
    <row r="537" spans="2:51" s="12" customFormat="1">
      <c r="B537" s="154"/>
      <c r="D537" s="145" t="s">
        <v>252</v>
      </c>
      <c r="E537" s="155" t="s">
        <v>1</v>
      </c>
      <c r="F537" s="156" t="s">
        <v>970</v>
      </c>
      <c r="H537" s="157">
        <v>-7.14</v>
      </c>
      <c r="I537" s="158"/>
      <c r="L537" s="154"/>
      <c r="M537" s="159"/>
      <c r="T537" s="160"/>
      <c r="AT537" s="155" t="s">
        <v>252</v>
      </c>
      <c r="AU537" s="155" t="s">
        <v>87</v>
      </c>
      <c r="AV537" s="12" t="s">
        <v>87</v>
      </c>
      <c r="AW537" s="12" t="s">
        <v>32</v>
      </c>
      <c r="AX537" s="12" t="s">
        <v>77</v>
      </c>
      <c r="AY537" s="155" t="s">
        <v>175</v>
      </c>
    </row>
    <row r="538" spans="2:51" s="12" customFormat="1">
      <c r="B538" s="154"/>
      <c r="D538" s="145" t="s">
        <v>252</v>
      </c>
      <c r="E538" s="155" t="s">
        <v>1</v>
      </c>
      <c r="F538" s="156" t="s">
        <v>971</v>
      </c>
      <c r="H538" s="157">
        <v>13.75</v>
      </c>
      <c r="I538" s="158"/>
      <c r="L538" s="154"/>
      <c r="M538" s="159"/>
      <c r="T538" s="160"/>
      <c r="AT538" s="155" t="s">
        <v>252</v>
      </c>
      <c r="AU538" s="155" t="s">
        <v>87</v>
      </c>
      <c r="AV538" s="12" t="s">
        <v>87</v>
      </c>
      <c r="AW538" s="12" t="s">
        <v>32</v>
      </c>
      <c r="AX538" s="12" t="s">
        <v>77</v>
      </c>
      <c r="AY538" s="155" t="s">
        <v>175</v>
      </c>
    </row>
    <row r="539" spans="2:51" s="12" customFormat="1">
      <c r="B539" s="154"/>
      <c r="D539" s="145" t="s">
        <v>252</v>
      </c>
      <c r="E539" s="155" t="s">
        <v>1</v>
      </c>
      <c r="F539" s="156" t="s">
        <v>950</v>
      </c>
      <c r="H539" s="157">
        <v>-1.47</v>
      </c>
      <c r="I539" s="158"/>
      <c r="L539" s="154"/>
      <c r="M539" s="159"/>
      <c r="T539" s="160"/>
      <c r="AT539" s="155" t="s">
        <v>252</v>
      </c>
      <c r="AU539" s="155" t="s">
        <v>87</v>
      </c>
      <c r="AV539" s="12" t="s">
        <v>87</v>
      </c>
      <c r="AW539" s="12" t="s">
        <v>32</v>
      </c>
      <c r="AX539" s="12" t="s">
        <v>77</v>
      </c>
      <c r="AY539" s="155" t="s">
        <v>175</v>
      </c>
    </row>
    <row r="540" spans="2:51" s="12" customFormat="1">
      <c r="B540" s="154"/>
      <c r="D540" s="145" t="s">
        <v>252</v>
      </c>
      <c r="E540" s="155" t="s">
        <v>1</v>
      </c>
      <c r="F540" s="156" t="s">
        <v>972</v>
      </c>
      <c r="H540" s="157">
        <v>27.913</v>
      </c>
      <c r="I540" s="158"/>
      <c r="L540" s="154"/>
      <c r="M540" s="159"/>
      <c r="T540" s="160"/>
      <c r="AT540" s="155" t="s">
        <v>252</v>
      </c>
      <c r="AU540" s="155" t="s">
        <v>87</v>
      </c>
      <c r="AV540" s="12" t="s">
        <v>87</v>
      </c>
      <c r="AW540" s="12" t="s">
        <v>32</v>
      </c>
      <c r="AX540" s="12" t="s">
        <v>77</v>
      </c>
      <c r="AY540" s="155" t="s">
        <v>175</v>
      </c>
    </row>
    <row r="541" spans="2:51" s="12" customFormat="1">
      <c r="B541" s="154"/>
      <c r="D541" s="145" t="s">
        <v>252</v>
      </c>
      <c r="E541" s="155" t="s">
        <v>1</v>
      </c>
      <c r="F541" s="156" t="s">
        <v>973</v>
      </c>
      <c r="H541" s="157">
        <v>-4.62</v>
      </c>
      <c r="I541" s="158"/>
      <c r="L541" s="154"/>
      <c r="M541" s="159"/>
      <c r="T541" s="160"/>
      <c r="AT541" s="155" t="s">
        <v>252</v>
      </c>
      <c r="AU541" s="155" t="s">
        <v>87</v>
      </c>
      <c r="AV541" s="12" t="s">
        <v>87</v>
      </c>
      <c r="AW541" s="12" t="s">
        <v>32</v>
      </c>
      <c r="AX541" s="12" t="s">
        <v>77</v>
      </c>
      <c r="AY541" s="155" t="s">
        <v>175</v>
      </c>
    </row>
    <row r="542" spans="2:51" s="12" customFormat="1">
      <c r="B542" s="154"/>
      <c r="D542" s="145" t="s">
        <v>252</v>
      </c>
      <c r="E542" s="155" t="s">
        <v>1</v>
      </c>
      <c r="F542" s="156" t="s">
        <v>974</v>
      </c>
      <c r="H542" s="157">
        <v>12.74</v>
      </c>
      <c r="I542" s="158"/>
      <c r="L542" s="154"/>
      <c r="M542" s="159"/>
      <c r="T542" s="160"/>
      <c r="AT542" s="155" t="s">
        <v>252</v>
      </c>
      <c r="AU542" s="155" t="s">
        <v>87</v>
      </c>
      <c r="AV542" s="12" t="s">
        <v>87</v>
      </c>
      <c r="AW542" s="12" t="s">
        <v>32</v>
      </c>
      <c r="AX542" s="12" t="s">
        <v>77</v>
      </c>
      <c r="AY542" s="155" t="s">
        <v>175</v>
      </c>
    </row>
    <row r="543" spans="2:51" s="12" customFormat="1">
      <c r="B543" s="154"/>
      <c r="D543" s="145" t="s">
        <v>252</v>
      </c>
      <c r="E543" s="155" t="s">
        <v>1</v>
      </c>
      <c r="F543" s="156" t="s">
        <v>950</v>
      </c>
      <c r="H543" s="157">
        <v>-1.47</v>
      </c>
      <c r="I543" s="158"/>
      <c r="L543" s="154"/>
      <c r="M543" s="159"/>
      <c r="T543" s="160"/>
      <c r="AT543" s="155" t="s">
        <v>252</v>
      </c>
      <c r="AU543" s="155" t="s">
        <v>87</v>
      </c>
      <c r="AV543" s="12" t="s">
        <v>87</v>
      </c>
      <c r="AW543" s="12" t="s">
        <v>32</v>
      </c>
      <c r="AX543" s="12" t="s">
        <v>77</v>
      </c>
      <c r="AY543" s="155" t="s">
        <v>175</v>
      </c>
    </row>
    <row r="544" spans="2:51" s="12" customFormat="1">
      <c r="B544" s="154"/>
      <c r="D544" s="145" t="s">
        <v>252</v>
      </c>
      <c r="E544" s="155" t="s">
        <v>1</v>
      </c>
      <c r="F544" s="156" t="s">
        <v>975</v>
      </c>
      <c r="H544" s="157">
        <v>11.76</v>
      </c>
      <c r="I544" s="158"/>
      <c r="L544" s="154"/>
      <c r="M544" s="159"/>
      <c r="T544" s="160"/>
      <c r="AT544" s="155" t="s">
        <v>252</v>
      </c>
      <c r="AU544" s="155" t="s">
        <v>87</v>
      </c>
      <c r="AV544" s="12" t="s">
        <v>87</v>
      </c>
      <c r="AW544" s="12" t="s">
        <v>32</v>
      </c>
      <c r="AX544" s="12" t="s">
        <v>77</v>
      </c>
      <c r="AY544" s="155" t="s">
        <v>175</v>
      </c>
    </row>
    <row r="545" spans="2:51" s="12" customFormat="1">
      <c r="B545" s="154"/>
      <c r="D545" s="145" t="s">
        <v>252</v>
      </c>
      <c r="E545" s="155" t="s">
        <v>1</v>
      </c>
      <c r="F545" s="156" t="s">
        <v>950</v>
      </c>
      <c r="H545" s="157">
        <v>-1.47</v>
      </c>
      <c r="I545" s="158"/>
      <c r="L545" s="154"/>
      <c r="M545" s="159"/>
      <c r="T545" s="160"/>
      <c r="AT545" s="155" t="s">
        <v>252</v>
      </c>
      <c r="AU545" s="155" t="s">
        <v>87</v>
      </c>
      <c r="AV545" s="12" t="s">
        <v>87</v>
      </c>
      <c r="AW545" s="12" t="s">
        <v>32</v>
      </c>
      <c r="AX545" s="12" t="s">
        <v>77</v>
      </c>
      <c r="AY545" s="155" t="s">
        <v>175</v>
      </c>
    </row>
    <row r="546" spans="2:51" s="12" customFormat="1">
      <c r="B546" s="154"/>
      <c r="D546" s="145" t="s">
        <v>252</v>
      </c>
      <c r="E546" s="155" t="s">
        <v>1</v>
      </c>
      <c r="F546" s="156" t="s">
        <v>976</v>
      </c>
      <c r="H546" s="157">
        <v>48.95</v>
      </c>
      <c r="I546" s="158"/>
      <c r="L546" s="154"/>
      <c r="M546" s="159"/>
      <c r="T546" s="160"/>
      <c r="AT546" s="155" t="s">
        <v>252</v>
      </c>
      <c r="AU546" s="155" t="s">
        <v>87</v>
      </c>
      <c r="AV546" s="12" t="s">
        <v>87</v>
      </c>
      <c r="AW546" s="12" t="s">
        <v>32</v>
      </c>
      <c r="AX546" s="12" t="s">
        <v>77</v>
      </c>
      <c r="AY546" s="155" t="s">
        <v>175</v>
      </c>
    </row>
    <row r="547" spans="2:51" s="12" customFormat="1">
      <c r="B547" s="154"/>
      <c r="D547" s="145" t="s">
        <v>252</v>
      </c>
      <c r="E547" s="155" t="s">
        <v>1</v>
      </c>
      <c r="F547" s="156" t="s">
        <v>958</v>
      </c>
      <c r="H547" s="157">
        <v>-7.98</v>
      </c>
      <c r="I547" s="158"/>
      <c r="L547" s="154"/>
      <c r="M547" s="159"/>
      <c r="T547" s="160"/>
      <c r="AT547" s="155" t="s">
        <v>252</v>
      </c>
      <c r="AU547" s="155" t="s">
        <v>87</v>
      </c>
      <c r="AV547" s="12" t="s">
        <v>87</v>
      </c>
      <c r="AW547" s="12" t="s">
        <v>32</v>
      </c>
      <c r="AX547" s="12" t="s">
        <v>77</v>
      </c>
      <c r="AY547" s="155" t="s">
        <v>175</v>
      </c>
    </row>
    <row r="548" spans="2:51" s="12" customFormat="1">
      <c r="B548" s="154"/>
      <c r="D548" s="145" t="s">
        <v>252</v>
      </c>
      <c r="E548" s="155" t="s">
        <v>1</v>
      </c>
      <c r="F548" s="156" t="s">
        <v>977</v>
      </c>
      <c r="H548" s="157">
        <v>148.06299999999999</v>
      </c>
      <c r="I548" s="158"/>
      <c r="L548" s="154"/>
      <c r="M548" s="159"/>
      <c r="T548" s="160"/>
      <c r="AT548" s="155" t="s">
        <v>252</v>
      </c>
      <c r="AU548" s="155" t="s">
        <v>87</v>
      </c>
      <c r="AV548" s="12" t="s">
        <v>87</v>
      </c>
      <c r="AW548" s="12" t="s">
        <v>32</v>
      </c>
      <c r="AX548" s="12" t="s">
        <v>77</v>
      </c>
      <c r="AY548" s="155" t="s">
        <v>175</v>
      </c>
    </row>
    <row r="549" spans="2:51" s="12" customFormat="1">
      <c r="B549" s="154"/>
      <c r="D549" s="145" t="s">
        <v>252</v>
      </c>
      <c r="E549" s="155" t="s">
        <v>1</v>
      </c>
      <c r="F549" s="156" t="s">
        <v>960</v>
      </c>
      <c r="H549" s="157">
        <v>-55.87</v>
      </c>
      <c r="I549" s="158"/>
      <c r="L549" s="154"/>
      <c r="M549" s="159"/>
      <c r="T549" s="160"/>
      <c r="AT549" s="155" t="s">
        <v>252</v>
      </c>
      <c r="AU549" s="155" t="s">
        <v>87</v>
      </c>
      <c r="AV549" s="12" t="s">
        <v>87</v>
      </c>
      <c r="AW549" s="12" t="s">
        <v>32</v>
      </c>
      <c r="AX549" s="12" t="s">
        <v>77</v>
      </c>
      <c r="AY549" s="155" t="s">
        <v>175</v>
      </c>
    </row>
    <row r="550" spans="2:51" s="12" customFormat="1">
      <c r="B550" s="154"/>
      <c r="D550" s="145" t="s">
        <v>252</v>
      </c>
      <c r="E550" s="155" t="s">
        <v>1</v>
      </c>
      <c r="F550" s="156" t="s">
        <v>961</v>
      </c>
      <c r="H550" s="157">
        <v>8.625</v>
      </c>
      <c r="I550" s="158"/>
      <c r="L550" s="154"/>
      <c r="M550" s="159"/>
      <c r="T550" s="160"/>
      <c r="AT550" s="155" t="s">
        <v>252</v>
      </c>
      <c r="AU550" s="155" t="s">
        <v>87</v>
      </c>
      <c r="AV550" s="12" t="s">
        <v>87</v>
      </c>
      <c r="AW550" s="12" t="s">
        <v>32</v>
      </c>
      <c r="AX550" s="12" t="s">
        <v>77</v>
      </c>
      <c r="AY550" s="155" t="s">
        <v>175</v>
      </c>
    </row>
    <row r="551" spans="2:51" s="12" customFormat="1">
      <c r="B551" s="154"/>
      <c r="D551" s="145" t="s">
        <v>252</v>
      </c>
      <c r="E551" s="155" t="s">
        <v>1</v>
      </c>
      <c r="F551" s="156" t="s">
        <v>978</v>
      </c>
      <c r="H551" s="157">
        <v>46.75</v>
      </c>
      <c r="I551" s="158"/>
      <c r="L551" s="154"/>
      <c r="M551" s="159"/>
      <c r="T551" s="160"/>
      <c r="AT551" s="155" t="s">
        <v>252</v>
      </c>
      <c r="AU551" s="155" t="s">
        <v>87</v>
      </c>
      <c r="AV551" s="12" t="s">
        <v>87</v>
      </c>
      <c r="AW551" s="12" t="s">
        <v>32</v>
      </c>
      <c r="AX551" s="12" t="s">
        <v>77</v>
      </c>
      <c r="AY551" s="155" t="s">
        <v>175</v>
      </c>
    </row>
    <row r="552" spans="2:51" s="12" customFormat="1">
      <c r="B552" s="154"/>
      <c r="D552" s="145" t="s">
        <v>252</v>
      </c>
      <c r="E552" s="155" t="s">
        <v>1</v>
      </c>
      <c r="F552" s="156" t="s">
        <v>979</v>
      </c>
      <c r="H552" s="157">
        <v>-7.89</v>
      </c>
      <c r="I552" s="158"/>
      <c r="L552" s="154"/>
      <c r="M552" s="159"/>
      <c r="T552" s="160"/>
      <c r="AT552" s="155" t="s">
        <v>252</v>
      </c>
      <c r="AU552" s="155" t="s">
        <v>87</v>
      </c>
      <c r="AV552" s="12" t="s">
        <v>87</v>
      </c>
      <c r="AW552" s="12" t="s">
        <v>32</v>
      </c>
      <c r="AX552" s="12" t="s">
        <v>77</v>
      </c>
      <c r="AY552" s="155" t="s">
        <v>175</v>
      </c>
    </row>
    <row r="553" spans="2:51" s="12" customFormat="1">
      <c r="B553" s="154"/>
      <c r="D553" s="145" t="s">
        <v>252</v>
      </c>
      <c r="E553" s="155" t="s">
        <v>1</v>
      </c>
      <c r="F553" s="156" t="s">
        <v>980</v>
      </c>
      <c r="H553" s="157">
        <v>22</v>
      </c>
      <c r="I553" s="158"/>
      <c r="L553" s="154"/>
      <c r="M553" s="159"/>
      <c r="T553" s="160"/>
      <c r="AT553" s="155" t="s">
        <v>252</v>
      </c>
      <c r="AU553" s="155" t="s">
        <v>87</v>
      </c>
      <c r="AV553" s="12" t="s">
        <v>87</v>
      </c>
      <c r="AW553" s="12" t="s">
        <v>32</v>
      </c>
      <c r="AX553" s="12" t="s">
        <v>77</v>
      </c>
      <c r="AY553" s="155" t="s">
        <v>175</v>
      </c>
    </row>
    <row r="554" spans="2:51" s="12" customFormat="1">
      <c r="B554" s="154"/>
      <c r="D554" s="145" t="s">
        <v>252</v>
      </c>
      <c r="E554" s="155" t="s">
        <v>1</v>
      </c>
      <c r="F554" s="156" t="s">
        <v>950</v>
      </c>
      <c r="H554" s="157">
        <v>-1.47</v>
      </c>
      <c r="I554" s="158"/>
      <c r="L554" s="154"/>
      <c r="M554" s="159"/>
      <c r="T554" s="160"/>
      <c r="AT554" s="155" t="s">
        <v>252</v>
      </c>
      <c r="AU554" s="155" t="s">
        <v>87</v>
      </c>
      <c r="AV554" s="12" t="s">
        <v>87</v>
      </c>
      <c r="AW554" s="12" t="s">
        <v>32</v>
      </c>
      <c r="AX554" s="12" t="s">
        <v>77</v>
      </c>
      <c r="AY554" s="155" t="s">
        <v>175</v>
      </c>
    </row>
    <row r="555" spans="2:51" s="12" customFormat="1">
      <c r="B555" s="154"/>
      <c r="D555" s="145" t="s">
        <v>252</v>
      </c>
      <c r="E555" s="155" t="s">
        <v>1</v>
      </c>
      <c r="F555" s="156" t="s">
        <v>981</v>
      </c>
      <c r="H555" s="157">
        <v>19.878</v>
      </c>
      <c r="I555" s="158"/>
      <c r="L555" s="154"/>
      <c r="M555" s="159"/>
      <c r="T555" s="160"/>
      <c r="AT555" s="155" t="s">
        <v>252</v>
      </c>
      <c r="AU555" s="155" t="s">
        <v>87</v>
      </c>
      <c r="AV555" s="12" t="s">
        <v>87</v>
      </c>
      <c r="AW555" s="12" t="s">
        <v>32</v>
      </c>
      <c r="AX555" s="12" t="s">
        <v>77</v>
      </c>
      <c r="AY555" s="155" t="s">
        <v>175</v>
      </c>
    </row>
    <row r="556" spans="2:51" s="12" customFormat="1">
      <c r="B556" s="154"/>
      <c r="D556" s="145" t="s">
        <v>252</v>
      </c>
      <c r="E556" s="155" t="s">
        <v>1</v>
      </c>
      <c r="F556" s="156" t="s">
        <v>982</v>
      </c>
      <c r="H556" s="157">
        <v>25.3</v>
      </c>
      <c r="I556" s="158"/>
      <c r="L556" s="154"/>
      <c r="M556" s="159"/>
      <c r="T556" s="160"/>
      <c r="AT556" s="155" t="s">
        <v>252</v>
      </c>
      <c r="AU556" s="155" t="s">
        <v>87</v>
      </c>
      <c r="AV556" s="12" t="s">
        <v>87</v>
      </c>
      <c r="AW556" s="12" t="s">
        <v>32</v>
      </c>
      <c r="AX556" s="12" t="s">
        <v>77</v>
      </c>
      <c r="AY556" s="155" t="s">
        <v>175</v>
      </c>
    </row>
    <row r="557" spans="2:51" s="12" customFormat="1">
      <c r="B557" s="154"/>
      <c r="D557" s="145" t="s">
        <v>252</v>
      </c>
      <c r="E557" s="155" t="s">
        <v>1</v>
      </c>
      <c r="F557" s="156" t="s">
        <v>953</v>
      </c>
      <c r="H557" s="157">
        <v>-1.89</v>
      </c>
      <c r="I557" s="158"/>
      <c r="L557" s="154"/>
      <c r="M557" s="159"/>
      <c r="T557" s="160"/>
      <c r="AT557" s="155" t="s">
        <v>252</v>
      </c>
      <c r="AU557" s="155" t="s">
        <v>87</v>
      </c>
      <c r="AV557" s="12" t="s">
        <v>87</v>
      </c>
      <c r="AW557" s="12" t="s">
        <v>32</v>
      </c>
      <c r="AX557" s="12" t="s">
        <v>77</v>
      </c>
      <c r="AY557" s="155" t="s">
        <v>175</v>
      </c>
    </row>
    <row r="558" spans="2:51" s="12" customFormat="1">
      <c r="B558" s="154"/>
      <c r="D558" s="145" t="s">
        <v>252</v>
      </c>
      <c r="E558" s="155" t="s">
        <v>1</v>
      </c>
      <c r="F558" s="156" t="s">
        <v>983</v>
      </c>
      <c r="H558" s="157">
        <v>36.409999999999997</v>
      </c>
      <c r="I558" s="158"/>
      <c r="L558" s="154"/>
      <c r="M558" s="159"/>
      <c r="T558" s="160"/>
      <c r="AT558" s="155" t="s">
        <v>252</v>
      </c>
      <c r="AU558" s="155" t="s">
        <v>87</v>
      </c>
      <c r="AV558" s="12" t="s">
        <v>87</v>
      </c>
      <c r="AW558" s="12" t="s">
        <v>32</v>
      </c>
      <c r="AX558" s="12" t="s">
        <v>77</v>
      </c>
      <c r="AY558" s="155" t="s">
        <v>175</v>
      </c>
    </row>
    <row r="559" spans="2:51" s="12" customFormat="1">
      <c r="B559" s="154"/>
      <c r="D559" s="145" t="s">
        <v>252</v>
      </c>
      <c r="E559" s="155" t="s">
        <v>1</v>
      </c>
      <c r="F559" s="156" t="s">
        <v>984</v>
      </c>
      <c r="H559" s="157">
        <v>-2.1</v>
      </c>
      <c r="I559" s="158"/>
      <c r="L559" s="154"/>
      <c r="M559" s="159"/>
      <c r="T559" s="160"/>
      <c r="AT559" s="155" t="s">
        <v>252</v>
      </c>
      <c r="AU559" s="155" t="s">
        <v>87</v>
      </c>
      <c r="AV559" s="12" t="s">
        <v>87</v>
      </c>
      <c r="AW559" s="12" t="s">
        <v>32</v>
      </c>
      <c r="AX559" s="12" t="s">
        <v>77</v>
      </c>
      <c r="AY559" s="155" t="s">
        <v>175</v>
      </c>
    </row>
    <row r="560" spans="2:51" s="12" customFormat="1">
      <c r="B560" s="154"/>
      <c r="D560" s="145" t="s">
        <v>252</v>
      </c>
      <c r="E560" s="155" t="s">
        <v>1</v>
      </c>
      <c r="F560" s="156" t="s">
        <v>985</v>
      </c>
      <c r="H560" s="157">
        <v>0.78</v>
      </c>
      <c r="I560" s="158"/>
      <c r="L560" s="154"/>
      <c r="M560" s="159"/>
      <c r="T560" s="160"/>
      <c r="AT560" s="155" t="s">
        <v>252</v>
      </c>
      <c r="AU560" s="155" t="s">
        <v>87</v>
      </c>
      <c r="AV560" s="12" t="s">
        <v>87</v>
      </c>
      <c r="AW560" s="12" t="s">
        <v>32</v>
      </c>
      <c r="AX560" s="12" t="s">
        <v>77</v>
      </c>
      <c r="AY560" s="155" t="s">
        <v>175</v>
      </c>
    </row>
    <row r="561" spans="2:51" s="12" customFormat="1">
      <c r="B561" s="154"/>
      <c r="D561" s="145" t="s">
        <v>252</v>
      </c>
      <c r="E561" s="155" t="s">
        <v>1</v>
      </c>
      <c r="F561" s="156" t="s">
        <v>986</v>
      </c>
      <c r="H561" s="157">
        <v>29.128</v>
      </c>
      <c r="I561" s="158"/>
      <c r="L561" s="154"/>
      <c r="M561" s="159"/>
      <c r="T561" s="160"/>
      <c r="AT561" s="155" t="s">
        <v>252</v>
      </c>
      <c r="AU561" s="155" t="s">
        <v>87</v>
      </c>
      <c r="AV561" s="12" t="s">
        <v>87</v>
      </c>
      <c r="AW561" s="12" t="s">
        <v>32</v>
      </c>
      <c r="AX561" s="12" t="s">
        <v>77</v>
      </c>
      <c r="AY561" s="155" t="s">
        <v>175</v>
      </c>
    </row>
    <row r="562" spans="2:51" s="12" customFormat="1">
      <c r="B562" s="154"/>
      <c r="D562" s="145" t="s">
        <v>252</v>
      </c>
      <c r="E562" s="155" t="s">
        <v>1</v>
      </c>
      <c r="F562" s="156" t="s">
        <v>984</v>
      </c>
      <c r="H562" s="157">
        <v>-2.1</v>
      </c>
      <c r="I562" s="158"/>
      <c r="L562" s="154"/>
      <c r="M562" s="159"/>
      <c r="T562" s="160"/>
      <c r="AT562" s="155" t="s">
        <v>252</v>
      </c>
      <c r="AU562" s="155" t="s">
        <v>87</v>
      </c>
      <c r="AV562" s="12" t="s">
        <v>87</v>
      </c>
      <c r="AW562" s="12" t="s">
        <v>32</v>
      </c>
      <c r="AX562" s="12" t="s">
        <v>77</v>
      </c>
      <c r="AY562" s="155" t="s">
        <v>175</v>
      </c>
    </row>
    <row r="563" spans="2:51" s="12" customFormat="1">
      <c r="B563" s="154"/>
      <c r="D563" s="145" t="s">
        <v>252</v>
      </c>
      <c r="E563" s="155" t="s">
        <v>1</v>
      </c>
      <c r="F563" s="156" t="s">
        <v>985</v>
      </c>
      <c r="H563" s="157">
        <v>0.78</v>
      </c>
      <c r="I563" s="158"/>
      <c r="L563" s="154"/>
      <c r="M563" s="159"/>
      <c r="T563" s="160"/>
      <c r="AT563" s="155" t="s">
        <v>252</v>
      </c>
      <c r="AU563" s="155" t="s">
        <v>87</v>
      </c>
      <c r="AV563" s="12" t="s">
        <v>87</v>
      </c>
      <c r="AW563" s="12" t="s">
        <v>32</v>
      </c>
      <c r="AX563" s="12" t="s">
        <v>77</v>
      </c>
      <c r="AY563" s="155" t="s">
        <v>175</v>
      </c>
    </row>
    <row r="564" spans="2:51" s="12" customFormat="1">
      <c r="B564" s="154"/>
      <c r="D564" s="145" t="s">
        <v>252</v>
      </c>
      <c r="E564" s="155" t="s">
        <v>1</v>
      </c>
      <c r="F564" s="156" t="s">
        <v>987</v>
      </c>
      <c r="H564" s="157">
        <v>13.61</v>
      </c>
      <c r="I564" s="158"/>
      <c r="L564" s="154"/>
      <c r="M564" s="159"/>
      <c r="T564" s="160"/>
      <c r="AT564" s="155" t="s">
        <v>252</v>
      </c>
      <c r="AU564" s="155" t="s">
        <v>87</v>
      </c>
      <c r="AV564" s="12" t="s">
        <v>87</v>
      </c>
      <c r="AW564" s="12" t="s">
        <v>32</v>
      </c>
      <c r="AX564" s="12" t="s">
        <v>77</v>
      </c>
      <c r="AY564" s="155" t="s">
        <v>175</v>
      </c>
    </row>
    <row r="565" spans="2:51" s="12" customFormat="1">
      <c r="B565" s="154"/>
      <c r="D565" s="145" t="s">
        <v>252</v>
      </c>
      <c r="E565" s="155" t="s">
        <v>1</v>
      </c>
      <c r="F565" s="156" t="s">
        <v>988</v>
      </c>
      <c r="H565" s="157">
        <v>-1.68</v>
      </c>
      <c r="I565" s="158"/>
      <c r="L565" s="154"/>
      <c r="M565" s="159"/>
      <c r="T565" s="160"/>
      <c r="AT565" s="155" t="s">
        <v>252</v>
      </c>
      <c r="AU565" s="155" t="s">
        <v>87</v>
      </c>
      <c r="AV565" s="12" t="s">
        <v>87</v>
      </c>
      <c r="AW565" s="12" t="s">
        <v>32</v>
      </c>
      <c r="AX565" s="12" t="s">
        <v>77</v>
      </c>
      <c r="AY565" s="155" t="s">
        <v>175</v>
      </c>
    </row>
    <row r="566" spans="2:51" s="12" customFormat="1">
      <c r="B566" s="154"/>
      <c r="D566" s="145" t="s">
        <v>252</v>
      </c>
      <c r="E566" s="155" t="s">
        <v>1</v>
      </c>
      <c r="F566" s="156" t="s">
        <v>989</v>
      </c>
      <c r="H566" s="157">
        <v>20.119</v>
      </c>
      <c r="I566" s="158"/>
      <c r="L566" s="154"/>
      <c r="M566" s="159"/>
      <c r="T566" s="160"/>
      <c r="AT566" s="155" t="s">
        <v>252</v>
      </c>
      <c r="AU566" s="155" t="s">
        <v>87</v>
      </c>
      <c r="AV566" s="12" t="s">
        <v>87</v>
      </c>
      <c r="AW566" s="12" t="s">
        <v>32</v>
      </c>
      <c r="AX566" s="12" t="s">
        <v>77</v>
      </c>
      <c r="AY566" s="155" t="s">
        <v>175</v>
      </c>
    </row>
    <row r="567" spans="2:51" s="12" customFormat="1">
      <c r="B567" s="154"/>
      <c r="D567" s="145" t="s">
        <v>252</v>
      </c>
      <c r="E567" s="155" t="s">
        <v>1</v>
      </c>
      <c r="F567" s="156" t="s">
        <v>990</v>
      </c>
      <c r="H567" s="157">
        <v>-4.4850000000000003</v>
      </c>
      <c r="I567" s="158"/>
      <c r="L567" s="154"/>
      <c r="M567" s="159"/>
      <c r="T567" s="160"/>
      <c r="AT567" s="155" t="s">
        <v>252</v>
      </c>
      <c r="AU567" s="155" t="s">
        <v>87</v>
      </c>
      <c r="AV567" s="12" t="s">
        <v>87</v>
      </c>
      <c r="AW567" s="12" t="s">
        <v>32</v>
      </c>
      <c r="AX567" s="12" t="s">
        <v>77</v>
      </c>
      <c r="AY567" s="155" t="s">
        <v>175</v>
      </c>
    </row>
    <row r="568" spans="2:51" s="12" customFormat="1">
      <c r="B568" s="154"/>
      <c r="D568" s="145" t="s">
        <v>252</v>
      </c>
      <c r="E568" s="155" t="s">
        <v>1</v>
      </c>
      <c r="F568" s="156" t="s">
        <v>991</v>
      </c>
      <c r="H568" s="157">
        <v>0.93</v>
      </c>
      <c r="I568" s="158"/>
      <c r="L568" s="154"/>
      <c r="M568" s="159"/>
      <c r="T568" s="160"/>
      <c r="AT568" s="155" t="s">
        <v>252</v>
      </c>
      <c r="AU568" s="155" t="s">
        <v>87</v>
      </c>
      <c r="AV568" s="12" t="s">
        <v>87</v>
      </c>
      <c r="AW568" s="12" t="s">
        <v>32</v>
      </c>
      <c r="AX568" s="12" t="s">
        <v>77</v>
      </c>
      <c r="AY568" s="155" t="s">
        <v>175</v>
      </c>
    </row>
    <row r="569" spans="2:51" s="12" customFormat="1">
      <c r="B569" s="154"/>
      <c r="D569" s="145" t="s">
        <v>252</v>
      </c>
      <c r="E569" s="155" t="s">
        <v>1</v>
      </c>
      <c r="F569" s="156" t="s">
        <v>992</v>
      </c>
      <c r="H569" s="157">
        <v>21.83</v>
      </c>
      <c r="I569" s="158"/>
      <c r="L569" s="154"/>
      <c r="M569" s="159"/>
      <c r="T569" s="160"/>
      <c r="AT569" s="155" t="s">
        <v>252</v>
      </c>
      <c r="AU569" s="155" t="s">
        <v>87</v>
      </c>
      <c r="AV569" s="12" t="s">
        <v>87</v>
      </c>
      <c r="AW569" s="12" t="s">
        <v>32</v>
      </c>
      <c r="AX569" s="12" t="s">
        <v>77</v>
      </c>
      <c r="AY569" s="155" t="s">
        <v>175</v>
      </c>
    </row>
    <row r="570" spans="2:51" s="12" customFormat="1">
      <c r="B570" s="154"/>
      <c r="D570" s="145" t="s">
        <v>252</v>
      </c>
      <c r="E570" s="155" t="s">
        <v>1</v>
      </c>
      <c r="F570" s="156" t="s">
        <v>993</v>
      </c>
      <c r="H570" s="157">
        <v>-2.2000000000000002</v>
      </c>
      <c r="I570" s="158"/>
      <c r="L570" s="154"/>
      <c r="M570" s="159"/>
      <c r="T570" s="160"/>
      <c r="AT570" s="155" t="s">
        <v>252</v>
      </c>
      <c r="AU570" s="155" t="s">
        <v>87</v>
      </c>
      <c r="AV570" s="12" t="s">
        <v>87</v>
      </c>
      <c r="AW570" s="12" t="s">
        <v>32</v>
      </c>
      <c r="AX570" s="12" t="s">
        <v>77</v>
      </c>
      <c r="AY570" s="155" t="s">
        <v>175</v>
      </c>
    </row>
    <row r="571" spans="2:51" s="12" customFormat="1">
      <c r="B571" s="154"/>
      <c r="D571" s="145" t="s">
        <v>252</v>
      </c>
      <c r="E571" s="155" t="s">
        <v>1</v>
      </c>
      <c r="F571" s="156" t="s">
        <v>994</v>
      </c>
      <c r="H571" s="157">
        <v>0.81</v>
      </c>
      <c r="I571" s="158"/>
      <c r="L571" s="154"/>
      <c r="M571" s="159"/>
      <c r="T571" s="160"/>
      <c r="AT571" s="155" t="s">
        <v>252</v>
      </c>
      <c r="AU571" s="155" t="s">
        <v>87</v>
      </c>
      <c r="AV571" s="12" t="s">
        <v>87</v>
      </c>
      <c r="AW571" s="12" t="s">
        <v>32</v>
      </c>
      <c r="AX571" s="12" t="s">
        <v>77</v>
      </c>
      <c r="AY571" s="155" t="s">
        <v>175</v>
      </c>
    </row>
    <row r="572" spans="2:51" s="12" customFormat="1">
      <c r="B572" s="154"/>
      <c r="D572" s="145" t="s">
        <v>252</v>
      </c>
      <c r="E572" s="155" t="s">
        <v>1</v>
      </c>
      <c r="F572" s="156" t="s">
        <v>995</v>
      </c>
      <c r="H572" s="157">
        <v>42.94</v>
      </c>
      <c r="I572" s="158"/>
      <c r="L572" s="154"/>
      <c r="M572" s="159"/>
      <c r="T572" s="160"/>
      <c r="AT572" s="155" t="s">
        <v>252</v>
      </c>
      <c r="AU572" s="155" t="s">
        <v>87</v>
      </c>
      <c r="AV572" s="12" t="s">
        <v>87</v>
      </c>
      <c r="AW572" s="12" t="s">
        <v>32</v>
      </c>
      <c r="AX572" s="12" t="s">
        <v>77</v>
      </c>
      <c r="AY572" s="155" t="s">
        <v>175</v>
      </c>
    </row>
    <row r="573" spans="2:51" s="15" customFormat="1">
      <c r="B573" s="176"/>
      <c r="D573" s="145" t="s">
        <v>252</v>
      </c>
      <c r="E573" s="177" t="s">
        <v>1</v>
      </c>
      <c r="F573" s="178" t="s">
        <v>339</v>
      </c>
      <c r="H573" s="179">
        <v>1072.4419999999998</v>
      </c>
      <c r="I573" s="180"/>
      <c r="L573" s="176"/>
      <c r="M573" s="181"/>
      <c r="T573" s="182"/>
      <c r="AT573" s="177" t="s">
        <v>252</v>
      </c>
      <c r="AU573" s="177" t="s">
        <v>87</v>
      </c>
      <c r="AV573" s="15" t="s">
        <v>187</v>
      </c>
      <c r="AW573" s="15" t="s">
        <v>32</v>
      </c>
      <c r="AX573" s="15" t="s">
        <v>77</v>
      </c>
      <c r="AY573" s="177" t="s">
        <v>175</v>
      </c>
    </row>
    <row r="574" spans="2:51" s="14" customFormat="1">
      <c r="B574" s="170"/>
      <c r="D574" s="145" t="s">
        <v>252</v>
      </c>
      <c r="E574" s="171" t="s">
        <v>1</v>
      </c>
      <c r="F574" s="172" t="s">
        <v>566</v>
      </c>
      <c r="H574" s="171" t="s">
        <v>1</v>
      </c>
      <c r="I574" s="173"/>
      <c r="L574" s="170"/>
      <c r="M574" s="174"/>
      <c r="T574" s="175"/>
      <c r="AT574" s="171" t="s">
        <v>252</v>
      </c>
      <c r="AU574" s="171" t="s">
        <v>87</v>
      </c>
      <c r="AV574" s="14" t="s">
        <v>85</v>
      </c>
      <c r="AW574" s="14" t="s">
        <v>32</v>
      </c>
      <c r="AX574" s="14" t="s">
        <v>77</v>
      </c>
      <c r="AY574" s="171" t="s">
        <v>175</v>
      </c>
    </row>
    <row r="575" spans="2:51" s="12" customFormat="1">
      <c r="B575" s="154"/>
      <c r="D575" s="145" t="s">
        <v>252</v>
      </c>
      <c r="E575" s="155" t="s">
        <v>1</v>
      </c>
      <c r="F575" s="156" t="s">
        <v>996</v>
      </c>
      <c r="H575" s="157">
        <v>90.117000000000004</v>
      </c>
      <c r="I575" s="158"/>
      <c r="L575" s="154"/>
      <c r="M575" s="159"/>
      <c r="T575" s="160"/>
      <c r="AT575" s="155" t="s">
        <v>252</v>
      </c>
      <c r="AU575" s="155" t="s">
        <v>87</v>
      </c>
      <c r="AV575" s="12" t="s">
        <v>87</v>
      </c>
      <c r="AW575" s="12" t="s">
        <v>32</v>
      </c>
      <c r="AX575" s="12" t="s">
        <v>77</v>
      </c>
      <c r="AY575" s="155" t="s">
        <v>175</v>
      </c>
    </row>
    <row r="576" spans="2:51" s="12" customFormat="1">
      <c r="B576" s="154"/>
      <c r="D576" s="145" t="s">
        <v>252</v>
      </c>
      <c r="E576" s="155" t="s">
        <v>1</v>
      </c>
      <c r="F576" s="156" t="s">
        <v>997</v>
      </c>
      <c r="H576" s="157">
        <v>-28.74</v>
      </c>
      <c r="I576" s="158"/>
      <c r="L576" s="154"/>
      <c r="M576" s="159"/>
      <c r="T576" s="160"/>
      <c r="AT576" s="155" t="s">
        <v>252</v>
      </c>
      <c r="AU576" s="155" t="s">
        <v>87</v>
      </c>
      <c r="AV576" s="12" t="s">
        <v>87</v>
      </c>
      <c r="AW576" s="12" t="s">
        <v>32</v>
      </c>
      <c r="AX576" s="12" t="s">
        <v>77</v>
      </c>
      <c r="AY576" s="155" t="s">
        <v>175</v>
      </c>
    </row>
    <row r="577" spans="2:51" s="12" customFormat="1">
      <c r="B577" s="154"/>
      <c r="D577" s="145" t="s">
        <v>252</v>
      </c>
      <c r="E577" s="155" t="s">
        <v>1</v>
      </c>
      <c r="F577" s="156" t="s">
        <v>998</v>
      </c>
      <c r="H577" s="157">
        <v>2.16</v>
      </c>
      <c r="I577" s="158"/>
      <c r="L577" s="154"/>
      <c r="M577" s="159"/>
      <c r="T577" s="160"/>
      <c r="AT577" s="155" t="s">
        <v>252</v>
      </c>
      <c r="AU577" s="155" t="s">
        <v>87</v>
      </c>
      <c r="AV577" s="12" t="s">
        <v>87</v>
      </c>
      <c r="AW577" s="12" t="s">
        <v>32</v>
      </c>
      <c r="AX577" s="12" t="s">
        <v>77</v>
      </c>
      <c r="AY577" s="155" t="s">
        <v>175</v>
      </c>
    </row>
    <row r="578" spans="2:51" s="12" customFormat="1">
      <c r="B578" s="154"/>
      <c r="D578" s="145" t="s">
        <v>252</v>
      </c>
      <c r="E578" s="155" t="s">
        <v>1</v>
      </c>
      <c r="F578" s="156" t="s">
        <v>999</v>
      </c>
      <c r="H578" s="157">
        <v>26.675000000000001</v>
      </c>
      <c r="I578" s="158"/>
      <c r="L578" s="154"/>
      <c r="M578" s="159"/>
      <c r="T578" s="160"/>
      <c r="AT578" s="155" t="s">
        <v>252</v>
      </c>
      <c r="AU578" s="155" t="s">
        <v>87</v>
      </c>
      <c r="AV578" s="12" t="s">
        <v>87</v>
      </c>
      <c r="AW578" s="12" t="s">
        <v>32</v>
      </c>
      <c r="AX578" s="12" t="s">
        <v>77</v>
      </c>
      <c r="AY578" s="155" t="s">
        <v>175</v>
      </c>
    </row>
    <row r="579" spans="2:51" s="12" customFormat="1">
      <c r="B579" s="154"/>
      <c r="D579" s="145" t="s">
        <v>252</v>
      </c>
      <c r="E579" s="155" t="s">
        <v>1</v>
      </c>
      <c r="F579" s="156" t="s">
        <v>1000</v>
      </c>
      <c r="H579" s="157">
        <v>-2.68</v>
      </c>
      <c r="I579" s="158"/>
      <c r="L579" s="154"/>
      <c r="M579" s="159"/>
      <c r="T579" s="160"/>
      <c r="AT579" s="155" t="s">
        <v>252</v>
      </c>
      <c r="AU579" s="155" t="s">
        <v>87</v>
      </c>
      <c r="AV579" s="12" t="s">
        <v>87</v>
      </c>
      <c r="AW579" s="12" t="s">
        <v>32</v>
      </c>
      <c r="AX579" s="12" t="s">
        <v>77</v>
      </c>
      <c r="AY579" s="155" t="s">
        <v>175</v>
      </c>
    </row>
    <row r="580" spans="2:51" s="12" customFormat="1">
      <c r="B580" s="154"/>
      <c r="D580" s="145" t="s">
        <v>252</v>
      </c>
      <c r="E580" s="155" t="s">
        <v>1</v>
      </c>
      <c r="F580" s="156" t="s">
        <v>948</v>
      </c>
      <c r="H580" s="157">
        <v>0.45</v>
      </c>
      <c r="I580" s="158"/>
      <c r="L580" s="154"/>
      <c r="M580" s="159"/>
      <c r="T580" s="160"/>
      <c r="AT580" s="155" t="s">
        <v>252</v>
      </c>
      <c r="AU580" s="155" t="s">
        <v>87</v>
      </c>
      <c r="AV580" s="12" t="s">
        <v>87</v>
      </c>
      <c r="AW580" s="12" t="s">
        <v>32</v>
      </c>
      <c r="AX580" s="12" t="s">
        <v>77</v>
      </c>
      <c r="AY580" s="155" t="s">
        <v>175</v>
      </c>
    </row>
    <row r="581" spans="2:51" s="12" customFormat="1">
      <c r="B581" s="154"/>
      <c r="D581" s="145" t="s">
        <v>252</v>
      </c>
      <c r="E581" s="155" t="s">
        <v>1</v>
      </c>
      <c r="F581" s="156" t="s">
        <v>1001</v>
      </c>
      <c r="H581" s="157">
        <v>101.68</v>
      </c>
      <c r="I581" s="158"/>
      <c r="L581" s="154"/>
      <c r="M581" s="159"/>
      <c r="T581" s="160"/>
      <c r="AT581" s="155" t="s">
        <v>252</v>
      </c>
      <c r="AU581" s="155" t="s">
        <v>87</v>
      </c>
      <c r="AV581" s="12" t="s">
        <v>87</v>
      </c>
      <c r="AW581" s="12" t="s">
        <v>32</v>
      </c>
      <c r="AX581" s="12" t="s">
        <v>77</v>
      </c>
      <c r="AY581" s="155" t="s">
        <v>175</v>
      </c>
    </row>
    <row r="582" spans="2:51" s="12" customFormat="1">
      <c r="B582" s="154"/>
      <c r="D582" s="145" t="s">
        <v>252</v>
      </c>
      <c r="E582" s="155" t="s">
        <v>1</v>
      </c>
      <c r="F582" s="156" t="s">
        <v>1002</v>
      </c>
      <c r="H582" s="157">
        <v>-22.95</v>
      </c>
      <c r="I582" s="158"/>
      <c r="L582" s="154"/>
      <c r="M582" s="159"/>
      <c r="T582" s="160"/>
      <c r="AT582" s="155" t="s">
        <v>252</v>
      </c>
      <c r="AU582" s="155" t="s">
        <v>87</v>
      </c>
      <c r="AV582" s="12" t="s">
        <v>87</v>
      </c>
      <c r="AW582" s="12" t="s">
        <v>32</v>
      </c>
      <c r="AX582" s="12" t="s">
        <v>77</v>
      </c>
      <c r="AY582" s="155" t="s">
        <v>175</v>
      </c>
    </row>
    <row r="583" spans="2:51" s="12" customFormat="1">
      <c r="B583" s="154"/>
      <c r="D583" s="145" t="s">
        <v>252</v>
      </c>
      <c r="E583" s="155" t="s">
        <v>1</v>
      </c>
      <c r="F583" s="156" t="s">
        <v>1003</v>
      </c>
      <c r="H583" s="157">
        <v>3.24</v>
      </c>
      <c r="I583" s="158"/>
      <c r="L583" s="154"/>
      <c r="M583" s="159"/>
      <c r="T583" s="160"/>
      <c r="AT583" s="155" t="s">
        <v>252</v>
      </c>
      <c r="AU583" s="155" t="s">
        <v>87</v>
      </c>
      <c r="AV583" s="12" t="s">
        <v>87</v>
      </c>
      <c r="AW583" s="12" t="s">
        <v>32</v>
      </c>
      <c r="AX583" s="12" t="s">
        <v>77</v>
      </c>
      <c r="AY583" s="155" t="s">
        <v>175</v>
      </c>
    </row>
    <row r="584" spans="2:51" s="12" customFormat="1">
      <c r="B584" s="154"/>
      <c r="D584" s="145" t="s">
        <v>252</v>
      </c>
      <c r="E584" s="155" t="s">
        <v>1</v>
      </c>
      <c r="F584" s="156" t="s">
        <v>1004</v>
      </c>
      <c r="H584" s="157">
        <v>51.7</v>
      </c>
      <c r="I584" s="158"/>
      <c r="L584" s="154"/>
      <c r="M584" s="159"/>
      <c r="T584" s="160"/>
      <c r="AT584" s="155" t="s">
        <v>252</v>
      </c>
      <c r="AU584" s="155" t="s">
        <v>87</v>
      </c>
      <c r="AV584" s="12" t="s">
        <v>87</v>
      </c>
      <c r="AW584" s="12" t="s">
        <v>32</v>
      </c>
      <c r="AX584" s="12" t="s">
        <v>77</v>
      </c>
      <c r="AY584" s="155" t="s">
        <v>175</v>
      </c>
    </row>
    <row r="585" spans="2:51" s="12" customFormat="1">
      <c r="B585" s="154"/>
      <c r="D585" s="145" t="s">
        <v>252</v>
      </c>
      <c r="E585" s="155" t="s">
        <v>1</v>
      </c>
      <c r="F585" s="156" t="s">
        <v>958</v>
      </c>
      <c r="H585" s="157">
        <v>-7.98</v>
      </c>
      <c r="I585" s="158"/>
      <c r="L585" s="154"/>
      <c r="M585" s="159"/>
      <c r="T585" s="160"/>
      <c r="AT585" s="155" t="s">
        <v>252</v>
      </c>
      <c r="AU585" s="155" t="s">
        <v>87</v>
      </c>
      <c r="AV585" s="12" t="s">
        <v>87</v>
      </c>
      <c r="AW585" s="12" t="s">
        <v>32</v>
      </c>
      <c r="AX585" s="12" t="s">
        <v>77</v>
      </c>
      <c r="AY585" s="155" t="s">
        <v>175</v>
      </c>
    </row>
    <row r="586" spans="2:51" s="12" customFormat="1">
      <c r="B586" s="154"/>
      <c r="D586" s="145" t="s">
        <v>252</v>
      </c>
      <c r="E586" s="155" t="s">
        <v>1</v>
      </c>
      <c r="F586" s="156" t="s">
        <v>1005</v>
      </c>
      <c r="H586" s="157">
        <v>148.21799999999999</v>
      </c>
      <c r="I586" s="158"/>
      <c r="L586" s="154"/>
      <c r="M586" s="159"/>
      <c r="T586" s="160"/>
      <c r="AT586" s="155" t="s">
        <v>252</v>
      </c>
      <c r="AU586" s="155" t="s">
        <v>87</v>
      </c>
      <c r="AV586" s="12" t="s">
        <v>87</v>
      </c>
      <c r="AW586" s="12" t="s">
        <v>32</v>
      </c>
      <c r="AX586" s="12" t="s">
        <v>77</v>
      </c>
      <c r="AY586" s="155" t="s">
        <v>175</v>
      </c>
    </row>
    <row r="587" spans="2:51" s="12" customFormat="1">
      <c r="B587" s="154"/>
      <c r="D587" s="145" t="s">
        <v>252</v>
      </c>
      <c r="E587" s="155" t="s">
        <v>1</v>
      </c>
      <c r="F587" s="156" t="s">
        <v>1006</v>
      </c>
      <c r="H587" s="157">
        <v>-50.27</v>
      </c>
      <c r="I587" s="158"/>
      <c r="L587" s="154"/>
      <c r="M587" s="159"/>
      <c r="T587" s="160"/>
      <c r="AT587" s="155" t="s">
        <v>252</v>
      </c>
      <c r="AU587" s="155" t="s">
        <v>87</v>
      </c>
      <c r="AV587" s="12" t="s">
        <v>87</v>
      </c>
      <c r="AW587" s="12" t="s">
        <v>32</v>
      </c>
      <c r="AX587" s="12" t="s">
        <v>77</v>
      </c>
      <c r="AY587" s="155" t="s">
        <v>175</v>
      </c>
    </row>
    <row r="588" spans="2:51" s="12" customFormat="1">
      <c r="B588" s="154"/>
      <c r="D588" s="145" t="s">
        <v>252</v>
      </c>
      <c r="E588" s="155" t="s">
        <v>1</v>
      </c>
      <c r="F588" s="156" t="s">
        <v>1007</v>
      </c>
      <c r="H588" s="157">
        <v>7.74</v>
      </c>
      <c r="I588" s="158"/>
      <c r="L588" s="154"/>
      <c r="M588" s="159"/>
      <c r="T588" s="160"/>
      <c r="AT588" s="155" t="s">
        <v>252</v>
      </c>
      <c r="AU588" s="155" t="s">
        <v>87</v>
      </c>
      <c r="AV588" s="12" t="s">
        <v>87</v>
      </c>
      <c r="AW588" s="12" t="s">
        <v>32</v>
      </c>
      <c r="AX588" s="12" t="s">
        <v>77</v>
      </c>
      <c r="AY588" s="155" t="s">
        <v>175</v>
      </c>
    </row>
    <row r="589" spans="2:51" s="12" customFormat="1">
      <c r="B589" s="154"/>
      <c r="D589" s="145" t="s">
        <v>252</v>
      </c>
      <c r="E589" s="155" t="s">
        <v>1</v>
      </c>
      <c r="F589" s="156" t="s">
        <v>1008</v>
      </c>
      <c r="H589" s="157">
        <v>46.2</v>
      </c>
      <c r="I589" s="158"/>
      <c r="L589" s="154"/>
      <c r="M589" s="159"/>
      <c r="T589" s="160"/>
      <c r="AT589" s="155" t="s">
        <v>252</v>
      </c>
      <c r="AU589" s="155" t="s">
        <v>87</v>
      </c>
      <c r="AV589" s="12" t="s">
        <v>87</v>
      </c>
      <c r="AW589" s="12" t="s">
        <v>32</v>
      </c>
      <c r="AX589" s="12" t="s">
        <v>77</v>
      </c>
      <c r="AY589" s="155" t="s">
        <v>175</v>
      </c>
    </row>
    <row r="590" spans="2:51" s="12" customFormat="1">
      <c r="B590" s="154"/>
      <c r="D590" s="145" t="s">
        <v>252</v>
      </c>
      <c r="E590" s="155" t="s">
        <v>1</v>
      </c>
      <c r="F590" s="156" t="s">
        <v>1009</v>
      </c>
      <c r="H590" s="157">
        <v>-6.42</v>
      </c>
      <c r="I590" s="158"/>
      <c r="L590" s="154"/>
      <c r="M590" s="159"/>
      <c r="T590" s="160"/>
      <c r="AT590" s="155" t="s">
        <v>252</v>
      </c>
      <c r="AU590" s="155" t="s">
        <v>87</v>
      </c>
      <c r="AV590" s="12" t="s">
        <v>87</v>
      </c>
      <c r="AW590" s="12" t="s">
        <v>32</v>
      </c>
      <c r="AX590" s="12" t="s">
        <v>77</v>
      </c>
      <c r="AY590" s="155" t="s">
        <v>175</v>
      </c>
    </row>
    <row r="591" spans="2:51" s="12" customFormat="1">
      <c r="B591" s="154"/>
      <c r="D591" s="145" t="s">
        <v>252</v>
      </c>
      <c r="E591" s="155" t="s">
        <v>1</v>
      </c>
      <c r="F591" s="156" t="s">
        <v>1010</v>
      </c>
      <c r="H591" s="157">
        <v>29.15</v>
      </c>
      <c r="I591" s="158"/>
      <c r="L591" s="154"/>
      <c r="M591" s="159"/>
      <c r="T591" s="160"/>
      <c r="AT591" s="155" t="s">
        <v>252</v>
      </c>
      <c r="AU591" s="155" t="s">
        <v>87</v>
      </c>
      <c r="AV591" s="12" t="s">
        <v>87</v>
      </c>
      <c r="AW591" s="12" t="s">
        <v>32</v>
      </c>
      <c r="AX591" s="12" t="s">
        <v>77</v>
      </c>
      <c r="AY591" s="155" t="s">
        <v>175</v>
      </c>
    </row>
    <row r="592" spans="2:51" s="12" customFormat="1">
      <c r="B592" s="154"/>
      <c r="D592" s="145" t="s">
        <v>252</v>
      </c>
      <c r="E592" s="155" t="s">
        <v>1</v>
      </c>
      <c r="F592" s="156" t="s">
        <v>1011</v>
      </c>
      <c r="H592" s="157">
        <v>-5.25</v>
      </c>
      <c r="I592" s="158"/>
      <c r="L592" s="154"/>
      <c r="M592" s="159"/>
      <c r="T592" s="160"/>
      <c r="AT592" s="155" t="s">
        <v>252</v>
      </c>
      <c r="AU592" s="155" t="s">
        <v>87</v>
      </c>
      <c r="AV592" s="12" t="s">
        <v>87</v>
      </c>
      <c r="AW592" s="12" t="s">
        <v>32</v>
      </c>
      <c r="AX592" s="12" t="s">
        <v>77</v>
      </c>
      <c r="AY592" s="155" t="s">
        <v>175</v>
      </c>
    </row>
    <row r="593" spans="2:51" s="12" customFormat="1">
      <c r="B593" s="154"/>
      <c r="D593" s="145" t="s">
        <v>252</v>
      </c>
      <c r="E593" s="155" t="s">
        <v>1</v>
      </c>
      <c r="F593" s="156" t="s">
        <v>1012</v>
      </c>
      <c r="H593" s="157">
        <v>25.3</v>
      </c>
      <c r="I593" s="158"/>
      <c r="L593" s="154"/>
      <c r="M593" s="159"/>
      <c r="T593" s="160"/>
      <c r="AT593" s="155" t="s">
        <v>252</v>
      </c>
      <c r="AU593" s="155" t="s">
        <v>87</v>
      </c>
      <c r="AV593" s="12" t="s">
        <v>87</v>
      </c>
      <c r="AW593" s="12" t="s">
        <v>32</v>
      </c>
      <c r="AX593" s="12" t="s">
        <v>77</v>
      </c>
      <c r="AY593" s="155" t="s">
        <v>175</v>
      </c>
    </row>
    <row r="594" spans="2:51" s="12" customFormat="1">
      <c r="B594" s="154"/>
      <c r="D594" s="145" t="s">
        <v>252</v>
      </c>
      <c r="E594" s="155" t="s">
        <v>1</v>
      </c>
      <c r="F594" s="156" t="s">
        <v>950</v>
      </c>
      <c r="H594" s="157">
        <v>-1.47</v>
      </c>
      <c r="I594" s="158"/>
      <c r="L594" s="154"/>
      <c r="M594" s="159"/>
      <c r="T594" s="160"/>
      <c r="AT594" s="155" t="s">
        <v>252</v>
      </c>
      <c r="AU594" s="155" t="s">
        <v>87</v>
      </c>
      <c r="AV594" s="12" t="s">
        <v>87</v>
      </c>
      <c r="AW594" s="12" t="s">
        <v>32</v>
      </c>
      <c r="AX594" s="12" t="s">
        <v>77</v>
      </c>
      <c r="AY594" s="155" t="s">
        <v>175</v>
      </c>
    </row>
    <row r="595" spans="2:51" s="12" customFormat="1">
      <c r="B595" s="154"/>
      <c r="D595" s="145" t="s">
        <v>252</v>
      </c>
      <c r="E595" s="155" t="s">
        <v>1</v>
      </c>
      <c r="F595" s="156" t="s">
        <v>1013</v>
      </c>
      <c r="H595" s="157">
        <v>24.69</v>
      </c>
      <c r="I595" s="158"/>
      <c r="L595" s="154"/>
      <c r="M595" s="159"/>
      <c r="T595" s="160"/>
      <c r="AT595" s="155" t="s">
        <v>252</v>
      </c>
      <c r="AU595" s="155" t="s">
        <v>87</v>
      </c>
      <c r="AV595" s="12" t="s">
        <v>87</v>
      </c>
      <c r="AW595" s="12" t="s">
        <v>32</v>
      </c>
      <c r="AX595" s="12" t="s">
        <v>77</v>
      </c>
      <c r="AY595" s="155" t="s">
        <v>175</v>
      </c>
    </row>
    <row r="596" spans="2:51" s="12" customFormat="1">
      <c r="B596" s="154"/>
      <c r="D596" s="145" t="s">
        <v>252</v>
      </c>
      <c r="E596" s="155" t="s">
        <v>1</v>
      </c>
      <c r="F596" s="156" t="s">
        <v>1014</v>
      </c>
      <c r="H596" s="157">
        <v>22.55</v>
      </c>
      <c r="I596" s="158"/>
      <c r="L596" s="154"/>
      <c r="M596" s="159"/>
      <c r="T596" s="160"/>
      <c r="AT596" s="155" t="s">
        <v>252</v>
      </c>
      <c r="AU596" s="155" t="s">
        <v>87</v>
      </c>
      <c r="AV596" s="12" t="s">
        <v>87</v>
      </c>
      <c r="AW596" s="12" t="s">
        <v>32</v>
      </c>
      <c r="AX596" s="12" t="s">
        <v>77</v>
      </c>
      <c r="AY596" s="155" t="s">
        <v>175</v>
      </c>
    </row>
    <row r="597" spans="2:51" s="12" customFormat="1">
      <c r="B597" s="154"/>
      <c r="D597" s="145" t="s">
        <v>252</v>
      </c>
      <c r="E597" s="155" t="s">
        <v>1</v>
      </c>
      <c r="F597" s="156" t="s">
        <v>967</v>
      </c>
      <c r="H597" s="157">
        <v>-6.42</v>
      </c>
      <c r="I597" s="158"/>
      <c r="L597" s="154"/>
      <c r="M597" s="159"/>
      <c r="T597" s="160"/>
      <c r="AT597" s="155" t="s">
        <v>252</v>
      </c>
      <c r="AU597" s="155" t="s">
        <v>87</v>
      </c>
      <c r="AV597" s="12" t="s">
        <v>87</v>
      </c>
      <c r="AW597" s="12" t="s">
        <v>32</v>
      </c>
      <c r="AX597" s="12" t="s">
        <v>77</v>
      </c>
      <c r="AY597" s="155" t="s">
        <v>175</v>
      </c>
    </row>
    <row r="598" spans="2:51" s="12" customFormat="1">
      <c r="B598" s="154"/>
      <c r="D598" s="145" t="s">
        <v>252</v>
      </c>
      <c r="E598" s="155" t="s">
        <v>1</v>
      </c>
      <c r="F598" s="156" t="s">
        <v>968</v>
      </c>
      <c r="H598" s="157">
        <v>1.1200000000000001</v>
      </c>
      <c r="I598" s="158"/>
      <c r="L598" s="154"/>
      <c r="M598" s="159"/>
      <c r="T598" s="160"/>
      <c r="AT598" s="155" t="s">
        <v>252</v>
      </c>
      <c r="AU598" s="155" t="s">
        <v>87</v>
      </c>
      <c r="AV598" s="12" t="s">
        <v>87</v>
      </c>
      <c r="AW598" s="12" t="s">
        <v>32</v>
      </c>
      <c r="AX598" s="12" t="s">
        <v>77</v>
      </c>
      <c r="AY598" s="155" t="s">
        <v>175</v>
      </c>
    </row>
    <row r="599" spans="2:51" s="12" customFormat="1">
      <c r="B599" s="154"/>
      <c r="D599" s="145" t="s">
        <v>252</v>
      </c>
      <c r="E599" s="155" t="s">
        <v>1</v>
      </c>
      <c r="F599" s="156" t="s">
        <v>1015</v>
      </c>
      <c r="H599" s="157">
        <v>51.15</v>
      </c>
      <c r="I599" s="158"/>
      <c r="L599" s="154"/>
      <c r="M599" s="159"/>
      <c r="T599" s="160"/>
      <c r="AT599" s="155" t="s">
        <v>252</v>
      </c>
      <c r="AU599" s="155" t="s">
        <v>87</v>
      </c>
      <c r="AV599" s="12" t="s">
        <v>87</v>
      </c>
      <c r="AW599" s="12" t="s">
        <v>32</v>
      </c>
      <c r="AX599" s="12" t="s">
        <v>77</v>
      </c>
      <c r="AY599" s="155" t="s">
        <v>175</v>
      </c>
    </row>
    <row r="600" spans="2:51" s="12" customFormat="1">
      <c r="B600" s="154"/>
      <c r="D600" s="145" t="s">
        <v>252</v>
      </c>
      <c r="E600" s="155" t="s">
        <v>1</v>
      </c>
      <c r="F600" s="156" t="s">
        <v>1016</v>
      </c>
      <c r="H600" s="157">
        <v>-9.81</v>
      </c>
      <c r="I600" s="158"/>
      <c r="L600" s="154"/>
      <c r="M600" s="159"/>
      <c r="T600" s="160"/>
      <c r="AT600" s="155" t="s">
        <v>252</v>
      </c>
      <c r="AU600" s="155" t="s">
        <v>87</v>
      </c>
      <c r="AV600" s="12" t="s">
        <v>87</v>
      </c>
      <c r="AW600" s="12" t="s">
        <v>32</v>
      </c>
      <c r="AX600" s="12" t="s">
        <v>77</v>
      </c>
      <c r="AY600" s="155" t="s">
        <v>175</v>
      </c>
    </row>
    <row r="601" spans="2:51" s="12" customFormat="1">
      <c r="B601" s="154"/>
      <c r="D601" s="145" t="s">
        <v>252</v>
      </c>
      <c r="E601" s="155" t="s">
        <v>1</v>
      </c>
      <c r="F601" s="156" t="s">
        <v>943</v>
      </c>
      <c r="H601" s="157">
        <v>0.67500000000000004</v>
      </c>
      <c r="I601" s="158"/>
      <c r="L601" s="154"/>
      <c r="M601" s="159"/>
      <c r="T601" s="160"/>
      <c r="AT601" s="155" t="s">
        <v>252</v>
      </c>
      <c r="AU601" s="155" t="s">
        <v>87</v>
      </c>
      <c r="AV601" s="12" t="s">
        <v>87</v>
      </c>
      <c r="AW601" s="12" t="s">
        <v>32</v>
      </c>
      <c r="AX601" s="12" t="s">
        <v>77</v>
      </c>
      <c r="AY601" s="155" t="s">
        <v>175</v>
      </c>
    </row>
    <row r="602" spans="2:51" s="12" customFormat="1">
      <c r="B602" s="154"/>
      <c r="D602" s="145" t="s">
        <v>252</v>
      </c>
      <c r="E602" s="155" t="s">
        <v>1</v>
      </c>
      <c r="F602" s="156" t="s">
        <v>1017</v>
      </c>
      <c r="H602" s="157">
        <v>48.95</v>
      </c>
      <c r="I602" s="158"/>
      <c r="L602" s="154"/>
      <c r="M602" s="159"/>
      <c r="T602" s="160"/>
      <c r="AT602" s="155" t="s">
        <v>252</v>
      </c>
      <c r="AU602" s="155" t="s">
        <v>87</v>
      </c>
      <c r="AV602" s="12" t="s">
        <v>87</v>
      </c>
      <c r="AW602" s="12" t="s">
        <v>32</v>
      </c>
      <c r="AX602" s="12" t="s">
        <v>77</v>
      </c>
      <c r="AY602" s="155" t="s">
        <v>175</v>
      </c>
    </row>
    <row r="603" spans="2:51" s="12" customFormat="1">
      <c r="B603" s="154"/>
      <c r="D603" s="145" t="s">
        <v>252</v>
      </c>
      <c r="E603" s="155" t="s">
        <v>1</v>
      </c>
      <c r="F603" s="156" t="s">
        <v>958</v>
      </c>
      <c r="H603" s="157">
        <v>-7.98</v>
      </c>
      <c r="I603" s="158"/>
      <c r="L603" s="154"/>
      <c r="M603" s="159"/>
      <c r="T603" s="160"/>
      <c r="AT603" s="155" t="s">
        <v>252</v>
      </c>
      <c r="AU603" s="155" t="s">
        <v>87</v>
      </c>
      <c r="AV603" s="12" t="s">
        <v>87</v>
      </c>
      <c r="AW603" s="12" t="s">
        <v>32</v>
      </c>
      <c r="AX603" s="12" t="s">
        <v>77</v>
      </c>
      <c r="AY603" s="155" t="s">
        <v>175</v>
      </c>
    </row>
    <row r="604" spans="2:51" s="12" customFormat="1">
      <c r="B604" s="154"/>
      <c r="D604" s="145" t="s">
        <v>252</v>
      </c>
      <c r="E604" s="155" t="s">
        <v>1</v>
      </c>
      <c r="F604" s="156" t="s">
        <v>1018</v>
      </c>
      <c r="H604" s="157">
        <v>144.30699999999999</v>
      </c>
      <c r="I604" s="158"/>
      <c r="L604" s="154"/>
      <c r="M604" s="159"/>
      <c r="T604" s="160"/>
      <c r="AT604" s="155" t="s">
        <v>252</v>
      </c>
      <c r="AU604" s="155" t="s">
        <v>87</v>
      </c>
      <c r="AV604" s="12" t="s">
        <v>87</v>
      </c>
      <c r="AW604" s="12" t="s">
        <v>32</v>
      </c>
      <c r="AX604" s="12" t="s">
        <v>77</v>
      </c>
      <c r="AY604" s="155" t="s">
        <v>175</v>
      </c>
    </row>
    <row r="605" spans="2:51" s="12" customFormat="1">
      <c r="B605" s="154"/>
      <c r="D605" s="145" t="s">
        <v>252</v>
      </c>
      <c r="E605" s="155" t="s">
        <v>1</v>
      </c>
      <c r="F605" s="156" t="s">
        <v>1006</v>
      </c>
      <c r="H605" s="157">
        <v>-50.27</v>
      </c>
      <c r="I605" s="158"/>
      <c r="L605" s="154"/>
      <c r="M605" s="159"/>
      <c r="T605" s="160"/>
      <c r="AT605" s="155" t="s">
        <v>252</v>
      </c>
      <c r="AU605" s="155" t="s">
        <v>87</v>
      </c>
      <c r="AV605" s="12" t="s">
        <v>87</v>
      </c>
      <c r="AW605" s="12" t="s">
        <v>32</v>
      </c>
      <c r="AX605" s="12" t="s">
        <v>77</v>
      </c>
      <c r="AY605" s="155" t="s">
        <v>175</v>
      </c>
    </row>
    <row r="606" spans="2:51" s="12" customFormat="1">
      <c r="B606" s="154"/>
      <c r="D606" s="145" t="s">
        <v>252</v>
      </c>
      <c r="E606" s="155" t="s">
        <v>1</v>
      </c>
      <c r="F606" s="156" t="s">
        <v>1007</v>
      </c>
      <c r="H606" s="157">
        <v>7.74</v>
      </c>
      <c r="I606" s="158"/>
      <c r="L606" s="154"/>
      <c r="M606" s="159"/>
      <c r="T606" s="160"/>
      <c r="AT606" s="155" t="s">
        <v>252</v>
      </c>
      <c r="AU606" s="155" t="s">
        <v>87</v>
      </c>
      <c r="AV606" s="12" t="s">
        <v>87</v>
      </c>
      <c r="AW606" s="12" t="s">
        <v>32</v>
      </c>
      <c r="AX606" s="12" t="s">
        <v>77</v>
      </c>
      <c r="AY606" s="155" t="s">
        <v>175</v>
      </c>
    </row>
    <row r="607" spans="2:51" s="12" customFormat="1">
      <c r="B607" s="154"/>
      <c r="D607" s="145" t="s">
        <v>252</v>
      </c>
      <c r="E607" s="155" t="s">
        <v>1</v>
      </c>
      <c r="F607" s="156" t="s">
        <v>1019</v>
      </c>
      <c r="H607" s="157">
        <v>46.75</v>
      </c>
      <c r="I607" s="158"/>
      <c r="L607" s="154"/>
      <c r="M607" s="159"/>
      <c r="T607" s="160"/>
      <c r="AT607" s="155" t="s">
        <v>252</v>
      </c>
      <c r="AU607" s="155" t="s">
        <v>87</v>
      </c>
      <c r="AV607" s="12" t="s">
        <v>87</v>
      </c>
      <c r="AW607" s="12" t="s">
        <v>32</v>
      </c>
      <c r="AX607" s="12" t="s">
        <v>77</v>
      </c>
      <c r="AY607" s="155" t="s">
        <v>175</v>
      </c>
    </row>
    <row r="608" spans="2:51" s="12" customFormat="1">
      <c r="B608" s="154"/>
      <c r="D608" s="145" t="s">
        <v>252</v>
      </c>
      <c r="E608" s="155" t="s">
        <v>1</v>
      </c>
      <c r="F608" s="156" t="s">
        <v>979</v>
      </c>
      <c r="H608" s="157">
        <v>-7.89</v>
      </c>
      <c r="I608" s="158"/>
      <c r="L608" s="154"/>
      <c r="M608" s="159"/>
      <c r="T608" s="160"/>
      <c r="AT608" s="155" t="s">
        <v>252</v>
      </c>
      <c r="AU608" s="155" t="s">
        <v>87</v>
      </c>
      <c r="AV608" s="12" t="s">
        <v>87</v>
      </c>
      <c r="AW608" s="12" t="s">
        <v>32</v>
      </c>
      <c r="AX608" s="12" t="s">
        <v>77</v>
      </c>
      <c r="AY608" s="155" t="s">
        <v>175</v>
      </c>
    </row>
    <row r="609" spans="2:65" s="12" customFormat="1">
      <c r="B609" s="154"/>
      <c r="D609" s="145" t="s">
        <v>252</v>
      </c>
      <c r="E609" s="155" t="s">
        <v>1</v>
      </c>
      <c r="F609" s="156" t="s">
        <v>1020</v>
      </c>
      <c r="H609" s="157">
        <v>22.55</v>
      </c>
      <c r="I609" s="158"/>
      <c r="L609" s="154"/>
      <c r="M609" s="159"/>
      <c r="T609" s="160"/>
      <c r="AT609" s="155" t="s">
        <v>252</v>
      </c>
      <c r="AU609" s="155" t="s">
        <v>87</v>
      </c>
      <c r="AV609" s="12" t="s">
        <v>87</v>
      </c>
      <c r="AW609" s="12" t="s">
        <v>32</v>
      </c>
      <c r="AX609" s="12" t="s">
        <v>77</v>
      </c>
      <c r="AY609" s="155" t="s">
        <v>175</v>
      </c>
    </row>
    <row r="610" spans="2:65" s="12" customFormat="1">
      <c r="B610" s="154"/>
      <c r="D610" s="145" t="s">
        <v>252</v>
      </c>
      <c r="E610" s="155" t="s">
        <v>1</v>
      </c>
      <c r="F610" s="156" t="s">
        <v>950</v>
      </c>
      <c r="H610" s="157">
        <v>-1.47</v>
      </c>
      <c r="I610" s="158"/>
      <c r="L610" s="154"/>
      <c r="M610" s="159"/>
      <c r="T610" s="160"/>
      <c r="AT610" s="155" t="s">
        <v>252</v>
      </c>
      <c r="AU610" s="155" t="s">
        <v>87</v>
      </c>
      <c r="AV610" s="12" t="s">
        <v>87</v>
      </c>
      <c r="AW610" s="12" t="s">
        <v>32</v>
      </c>
      <c r="AX610" s="12" t="s">
        <v>77</v>
      </c>
      <c r="AY610" s="155" t="s">
        <v>175</v>
      </c>
    </row>
    <row r="611" spans="2:65" s="12" customFormat="1">
      <c r="B611" s="154"/>
      <c r="D611" s="145" t="s">
        <v>252</v>
      </c>
      <c r="E611" s="155" t="s">
        <v>1</v>
      </c>
      <c r="F611" s="156" t="s">
        <v>1021</v>
      </c>
      <c r="H611" s="157">
        <v>19.878</v>
      </c>
      <c r="I611" s="158"/>
      <c r="L611" s="154"/>
      <c r="M611" s="159"/>
      <c r="T611" s="160"/>
      <c r="AT611" s="155" t="s">
        <v>252</v>
      </c>
      <c r="AU611" s="155" t="s">
        <v>87</v>
      </c>
      <c r="AV611" s="12" t="s">
        <v>87</v>
      </c>
      <c r="AW611" s="12" t="s">
        <v>32</v>
      </c>
      <c r="AX611" s="12" t="s">
        <v>77</v>
      </c>
      <c r="AY611" s="155" t="s">
        <v>175</v>
      </c>
    </row>
    <row r="612" spans="2:65" s="12" customFormat="1">
      <c r="B612" s="154"/>
      <c r="D612" s="145" t="s">
        <v>252</v>
      </c>
      <c r="E612" s="155" t="s">
        <v>1</v>
      </c>
      <c r="F612" s="156" t="s">
        <v>1022</v>
      </c>
      <c r="H612" s="157">
        <v>55.55</v>
      </c>
      <c r="I612" s="158"/>
      <c r="L612" s="154"/>
      <c r="M612" s="159"/>
      <c r="T612" s="160"/>
      <c r="AT612" s="155" t="s">
        <v>252</v>
      </c>
      <c r="AU612" s="155" t="s">
        <v>87</v>
      </c>
      <c r="AV612" s="12" t="s">
        <v>87</v>
      </c>
      <c r="AW612" s="12" t="s">
        <v>32</v>
      </c>
      <c r="AX612" s="12" t="s">
        <v>77</v>
      </c>
      <c r="AY612" s="155" t="s">
        <v>175</v>
      </c>
    </row>
    <row r="613" spans="2:65" s="12" customFormat="1">
      <c r="B613" s="154"/>
      <c r="D613" s="145" t="s">
        <v>252</v>
      </c>
      <c r="E613" s="155" t="s">
        <v>1</v>
      </c>
      <c r="F613" s="156" t="s">
        <v>1023</v>
      </c>
      <c r="H613" s="157">
        <v>-3.89</v>
      </c>
      <c r="I613" s="158"/>
      <c r="L613" s="154"/>
      <c r="M613" s="159"/>
      <c r="T613" s="160"/>
      <c r="AT613" s="155" t="s">
        <v>252</v>
      </c>
      <c r="AU613" s="155" t="s">
        <v>87</v>
      </c>
      <c r="AV613" s="12" t="s">
        <v>87</v>
      </c>
      <c r="AW613" s="12" t="s">
        <v>32</v>
      </c>
      <c r="AX613" s="12" t="s">
        <v>77</v>
      </c>
      <c r="AY613" s="155" t="s">
        <v>175</v>
      </c>
    </row>
    <row r="614" spans="2:65" s="12" customFormat="1">
      <c r="B614" s="154"/>
      <c r="D614" s="145" t="s">
        <v>252</v>
      </c>
      <c r="E614" s="155" t="s">
        <v>1</v>
      </c>
      <c r="F614" s="156" t="s">
        <v>1024</v>
      </c>
      <c r="H614" s="157">
        <v>0.9</v>
      </c>
      <c r="I614" s="158"/>
      <c r="L614" s="154"/>
      <c r="M614" s="159"/>
      <c r="T614" s="160"/>
      <c r="AT614" s="155" t="s">
        <v>252</v>
      </c>
      <c r="AU614" s="155" t="s">
        <v>87</v>
      </c>
      <c r="AV614" s="12" t="s">
        <v>87</v>
      </c>
      <c r="AW614" s="12" t="s">
        <v>32</v>
      </c>
      <c r="AX614" s="12" t="s">
        <v>77</v>
      </c>
      <c r="AY614" s="155" t="s">
        <v>175</v>
      </c>
    </row>
    <row r="615" spans="2:65" s="12" customFormat="1">
      <c r="B615" s="154"/>
      <c r="D615" s="145" t="s">
        <v>252</v>
      </c>
      <c r="E615" s="155" t="s">
        <v>1</v>
      </c>
      <c r="F615" s="156" t="s">
        <v>1025</v>
      </c>
      <c r="H615" s="157">
        <v>30.388000000000002</v>
      </c>
      <c r="I615" s="158"/>
      <c r="L615" s="154"/>
      <c r="M615" s="159"/>
      <c r="T615" s="160"/>
      <c r="AT615" s="155" t="s">
        <v>252</v>
      </c>
      <c r="AU615" s="155" t="s">
        <v>87</v>
      </c>
      <c r="AV615" s="12" t="s">
        <v>87</v>
      </c>
      <c r="AW615" s="12" t="s">
        <v>32</v>
      </c>
      <c r="AX615" s="12" t="s">
        <v>77</v>
      </c>
      <c r="AY615" s="155" t="s">
        <v>175</v>
      </c>
    </row>
    <row r="616" spans="2:65" s="12" customFormat="1">
      <c r="B616" s="154"/>
      <c r="D616" s="145" t="s">
        <v>252</v>
      </c>
      <c r="E616" s="155" t="s">
        <v>1</v>
      </c>
      <c r="F616" s="156" t="s">
        <v>988</v>
      </c>
      <c r="H616" s="157">
        <v>-1.68</v>
      </c>
      <c r="I616" s="158"/>
      <c r="L616" s="154"/>
      <c r="M616" s="159"/>
      <c r="T616" s="160"/>
      <c r="AT616" s="155" t="s">
        <v>252</v>
      </c>
      <c r="AU616" s="155" t="s">
        <v>87</v>
      </c>
      <c r="AV616" s="12" t="s">
        <v>87</v>
      </c>
      <c r="AW616" s="12" t="s">
        <v>32</v>
      </c>
      <c r="AX616" s="12" t="s">
        <v>77</v>
      </c>
      <c r="AY616" s="155" t="s">
        <v>175</v>
      </c>
    </row>
    <row r="617" spans="2:65" s="12" customFormat="1">
      <c r="B617" s="154"/>
      <c r="D617" s="145" t="s">
        <v>252</v>
      </c>
      <c r="E617" s="155" t="s">
        <v>1</v>
      </c>
      <c r="F617" s="156" t="s">
        <v>1026</v>
      </c>
      <c r="H617" s="157">
        <v>26.4</v>
      </c>
      <c r="I617" s="158"/>
      <c r="L617" s="154"/>
      <c r="M617" s="159"/>
      <c r="T617" s="160"/>
      <c r="AT617" s="155" t="s">
        <v>252</v>
      </c>
      <c r="AU617" s="155" t="s">
        <v>87</v>
      </c>
      <c r="AV617" s="12" t="s">
        <v>87</v>
      </c>
      <c r="AW617" s="12" t="s">
        <v>32</v>
      </c>
      <c r="AX617" s="12" t="s">
        <v>77</v>
      </c>
      <c r="AY617" s="155" t="s">
        <v>175</v>
      </c>
    </row>
    <row r="618" spans="2:65" s="12" customFormat="1">
      <c r="B618" s="154"/>
      <c r="D618" s="145" t="s">
        <v>252</v>
      </c>
      <c r="E618" s="155" t="s">
        <v>1</v>
      </c>
      <c r="F618" s="156" t="s">
        <v>953</v>
      </c>
      <c r="H618" s="157">
        <v>-1.89</v>
      </c>
      <c r="I618" s="158"/>
      <c r="L618" s="154"/>
      <c r="M618" s="159"/>
      <c r="T618" s="160"/>
      <c r="AT618" s="155" t="s">
        <v>252</v>
      </c>
      <c r="AU618" s="155" t="s">
        <v>87</v>
      </c>
      <c r="AV618" s="12" t="s">
        <v>87</v>
      </c>
      <c r="AW618" s="12" t="s">
        <v>32</v>
      </c>
      <c r="AX618" s="12" t="s">
        <v>77</v>
      </c>
      <c r="AY618" s="155" t="s">
        <v>175</v>
      </c>
    </row>
    <row r="619" spans="2:65" s="12" customFormat="1">
      <c r="B619" s="154"/>
      <c r="D619" s="145" t="s">
        <v>252</v>
      </c>
      <c r="E619" s="155" t="s">
        <v>1</v>
      </c>
      <c r="F619" s="156" t="s">
        <v>1027</v>
      </c>
      <c r="H619" s="157">
        <v>54.4</v>
      </c>
      <c r="I619" s="158"/>
      <c r="L619" s="154"/>
      <c r="M619" s="159"/>
      <c r="T619" s="160"/>
      <c r="AT619" s="155" t="s">
        <v>252</v>
      </c>
      <c r="AU619" s="155" t="s">
        <v>87</v>
      </c>
      <c r="AV619" s="12" t="s">
        <v>87</v>
      </c>
      <c r="AW619" s="12" t="s">
        <v>32</v>
      </c>
      <c r="AX619" s="12" t="s">
        <v>77</v>
      </c>
      <c r="AY619" s="155" t="s">
        <v>175</v>
      </c>
    </row>
    <row r="620" spans="2:65" s="12" customFormat="1">
      <c r="B620" s="154"/>
      <c r="D620" s="145" t="s">
        <v>252</v>
      </c>
      <c r="E620" s="155" t="s">
        <v>1</v>
      </c>
      <c r="F620" s="156" t="s">
        <v>1028</v>
      </c>
      <c r="H620" s="157">
        <v>-4.45</v>
      </c>
      <c r="I620" s="158"/>
      <c r="L620" s="154"/>
      <c r="M620" s="159"/>
      <c r="T620" s="160"/>
      <c r="AT620" s="155" t="s">
        <v>252</v>
      </c>
      <c r="AU620" s="155" t="s">
        <v>87</v>
      </c>
      <c r="AV620" s="12" t="s">
        <v>87</v>
      </c>
      <c r="AW620" s="12" t="s">
        <v>32</v>
      </c>
      <c r="AX620" s="12" t="s">
        <v>77</v>
      </c>
      <c r="AY620" s="155" t="s">
        <v>175</v>
      </c>
    </row>
    <row r="621" spans="2:65" s="12" customFormat="1">
      <c r="B621" s="154"/>
      <c r="D621" s="145" t="s">
        <v>252</v>
      </c>
      <c r="E621" s="155" t="s">
        <v>1</v>
      </c>
      <c r="F621" s="156" t="s">
        <v>1029</v>
      </c>
      <c r="H621" s="157">
        <v>0.72</v>
      </c>
      <c r="I621" s="158"/>
      <c r="L621" s="154"/>
      <c r="M621" s="159"/>
      <c r="T621" s="160"/>
      <c r="AT621" s="155" t="s">
        <v>252</v>
      </c>
      <c r="AU621" s="155" t="s">
        <v>87</v>
      </c>
      <c r="AV621" s="12" t="s">
        <v>87</v>
      </c>
      <c r="AW621" s="12" t="s">
        <v>32</v>
      </c>
      <c r="AX621" s="12" t="s">
        <v>77</v>
      </c>
      <c r="AY621" s="155" t="s">
        <v>175</v>
      </c>
    </row>
    <row r="622" spans="2:65" s="15" customFormat="1">
      <c r="B622" s="176"/>
      <c r="D622" s="145" t="s">
        <v>252</v>
      </c>
      <c r="E622" s="177" t="s">
        <v>1</v>
      </c>
      <c r="F622" s="178" t="s">
        <v>339</v>
      </c>
      <c r="H622" s="179">
        <v>869.83799999999997</v>
      </c>
      <c r="I622" s="180"/>
      <c r="L622" s="176"/>
      <c r="M622" s="181"/>
      <c r="T622" s="182"/>
      <c r="AT622" s="177" t="s">
        <v>252</v>
      </c>
      <c r="AU622" s="177" t="s">
        <v>87</v>
      </c>
      <c r="AV622" s="15" t="s">
        <v>187</v>
      </c>
      <c r="AW622" s="15" t="s">
        <v>32</v>
      </c>
      <c r="AX622" s="15" t="s">
        <v>77</v>
      </c>
      <c r="AY622" s="177" t="s">
        <v>175</v>
      </c>
    </row>
    <row r="623" spans="2:65" s="13" customFormat="1">
      <c r="B623" s="163"/>
      <c r="D623" s="145" t="s">
        <v>252</v>
      </c>
      <c r="E623" s="164" t="s">
        <v>1</v>
      </c>
      <c r="F623" s="165" t="s">
        <v>294</v>
      </c>
      <c r="H623" s="166">
        <v>1942.2799999999995</v>
      </c>
      <c r="I623" s="167"/>
      <c r="L623" s="163"/>
      <c r="M623" s="168"/>
      <c r="T623" s="169"/>
      <c r="AT623" s="164" t="s">
        <v>252</v>
      </c>
      <c r="AU623" s="164" t="s">
        <v>87</v>
      </c>
      <c r="AV623" s="13" t="s">
        <v>193</v>
      </c>
      <c r="AW623" s="13" t="s">
        <v>32</v>
      </c>
      <c r="AX623" s="13" t="s">
        <v>85</v>
      </c>
      <c r="AY623" s="164" t="s">
        <v>175</v>
      </c>
    </row>
    <row r="624" spans="2:65" s="1" customFormat="1" ht="24.2" customHeight="1">
      <c r="B624" s="32"/>
      <c r="C624" s="132" t="s">
        <v>1030</v>
      </c>
      <c r="D624" s="132" t="s">
        <v>178</v>
      </c>
      <c r="E624" s="133" t="s">
        <v>1031</v>
      </c>
      <c r="F624" s="134" t="s">
        <v>1032</v>
      </c>
      <c r="G624" s="135" t="s">
        <v>200</v>
      </c>
      <c r="H624" s="136">
        <v>12.23</v>
      </c>
      <c r="I624" s="137"/>
      <c r="J624" s="138">
        <f>ROUND(I624*H624,2)</f>
        <v>0</v>
      </c>
      <c r="K624" s="134" t="s">
        <v>1</v>
      </c>
      <c r="L624" s="32"/>
      <c r="M624" s="139" t="s">
        <v>1</v>
      </c>
      <c r="N624" s="140" t="s">
        <v>42</v>
      </c>
      <c r="P624" s="141">
        <f>O624*H624</f>
        <v>0</v>
      </c>
      <c r="Q624" s="141">
        <v>1.6279999999999999E-2</v>
      </c>
      <c r="R624" s="141">
        <f>Q624*H624</f>
        <v>0.19910439999999999</v>
      </c>
      <c r="S624" s="141">
        <v>0</v>
      </c>
      <c r="T624" s="142">
        <f>S624*H624</f>
        <v>0</v>
      </c>
      <c r="AR624" s="143" t="s">
        <v>193</v>
      </c>
      <c r="AT624" s="143" t="s">
        <v>178</v>
      </c>
      <c r="AU624" s="143" t="s">
        <v>87</v>
      </c>
      <c r="AY624" s="17" t="s">
        <v>175</v>
      </c>
      <c r="BE624" s="144">
        <f>IF(N624="základní",J624,0)</f>
        <v>0</v>
      </c>
      <c r="BF624" s="144">
        <f>IF(N624="snížená",J624,0)</f>
        <v>0</v>
      </c>
      <c r="BG624" s="144">
        <f>IF(N624="zákl. přenesená",J624,0)</f>
        <v>0</v>
      </c>
      <c r="BH624" s="144">
        <f>IF(N624="sníž. přenesená",J624,0)</f>
        <v>0</v>
      </c>
      <c r="BI624" s="144">
        <f>IF(N624="nulová",J624,0)</f>
        <v>0</v>
      </c>
      <c r="BJ624" s="17" t="s">
        <v>85</v>
      </c>
      <c r="BK624" s="144">
        <f>ROUND(I624*H624,2)</f>
        <v>0</v>
      </c>
      <c r="BL624" s="17" t="s">
        <v>193</v>
      </c>
      <c r="BM624" s="143" t="s">
        <v>1033</v>
      </c>
    </row>
    <row r="625" spans="2:65" s="12" customFormat="1">
      <c r="B625" s="154"/>
      <c r="D625" s="145" t="s">
        <v>252</v>
      </c>
      <c r="E625" s="155" t="s">
        <v>1</v>
      </c>
      <c r="F625" s="156" t="s">
        <v>1034</v>
      </c>
      <c r="H625" s="157">
        <v>12.23</v>
      </c>
      <c r="I625" s="158"/>
      <c r="L625" s="154"/>
      <c r="M625" s="159"/>
      <c r="T625" s="160"/>
      <c r="AT625" s="155" t="s">
        <v>252</v>
      </c>
      <c r="AU625" s="155" t="s">
        <v>87</v>
      </c>
      <c r="AV625" s="12" t="s">
        <v>87</v>
      </c>
      <c r="AW625" s="12" t="s">
        <v>32</v>
      </c>
      <c r="AX625" s="12" t="s">
        <v>85</v>
      </c>
      <c r="AY625" s="155" t="s">
        <v>175</v>
      </c>
    </row>
    <row r="626" spans="2:65" s="1" customFormat="1" ht="16.5" customHeight="1">
      <c r="B626" s="32"/>
      <c r="C626" s="132" t="s">
        <v>1035</v>
      </c>
      <c r="D626" s="132" t="s">
        <v>178</v>
      </c>
      <c r="E626" s="133" t="s">
        <v>1036</v>
      </c>
      <c r="F626" s="134" t="s">
        <v>1037</v>
      </c>
      <c r="G626" s="135" t="s">
        <v>200</v>
      </c>
      <c r="H626" s="136">
        <v>12.23</v>
      </c>
      <c r="I626" s="137"/>
      <c r="J626" s="138">
        <f>ROUND(I626*H626,2)</f>
        <v>0</v>
      </c>
      <c r="K626" s="134" t="s">
        <v>1</v>
      </c>
      <c r="L626" s="32"/>
      <c r="M626" s="139" t="s">
        <v>1</v>
      </c>
      <c r="N626" s="140" t="s">
        <v>42</v>
      </c>
      <c r="P626" s="141">
        <f>O626*H626</f>
        <v>0</v>
      </c>
      <c r="Q626" s="141">
        <v>1.6279999999999999E-2</v>
      </c>
      <c r="R626" s="141">
        <f>Q626*H626</f>
        <v>0.19910439999999999</v>
      </c>
      <c r="S626" s="141">
        <v>0</v>
      </c>
      <c r="T626" s="142">
        <f>S626*H626</f>
        <v>0</v>
      </c>
      <c r="AR626" s="143" t="s">
        <v>193</v>
      </c>
      <c r="AT626" s="143" t="s">
        <v>178</v>
      </c>
      <c r="AU626" s="143" t="s">
        <v>87</v>
      </c>
      <c r="AY626" s="17" t="s">
        <v>175</v>
      </c>
      <c r="BE626" s="144">
        <f>IF(N626="základní",J626,0)</f>
        <v>0</v>
      </c>
      <c r="BF626" s="144">
        <f>IF(N626="snížená",J626,0)</f>
        <v>0</v>
      </c>
      <c r="BG626" s="144">
        <f>IF(N626="zákl. přenesená",J626,0)</f>
        <v>0</v>
      </c>
      <c r="BH626" s="144">
        <f>IF(N626="sníž. přenesená",J626,0)</f>
        <v>0</v>
      </c>
      <c r="BI626" s="144">
        <f>IF(N626="nulová",J626,0)</f>
        <v>0</v>
      </c>
      <c r="BJ626" s="17" t="s">
        <v>85</v>
      </c>
      <c r="BK626" s="144">
        <f>ROUND(I626*H626,2)</f>
        <v>0</v>
      </c>
      <c r="BL626" s="17" t="s">
        <v>193</v>
      </c>
      <c r="BM626" s="143" t="s">
        <v>1038</v>
      </c>
    </row>
    <row r="627" spans="2:65" s="12" customFormat="1">
      <c r="B627" s="154"/>
      <c r="D627" s="145" t="s">
        <v>252</v>
      </c>
      <c r="E627" s="155" t="s">
        <v>1</v>
      </c>
      <c r="F627" s="156" t="s">
        <v>1034</v>
      </c>
      <c r="H627" s="157">
        <v>12.23</v>
      </c>
      <c r="I627" s="158"/>
      <c r="L627" s="154"/>
      <c r="M627" s="159"/>
      <c r="T627" s="160"/>
      <c r="AT627" s="155" t="s">
        <v>252</v>
      </c>
      <c r="AU627" s="155" t="s">
        <v>87</v>
      </c>
      <c r="AV627" s="12" t="s">
        <v>87</v>
      </c>
      <c r="AW627" s="12" t="s">
        <v>32</v>
      </c>
      <c r="AX627" s="12" t="s">
        <v>85</v>
      </c>
      <c r="AY627" s="155" t="s">
        <v>175</v>
      </c>
    </row>
    <row r="628" spans="2:65" s="1" customFormat="1" ht="24.2" customHeight="1">
      <c r="B628" s="32"/>
      <c r="C628" s="132" t="s">
        <v>1039</v>
      </c>
      <c r="D628" s="132" t="s">
        <v>178</v>
      </c>
      <c r="E628" s="133" t="s">
        <v>1040</v>
      </c>
      <c r="F628" s="134" t="s">
        <v>1041</v>
      </c>
      <c r="G628" s="135" t="s">
        <v>200</v>
      </c>
      <c r="H628" s="136">
        <v>1.25</v>
      </c>
      <c r="I628" s="137"/>
      <c r="J628" s="138">
        <f>ROUND(I628*H628,2)</f>
        <v>0</v>
      </c>
      <c r="K628" s="134" t="s">
        <v>250</v>
      </c>
      <c r="L628" s="32"/>
      <c r="M628" s="139" t="s">
        <v>1</v>
      </c>
      <c r="N628" s="140" t="s">
        <v>42</v>
      </c>
      <c r="P628" s="141">
        <f>O628*H628</f>
        <v>0</v>
      </c>
      <c r="Q628" s="141">
        <v>1.1390000000000001E-2</v>
      </c>
      <c r="R628" s="141">
        <f>Q628*H628</f>
        <v>1.42375E-2</v>
      </c>
      <c r="S628" s="141">
        <v>0</v>
      </c>
      <c r="T628" s="142">
        <f>S628*H628</f>
        <v>0</v>
      </c>
      <c r="AR628" s="143" t="s">
        <v>193</v>
      </c>
      <c r="AT628" s="143" t="s">
        <v>178</v>
      </c>
      <c r="AU628" s="143" t="s">
        <v>87</v>
      </c>
      <c r="AY628" s="17" t="s">
        <v>175</v>
      </c>
      <c r="BE628" s="144">
        <f>IF(N628="základní",J628,0)</f>
        <v>0</v>
      </c>
      <c r="BF628" s="144">
        <f>IF(N628="snížená",J628,0)</f>
        <v>0</v>
      </c>
      <c r="BG628" s="144">
        <f>IF(N628="zákl. přenesená",J628,0)</f>
        <v>0</v>
      </c>
      <c r="BH628" s="144">
        <f>IF(N628="sníž. přenesená",J628,0)</f>
        <v>0</v>
      </c>
      <c r="BI628" s="144">
        <f>IF(N628="nulová",J628,0)</f>
        <v>0</v>
      </c>
      <c r="BJ628" s="17" t="s">
        <v>85</v>
      </c>
      <c r="BK628" s="144">
        <f>ROUND(I628*H628,2)</f>
        <v>0</v>
      </c>
      <c r="BL628" s="17" t="s">
        <v>193</v>
      </c>
      <c r="BM628" s="143" t="s">
        <v>1042</v>
      </c>
    </row>
    <row r="629" spans="2:65" s="1" customFormat="1" ht="29.25">
      <c r="B629" s="32"/>
      <c r="D629" s="145" t="s">
        <v>196</v>
      </c>
      <c r="F629" s="146" t="s">
        <v>1043</v>
      </c>
      <c r="I629" s="147"/>
      <c r="L629" s="32"/>
      <c r="M629" s="148"/>
      <c r="T629" s="56"/>
      <c r="AT629" s="17" t="s">
        <v>196</v>
      </c>
      <c r="AU629" s="17" t="s">
        <v>87</v>
      </c>
    </row>
    <row r="630" spans="2:65" s="12" customFormat="1">
      <c r="B630" s="154"/>
      <c r="D630" s="145" t="s">
        <v>252</v>
      </c>
      <c r="E630" s="155" t="s">
        <v>1</v>
      </c>
      <c r="F630" s="156" t="s">
        <v>1044</v>
      </c>
      <c r="H630" s="157">
        <v>1.25</v>
      </c>
      <c r="I630" s="158"/>
      <c r="L630" s="154"/>
      <c r="M630" s="159"/>
      <c r="T630" s="160"/>
      <c r="AT630" s="155" t="s">
        <v>252</v>
      </c>
      <c r="AU630" s="155" t="s">
        <v>87</v>
      </c>
      <c r="AV630" s="12" t="s">
        <v>87</v>
      </c>
      <c r="AW630" s="12" t="s">
        <v>32</v>
      </c>
      <c r="AX630" s="12" t="s">
        <v>85</v>
      </c>
      <c r="AY630" s="155" t="s">
        <v>175</v>
      </c>
    </row>
    <row r="631" spans="2:65" s="1" customFormat="1" ht="16.5" customHeight="1">
      <c r="B631" s="32"/>
      <c r="C631" s="184" t="s">
        <v>1045</v>
      </c>
      <c r="D631" s="184" t="s">
        <v>1046</v>
      </c>
      <c r="E631" s="185" t="s">
        <v>1047</v>
      </c>
      <c r="F631" s="186" t="s">
        <v>1048</v>
      </c>
      <c r="G631" s="187" t="s">
        <v>200</v>
      </c>
      <c r="H631" s="188">
        <v>1.3129999999999999</v>
      </c>
      <c r="I631" s="189"/>
      <c r="J631" s="190">
        <f>ROUND(I631*H631,2)</f>
        <v>0</v>
      </c>
      <c r="K631" s="186" t="s">
        <v>250</v>
      </c>
      <c r="L631" s="191"/>
      <c r="M631" s="192" t="s">
        <v>1</v>
      </c>
      <c r="N631" s="193" t="s">
        <v>42</v>
      </c>
      <c r="P631" s="141">
        <f>O631*H631</f>
        <v>0</v>
      </c>
      <c r="Q631" s="141">
        <v>1.2999999999999999E-2</v>
      </c>
      <c r="R631" s="141">
        <f>Q631*H631</f>
        <v>1.7068999999999997E-2</v>
      </c>
      <c r="S631" s="141">
        <v>0</v>
      </c>
      <c r="T631" s="142">
        <f>S631*H631</f>
        <v>0</v>
      </c>
      <c r="AR631" s="143" t="s">
        <v>212</v>
      </c>
      <c r="AT631" s="143" t="s">
        <v>1046</v>
      </c>
      <c r="AU631" s="143" t="s">
        <v>87</v>
      </c>
      <c r="AY631" s="17" t="s">
        <v>175</v>
      </c>
      <c r="BE631" s="144">
        <f>IF(N631="základní",J631,0)</f>
        <v>0</v>
      </c>
      <c r="BF631" s="144">
        <f>IF(N631="snížená",J631,0)</f>
        <v>0</v>
      </c>
      <c r="BG631" s="144">
        <f>IF(N631="zákl. přenesená",J631,0)</f>
        <v>0</v>
      </c>
      <c r="BH631" s="144">
        <f>IF(N631="sníž. přenesená",J631,0)</f>
        <v>0</v>
      </c>
      <c r="BI631" s="144">
        <f>IF(N631="nulová",J631,0)</f>
        <v>0</v>
      </c>
      <c r="BJ631" s="17" t="s">
        <v>85</v>
      </c>
      <c r="BK631" s="144">
        <f>ROUND(I631*H631,2)</f>
        <v>0</v>
      </c>
      <c r="BL631" s="17" t="s">
        <v>193</v>
      </c>
      <c r="BM631" s="143" t="s">
        <v>1049</v>
      </c>
    </row>
    <row r="632" spans="2:65" s="12" customFormat="1">
      <c r="B632" s="154"/>
      <c r="D632" s="145" t="s">
        <v>252</v>
      </c>
      <c r="F632" s="156" t="s">
        <v>1050</v>
      </c>
      <c r="H632" s="157">
        <v>1.3129999999999999</v>
      </c>
      <c r="I632" s="158"/>
      <c r="L632" s="154"/>
      <c r="M632" s="159"/>
      <c r="T632" s="160"/>
      <c r="AT632" s="155" t="s">
        <v>252</v>
      </c>
      <c r="AU632" s="155" t="s">
        <v>87</v>
      </c>
      <c r="AV632" s="12" t="s">
        <v>87</v>
      </c>
      <c r="AW632" s="12" t="s">
        <v>4</v>
      </c>
      <c r="AX632" s="12" t="s">
        <v>85</v>
      </c>
      <c r="AY632" s="155" t="s">
        <v>175</v>
      </c>
    </row>
    <row r="633" spans="2:65" s="1" customFormat="1" ht="24.2" customHeight="1">
      <c r="B633" s="32"/>
      <c r="C633" s="132" t="s">
        <v>1051</v>
      </c>
      <c r="D633" s="132" t="s">
        <v>178</v>
      </c>
      <c r="E633" s="133" t="s">
        <v>1052</v>
      </c>
      <c r="F633" s="134" t="s">
        <v>1053</v>
      </c>
      <c r="G633" s="135" t="s">
        <v>200</v>
      </c>
      <c r="H633" s="136">
        <v>3.75</v>
      </c>
      <c r="I633" s="137"/>
      <c r="J633" s="138">
        <f>ROUND(I633*H633,2)</f>
        <v>0</v>
      </c>
      <c r="K633" s="134" t="s">
        <v>250</v>
      </c>
      <c r="L633" s="32"/>
      <c r="M633" s="139" t="s">
        <v>1</v>
      </c>
      <c r="N633" s="140" t="s">
        <v>42</v>
      </c>
      <c r="P633" s="141">
        <f>O633*H633</f>
        <v>0</v>
      </c>
      <c r="Q633" s="141">
        <v>1.1599999999999999E-2</v>
      </c>
      <c r="R633" s="141">
        <f>Q633*H633</f>
        <v>4.3499999999999997E-2</v>
      </c>
      <c r="S633" s="141">
        <v>0</v>
      </c>
      <c r="T633" s="142">
        <f>S633*H633</f>
        <v>0</v>
      </c>
      <c r="AR633" s="143" t="s">
        <v>193</v>
      </c>
      <c r="AT633" s="143" t="s">
        <v>178</v>
      </c>
      <c r="AU633" s="143" t="s">
        <v>87</v>
      </c>
      <c r="AY633" s="17" t="s">
        <v>175</v>
      </c>
      <c r="BE633" s="144">
        <f>IF(N633="základní",J633,0)</f>
        <v>0</v>
      </c>
      <c r="BF633" s="144">
        <f>IF(N633="snížená",J633,0)</f>
        <v>0</v>
      </c>
      <c r="BG633" s="144">
        <f>IF(N633="zákl. přenesená",J633,0)</f>
        <v>0</v>
      </c>
      <c r="BH633" s="144">
        <f>IF(N633="sníž. přenesená",J633,0)</f>
        <v>0</v>
      </c>
      <c r="BI633" s="144">
        <f>IF(N633="nulová",J633,0)</f>
        <v>0</v>
      </c>
      <c r="BJ633" s="17" t="s">
        <v>85</v>
      </c>
      <c r="BK633" s="144">
        <f>ROUND(I633*H633,2)</f>
        <v>0</v>
      </c>
      <c r="BL633" s="17" t="s">
        <v>193</v>
      </c>
      <c r="BM633" s="143" t="s">
        <v>1054</v>
      </c>
    </row>
    <row r="634" spans="2:65" s="1" customFormat="1" ht="29.25">
      <c r="B634" s="32"/>
      <c r="D634" s="145" t="s">
        <v>196</v>
      </c>
      <c r="F634" s="146" t="s">
        <v>1043</v>
      </c>
      <c r="I634" s="147"/>
      <c r="L634" s="32"/>
      <c r="M634" s="148"/>
      <c r="T634" s="56"/>
      <c r="AT634" s="17" t="s">
        <v>196</v>
      </c>
      <c r="AU634" s="17" t="s">
        <v>87</v>
      </c>
    </row>
    <row r="635" spans="2:65" s="12" customFormat="1">
      <c r="B635" s="154"/>
      <c r="D635" s="145" t="s">
        <v>252</v>
      </c>
      <c r="E635" s="155" t="s">
        <v>1</v>
      </c>
      <c r="F635" s="156" t="s">
        <v>1055</v>
      </c>
      <c r="H635" s="157">
        <v>3.75</v>
      </c>
      <c r="I635" s="158"/>
      <c r="L635" s="154"/>
      <c r="M635" s="159"/>
      <c r="T635" s="160"/>
      <c r="AT635" s="155" t="s">
        <v>252</v>
      </c>
      <c r="AU635" s="155" t="s">
        <v>87</v>
      </c>
      <c r="AV635" s="12" t="s">
        <v>87</v>
      </c>
      <c r="AW635" s="12" t="s">
        <v>32</v>
      </c>
      <c r="AX635" s="12" t="s">
        <v>85</v>
      </c>
      <c r="AY635" s="155" t="s">
        <v>175</v>
      </c>
    </row>
    <row r="636" spans="2:65" s="1" customFormat="1" ht="16.5" customHeight="1">
      <c r="B636" s="32"/>
      <c r="C636" s="184" t="s">
        <v>1056</v>
      </c>
      <c r="D636" s="184" t="s">
        <v>1046</v>
      </c>
      <c r="E636" s="185" t="s">
        <v>1057</v>
      </c>
      <c r="F636" s="186" t="s">
        <v>1058</v>
      </c>
      <c r="G636" s="187" t="s">
        <v>200</v>
      </c>
      <c r="H636" s="188">
        <v>3.9380000000000002</v>
      </c>
      <c r="I636" s="189"/>
      <c r="J636" s="190">
        <f>ROUND(I636*H636,2)</f>
        <v>0</v>
      </c>
      <c r="K636" s="186" t="s">
        <v>250</v>
      </c>
      <c r="L636" s="191"/>
      <c r="M636" s="192" t="s">
        <v>1</v>
      </c>
      <c r="N636" s="193" t="s">
        <v>42</v>
      </c>
      <c r="P636" s="141">
        <f>O636*H636</f>
        <v>0</v>
      </c>
      <c r="Q636" s="141">
        <v>1.9E-2</v>
      </c>
      <c r="R636" s="141">
        <f>Q636*H636</f>
        <v>7.4822E-2</v>
      </c>
      <c r="S636" s="141">
        <v>0</v>
      </c>
      <c r="T636" s="142">
        <f>S636*H636</f>
        <v>0</v>
      </c>
      <c r="AR636" s="143" t="s">
        <v>212</v>
      </c>
      <c r="AT636" s="143" t="s">
        <v>1046</v>
      </c>
      <c r="AU636" s="143" t="s">
        <v>87</v>
      </c>
      <c r="AY636" s="17" t="s">
        <v>175</v>
      </c>
      <c r="BE636" s="144">
        <f>IF(N636="základní",J636,0)</f>
        <v>0</v>
      </c>
      <c r="BF636" s="144">
        <f>IF(N636="snížená",J636,0)</f>
        <v>0</v>
      </c>
      <c r="BG636" s="144">
        <f>IF(N636="zákl. přenesená",J636,0)</f>
        <v>0</v>
      </c>
      <c r="BH636" s="144">
        <f>IF(N636="sníž. přenesená",J636,0)</f>
        <v>0</v>
      </c>
      <c r="BI636" s="144">
        <f>IF(N636="nulová",J636,0)</f>
        <v>0</v>
      </c>
      <c r="BJ636" s="17" t="s">
        <v>85</v>
      </c>
      <c r="BK636" s="144">
        <f>ROUND(I636*H636,2)</f>
        <v>0</v>
      </c>
      <c r="BL636" s="17" t="s">
        <v>193</v>
      </c>
      <c r="BM636" s="143" t="s">
        <v>1059</v>
      </c>
    </row>
    <row r="637" spans="2:65" s="12" customFormat="1">
      <c r="B637" s="154"/>
      <c r="D637" s="145" t="s">
        <v>252</v>
      </c>
      <c r="F637" s="156" t="s">
        <v>1060</v>
      </c>
      <c r="H637" s="157">
        <v>3.9380000000000002</v>
      </c>
      <c r="I637" s="158"/>
      <c r="L637" s="154"/>
      <c r="M637" s="159"/>
      <c r="T637" s="160"/>
      <c r="AT637" s="155" t="s">
        <v>252</v>
      </c>
      <c r="AU637" s="155" t="s">
        <v>87</v>
      </c>
      <c r="AV637" s="12" t="s">
        <v>87</v>
      </c>
      <c r="AW637" s="12" t="s">
        <v>4</v>
      </c>
      <c r="AX637" s="12" t="s">
        <v>85</v>
      </c>
      <c r="AY637" s="155" t="s">
        <v>175</v>
      </c>
    </row>
    <row r="638" spans="2:65" s="1" customFormat="1" ht="24.2" customHeight="1">
      <c r="B638" s="32"/>
      <c r="C638" s="132" t="s">
        <v>1061</v>
      </c>
      <c r="D638" s="132" t="s">
        <v>178</v>
      </c>
      <c r="E638" s="133" t="s">
        <v>1062</v>
      </c>
      <c r="F638" s="134" t="s">
        <v>1063</v>
      </c>
      <c r="G638" s="135" t="s">
        <v>200</v>
      </c>
      <c r="H638" s="136">
        <v>0.8</v>
      </c>
      <c r="I638" s="137"/>
      <c r="J638" s="138">
        <f>ROUND(I638*H638,2)</f>
        <v>0</v>
      </c>
      <c r="K638" s="134" t="s">
        <v>250</v>
      </c>
      <c r="L638" s="32"/>
      <c r="M638" s="139" t="s">
        <v>1</v>
      </c>
      <c r="N638" s="140" t="s">
        <v>42</v>
      </c>
      <c r="P638" s="141">
        <f>O638*H638</f>
        <v>0</v>
      </c>
      <c r="Q638" s="141">
        <v>8.5199999999999998E-3</v>
      </c>
      <c r="R638" s="141">
        <f>Q638*H638</f>
        <v>6.816E-3</v>
      </c>
      <c r="S638" s="141">
        <v>0</v>
      </c>
      <c r="T638" s="142">
        <f>S638*H638</f>
        <v>0</v>
      </c>
      <c r="AR638" s="143" t="s">
        <v>193</v>
      </c>
      <c r="AT638" s="143" t="s">
        <v>178</v>
      </c>
      <c r="AU638" s="143" t="s">
        <v>87</v>
      </c>
      <c r="AY638" s="17" t="s">
        <v>175</v>
      </c>
      <c r="BE638" s="144">
        <f>IF(N638="základní",J638,0)</f>
        <v>0</v>
      </c>
      <c r="BF638" s="144">
        <f>IF(N638="snížená",J638,0)</f>
        <v>0</v>
      </c>
      <c r="BG638" s="144">
        <f>IF(N638="zákl. přenesená",J638,0)</f>
        <v>0</v>
      </c>
      <c r="BH638" s="144">
        <f>IF(N638="sníž. přenesená",J638,0)</f>
        <v>0</v>
      </c>
      <c r="BI638" s="144">
        <f>IF(N638="nulová",J638,0)</f>
        <v>0</v>
      </c>
      <c r="BJ638" s="17" t="s">
        <v>85</v>
      </c>
      <c r="BK638" s="144">
        <f>ROUND(I638*H638,2)</f>
        <v>0</v>
      </c>
      <c r="BL638" s="17" t="s">
        <v>193</v>
      </c>
      <c r="BM638" s="143" t="s">
        <v>1064</v>
      </c>
    </row>
    <row r="639" spans="2:65" s="1" customFormat="1" ht="29.25">
      <c r="B639" s="32"/>
      <c r="D639" s="145" t="s">
        <v>196</v>
      </c>
      <c r="F639" s="146" t="s">
        <v>1043</v>
      </c>
      <c r="I639" s="147"/>
      <c r="L639" s="32"/>
      <c r="M639" s="148"/>
      <c r="T639" s="56"/>
      <c r="AT639" s="17" t="s">
        <v>196</v>
      </c>
      <c r="AU639" s="17" t="s">
        <v>87</v>
      </c>
    </row>
    <row r="640" spans="2:65" s="14" customFormat="1">
      <c r="B640" s="170"/>
      <c r="D640" s="145" t="s">
        <v>252</v>
      </c>
      <c r="E640" s="171" t="s">
        <v>1</v>
      </c>
      <c r="F640" s="172" t="s">
        <v>1065</v>
      </c>
      <c r="H640" s="171" t="s">
        <v>1</v>
      </c>
      <c r="I640" s="173"/>
      <c r="L640" s="170"/>
      <c r="M640" s="174"/>
      <c r="T640" s="175"/>
      <c r="AT640" s="171" t="s">
        <v>252</v>
      </c>
      <c r="AU640" s="171" t="s">
        <v>87</v>
      </c>
      <c r="AV640" s="14" t="s">
        <v>85</v>
      </c>
      <c r="AW640" s="14" t="s">
        <v>32</v>
      </c>
      <c r="AX640" s="14" t="s">
        <v>77</v>
      </c>
      <c r="AY640" s="171" t="s">
        <v>175</v>
      </c>
    </row>
    <row r="641" spans="2:65" s="12" customFormat="1">
      <c r="B641" s="154"/>
      <c r="D641" s="145" t="s">
        <v>252</v>
      </c>
      <c r="E641" s="155" t="s">
        <v>1</v>
      </c>
      <c r="F641" s="156" t="s">
        <v>1066</v>
      </c>
      <c r="H641" s="157">
        <v>0.8</v>
      </c>
      <c r="I641" s="158"/>
      <c r="L641" s="154"/>
      <c r="M641" s="159"/>
      <c r="T641" s="160"/>
      <c r="AT641" s="155" t="s">
        <v>252</v>
      </c>
      <c r="AU641" s="155" t="s">
        <v>87</v>
      </c>
      <c r="AV641" s="12" t="s">
        <v>87</v>
      </c>
      <c r="AW641" s="12" t="s">
        <v>32</v>
      </c>
      <c r="AX641" s="12" t="s">
        <v>85</v>
      </c>
      <c r="AY641" s="155" t="s">
        <v>175</v>
      </c>
    </row>
    <row r="642" spans="2:65" s="1" customFormat="1" ht="16.5" customHeight="1">
      <c r="B642" s="32"/>
      <c r="C642" s="184" t="s">
        <v>1067</v>
      </c>
      <c r="D642" s="184" t="s">
        <v>1046</v>
      </c>
      <c r="E642" s="185" t="s">
        <v>1068</v>
      </c>
      <c r="F642" s="186" t="s">
        <v>1069</v>
      </c>
      <c r="G642" s="187" t="s">
        <v>200</v>
      </c>
      <c r="H642" s="188">
        <v>0.84</v>
      </c>
      <c r="I642" s="189"/>
      <c r="J642" s="190">
        <f>ROUND(I642*H642,2)</f>
        <v>0</v>
      </c>
      <c r="K642" s="186" t="s">
        <v>250</v>
      </c>
      <c r="L642" s="191"/>
      <c r="M642" s="192" t="s">
        <v>1</v>
      </c>
      <c r="N642" s="193" t="s">
        <v>42</v>
      </c>
      <c r="P642" s="141">
        <f>O642*H642</f>
        <v>0</v>
      </c>
      <c r="Q642" s="141">
        <v>3.5999999999999999E-3</v>
      </c>
      <c r="R642" s="141">
        <f>Q642*H642</f>
        <v>3.0239999999999998E-3</v>
      </c>
      <c r="S642" s="141">
        <v>0</v>
      </c>
      <c r="T642" s="142">
        <f>S642*H642</f>
        <v>0</v>
      </c>
      <c r="AR642" s="143" t="s">
        <v>212</v>
      </c>
      <c r="AT642" s="143" t="s">
        <v>1046</v>
      </c>
      <c r="AU642" s="143" t="s">
        <v>87</v>
      </c>
      <c r="AY642" s="17" t="s">
        <v>175</v>
      </c>
      <c r="BE642" s="144">
        <f>IF(N642="základní",J642,0)</f>
        <v>0</v>
      </c>
      <c r="BF642" s="144">
        <f>IF(N642="snížená",J642,0)</f>
        <v>0</v>
      </c>
      <c r="BG642" s="144">
        <f>IF(N642="zákl. přenesená",J642,0)</f>
        <v>0</v>
      </c>
      <c r="BH642" s="144">
        <f>IF(N642="sníž. přenesená",J642,0)</f>
        <v>0</v>
      </c>
      <c r="BI642" s="144">
        <f>IF(N642="nulová",J642,0)</f>
        <v>0</v>
      </c>
      <c r="BJ642" s="17" t="s">
        <v>85</v>
      </c>
      <c r="BK642" s="144">
        <f>ROUND(I642*H642,2)</f>
        <v>0</v>
      </c>
      <c r="BL642" s="17" t="s">
        <v>193</v>
      </c>
      <c r="BM642" s="143" t="s">
        <v>1070</v>
      </c>
    </row>
    <row r="643" spans="2:65" s="12" customFormat="1">
      <c r="B643" s="154"/>
      <c r="D643" s="145" t="s">
        <v>252</v>
      </c>
      <c r="F643" s="156" t="s">
        <v>1071</v>
      </c>
      <c r="H643" s="157">
        <v>0.84</v>
      </c>
      <c r="I643" s="158"/>
      <c r="L643" s="154"/>
      <c r="M643" s="159"/>
      <c r="T643" s="160"/>
      <c r="AT643" s="155" t="s">
        <v>252</v>
      </c>
      <c r="AU643" s="155" t="s">
        <v>87</v>
      </c>
      <c r="AV643" s="12" t="s">
        <v>87</v>
      </c>
      <c r="AW643" s="12" t="s">
        <v>4</v>
      </c>
      <c r="AX643" s="12" t="s">
        <v>85</v>
      </c>
      <c r="AY643" s="155" t="s">
        <v>175</v>
      </c>
    </row>
    <row r="644" spans="2:65" s="1" customFormat="1" ht="24.2" customHeight="1">
      <c r="B644" s="32"/>
      <c r="C644" s="132" t="s">
        <v>1072</v>
      </c>
      <c r="D644" s="132" t="s">
        <v>178</v>
      </c>
      <c r="E644" s="133" t="s">
        <v>1073</v>
      </c>
      <c r="F644" s="134" t="s">
        <v>1074</v>
      </c>
      <c r="G644" s="135" t="s">
        <v>200</v>
      </c>
      <c r="H644" s="136">
        <v>40.44</v>
      </c>
      <c r="I644" s="137"/>
      <c r="J644" s="138">
        <f>ROUND(I644*H644,2)</f>
        <v>0</v>
      </c>
      <c r="K644" s="134" t="s">
        <v>250</v>
      </c>
      <c r="L644" s="32"/>
      <c r="M644" s="139" t="s">
        <v>1</v>
      </c>
      <c r="N644" s="140" t="s">
        <v>42</v>
      </c>
      <c r="P644" s="141">
        <f>O644*H644</f>
        <v>0</v>
      </c>
      <c r="Q644" s="141">
        <v>8.6800000000000002E-3</v>
      </c>
      <c r="R644" s="141">
        <f>Q644*H644</f>
        <v>0.35101919999999998</v>
      </c>
      <c r="S644" s="141">
        <v>0</v>
      </c>
      <c r="T644" s="142">
        <f>S644*H644</f>
        <v>0</v>
      </c>
      <c r="AR644" s="143" t="s">
        <v>193</v>
      </c>
      <c r="AT644" s="143" t="s">
        <v>178</v>
      </c>
      <c r="AU644" s="143" t="s">
        <v>87</v>
      </c>
      <c r="AY644" s="17" t="s">
        <v>175</v>
      </c>
      <c r="BE644" s="144">
        <f>IF(N644="základní",J644,0)</f>
        <v>0</v>
      </c>
      <c r="BF644" s="144">
        <f>IF(N644="snížená",J644,0)</f>
        <v>0</v>
      </c>
      <c r="BG644" s="144">
        <f>IF(N644="zákl. přenesená",J644,0)</f>
        <v>0</v>
      </c>
      <c r="BH644" s="144">
        <f>IF(N644="sníž. přenesená",J644,0)</f>
        <v>0</v>
      </c>
      <c r="BI644" s="144">
        <f>IF(N644="nulová",J644,0)</f>
        <v>0</v>
      </c>
      <c r="BJ644" s="17" t="s">
        <v>85</v>
      </c>
      <c r="BK644" s="144">
        <f>ROUND(I644*H644,2)</f>
        <v>0</v>
      </c>
      <c r="BL644" s="17" t="s">
        <v>193</v>
      </c>
      <c r="BM644" s="143" t="s">
        <v>1075</v>
      </c>
    </row>
    <row r="645" spans="2:65" s="1" customFormat="1" ht="29.25">
      <c r="B645" s="32"/>
      <c r="D645" s="145" t="s">
        <v>196</v>
      </c>
      <c r="F645" s="146" t="s">
        <v>1043</v>
      </c>
      <c r="I645" s="147"/>
      <c r="L645" s="32"/>
      <c r="M645" s="148"/>
      <c r="T645" s="56"/>
      <c r="AT645" s="17" t="s">
        <v>196</v>
      </c>
      <c r="AU645" s="17" t="s">
        <v>87</v>
      </c>
    </row>
    <row r="646" spans="2:65" s="14" customFormat="1">
      <c r="B646" s="170"/>
      <c r="D646" s="145" t="s">
        <v>252</v>
      </c>
      <c r="E646" s="171" t="s">
        <v>1</v>
      </c>
      <c r="F646" s="172" t="s">
        <v>1076</v>
      </c>
      <c r="H646" s="171" t="s">
        <v>1</v>
      </c>
      <c r="I646" s="173"/>
      <c r="L646" s="170"/>
      <c r="M646" s="174"/>
      <c r="T646" s="175"/>
      <c r="AT646" s="171" t="s">
        <v>252</v>
      </c>
      <c r="AU646" s="171" t="s">
        <v>87</v>
      </c>
      <c r="AV646" s="14" t="s">
        <v>85</v>
      </c>
      <c r="AW646" s="14" t="s">
        <v>32</v>
      </c>
      <c r="AX646" s="14" t="s">
        <v>77</v>
      </c>
      <c r="AY646" s="171" t="s">
        <v>175</v>
      </c>
    </row>
    <row r="647" spans="2:65" s="14" customFormat="1">
      <c r="B647" s="170"/>
      <c r="D647" s="145" t="s">
        <v>252</v>
      </c>
      <c r="E647" s="171" t="s">
        <v>1</v>
      </c>
      <c r="F647" s="172" t="s">
        <v>1077</v>
      </c>
      <c r="H647" s="171" t="s">
        <v>1</v>
      </c>
      <c r="I647" s="173"/>
      <c r="L647" s="170"/>
      <c r="M647" s="174"/>
      <c r="T647" s="175"/>
      <c r="AT647" s="171" t="s">
        <v>252</v>
      </c>
      <c r="AU647" s="171" t="s">
        <v>87</v>
      </c>
      <c r="AV647" s="14" t="s">
        <v>85</v>
      </c>
      <c r="AW647" s="14" t="s">
        <v>32</v>
      </c>
      <c r="AX647" s="14" t="s">
        <v>77</v>
      </c>
      <c r="AY647" s="171" t="s">
        <v>175</v>
      </c>
    </row>
    <row r="648" spans="2:65" s="12" customFormat="1">
      <c r="B648" s="154"/>
      <c r="D648" s="145" t="s">
        <v>252</v>
      </c>
      <c r="E648" s="155" t="s">
        <v>1</v>
      </c>
      <c r="F648" s="156" t="s">
        <v>1078</v>
      </c>
      <c r="H648" s="157">
        <v>13.96</v>
      </c>
      <c r="I648" s="158"/>
      <c r="L648" s="154"/>
      <c r="M648" s="159"/>
      <c r="T648" s="160"/>
      <c r="AT648" s="155" t="s">
        <v>252</v>
      </c>
      <c r="AU648" s="155" t="s">
        <v>87</v>
      </c>
      <c r="AV648" s="12" t="s">
        <v>87</v>
      </c>
      <c r="AW648" s="12" t="s">
        <v>32</v>
      </c>
      <c r="AX648" s="12" t="s">
        <v>77</v>
      </c>
      <c r="AY648" s="155" t="s">
        <v>175</v>
      </c>
    </row>
    <row r="649" spans="2:65" s="14" customFormat="1">
      <c r="B649" s="170"/>
      <c r="D649" s="145" t="s">
        <v>252</v>
      </c>
      <c r="E649" s="171" t="s">
        <v>1</v>
      </c>
      <c r="F649" s="172" t="s">
        <v>1079</v>
      </c>
      <c r="H649" s="171" t="s">
        <v>1</v>
      </c>
      <c r="I649" s="173"/>
      <c r="L649" s="170"/>
      <c r="M649" s="174"/>
      <c r="T649" s="175"/>
      <c r="AT649" s="171" t="s">
        <v>252</v>
      </c>
      <c r="AU649" s="171" t="s">
        <v>87</v>
      </c>
      <c r="AV649" s="14" t="s">
        <v>85</v>
      </c>
      <c r="AW649" s="14" t="s">
        <v>32</v>
      </c>
      <c r="AX649" s="14" t="s">
        <v>77</v>
      </c>
      <c r="AY649" s="171" t="s">
        <v>175</v>
      </c>
    </row>
    <row r="650" spans="2:65" s="12" customFormat="1">
      <c r="B650" s="154"/>
      <c r="D650" s="145" t="s">
        <v>252</v>
      </c>
      <c r="E650" s="155" t="s">
        <v>1</v>
      </c>
      <c r="F650" s="156" t="s">
        <v>1080</v>
      </c>
      <c r="H650" s="157">
        <v>15</v>
      </c>
      <c r="I650" s="158"/>
      <c r="L650" s="154"/>
      <c r="M650" s="159"/>
      <c r="T650" s="160"/>
      <c r="AT650" s="155" t="s">
        <v>252</v>
      </c>
      <c r="AU650" s="155" t="s">
        <v>87</v>
      </c>
      <c r="AV650" s="12" t="s">
        <v>87</v>
      </c>
      <c r="AW650" s="12" t="s">
        <v>32</v>
      </c>
      <c r="AX650" s="12" t="s">
        <v>77</v>
      </c>
      <c r="AY650" s="155" t="s">
        <v>175</v>
      </c>
    </row>
    <row r="651" spans="2:65" s="14" customFormat="1">
      <c r="B651" s="170"/>
      <c r="D651" s="145" t="s">
        <v>252</v>
      </c>
      <c r="E651" s="171" t="s">
        <v>1</v>
      </c>
      <c r="F651" s="172" t="s">
        <v>1081</v>
      </c>
      <c r="H651" s="171" t="s">
        <v>1</v>
      </c>
      <c r="I651" s="173"/>
      <c r="L651" s="170"/>
      <c r="M651" s="174"/>
      <c r="T651" s="175"/>
      <c r="AT651" s="171" t="s">
        <v>252</v>
      </c>
      <c r="AU651" s="171" t="s">
        <v>87</v>
      </c>
      <c r="AV651" s="14" t="s">
        <v>85</v>
      </c>
      <c r="AW651" s="14" t="s">
        <v>32</v>
      </c>
      <c r="AX651" s="14" t="s">
        <v>77</v>
      </c>
      <c r="AY651" s="171" t="s">
        <v>175</v>
      </c>
    </row>
    <row r="652" spans="2:65" s="12" customFormat="1">
      <c r="B652" s="154"/>
      <c r="D652" s="145" t="s">
        <v>252</v>
      </c>
      <c r="E652" s="155" t="s">
        <v>1</v>
      </c>
      <c r="F652" s="156" t="s">
        <v>1082</v>
      </c>
      <c r="H652" s="157">
        <v>4.08</v>
      </c>
      <c r="I652" s="158"/>
      <c r="L652" s="154"/>
      <c r="M652" s="159"/>
      <c r="T652" s="160"/>
      <c r="AT652" s="155" t="s">
        <v>252</v>
      </c>
      <c r="AU652" s="155" t="s">
        <v>87</v>
      </c>
      <c r="AV652" s="12" t="s">
        <v>87</v>
      </c>
      <c r="AW652" s="12" t="s">
        <v>32</v>
      </c>
      <c r="AX652" s="12" t="s">
        <v>77</v>
      </c>
      <c r="AY652" s="155" t="s">
        <v>175</v>
      </c>
    </row>
    <row r="653" spans="2:65" s="14" customFormat="1">
      <c r="B653" s="170"/>
      <c r="D653" s="145" t="s">
        <v>252</v>
      </c>
      <c r="E653" s="171" t="s">
        <v>1</v>
      </c>
      <c r="F653" s="172" t="s">
        <v>1083</v>
      </c>
      <c r="H653" s="171" t="s">
        <v>1</v>
      </c>
      <c r="I653" s="173"/>
      <c r="L653" s="170"/>
      <c r="M653" s="174"/>
      <c r="T653" s="175"/>
      <c r="AT653" s="171" t="s">
        <v>252</v>
      </c>
      <c r="AU653" s="171" t="s">
        <v>87</v>
      </c>
      <c r="AV653" s="14" t="s">
        <v>85</v>
      </c>
      <c r="AW653" s="14" t="s">
        <v>32</v>
      </c>
      <c r="AX653" s="14" t="s">
        <v>77</v>
      </c>
      <c r="AY653" s="171" t="s">
        <v>175</v>
      </c>
    </row>
    <row r="654" spans="2:65" s="12" customFormat="1">
      <c r="B654" s="154"/>
      <c r="D654" s="145" t="s">
        <v>252</v>
      </c>
      <c r="E654" s="155" t="s">
        <v>1</v>
      </c>
      <c r="F654" s="156" t="s">
        <v>1084</v>
      </c>
      <c r="H654" s="157">
        <v>5.88</v>
      </c>
      <c r="I654" s="158"/>
      <c r="L654" s="154"/>
      <c r="M654" s="159"/>
      <c r="T654" s="160"/>
      <c r="AT654" s="155" t="s">
        <v>252</v>
      </c>
      <c r="AU654" s="155" t="s">
        <v>87</v>
      </c>
      <c r="AV654" s="12" t="s">
        <v>87</v>
      </c>
      <c r="AW654" s="12" t="s">
        <v>32</v>
      </c>
      <c r="AX654" s="12" t="s">
        <v>77</v>
      </c>
      <c r="AY654" s="155" t="s">
        <v>175</v>
      </c>
    </row>
    <row r="655" spans="2:65" s="14" customFormat="1">
      <c r="B655" s="170"/>
      <c r="D655" s="145" t="s">
        <v>252</v>
      </c>
      <c r="E655" s="171" t="s">
        <v>1</v>
      </c>
      <c r="F655" s="172" t="s">
        <v>1085</v>
      </c>
      <c r="H655" s="171" t="s">
        <v>1</v>
      </c>
      <c r="I655" s="173"/>
      <c r="L655" s="170"/>
      <c r="M655" s="174"/>
      <c r="T655" s="175"/>
      <c r="AT655" s="171" t="s">
        <v>252</v>
      </c>
      <c r="AU655" s="171" t="s">
        <v>87</v>
      </c>
      <c r="AV655" s="14" t="s">
        <v>85</v>
      </c>
      <c r="AW655" s="14" t="s">
        <v>32</v>
      </c>
      <c r="AX655" s="14" t="s">
        <v>77</v>
      </c>
      <c r="AY655" s="171" t="s">
        <v>175</v>
      </c>
    </row>
    <row r="656" spans="2:65" s="12" customFormat="1">
      <c r="B656" s="154"/>
      <c r="D656" s="145" t="s">
        <v>252</v>
      </c>
      <c r="E656" s="155" t="s">
        <v>1</v>
      </c>
      <c r="F656" s="156" t="s">
        <v>1086</v>
      </c>
      <c r="H656" s="157">
        <v>1.52</v>
      </c>
      <c r="I656" s="158"/>
      <c r="L656" s="154"/>
      <c r="M656" s="159"/>
      <c r="T656" s="160"/>
      <c r="AT656" s="155" t="s">
        <v>252</v>
      </c>
      <c r="AU656" s="155" t="s">
        <v>87</v>
      </c>
      <c r="AV656" s="12" t="s">
        <v>87</v>
      </c>
      <c r="AW656" s="12" t="s">
        <v>32</v>
      </c>
      <c r="AX656" s="12" t="s">
        <v>77</v>
      </c>
      <c r="AY656" s="155" t="s">
        <v>175</v>
      </c>
    </row>
    <row r="657" spans="2:65" s="13" customFormat="1">
      <c r="B657" s="163"/>
      <c r="D657" s="145" t="s">
        <v>252</v>
      </c>
      <c r="E657" s="164" t="s">
        <v>1</v>
      </c>
      <c r="F657" s="165" t="s">
        <v>294</v>
      </c>
      <c r="H657" s="166">
        <v>40.440000000000005</v>
      </c>
      <c r="I657" s="167"/>
      <c r="L657" s="163"/>
      <c r="M657" s="168"/>
      <c r="T657" s="169"/>
      <c r="AT657" s="164" t="s">
        <v>252</v>
      </c>
      <c r="AU657" s="164" t="s">
        <v>87</v>
      </c>
      <c r="AV657" s="13" t="s">
        <v>193</v>
      </c>
      <c r="AW657" s="13" t="s">
        <v>32</v>
      </c>
      <c r="AX657" s="13" t="s">
        <v>85</v>
      </c>
      <c r="AY657" s="164" t="s">
        <v>175</v>
      </c>
    </row>
    <row r="658" spans="2:65" s="1" customFormat="1" ht="16.5" customHeight="1">
      <c r="B658" s="32"/>
      <c r="C658" s="184" t="s">
        <v>1087</v>
      </c>
      <c r="D658" s="184" t="s">
        <v>1046</v>
      </c>
      <c r="E658" s="185" t="s">
        <v>1088</v>
      </c>
      <c r="F658" s="186" t="s">
        <v>1089</v>
      </c>
      <c r="G658" s="187" t="s">
        <v>200</v>
      </c>
      <c r="H658" s="188">
        <v>42.462000000000003</v>
      </c>
      <c r="I658" s="189"/>
      <c r="J658" s="190">
        <f>ROUND(I658*H658,2)</f>
        <v>0</v>
      </c>
      <c r="K658" s="186" t="s">
        <v>250</v>
      </c>
      <c r="L658" s="191"/>
      <c r="M658" s="192" t="s">
        <v>1</v>
      </c>
      <c r="N658" s="193" t="s">
        <v>42</v>
      </c>
      <c r="P658" s="141">
        <f>O658*H658</f>
        <v>0</v>
      </c>
      <c r="Q658" s="141">
        <v>7.0000000000000001E-3</v>
      </c>
      <c r="R658" s="141">
        <f>Q658*H658</f>
        <v>0.29723400000000005</v>
      </c>
      <c r="S658" s="141">
        <v>0</v>
      </c>
      <c r="T658" s="142">
        <f>S658*H658</f>
        <v>0</v>
      </c>
      <c r="AR658" s="143" t="s">
        <v>212</v>
      </c>
      <c r="AT658" s="143" t="s">
        <v>1046</v>
      </c>
      <c r="AU658" s="143" t="s">
        <v>87</v>
      </c>
      <c r="AY658" s="17" t="s">
        <v>175</v>
      </c>
      <c r="BE658" s="144">
        <f>IF(N658="základní",J658,0)</f>
        <v>0</v>
      </c>
      <c r="BF658" s="144">
        <f>IF(N658="snížená",J658,0)</f>
        <v>0</v>
      </c>
      <c r="BG658" s="144">
        <f>IF(N658="zákl. přenesená",J658,0)</f>
        <v>0</v>
      </c>
      <c r="BH658" s="144">
        <f>IF(N658="sníž. přenesená",J658,0)</f>
        <v>0</v>
      </c>
      <c r="BI658" s="144">
        <f>IF(N658="nulová",J658,0)</f>
        <v>0</v>
      </c>
      <c r="BJ658" s="17" t="s">
        <v>85</v>
      </c>
      <c r="BK658" s="144">
        <f>ROUND(I658*H658,2)</f>
        <v>0</v>
      </c>
      <c r="BL658" s="17" t="s">
        <v>193</v>
      </c>
      <c r="BM658" s="143" t="s">
        <v>1090</v>
      </c>
    </row>
    <row r="659" spans="2:65" s="12" customFormat="1">
      <c r="B659" s="154"/>
      <c r="D659" s="145" t="s">
        <v>252</v>
      </c>
      <c r="F659" s="156" t="s">
        <v>1091</v>
      </c>
      <c r="H659" s="157">
        <v>42.462000000000003</v>
      </c>
      <c r="I659" s="158"/>
      <c r="L659" s="154"/>
      <c r="M659" s="159"/>
      <c r="T659" s="160"/>
      <c r="AT659" s="155" t="s">
        <v>252</v>
      </c>
      <c r="AU659" s="155" t="s">
        <v>87</v>
      </c>
      <c r="AV659" s="12" t="s">
        <v>87</v>
      </c>
      <c r="AW659" s="12" t="s">
        <v>4</v>
      </c>
      <c r="AX659" s="12" t="s">
        <v>85</v>
      </c>
      <c r="AY659" s="155" t="s">
        <v>175</v>
      </c>
    </row>
    <row r="660" spans="2:65" s="1" customFormat="1" ht="24.2" customHeight="1">
      <c r="B660" s="32"/>
      <c r="C660" s="132" t="s">
        <v>1092</v>
      </c>
      <c r="D660" s="132" t="s">
        <v>178</v>
      </c>
      <c r="E660" s="133" t="s">
        <v>1093</v>
      </c>
      <c r="F660" s="134" t="s">
        <v>1094</v>
      </c>
      <c r="G660" s="135" t="s">
        <v>200</v>
      </c>
      <c r="H660" s="136">
        <v>7.94</v>
      </c>
      <c r="I660" s="137"/>
      <c r="J660" s="138">
        <f>ROUND(I660*H660,2)</f>
        <v>0</v>
      </c>
      <c r="K660" s="134" t="s">
        <v>250</v>
      </c>
      <c r="L660" s="32"/>
      <c r="M660" s="139" t="s">
        <v>1</v>
      </c>
      <c r="N660" s="140" t="s">
        <v>42</v>
      </c>
      <c r="P660" s="141">
        <f>O660*H660</f>
        <v>0</v>
      </c>
      <c r="Q660" s="141">
        <v>1.1520000000000001E-2</v>
      </c>
      <c r="R660" s="141">
        <f>Q660*H660</f>
        <v>9.1468800000000017E-2</v>
      </c>
      <c r="S660" s="141">
        <v>0</v>
      </c>
      <c r="T660" s="142">
        <f>S660*H660</f>
        <v>0</v>
      </c>
      <c r="AR660" s="143" t="s">
        <v>193</v>
      </c>
      <c r="AT660" s="143" t="s">
        <v>178</v>
      </c>
      <c r="AU660" s="143" t="s">
        <v>87</v>
      </c>
      <c r="AY660" s="17" t="s">
        <v>175</v>
      </c>
      <c r="BE660" s="144">
        <f>IF(N660="základní",J660,0)</f>
        <v>0</v>
      </c>
      <c r="BF660" s="144">
        <f>IF(N660="snížená",J660,0)</f>
        <v>0</v>
      </c>
      <c r="BG660" s="144">
        <f>IF(N660="zákl. přenesená",J660,0)</f>
        <v>0</v>
      </c>
      <c r="BH660" s="144">
        <f>IF(N660="sníž. přenesená",J660,0)</f>
        <v>0</v>
      </c>
      <c r="BI660" s="144">
        <f>IF(N660="nulová",J660,0)</f>
        <v>0</v>
      </c>
      <c r="BJ660" s="17" t="s">
        <v>85</v>
      </c>
      <c r="BK660" s="144">
        <f>ROUND(I660*H660,2)</f>
        <v>0</v>
      </c>
      <c r="BL660" s="17" t="s">
        <v>193</v>
      </c>
      <c r="BM660" s="143" t="s">
        <v>1095</v>
      </c>
    </row>
    <row r="661" spans="2:65" s="1" customFormat="1" ht="29.25">
      <c r="B661" s="32"/>
      <c r="D661" s="145" t="s">
        <v>196</v>
      </c>
      <c r="F661" s="146" t="s">
        <v>1043</v>
      </c>
      <c r="I661" s="147"/>
      <c r="L661" s="32"/>
      <c r="M661" s="148"/>
      <c r="T661" s="56"/>
      <c r="AT661" s="17" t="s">
        <v>196</v>
      </c>
      <c r="AU661" s="17" t="s">
        <v>87</v>
      </c>
    </row>
    <row r="662" spans="2:65" s="14" customFormat="1">
      <c r="B662" s="170"/>
      <c r="D662" s="145" t="s">
        <v>252</v>
      </c>
      <c r="E662" s="171" t="s">
        <v>1</v>
      </c>
      <c r="F662" s="172" t="s">
        <v>1096</v>
      </c>
      <c r="H662" s="171" t="s">
        <v>1</v>
      </c>
      <c r="I662" s="173"/>
      <c r="L662" s="170"/>
      <c r="M662" s="174"/>
      <c r="T662" s="175"/>
      <c r="AT662" s="171" t="s">
        <v>252</v>
      </c>
      <c r="AU662" s="171" t="s">
        <v>87</v>
      </c>
      <c r="AV662" s="14" t="s">
        <v>85</v>
      </c>
      <c r="AW662" s="14" t="s">
        <v>32</v>
      </c>
      <c r="AX662" s="14" t="s">
        <v>77</v>
      </c>
      <c r="AY662" s="171" t="s">
        <v>175</v>
      </c>
    </row>
    <row r="663" spans="2:65" s="12" customFormat="1">
      <c r="B663" s="154"/>
      <c r="D663" s="145" t="s">
        <v>252</v>
      </c>
      <c r="E663" s="155" t="s">
        <v>1</v>
      </c>
      <c r="F663" s="156" t="s">
        <v>1097</v>
      </c>
      <c r="H663" s="157">
        <v>10.44</v>
      </c>
      <c r="I663" s="158"/>
      <c r="L663" s="154"/>
      <c r="M663" s="159"/>
      <c r="T663" s="160"/>
      <c r="AT663" s="155" t="s">
        <v>252</v>
      </c>
      <c r="AU663" s="155" t="s">
        <v>87</v>
      </c>
      <c r="AV663" s="12" t="s">
        <v>87</v>
      </c>
      <c r="AW663" s="12" t="s">
        <v>32</v>
      </c>
      <c r="AX663" s="12" t="s">
        <v>77</v>
      </c>
      <c r="AY663" s="155" t="s">
        <v>175</v>
      </c>
    </row>
    <row r="664" spans="2:65" s="12" customFormat="1">
      <c r="B664" s="154"/>
      <c r="D664" s="145" t="s">
        <v>252</v>
      </c>
      <c r="E664" s="155" t="s">
        <v>1</v>
      </c>
      <c r="F664" s="156" t="s">
        <v>1098</v>
      </c>
      <c r="H664" s="157">
        <v>-2.5</v>
      </c>
      <c r="I664" s="158"/>
      <c r="L664" s="154"/>
      <c r="M664" s="159"/>
      <c r="T664" s="160"/>
      <c r="AT664" s="155" t="s">
        <v>252</v>
      </c>
      <c r="AU664" s="155" t="s">
        <v>87</v>
      </c>
      <c r="AV664" s="12" t="s">
        <v>87</v>
      </c>
      <c r="AW664" s="12" t="s">
        <v>32</v>
      </c>
      <c r="AX664" s="12" t="s">
        <v>77</v>
      </c>
      <c r="AY664" s="155" t="s">
        <v>175</v>
      </c>
    </row>
    <row r="665" spans="2:65" s="13" customFormat="1">
      <c r="B665" s="163"/>
      <c r="D665" s="145" t="s">
        <v>252</v>
      </c>
      <c r="E665" s="164" t="s">
        <v>1</v>
      </c>
      <c r="F665" s="165" t="s">
        <v>294</v>
      </c>
      <c r="H665" s="166">
        <v>7.9399999999999995</v>
      </c>
      <c r="I665" s="167"/>
      <c r="L665" s="163"/>
      <c r="M665" s="168"/>
      <c r="T665" s="169"/>
      <c r="AT665" s="164" t="s">
        <v>252</v>
      </c>
      <c r="AU665" s="164" t="s">
        <v>87</v>
      </c>
      <c r="AV665" s="13" t="s">
        <v>193</v>
      </c>
      <c r="AW665" s="13" t="s">
        <v>32</v>
      </c>
      <c r="AX665" s="13" t="s">
        <v>85</v>
      </c>
      <c r="AY665" s="164" t="s">
        <v>175</v>
      </c>
    </row>
    <row r="666" spans="2:65" s="1" customFormat="1" ht="16.5" customHeight="1">
      <c r="B666" s="32"/>
      <c r="C666" s="184" t="s">
        <v>1099</v>
      </c>
      <c r="D666" s="184" t="s">
        <v>1046</v>
      </c>
      <c r="E666" s="185" t="s">
        <v>1057</v>
      </c>
      <c r="F666" s="186" t="s">
        <v>1058</v>
      </c>
      <c r="G666" s="187" t="s">
        <v>200</v>
      </c>
      <c r="H666" s="188">
        <v>8.3369999999999997</v>
      </c>
      <c r="I666" s="189"/>
      <c r="J666" s="190">
        <f>ROUND(I666*H666,2)</f>
        <v>0</v>
      </c>
      <c r="K666" s="186" t="s">
        <v>250</v>
      </c>
      <c r="L666" s="191"/>
      <c r="M666" s="192" t="s">
        <v>1</v>
      </c>
      <c r="N666" s="193" t="s">
        <v>42</v>
      </c>
      <c r="P666" s="141">
        <f>O666*H666</f>
        <v>0</v>
      </c>
      <c r="Q666" s="141">
        <v>1.9E-2</v>
      </c>
      <c r="R666" s="141">
        <f>Q666*H666</f>
        <v>0.15840299999999999</v>
      </c>
      <c r="S666" s="141">
        <v>0</v>
      </c>
      <c r="T666" s="142">
        <f>S666*H666</f>
        <v>0</v>
      </c>
      <c r="AR666" s="143" t="s">
        <v>212</v>
      </c>
      <c r="AT666" s="143" t="s">
        <v>1046</v>
      </c>
      <c r="AU666" s="143" t="s">
        <v>87</v>
      </c>
      <c r="AY666" s="17" t="s">
        <v>175</v>
      </c>
      <c r="BE666" s="144">
        <f>IF(N666="základní",J666,0)</f>
        <v>0</v>
      </c>
      <c r="BF666" s="144">
        <f>IF(N666="snížená",J666,0)</f>
        <v>0</v>
      </c>
      <c r="BG666" s="144">
        <f>IF(N666="zákl. přenesená",J666,0)</f>
        <v>0</v>
      </c>
      <c r="BH666" s="144">
        <f>IF(N666="sníž. přenesená",J666,0)</f>
        <v>0</v>
      </c>
      <c r="BI666" s="144">
        <f>IF(N666="nulová",J666,0)</f>
        <v>0</v>
      </c>
      <c r="BJ666" s="17" t="s">
        <v>85</v>
      </c>
      <c r="BK666" s="144">
        <f>ROUND(I666*H666,2)</f>
        <v>0</v>
      </c>
      <c r="BL666" s="17" t="s">
        <v>193</v>
      </c>
      <c r="BM666" s="143" t="s">
        <v>1100</v>
      </c>
    </row>
    <row r="667" spans="2:65" s="12" customFormat="1">
      <c r="B667" s="154"/>
      <c r="D667" s="145" t="s">
        <v>252</v>
      </c>
      <c r="F667" s="156" t="s">
        <v>1101</v>
      </c>
      <c r="H667" s="157">
        <v>8.3369999999999997</v>
      </c>
      <c r="I667" s="158"/>
      <c r="L667" s="154"/>
      <c r="M667" s="159"/>
      <c r="T667" s="160"/>
      <c r="AT667" s="155" t="s">
        <v>252</v>
      </c>
      <c r="AU667" s="155" t="s">
        <v>87</v>
      </c>
      <c r="AV667" s="12" t="s">
        <v>87</v>
      </c>
      <c r="AW667" s="12" t="s">
        <v>4</v>
      </c>
      <c r="AX667" s="12" t="s">
        <v>85</v>
      </c>
      <c r="AY667" s="155" t="s">
        <v>175</v>
      </c>
    </row>
    <row r="668" spans="2:65" s="1" customFormat="1" ht="24.2" customHeight="1">
      <c r="B668" s="32"/>
      <c r="C668" s="132" t="s">
        <v>1102</v>
      </c>
      <c r="D668" s="132" t="s">
        <v>178</v>
      </c>
      <c r="E668" s="133" t="s">
        <v>1103</v>
      </c>
      <c r="F668" s="134" t="s">
        <v>1104</v>
      </c>
      <c r="G668" s="135" t="s">
        <v>200</v>
      </c>
      <c r="H668" s="136">
        <v>665.09</v>
      </c>
      <c r="I668" s="137"/>
      <c r="J668" s="138">
        <f>ROUND(I668*H668,2)</f>
        <v>0</v>
      </c>
      <c r="K668" s="134" t="s">
        <v>250</v>
      </c>
      <c r="L668" s="32"/>
      <c r="M668" s="139" t="s">
        <v>1</v>
      </c>
      <c r="N668" s="140" t="s">
        <v>42</v>
      </c>
      <c r="P668" s="141">
        <f>O668*H668</f>
        <v>0</v>
      </c>
      <c r="Q668" s="141">
        <v>1.1679999999999999E-2</v>
      </c>
      <c r="R668" s="141">
        <f>Q668*H668</f>
        <v>7.7682511999999999</v>
      </c>
      <c r="S668" s="141">
        <v>0</v>
      </c>
      <c r="T668" s="142">
        <f>S668*H668</f>
        <v>0</v>
      </c>
      <c r="AR668" s="143" t="s">
        <v>193</v>
      </c>
      <c r="AT668" s="143" t="s">
        <v>178</v>
      </c>
      <c r="AU668" s="143" t="s">
        <v>87</v>
      </c>
      <c r="AY668" s="17" t="s">
        <v>175</v>
      </c>
      <c r="BE668" s="144">
        <f>IF(N668="základní",J668,0)</f>
        <v>0</v>
      </c>
      <c r="BF668" s="144">
        <f>IF(N668="snížená",J668,0)</f>
        <v>0</v>
      </c>
      <c r="BG668" s="144">
        <f>IF(N668="zákl. přenesená",J668,0)</f>
        <v>0</v>
      </c>
      <c r="BH668" s="144">
        <f>IF(N668="sníž. přenesená",J668,0)</f>
        <v>0</v>
      </c>
      <c r="BI668" s="144">
        <f>IF(N668="nulová",J668,0)</f>
        <v>0</v>
      </c>
      <c r="BJ668" s="17" t="s">
        <v>85</v>
      </c>
      <c r="BK668" s="144">
        <f>ROUND(I668*H668,2)</f>
        <v>0</v>
      </c>
      <c r="BL668" s="17" t="s">
        <v>193</v>
      </c>
      <c r="BM668" s="143" t="s">
        <v>1105</v>
      </c>
    </row>
    <row r="669" spans="2:65" s="1" customFormat="1" ht="29.25">
      <c r="B669" s="32"/>
      <c r="D669" s="145" t="s">
        <v>196</v>
      </c>
      <c r="F669" s="146" t="s">
        <v>1043</v>
      </c>
      <c r="I669" s="147"/>
      <c r="L669" s="32"/>
      <c r="M669" s="148"/>
      <c r="T669" s="56"/>
      <c r="AT669" s="17" t="s">
        <v>196</v>
      </c>
      <c r="AU669" s="17" t="s">
        <v>87</v>
      </c>
    </row>
    <row r="670" spans="2:65" s="14" customFormat="1">
      <c r="B670" s="170"/>
      <c r="D670" s="145" t="s">
        <v>252</v>
      </c>
      <c r="E670" s="171" t="s">
        <v>1</v>
      </c>
      <c r="F670" s="172" t="s">
        <v>1106</v>
      </c>
      <c r="H670" s="171" t="s">
        <v>1</v>
      </c>
      <c r="I670" s="173"/>
      <c r="L670" s="170"/>
      <c r="M670" s="174"/>
      <c r="T670" s="175"/>
      <c r="AT670" s="171" t="s">
        <v>252</v>
      </c>
      <c r="AU670" s="171" t="s">
        <v>87</v>
      </c>
      <c r="AV670" s="14" t="s">
        <v>85</v>
      </c>
      <c r="AW670" s="14" t="s">
        <v>32</v>
      </c>
      <c r="AX670" s="14" t="s">
        <v>77</v>
      </c>
      <c r="AY670" s="171" t="s">
        <v>175</v>
      </c>
    </row>
    <row r="671" spans="2:65" s="14" customFormat="1">
      <c r="B671" s="170"/>
      <c r="D671" s="145" t="s">
        <v>252</v>
      </c>
      <c r="E671" s="171" t="s">
        <v>1</v>
      </c>
      <c r="F671" s="172" t="s">
        <v>1077</v>
      </c>
      <c r="H671" s="171" t="s">
        <v>1</v>
      </c>
      <c r="I671" s="173"/>
      <c r="L671" s="170"/>
      <c r="M671" s="174"/>
      <c r="T671" s="175"/>
      <c r="AT671" s="171" t="s">
        <v>252</v>
      </c>
      <c r="AU671" s="171" t="s">
        <v>87</v>
      </c>
      <c r="AV671" s="14" t="s">
        <v>85</v>
      </c>
      <c r="AW671" s="14" t="s">
        <v>32</v>
      </c>
      <c r="AX671" s="14" t="s">
        <v>77</v>
      </c>
      <c r="AY671" s="171" t="s">
        <v>175</v>
      </c>
    </row>
    <row r="672" spans="2:65" s="12" customFormat="1">
      <c r="B672" s="154"/>
      <c r="D672" s="145" t="s">
        <v>252</v>
      </c>
      <c r="E672" s="155" t="s">
        <v>1</v>
      </c>
      <c r="F672" s="156" t="s">
        <v>1107</v>
      </c>
      <c r="H672" s="157">
        <v>295.2</v>
      </c>
      <c r="I672" s="158"/>
      <c r="L672" s="154"/>
      <c r="M672" s="159"/>
      <c r="T672" s="160"/>
      <c r="AT672" s="155" t="s">
        <v>252</v>
      </c>
      <c r="AU672" s="155" t="s">
        <v>87</v>
      </c>
      <c r="AV672" s="12" t="s">
        <v>87</v>
      </c>
      <c r="AW672" s="12" t="s">
        <v>32</v>
      </c>
      <c r="AX672" s="12" t="s">
        <v>77</v>
      </c>
      <c r="AY672" s="155" t="s">
        <v>175</v>
      </c>
    </row>
    <row r="673" spans="2:65" s="12" customFormat="1">
      <c r="B673" s="154"/>
      <c r="D673" s="145" t="s">
        <v>252</v>
      </c>
      <c r="E673" s="155" t="s">
        <v>1</v>
      </c>
      <c r="F673" s="156" t="s">
        <v>1108</v>
      </c>
      <c r="H673" s="157">
        <v>-52.22</v>
      </c>
      <c r="I673" s="158"/>
      <c r="L673" s="154"/>
      <c r="M673" s="159"/>
      <c r="T673" s="160"/>
      <c r="AT673" s="155" t="s">
        <v>252</v>
      </c>
      <c r="AU673" s="155" t="s">
        <v>87</v>
      </c>
      <c r="AV673" s="12" t="s">
        <v>87</v>
      </c>
      <c r="AW673" s="12" t="s">
        <v>32</v>
      </c>
      <c r="AX673" s="12" t="s">
        <v>77</v>
      </c>
      <c r="AY673" s="155" t="s">
        <v>175</v>
      </c>
    </row>
    <row r="674" spans="2:65" s="14" customFormat="1">
      <c r="B674" s="170"/>
      <c r="D674" s="145" t="s">
        <v>252</v>
      </c>
      <c r="E674" s="171" t="s">
        <v>1</v>
      </c>
      <c r="F674" s="172" t="s">
        <v>1079</v>
      </c>
      <c r="H674" s="171" t="s">
        <v>1</v>
      </c>
      <c r="I674" s="173"/>
      <c r="L674" s="170"/>
      <c r="M674" s="174"/>
      <c r="T674" s="175"/>
      <c r="AT674" s="171" t="s">
        <v>252</v>
      </c>
      <c r="AU674" s="171" t="s">
        <v>87</v>
      </c>
      <c r="AV674" s="14" t="s">
        <v>85</v>
      </c>
      <c r="AW674" s="14" t="s">
        <v>32</v>
      </c>
      <c r="AX674" s="14" t="s">
        <v>77</v>
      </c>
      <c r="AY674" s="171" t="s">
        <v>175</v>
      </c>
    </row>
    <row r="675" spans="2:65" s="12" customFormat="1">
      <c r="B675" s="154"/>
      <c r="D675" s="145" t="s">
        <v>252</v>
      </c>
      <c r="E675" s="155" t="s">
        <v>1</v>
      </c>
      <c r="F675" s="156" t="s">
        <v>1109</v>
      </c>
      <c r="H675" s="157">
        <v>338.17</v>
      </c>
      <c r="I675" s="158"/>
      <c r="L675" s="154"/>
      <c r="M675" s="159"/>
      <c r="T675" s="160"/>
      <c r="AT675" s="155" t="s">
        <v>252</v>
      </c>
      <c r="AU675" s="155" t="s">
        <v>87</v>
      </c>
      <c r="AV675" s="12" t="s">
        <v>87</v>
      </c>
      <c r="AW675" s="12" t="s">
        <v>32</v>
      </c>
      <c r="AX675" s="12" t="s">
        <v>77</v>
      </c>
      <c r="AY675" s="155" t="s">
        <v>175</v>
      </c>
    </row>
    <row r="676" spans="2:65" s="12" customFormat="1">
      <c r="B676" s="154"/>
      <c r="D676" s="145" t="s">
        <v>252</v>
      </c>
      <c r="E676" s="155" t="s">
        <v>1</v>
      </c>
      <c r="F676" s="156" t="s">
        <v>1110</v>
      </c>
      <c r="H676" s="157">
        <v>-121.01</v>
      </c>
      <c r="I676" s="158"/>
      <c r="L676" s="154"/>
      <c r="M676" s="159"/>
      <c r="T676" s="160"/>
      <c r="AT676" s="155" t="s">
        <v>252</v>
      </c>
      <c r="AU676" s="155" t="s">
        <v>87</v>
      </c>
      <c r="AV676" s="12" t="s">
        <v>87</v>
      </c>
      <c r="AW676" s="12" t="s">
        <v>32</v>
      </c>
      <c r="AX676" s="12" t="s">
        <v>77</v>
      </c>
      <c r="AY676" s="155" t="s">
        <v>175</v>
      </c>
    </row>
    <row r="677" spans="2:65" s="14" customFormat="1">
      <c r="B677" s="170"/>
      <c r="D677" s="145" t="s">
        <v>252</v>
      </c>
      <c r="E677" s="171" t="s">
        <v>1</v>
      </c>
      <c r="F677" s="172" t="s">
        <v>1081</v>
      </c>
      <c r="H677" s="171" t="s">
        <v>1</v>
      </c>
      <c r="I677" s="173"/>
      <c r="L677" s="170"/>
      <c r="M677" s="174"/>
      <c r="T677" s="175"/>
      <c r="AT677" s="171" t="s">
        <v>252</v>
      </c>
      <c r="AU677" s="171" t="s">
        <v>87</v>
      </c>
      <c r="AV677" s="14" t="s">
        <v>85</v>
      </c>
      <c r="AW677" s="14" t="s">
        <v>32</v>
      </c>
      <c r="AX677" s="14" t="s">
        <v>77</v>
      </c>
      <c r="AY677" s="171" t="s">
        <v>175</v>
      </c>
    </row>
    <row r="678" spans="2:65" s="12" customFormat="1">
      <c r="B678" s="154"/>
      <c r="D678" s="145" t="s">
        <v>252</v>
      </c>
      <c r="E678" s="155" t="s">
        <v>1</v>
      </c>
      <c r="F678" s="156" t="s">
        <v>1111</v>
      </c>
      <c r="H678" s="157">
        <v>121.6</v>
      </c>
      <c r="I678" s="158"/>
      <c r="L678" s="154"/>
      <c r="M678" s="159"/>
      <c r="T678" s="160"/>
      <c r="AT678" s="155" t="s">
        <v>252</v>
      </c>
      <c r="AU678" s="155" t="s">
        <v>87</v>
      </c>
      <c r="AV678" s="12" t="s">
        <v>87</v>
      </c>
      <c r="AW678" s="12" t="s">
        <v>32</v>
      </c>
      <c r="AX678" s="12" t="s">
        <v>77</v>
      </c>
      <c r="AY678" s="155" t="s">
        <v>175</v>
      </c>
    </row>
    <row r="679" spans="2:65" s="12" customFormat="1">
      <c r="B679" s="154"/>
      <c r="D679" s="145" t="s">
        <v>252</v>
      </c>
      <c r="E679" s="155" t="s">
        <v>1</v>
      </c>
      <c r="F679" s="156" t="s">
        <v>1112</v>
      </c>
      <c r="H679" s="157">
        <v>-30.62</v>
      </c>
      <c r="I679" s="158"/>
      <c r="L679" s="154"/>
      <c r="M679" s="159"/>
      <c r="T679" s="160"/>
      <c r="AT679" s="155" t="s">
        <v>252</v>
      </c>
      <c r="AU679" s="155" t="s">
        <v>87</v>
      </c>
      <c r="AV679" s="12" t="s">
        <v>87</v>
      </c>
      <c r="AW679" s="12" t="s">
        <v>32</v>
      </c>
      <c r="AX679" s="12" t="s">
        <v>77</v>
      </c>
      <c r="AY679" s="155" t="s">
        <v>175</v>
      </c>
    </row>
    <row r="680" spans="2:65" s="14" customFormat="1">
      <c r="B680" s="170"/>
      <c r="D680" s="145" t="s">
        <v>252</v>
      </c>
      <c r="E680" s="171" t="s">
        <v>1</v>
      </c>
      <c r="F680" s="172" t="s">
        <v>1083</v>
      </c>
      <c r="H680" s="171" t="s">
        <v>1</v>
      </c>
      <c r="I680" s="173"/>
      <c r="L680" s="170"/>
      <c r="M680" s="174"/>
      <c r="T680" s="175"/>
      <c r="AT680" s="171" t="s">
        <v>252</v>
      </c>
      <c r="AU680" s="171" t="s">
        <v>87</v>
      </c>
      <c r="AV680" s="14" t="s">
        <v>85</v>
      </c>
      <c r="AW680" s="14" t="s">
        <v>32</v>
      </c>
      <c r="AX680" s="14" t="s">
        <v>77</v>
      </c>
      <c r="AY680" s="171" t="s">
        <v>175</v>
      </c>
    </row>
    <row r="681" spans="2:65" s="12" customFormat="1">
      <c r="B681" s="154"/>
      <c r="D681" s="145" t="s">
        <v>252</v>
      </c>
      <c r="E681" s="155" t="s">
        <v>1</v>
      </c>
      <c r="F681" s="156" t="s">
        <v>1113</v>
      </c>
      <c r="H681" s="157">
        <v>141.6</v>
      </c>
      <c r="I681" s="158"/>
      <c r="L681" s="154"/>
      <c r="M681" s="159"/>
      <c r="T681" s="160"/>
      <c r="AT681" s="155" t="s">
        <v>252</v>
      </c>
      <c r="AU681" s="155" t="s">
        <v>87</v>
      </c>
      <c r="AV681" s="12" t="s">
        <v>87</v>
      </c>
      <c r="AW681" s="12" t="s">
        <v>32</v>
      </c>
      <c r="AX681" s="12" t="s">
        <v>77</v>
      </c>
      <c r="AY681" s="155" t="s">
        <v>175</v>
      </c>
    </row>
    <row r="682" spans="2:65" s="12" customFormat="1">
      <c r="B682" s="154"/>
      <c r="D682" s="145" t="s">
        <v>252</v>
      </c>
      <c r="E682" s="155" t="s">
        <v>1</v>
      </c>
      <c r="F682" s="156" t="s">
        <v>1114</v>
      </c>
      <c r="H682" s="157">
        <v>-27.63</v>
      </c>
      <c r="I682" s="158"/>
      <c r="L682" s="154"/>
      <c r="M682" s="159"/>
      <c r="T682" s="160"/>
      <c r="AT682" s="155" t="s">
        <v>252</v>
      </c>
      <c r="AU682" s="155" t="s">
        <v>87</v>
      </c>
      <c r="AV682" s="12" t="s">
        <v>87</v>
      </c>
      <c r="AW682" s="12" t="s">
        <v>32</v>
      </c>
      <c r="AX682" s="12" t="s">
        <v>77</v>
      </c>
      <c r="AY682" s="155" t="s">
        <v>175</v>
      </c>
    </row>
    <row r="683" spans="2:65" s="13" customFormat="1">
      <c r="B683" s="163"/>
      <c r="D683" s="145" t="s">
        <v>252</v>
      </c>
      <c r="E683" s="164" t="s">
        <v>1</v>
      </c>
      <c r="F683" s="165" t="s">
        <v>294</v>
      </c>
      <c r="H683" s="166">
        <v>665.09</v>
      </c>
      <c r="I683" s="167"/>
      <c r="L683" s="163"/>
      <c r="M683" s="168"/>
      <c r="T683" s="169"/>
      <c r="AT683" s="164" t="s">
        <v>252</v>
      </c>
      <c r="AU683" s="164" t="s">
        <v>87</v>
      </c>
      <c r="AV683" s="13" t="s">
        <v>193</v>
      </c>
      <c r="AW683" s="13" t="s">
        <v>32</v>
      </c>
      <c r="AX683" s="13" t="s">
        <v>85</v>
      </c>
      <c r="AY683" s="164" t="s">
        <v>175</v>
      </c>
    </row>
    <row r="684" spans="2:65" s="1" customFormat="1" ht="16.5" customHeight="1">
      <c r="B684" s="32"/>
      <c r="C684" s="184" t="s">
        <v>1115</v>
      </c>
      <c r="D684" s="184" t="s">
        <v>1046</v>
      </c>
      <c r="E684" s="185" t="s">
        <v>1116</v>
      </c>
      <c r="F684" s="186" t="s">
        <v>1117</v>
      </c>
      <c r="G684" s="187" t="s">
        <v>200</v>
      </c>
      <c r="H684" s="188">
        <v>698.34500000000003</v>
      </c>
      <c r="I684" s="189"/>
      <c r="J684" s="190">
        <f>ROUND(I684*H684,2)</f>
        <v>0</v>
      </c>
      <c r="K684" s="186" t="s">
        <v>250</v>
      </c>
      <c r="L684" s="191"/>
      <c r="M684" s="192" t="s">
        <v>1</v>
      </c>
      <c r="N684" s="193" t="s">
        <v>42</v>
      </c>
      <c r="P684" s="141">
        <f>O684*H684</f>
        <v>0</v>
      </c>
      <c r="Q684" s="141">
        <v>3.1E-2</v>
      </c>
      <c r="R684" s="141">
        <f>Q684*H684</f>
        <v>21.648695</v>
      </c>
      <c r="S684" s="141">
        <v>0</v>
      </c>
      <c r="T684" s="142">
        <f>S684*H684</f>
        <v>0</v>
      </c>
      <c r="AR684" s="143" t="s">
        <v>212</v>
      </c>
      <c r="AT684" s="143" t="s">
        <v>1046</v>
      </c>
      <c r="AU684" s="143" t="s">
        <v>87</v>
      </c>
      <c r="AY684" s="17" t="s">
        <v>175</v>
      </c>
      <c r="BE684" s="144">
        <f>IF(N684="základní",J684,0)</f>
        <v>0</v>
      </c>
      <c r="BF684" s="144">
        <f>IF(N684="snížená",J684,0)</f>
        <v>0</v>
      </c>
      <c r="BG684" s="144">
        <f>IF(N684="zákl. přenesená",J684,0)</f>
        <v>0</v>
      </c>
      <c r="BH684" s="144">
        <f>IF(N684="sníž. přenesená",J684,0)</f>
        <v>0</v>
      </c>
      <c r="BI684" s="144">
        <f>IF(N684="nulová",J684,0)</f>
        <v>0</v>
      </c>
      <c r="BJ684" s="17" t="s">
        <v>85</v>
      </c>
      <c r="BK684" s="144">
        <f>ROUND(I684*H684,2)</f>
        <v>0</v>
      </c>
      <c r="BL684" s="17" t="s">
        <v>193</v>
      </c>
      <c r="BM684" s="143" t="s">
        <v>1118</v>
      </c>
    </row>
    <row r="685" spans="2:65" s="12" customFormat="1">
      <c r="B685" s="154"/>
      <c r="D685" s="145" t="s">
        <v>252</v>
      </c>
      <c r="F685" s="156" t="s">
        <v>1119</v>
      </c>
      <c r="H685" s="157">
        <v>698.34500000000003</v>
      </c>
      <c r="I685" s="158"/>
      <c r="L685" s="154"/>
      <c r="M685" s="159"/>
      <c r="T685" s="160"/>
      <c r="AT685" s="155" t="s">
        <v>252</v>
      </c>
      <c r="AU685" s="155" t="s">
        <v>87</v>
      </c>
      <c r="AV685" s="12" t="s">
        <v>87</v>
      </c>
      <c r="AW685" s="12" t="s">
        <v>4</v>
      </c>
      <c r="AX685" s="12" t="s">
        <v>85</v>
      </c>
      <c r="AY685" s="155" t="s">
        <v>175</v>
      </c>
    </row>
    <row r="686" spans="2:65" s="1" customFormat="1" ht="24.2" customHeight="1">
      <c r="B686" s="32"/>
      <c r="C686" s="132" t="s">
        <v>1120</v>
      </c>
      <c r="D686" s="132" t="s">
        <v>178</v>
      </c>
      <c r="E686" s="133" t="s">
        <v>1121</v>
      </c>
      <c r="F686" s="134" t="s">
        <v>1122</v>
      </c>
      <c r="G686" s="135" t="s">
        <v>200</v>
      </c>
      <c r="H686" s="136">
        <v>30.4</v>
      </c>
      <c r="I686" s="137"/>
      <c r="J686" s="138">
        <f>ROUND(I686*H686,2)</f>
        <v>0</v>
      </c>
      <c r="K686" s="134" t="s">
        <v>250</v>
      </c>
      <c r="L686" s="32"/>
      <c r="M686" s="139" t="s">
        <v>1</v>
      </c>
      <c r="N686" s="140" t="s">
        <v>42</v>
      </c>
      <c r="P686" s="141">
        <f>O686*H686</f>
        <v>0</v>
      </c>
      <c r="Q686" s="141">
        <v>1.2760000000000001E-2</v>
      </c>
      <c r="R686" s="141">
        <f>Q686*H686</f>
        <v>0.38790399999999997</v>
      </c>
      <c r="S686" s="141">
        <v>0</v>
      </c>
      <c r="T686" s="142">
        <f>S686*H686</f>
        <v>0</v>
      </c>
      <c r="AR686" s="143" t="s">
        <v>193</v>
      </c>
      <c r="AT686" s="143" t="s">
        <v>178</v>
      </c>
      <c r="AU686" s="143" t="s">
        <v>87</v>
      </c>
      <c r="AY686" s="17" t="s">
        <v>175</v>
      </c>
      <c r="BE686" s="144">
        <f>IF(N686="základní",J686,0)</f>
        <v>0</v>
      </c>
      <c r="BF686" s="144">
        <f>IF(N686="snížená",J686,0)</f>
        <v>0</v>
      </c>
      <c r="BG686" s="144">
        <f>IF(N686="zákl. přenesená",J686,0)</f>
        <v>0</v>
      </c>
      <c r="BH686" s="144">
        <f>IF(N686="sníž. přenesená",J686,0)</f>
        <v>0</v>
      </c>
      <c r="BI686" s="144">
        <f>IF(N686="nulová",J686,0)</f>
        <v>0</v>
      </c>
      <c r="BJ686" s="17" t="s">
        <v>85</v>
      </c>
      <c r="BK686" s="144">
        <f>ROUND(I686*H686,2)</f>
        <v>0</v>
      </c>
      <c r="BL686" s="17" t="s">
        <v>193</v>
      </c>
      <c r="BM686" s="143" t="s">
        <v>1123</v>
      </c>
    </row>
    <row r="687" spans="2:65" s="1" customFormat="1" ht="29.25">
      <c r="B687" s="32"/>
      <c r="D687" s="145" t="s">
        <v>196</v>
      </c>
      <c r="F687" s="146" t="s">
        <v>1043</v>
      </c>
      <c r="I687" s="147"/>
      <c r="L687" s="32"/>
      <c r="M687" s="148"/>
      <c r="T687" s="56"/>
      <c r="AT687" s="17" t="s">
        <v>196</v>
      </c>
      <c r="AU687" s="17" t="s">
        <v>87</v>
      </c>
    </row>
    <row r="688" spans="2:65" s="14" customFormat="1">
      <c r="B688" s="170"/>
      <c r="D688" s="145" t="s">
        <v>252</v>
      </c>
      <c r="E688" s="171" t="s">
        <v>1</v>
      </c>
      <c r="F688" s="172" t="s">
        <v>1124</v>
      </c>
      <c r="H688" s="171" t="s">
        <v>1</v>
      </c>
      <c r="I688" s="173"/>
      <c r="L688" s="170"/>
      <c r="M688" s="174"/>
      <c r="T688" s="175"/>
      <c r="AT688" s="171" t="s">
        <v>252</v>
      </c>
      <c r="AU688" s="171" t="s">
        <v>87</v>
      </c>
      <c r="AV688" s="14" t="s">
        <v>85</v>
      </c>
      <c r="AW688" s="14" t="s">
        <v>32</v>
      </c>
      <c r="AX688" s="14" t="s">
        <v>77</v>
      </c>
      <c r="AY688" s="171" t="s">
        <v>175</v>
      </c>
    </row>
    <row r="689" spans="2:65" s="12" customFormat="1">
      <c r="B689" s="154"/>
      <c r="D689" s="145" t="s">
        <v>252</v>
      </c>
      <c r="E689" s="155" t="s">
        <v>1</v>
      </c>
      <c r="F689" s="156" t="s">
        <v>1125</v>
      </c>
      <c r="H689" s="157">
        <v>30.4</v>
      </c>
      <c r="I689" s="158"/>
      <c r="L689" s="154"/>
      <c r="M689" s="159"/>
      <c r="T689" s="160"/>
      <c r="AT689" s="155" t="s">
        <v>252</v>
      </c>
      <c r="AU689" s="155" t="s">
        <v>87</v>
      </c>
      <c r="AV689" s="12" t="s">
        <v>87</v>
      </c>
      <c r="AW689" s="12" t="s">
        <v>32</v>
      </c>
      <c r="AX689" s="12" t="s">
        <v>85</v>
      </c>
      <c r="AY689" s="155" t="s">
        <v>175</v>
      </c>
    </row>
    <row r="690" spans="2:65" s="1" customFormat="1" ht="16.5" customHeight="1">
      <c r="B690" s="32"/>
      <c r="C690" s="184" t="s">
        <v>1126</v>
      </c>
      <c r="D690" s="184" t="s">
        <v>1046</v>
      </c>
      <c r="E690" s="185" t="s">
        <v>1127</v>
      </c>
      <c r="F690" s="186" t="s">
        <v>1128</v>
      </c>
      <c r="G690" s="187" t="s">
        <v>200</v>
      </c>
      <c r="H690" s="188">
        <v>31.92</v>
      </c>
      <c r="I690" s="189"/>
      <c r="J690" s="190">
        <f>ROUND(I690*H690,2)</f>
        <v>0</v>
      </c>
      <c r="K690" s="186" t="s">
        <v>250</v>
      </c>
      <c r="L690" s="191"/>
      <c r="M690" s="192" t="s">
        <v>1</v>
      </c>
      <c r="N690" s="193" t="s">
        <v>42</v>
      </c>
      <c r="P690" s="141">
        <f>O690*H690</f>
        <v>0</v>
      </c>
      <c r="Q690" s="141">
        <v>0.02</v>
      </c>
      <c r="R690" s="141">
        <f>Q690*H690</f>
        <v>0.63840000000000008</v>
      </c>
      <c r="S690" s="141">
        <v>0</v>
      </c>
      <c r="T690" s="142">
        <f>S690*H690</f>
        <v>0</v>
      </c>
      <c r="AR690" s="143" t="s">
        <v>212</v>
      </c>
      <c r="AT690" s="143" t="s">
        <v>1046</v>
      </c>
      <c r="AU690" s="143" t="s">
        <v>87</v>
      </c>
      <c r="AY690" s="17" t="s">
        <v>175</v>
      </c>
      <c r="BE690" s="144">
        <f>IF(N690="základní",J690,0)</f>
        <v>0</v>
      </c>
      <c r="BF690" s="144">
        <f>IF(N690="snížená",J690,0)</f>
        <v>0</v>
      </c>
      <c r="BG690" s="144">
        <f>IF(N690="zákl. přenesená",J690,0)</f>
        <v>0</v>
      </c>
      <c r="BH690" s="144">
        <f>IF(N690="sníž. přenesená",J690,0)</f>
        <v>0</v>
      </c>
      <c r="BI690" s="144">
        <f>IF(N690="nulová",J690,0)</f>
        <v>0</v>
      </c>
      <c r="BJ690" s="17" t="s">
        <v>85</v>
      </c>
      <c r="BK690" s="144">
        <f>ROUND(I690*H690,2)</f>
        <v>0</v>
      </c>
      <c r="BL690" s="17" t="s">
        <v>193</v>
      </c>
      <c r="BM690" s="143" t="s">
        <v>1129</v>
      </c>
    </row>
    <row r="691" spans="2:65" s="12" customFormat="1">
      <c r="B691" s="154"/>
      <c r="D691" s="145" t="s">
        <v>252</v>
      </c>
      <c r="F691" s="156" t="s">
        <v>1130</v>
      </c>
      <c r="H691" s="157">
        <v>31.92</v>
      </c>
      <c r="I691" s="158"/>
      <c r="L691" s="154"/>
      <c r="M691" s="159"/>
      <c r="T691" s="160"/>
      <c r="AT691" s="155" t="s">
        <v>252</v>
      </c>
      <c r="AU691" s="155" t="s">
        <v>87</v>
      </c>
      <c r="AV691" s="12" t="s">
        <v>87</v>
      </c>
      <c r="AW691" s="12" t="s">
        <v>4</v>
      </c>
      <c r="AX691" s="12" t="s">
        <v>85</v>
      </c>
      <c r="AY691" s="155" t="s">
        <v>175</v>
      </c>
    </row>
    <row r="692" spans="2:65" s="1" customFormat="1" ht="16.5" customHeight="1">
      <c r="B692" s="32"/>
      <c r="C692" s="132" t="s">
        <v>1131</v>
      </c>
      <c r="D692" s="132" t="s">
        <v>178</v>
      </c>
      <c r="E692" s="133" t="s">
        <v>1132</v>
      </c>
      <c r="F692" s="134" t="s">
        <v>1133</v>
      </c>
      <c r="G692" s="135" t="s">
        <v>200</v>
      </c>
      <c r="H692" s="136">
        <v>805.05399999999997</v>
      </c>
      <c r="I692" s="137"/>
      <c r="J692" s="138">
        <f>ROUND(I692*H692,2)</f>
        <v>0</v>
      </c>
      <c r="K692" s="134" t="s">
        <v>1</v>
      </c>
      <c r="L692" s="32"/>
      <c r="M692" s="139" t="s">
        <v>1</v>
      </c>
      <c r="N692" s="140" t="s">
        <v>42</v>
      </c>
      <c r="P692" s="141">
        <f>O692*H692</f>
        <v>0</v>
      </c>
      <c r="Q692" s="141">
        <v>1.8000000000000001E-4</v>
      </c>
      <c r="R692" s="141">
        <f>Q692*H692</f>
        <v>0.14490971999999999</v>
      </c>
      <c r="S692" s="141">
        <v>0</v>
      </c>
      <c r="T692" s="142">
        <f>S692*H692</f>
        <v>0</v>
      </c>
      <c r="AR692" s="143" t="s">
        <v>193</v>
      </c>
      <c r="AT692" s="143" t="s">
        <v>178</v>
      </c>
      <c r="AU692" s="143" t="s">
        <v>87</v>
      </c>
      <c r="AY692" s="17" t="s">
        <v>175</v>
      </c>
      <c r="BE692" s="144">
        <f>IF(N692="základní",J692,0)</f>
        <v>0</v>
      </c>
      <c r="BF692" s="144">
        <f>IF(N692="snížená",J692,0)</f>
        <v>0</v>
      </c>
      <c r="BG692" s="144">
        <f>IF(N692="zákl. přenesená",J692,0)</f>
        <v>0</v>
      </c>
      <c r="BH692" s="144">
        <f>IF(N692="sníž. přenesená",J692,0)</f>
        <v>0</v>
      </c>
      <c r="BI692" s="144">
        <f>IF(N692="nulová",J692,0)</f>
        <v>0</v>
      </c>
      <c r="BJ692" s="17" t="s">
        <v>85</v>
      </c>
      <c r="BK692" s="144">
        <f>ROUND(I692*H692,2)</f>
        <v>0</v>
      </c>
      <c r="BL692" s="17" t="s">
        <v>193</v>
      </c>
      <c r="BM692" s="143" t="s">
        <v>1134</v>
      </c>
    </row>
    <row r="693" spans="2:65" s="12" customFormat="1">
      <c r="B693" s="154"/>
      <c r="D693" s="145" t="s">
        <v>252</v>
      </c>
      <c r="E693" s="155" t="s">
        <v>1</v>
      </c>
      <c r="F693" s="156" t="s">
        <v>1135</v>
      </c>
      <c r="H693" s="157">
        <v>805.05399999999997</v>
      </c>
      <c r="I693" s="158"/>
      <c r="L693" s="154"/>
      <c r="M693" s="159"/>
      <c r="T693" s="160"/>
      <c r="AT693" s="155" t="s">
        <v>252</v>
      </c>
      <c r="AU693" s="155" t="s">
        <v>87</v>
      </c>
      <c r="AV693" s="12" t="s">
        <v>87</v>
      </c>
      <c r="AW693" s="12" t="s">
        <v>32</v>
      </c>
      <c r="AX693" s="12" t="s">
        <v>85</v>
      </c>
      <c r="AY693" s="155" t="s">
        <v>175</v>
      </c>
    </row>
    <row r="694" spans="2:65" s="1" customFormat="1" ht="16.5" customHeight="1">
      <c r="B694" s="32"/>
      <c r="C694" s="132" t="s">
        <v>1136</v>
      </c>
      <c r="D694" s="132" t="s">
        <v>178</v>
      </c>
      <c r="E694" s="133" t="s">
        <v>1137</v>
      </c>
      <c r="F694" s="134" t="s">
        <v>1138</v>
      </c>
      <c r="G694" s="135" t="s">
        <v>200</v>
      </c>
      <c r="H694" s="136">
        <v>26.478000000000002</v>
      </c>
      <c r="I694" s="137"/>
      <c r="J694" s="138">
        <f>ROUND(I694*H694,2)</f>
        <v>0</v>
      </c>
      <c r="K694" s="134" t="s">
        <v>250</v>
      </c>
      <c r="L694" s="32"/>
      <c r="M694" s="139" t="s">
        <v>1</v>
      </c>
      <c r="N694" s="140" t="s">
        <v>42</v>
      </c>
      <c r="P694" s="141">
        <f>O694*H694</f>
        <v>0</v>
      </c>
      <c r="Q694" s="141">
        <v>1.0500000000000001E-2</v>
      </c>
      <c r="R694" s="141">
        <f>Q694*H694</f>
        <v>0.27801900000000002</v>
      </c>
      <c r="S694" s="141">
        <v>0</v>
      </c>
      <c r="T694" s="142">
        <f>S694*H694</f>
        <v>0</v>
      </c>
      <c r="AR694" s="143" t="s">
        <v>193</v>
      </c>
      <c r="AT694" s="143" t="s">
        <v>178</v>
      </c>
      <c r="AU694" s="143" t="s">
        <v>87</v>
      </c>
      <c r="AY694" s="17" t="s">
        <v>175</v>
      </c>
      <c r="BE694" s="144">
        <f>IF(N694="základní",J694,0)</f>
        <v>0</v>
      </c>
      <c r="BF694" s="144">
        <f>IF(N694="snížená",J694,0)</f>
        <v>0</v>
      </c>
      <c r="BG694" s="144">
        <f>IF(N694="zákl. přenesená",J694,0)</f>
        <v>0</v>
      </c>
      <c r="BH694" s="144">
        <f>IF(N694="sníž. přenesená",J694,0)</f>
        <v>0</v>
      </c>
      <c r="BI694" s="144">
        <f>IF(N694="nulová",J694,0)</f>
        <v>0</v>
      </c>
      <c r="BJ694" s="17" t="s">
        <v>85</v>
      </c>
      <c r="BK694" s="144">
        <f>ROUND(I694*H694,2)</f>
        <v>0</v>
      </c>
      <c r="BL694" s="17" t="s">
        <v>193</v>
      </c>
      <c r="BM694" s="143" t="s">
        <v>1139</v>
      </c>
    </row>
    <row r="695" spans="2:65" s="14" customFormat="1">
      <c r="B695" s="170"/>
      <c r="D695" s="145" t="s">
        <v>252</v>
      </c>
      <c r="E695" s="171" t="s">
        <v>1</v>
      </c>
      <c r="F695" s="172" t="s">
        <v>1077</v>
      </c>
      <c r="H695" s="171" t="s">
        <v>1</v>
      </c>
      <c r="I695" s="173"/>
      <c r="L695" s="170"/>
      <c r="M695" s="174"/>
      <c r="T695" s="175"/>
      <c r="AT695" s="171" t="s">
        <v>252</v>
      </c>
      <c r="AU695" s="171" t="s">
        <v>87</v>
      </c>
      <c r="AV695" s="14" t="s">
        <v>85</v>
      </c>
      <c r="AW695" s="14" t="s">
        <v>32</v>
      </c>
      <c r="AX695" s="14" t="s">
        <v>77</v>
      </c>
      <c r="AY695" s="171" t="s">
        <v>175</v>
      </c>
    </row>
    <row r="696" spans="2:65" s="12" customFormat="1">
      <c r="B696" s="154"/>
      <c r="D696" s="145" t="s">
        <v>252</v>
      </c>
      <c r="E696" s="155" t="s">
        <v>1</v>
      </c>
      <c r="F696" s="156" t="s">
        <v>1140</v>
      </c>
      <c r="H696" s="157">
        <v>6.98</v>
      </c>
      <c r="I696" s="158"/>
      <c r="L696" s="154"/>
      <c r="M696" s="159"/>
      <c r="T696" s="160"/>
      <c r="AT696" s="155" t="s">
        <v>252</v>
      </c>
      <c r="AU696" s="155" t="s">
        <v>87</v>
      </c>
      <c r="AV696" s="12" t="s">
        <v>87</v>
      </c>
      <c r="AW696" s="12" t="s">
        <v>32</v>
      </c>
      <c r="AX696" s="12" t="s">
        <v>77</v>
      </c>
      <c r="AY696" s="155" t="s">
        <v>175</v>
      </c>
    </row>
    <row r="697" spans="2:65" s="12" customFormat="1">
      <c r="B697" s="154"/>
      <c r="D697" s="145" t="s">
        <v>252</v>
      </c>
      <c r="E697" s="155" t="s">
        <v>1</v>
      </c>
      <c r="F697" s="156" t="s">
        <v>1141</v>
      </c>
      <c r="H697" s="157">
        <v>0.16</v>
      </c>
      <c r="I697" s="158"/>
      <c r="L697" s="154"/>
      <c r="M697" s="159"/>
      <c r="T697" s="160"/>
      <c r="AT697" s="155" t="s">
        <v>252</v>
      </c>
      <c r="AU697" s="155" t="s">
        <v>87</v>
      </c>
      <c r="AV697" s="12" t="s">
        <v>87</v>
      </c>
      <c r="AW697" s="12" t="s">
        <v>32</v>
      </c>
      <c r="AX697" s="12" t="s">
        <v>77</v>
      </c>
      <c r="AY697" s="155" t="s">
        <v>175</v>
      </c>
    </row>
    <row r="698" spans="2:65" s="14" customFormat="1">
      <c r="B698" s="170"/>
      <c r="D698" s="145" t="s">
        <v>252</v>
      </c>
      <c r="E698" s="171" t="s">
        <v>1</v>
      </c>
      <c r="F698" s="172" t="s">
        <v>1079</v>
      </c>
      <c r="H698" s="171" t="s">
        <v>1</v>
      </c>
      <c r="I698" s="173"/>
      <c r="L698" s="170"/>
      <c r="M698" s="174"/>
      <c r="T698" s="175"/>
      <c r="AT698" s="171" t="s">
        <v>252</v>
      </c>
      <c r="AU698" s="171" t="s">
        <v>87</v>
      </c>
      <c r="AV698" s="14" t="s">
        <v>85</v>
      </c>
      <c r="AW698" s="14" t="s">
        <v>32</v>
      </c>
      <c r="AX698" s="14" t="s">
        <v>77</v>
      </c>
      <c r="AY698" s="171" t="s">
        <v>175</v>
      </c>
    </row>
    <row r="699" spans="2:65" s="12" customFormat="1">
      <c r="B699" s="154"/>
      <c r="D699" s="145" t="s">
        <v>252</v>
      </c>
      <c r="E699" s="155" t="s">
        <v>1</v>
      </c>
      <c r="F699" s="156" t="s">
        <v>1142</v>
      </c>
      <c r="H699" s="157">
        <v>11.6</v>
      </c>
      <c r="I699" s="158"/>
      <c r="L699" s="154"/>
      <c r="M699" s="159"/>
      <c r="T699" s="160"/>
      <c r="AT699" s="155" t="s">
        <v>252</v>
      </c>
      <c r="AU699" s="155" t="s">
        <v>87</v>
      </c>
      <c r="AV699" s="12" t="s">
        <v>87</v>
      </c>
      <c r="AW699" s="12" t="s">
        <v>32</v>
      </c>
      <c r="AX699" s="12" t="s">
        <v>77</v>
      </c>
      <c r="AY699" s="155" t="s">
        <v>175</v>
      </c>
    </row>
    <row r="700" spans="2:65" s="12" customFormat="1">
      <c r="B700" s="154"/>
      <c r="D700" s="145" t="s">
        <v>252</v>
      </c>
      <c r="E700" s="155" t="s">
        <v>1</v>
      </c>
      <c r="F700" s="156" t="s">
        <v>1143</v>
      </c>
      <c r="H700" s="157">
        <v>0.20799999999999999</v>
      </c>
      <c r="I700" s="158"/>
      <c r="L700" s="154"/>
      <c r="M700" s="159"/>
      <c r="T700" s="160"/>
      <c r="AT700" s="155" t="s">
        <v>252</v>
      </c>
      <c r="AU700" s="155" t="s">
        <v>87</v>
      </c>
      <c r="AV700" s="12" t="s">
        <v>87</v>
      </c>
      <c r="AW700" s="12" t="s">
        <v>32</v>
      </c>
      <c r="AX700" s="12" t="s">
        <v>77</v>
      </c>
      <c r="AY700" s="155" t="s">
        <v>175</v>
      </c>
    </row>
    <row r="701" spans="2:65" s="14" customFormat="1">
      <c r="B701" s="170"/>
      <c r="D701" s="145" t="s">
        <v>252</v>
      </c>
      <c r="E701" s="171" t="s">
        <v>1</v>
      </c>
      <c r="F701" s="172" t="s">
        <v>1081</v>
      </c>
      <c r="H701" s="171" t="s">
        <v>1</v>
      </c>
      <c r="I701" s="173"/>
      <c r="L701" s="170"/>
      <c r="M701" s="174"/>
      <c r="T701" s="175"/>
      <c r="AT701" s="171" t="s">
        <v>252</v>
      </c>
      <c r="AU701" s="171" t="s">
        <v>87</v>
      </c>
      <c r="AV701" s="14" t="s">
        <v>85</v>
      </c>
      <c r="AW701" s="14" t="s">
        <v>32</v>
      </c>
      <c r="AX701" s="14" t="s">
        <v>77</v>
      </c>
      <c r="AY701" s="171" t="s">
        <v>175</v>
      </c>
    </row>
    <row r="702" spans="2:65" s="12" customFormat="1">
      <c r="B702" s="154"/>
      <c r="D702" s="145" t="s">
        <v>252</v>
      </c>
      <c r="E702" s="155" t="s">
        <v>1</v>
      </c>
      <c r="F702" s="156" t="s">
        <v>1144</v>
      </c>
      <c r="H702" s="157">
        <v>2.04</v>
      </c>
      <c r="I702" s="158"/>
      <c r="L702" s="154"/>
      <c r="M702" s="159"/>
      <c r="T702" s="160"/>
      <c r="AT702" s="155" t="s">
        <v>252</v>
      </c>
      <c r="AU702" s="155" t="s">
        <v>87</v>
      </c>
      <c r="AV702" s="12" t="s">
        <v>87</v>
      </c>
      <c r="AW702" s="12" t="s">
        <v>32</v>
      </c>
      <c r="AX702" s="12" t="s">
        <v>77</v>
      </c>
      <c r="AY702" s="155" t="s">
        <v>175</v>
      </c>
    </row>
    <row r="703" spans="2:65" s="12" customFormat="1">
      <c r="B703" s="154"/>
      <c r="D703" s="145" t="s">
        <v>252</v>
      </c>
      <c r="E703" s="155" t="s">
        <v>1</v>
      </c>
      <c r="F703" s="156" t="s">
        <v>1145</v>
      </c>
      <c r="H703" s="157">
        <v>0.08</v>
      </c>
      <c r="I703" s="158"/>
      <c r="L703" s="154"/>
      <c r="M703" s="159"/>
      <c r="T703" s="160"/>
      <c r="AT703" s="155" t="s">
        <v>252</v>
      </c>
      <c r="AU703" s="155" t="s">
        <v>87</v>
      </c>
      <c r="AV703" s="12" t="s">
        <v>87</v>
      </c>
      <c r="AW703" s="12" t="s">
        <v>32</v>
      </c>
      <c r="AX703" s="12" t="s">
        <v>77</v>
      </c>
      <c r="AY703" s="155" t="s">
        <v>175</v>
      </c>
    </row>
    <row r="704" spans="2:65" s="14" customFormat="1">
      <c r="B704" s="170"/>
      <c r="D704" s="145" t="s">
        <v>252</v>
      </c>
      <c r="E704" s="171" t="s">
        <v>1</v>
      </c>
      <c r="F704" s="172" t="s">
        <v>1083</v>
      </c>
      <c r="H704" s="171" t="s">
        <v>1</v>
      </c>
      <c r="I704" s="173"/>
      <c r="L704" s="170"/>
      <c r="M704" s="174"/>
      <c r="T704" s="175"/>
      <c r="AT704" s="171" t="s">
        <v>252</v>
      </c>
      <c r="AU704" s="171" t="s">
        <v>87</v>
      </c>
      <c r="AV704" s="14" t="s">
        <v>85</v>
      </c>
      <c r="AW704" s="14" t="s">
        <v>32</v>
      </c>
      <c r="AX704" s="14" t="s">
        <v>77</v>
      </c>
      <c r="AY704" s="171" t="s">
        <v>175</v>
      </c>
    </row>
    <row r="705" spans="2:65" s="12" customFormat="1">
      <c r="B705" s="154"/>
      <c r="D705" s="145" t="s">
        <v>252</v>
      </c>
      <c r="E705" s="155" t="s">
        <v>1</v>
      </c>
      <c r="F705" s="156" t="s">
        <v>1146</v>
      </c>
      <c r="H705" s="157">
        <v>4.41</v>
      </c>
      <c r="I705" s="158"/>
      <c r="L705" s="154"/>
      <c r="M705" s="159"/>
      <c r="T705" s="160"/>
      <c r="AT705" s="155" t="s">
        <v>252</v>
      </c>
      <c r="AU705" s="155" t="s">
        <v>87</v>
      </c>
      <c r="AV705" s="12" t="s">
        <v>87</v>
      </c>
      <c r="AW705" s="12" t="s">
        <v>32</v>
      </c>
      <c r="AX705" s="12" t="s">
        <v>77</v>
      </c>
      <c r="AY705" s="155" t="s">
        <v>175</v>
      </c>
    </row>
    <row r="706" spans="2:65" s="12" customFormat="1">
      <c r="B706" s="154"/>
      <c r="D706" s="145" t="s">
        <v>252</v>
      </c>
      <c r="E706" s="155" t="s">
        <v>1</v>
      </c>
      <c r="F706" s="156" t="s">
        <v>1147</v>
      </c>
      <c r="H706" s="157">
        <v>0.24</v>
      </c>
      <c r="I706" s="158"/>
      <c r="L706" s="154"/>
      <c r="M706" s="159"/>
      <c r="T706" s="160"/>
      <c r="AT706" s="155" t="s">
        <v>252</v>
      </c>
      <c r="AU706" s="155" t="s">
        <v>87</v>
      </c>
      <c r="AV706" s="12" t="s">
        <v>87</v>
      </c>
      <c r="AW706" s="12" t="s">
        <v>32</v>
      </c>
      <c r="AX706" s="12" t="s">
        <v>77</v>
      </c>
      <c r="AY706" s="155" t="s">
        <v>175</v>
      </c>
    </row>
    <row r="707" spans="2:65" s="14" customFormat="1">
      <c r="B707" s="170"/>
      <c r="D707" s="145" t="s">
        <v>252</v>
      </c>
      <c r="E707" s="171" t="s">
        <v>1</v>
      </c>
      <c r="F707" s="172" t="s">
        <v>1085</v>
      </c>
      <c r="H707" s="171" t="s">
        <v>1</v>
      </c>
      <c r="I707" s="173"/>
      <c r="L707" s="170"/>
      <c r="M707" s="174"/>
      <c r="T707" s="175"/>
      <c r="AT707" s="171" t="s">
        <v>252</v>
      </c>
      <c r="AU707" s="171" t="s">
        <v>87</v>
      </c>
      <c r="AV707" s="14" t="s">
        <v>85</v>
      </c>
      <c r="AW707" s="14" t="s">
        <v>32</v>
      </c>
      <c r="AX707" s="14" t="s">
        <v>77</v>
      </c>
      <c r="AY707" s="171" t="s">
        <v>175</v>
      </c>
    </row>
    <row r="708" spans="2:65" s="12" customFormat="1">
      <c r="B708" s="154"/>
      <c r="D708" s="145" t="s">
        <v>252</v>
      </c>
      <c r="E708" s="155" t="s">
        <v>1</v>
      </c>
      <c r="F708" s="156" t="s">
        <v>1148</v>
      </c>
      <c r="H708" s="157">
        <v>0.76</v>
      </c>
      <c r="I708" s="158"/>
      <c r="L708" s="154"/>
      <c r="M708" s="159"/>
      <c r="T708" s="160"/>
      <c r="AT708" s="155" t="s">
        <v>252</v>
      </c>
      <c r="AU708" s="155" t="s">
        <v>87</v>
      </c>
      <c r="AV708" s="12" t="s">
        <v>87</v>
      </c>
      <c r="AW708" s="12" t="s">
        <v>32</v>
      </c>
      <c r="AX708" s="12" t="s">
        <v>77</v>
      </c>
      <c r="AY708" s="155" t="s">
        <v>175</v>
      </c>
    </row>
    <row r="709" spans="2:65" s="13" customFormat="1">
      <c r="B709" s="163"/>
      <c r="D709" s="145" t="s">
        <v>252</v>
      </c>
      <c r="E709" s="164" t="s">
        <v>1</v>
      </c>
      <c r="F709" s="165" t="s">
        <v>294</v>
      </c>
      <c r="H709" s="166">
        <v>26.478000000000002</v>
      </c>
      <c r="I709" s="167"/>
      <c r="L709" s="163"/>
      <c r="M709" s="168"/>
      <c r="T709" s="169"/>
      <c r="AT709" s="164" t="s">
        <v>252</v>
      </c>
      <c r="AU709" s="164" t="s">
        <v>87</v>
      </c>
      <c r="AV709" s="13" t="s">
        <v>193</v>
      </c>
      <c r="AW709" s="13" t="s">
        <v>32</v>
      </c>
      <c r="AX709" s="13" t="s">
        <v>85</v>
      </c>
      <c r="AY709" s="164" t="s">
        <v>175</v>
      </c>
    </row>
    <row r="710" spans="2:65" s="1" customFormat="1" ht="24.2" customHeight="1">
      <c r="B710" s="32"/>
      <c r="C710" s="132" t="s">
        <v>1149</v>
      </c>
      <c r="D710" s="132" t="s">
        <v>178</v>
      </c>
      <c r="E710" s="133" t="s">
        <v>1150</v>
      </c>
      <c r="F710" s="134" t="s">
        <v>1151</v>
      </c>
      <c r="G710" s="135" t="s">
        <v>200</v>
      </c>
      <c r="H710" s="136">
        <v>778.57600000000002</v>
      </c>
      <c r="I710" s="137"/>
      <c r="J710" s="138">
        <f>ROUND(I710*H710,2)</f>
        <v>0</v>
      </c>
      <c r="K710" s="134" t="s">
        <v>1</v>
      </c>
      <c r="L710" s="32"/>
      <c r="M710" s="139" t="s">
        <v>1</v>
      </c>
      <c r="N710" s="140" t="s">
        <v>42</v>
      </c>
      <c r="P710" s="141">
        <f>O710*H710</f>
        <v>0</v>
      </c>
      <c r="Q710" s="141">
        <v>2.7499999999999998E-3</v>
      </c>
      <c r="R710" s="141">
        <f>Q710*H710</f>
        <v>2.1410839999999998</v>
      </c>
      <c r="S710" s="141">
        <v>0</v>
      </c>
      <c r="T710" s="142">
        <f>S710*H710</f>
        <v>0</v>
      </c>
      <c r="AR710" s="143" t="s">
        <v>193</v>
      </c>
      <c r="AT710" s="143" t="s">
        <v>178</v>
      </c>
      <c r="AU710" s="143" t="s">
        <v>87</v>
      </c>
      <c r="AY710" s="17" t="s">
        <v>175</v>
      </c>
      <c r="BE710" s="144">
        <f>IF(N710="základní",J710,0)</f>
        <v>0</v>
      </c>
      <c r="BF710" s="144">
        <f>IF(N710="snížená",J710,0)</f>
        <v>0</v>
      </c>
      <c r="BG710" s="144">
        <f>IF(N710="zákl. přenesená",J710,0)</f>
        <v>0</v>
      </c>
      <c r="BH710" s="144">
        <f>IF(N710="sníž. přenesená",J710,0)</f>
        <v>0</v>
      </c>
      <c r="BI710" s="144">
        <f>IF(N710="nulová",J710,0)</f>
        <v>0</v>
      </c>
      <c r="BJ710" s="17" t="s">
        <v>85</v>
      </c>
      <c r="BK710" s="144">
        <f>ROUND(I710*H710,2)</f>
        <v>0</v>
      </c>
      <c r="BL710" s="17" t="s">
        <v>193</v>
      </c>
      <c r="BM710" s="143" t="s">
        <v>1152</v>
      </c>
    </row>
    <row r="711" spans="2:65" s="1" customFormat="1" ht="39">
      <c r="B711" s="32"/>
      <c r="D711" s="145" t="s">
        <v>196</v>
      </c>
      <c r="F711" s="146" t="s">
        <v>1153</v>
      </c>
      <c r="I711" s="147"/>
      <c r="L711" s="32"/>
      <c r="M711" s="148"/>
      <c r="T711" s="56"/>
      <c r="AT711" s="17" t="s">
        <v>196</v>
      </c>
      <c r="AU711" s="17" t="s">
        <v>87</v>
      </c>
    </row>
    <row r="712" spans="2:65" s="14" customFormat="1">
      <c r="B712" s="170"/>
      <c r="D712" s="145" t="s">
        <v>252</v>
      </c>
      <c r="E712" s="171" t="s">
        <v>1</v>
      </c>
      <c r="F712" s="172" t="s">
        <v>1077</v>
      </c>
      <c r="H712" s="171" t="s">
        <v>1</v>
      </c>
      <c r="I712" s="173"/>
      <c r="L712" s="170"/>
      <c r="M712" s="174"/>
      <c r="T712" s="175"/>
      <c r="AT712" s="171" t="s">
        <v>252</v>
      </c>
      <c r="AU712" s="171" t="s">
        <v>87</v>
      </c>
      <c r="AV712" s="14" t="s">
        <v>85</v>
      </c>
      <c r="AW712" s="14" t="s">
        <v>32</v>
      </c>
      <c r="AX712" s="14" t="s">
        <v>77</v>
      </c>
      <c r="AY712" s="171" t="s">
        <v>175</v>
      </c>
    </row>
    <row r="713" spans="2:65" s="12" customFormat="1">
      <c r="B713" s="154"/>
      <c r="D713" s="145" t="s">
        <v>252</v>
      </c>
      <c r="E713" s="155" t="s">
        <v>1</v>
      </c>
      <c r="F713" s="156" t="s">
        <v>1154</v>
      </c>
      <c r="H713" s="157">
        <v>302.58</v>
      </c>
      <c r="I713" s="158"/>
      <c r="L713" s="154"/>
      <c r="M713" s="159"/>
      <c r="T713" s="160"/>
      <c r="AT713" s="155" t="s">
        <v>252</v>
      </c>
      <c r="AU713" s="155" t="s">
        <v>87</v>
      </c>
      <c r="AV713" s="12" t="s">
        <v>87</v>
      </c>
      <c r="AW713" s="12" t="s">
        <v>32</v>
      </c>
      <c r="AX713" s="12" t="s">
        <v>77</v>
      </c>
      <c r="AY713" s="155" t="s">
        <v>175</v>
      </c>
    </row>
    <row r="714" spans="2:65" s="12" customFormat="1">
      <c r="B714" s="154"/>
      <c r="D714" s="145" t="s">
        <v>252</v>
      </c>
      <c r="E714" s="155" t="s">
        <v>1</v>
      </c>
      <c r="F714" s="156" t="s">
        <v>1155</v>
      </c>
      <c r="H714" s="157">
        <v>-52.62</v>
      </c>
      <c r="I714" s="158"/>
      <c r="L714" s="154"/>
      <c r="M714" s="159"/>
      <c r="T714" s="160"/>
      <c r="AT714" s="155" t="s">
        <v>252</v>
      </c>
      <c r="AU714" s="155" t="s">
        <v>87</v>
      </c>
      <c r="AV714" s="12" t="s">
        <v>87</v>
      </c>
      <c r="AW714" s="12" t="s">
        <v>32</v>
      </c>
      <c r="AX714" s="12" t="s">
        <v>77</v>
      </c>
      <c r="AY714" s="155" t="s">
        <v>175</v>
      </c>
    </row>
    <row r="715" spans="2:65" s="12" customFormat="1">
      <c r="B715" s="154"/>
      <c r="D715" s="145" t="s">
        <v>252</v>
      </c>
      <c r="E715" s="155" t="s">
        <v>1</v>
      </c>
      <c r="F715" s="156" t="s">
        <v>1156</v>
      </c>
      <c r="H715" s="157">
        <v>16.2</v>
      </c>
      <c r="I715" s="158"/>
      <c r="L715" s="154"/>
      <c r="M715" s="159"/>
      <c r="T715" s="160"/>
      <c r="AT715" s="155" t="s">
        <v>252</v>
      </c>
      <c r="AU715" s="155" t="s">
        <v>87</v>
      </c>
      <c r="AV715" s="12" t="s">
        <v>87</v>
      </c>
      <c r="AW715" s="12" t="s">
        <v>32</v>
      </c>
      <c r="AX715" s="12" t="s">
        <v>77</v>
      </c>
      <c r="AY715" s="155" t="s">
        <v>175</v>
      </c>
    </row>
    <row r="716" spans="2:65" s="14" customFormat="1">
      <c r="B716" s="170"/>
      <c r="D716" s="145" t="s">
        <v>252</v>
      </c>
      <c r="E716" s="171" t="s">
        <v>1</v>
      </c>
      <c r="F716" s="172" t="s">
        <v>1079</v>
      </c>
      <c r="H716" s="171" t="s">
        <v>1</v>
      </c>
      <c r="I716" s="173"/>
      <c r="L716" s="170"/>
      <c r="M716" s="174"/>
      <c r="T716" s="175"/>
      <c r="AT716" s="171" t="s">
        <v>252</v>
      </c>
      <c r="AU716" s="171" t="s">
        <v>87</v>
      </c>
      <c r="AV716" s="14" t="s">
        <v>85</v>
      </c>
      <c r="AW716" s="14" t="s">
        <v>32</v>
      </c>
      <c r="AX716" s="14" t="s">
        <v>77</v>
      </c>
      <c r="AY716" s="171" t="s">
        <v>175</v>
      </c>
    </row>
    <row r="717" spans="2:65" s="12" customFormat="1">
      <c r="B717" s="154"/>
      <c r="D717" s="145" t="s">
        <v>252</v>
      </c>
      <c r="E717" s="155" t="s">
        <v>1</v>
      </c>
      <c r="F717" s="156" t="s">
        <v>1157</v>
      </c>
      <c r="H717" s="157">
        <v>345.97</v>
      </c>
      <c r="I717" s="158"/>
      <c r="L717" s="154"/>
      <c r="M717" s="159"/>
      <c r="T717" s="160"/>
      <c r="AT717" s="155" t="s">
        <v>252</v>
      </c>
      <c r="AU717" s="155" t="s">
        <v>87</v>
      </c>
      <c r="AV717" s="12" t="s">
        <v>87</v>
      </c>
      <c r="AW717" s="12" t="s">
        <v>32</v>
      </c>
      <c r="AX717" s="12" t="s">
        <v>77</v>
      </c>
      <c r="AY717" s="155" t="s">
        <v>175</v>
      </c>
    </row>
    <row r="718" spans="2:65" s="12" customFormat="1">
      <c r="B718" s="154"/>
      <c r="D718" s="145" t="s">
        <v>252</v>
      </c>
      <c r="E718" s="155" t="s">
        <v>1</v>
      </c>
      <c r="F718" s="156" t="s">
        <v>1158</v>
      </c>
      <c r="H718" s="157">
        <v>-121.41</v>
      </c>
      <c r="I718" s="158"/>
      <c r="L718" s="154"/>
      <c r="M718" s="159"/>
      <c r="T718" s="160"/>
      <c r="AT718" s="155" t="s">
        <v>252</v>
      </c>
      <c r="AU718" s="155" t="s">
        <v>87</v>
      </c>
      <c r="AV718" s="12" t="s">
        <v>87</v>
      </c>
      <c r="AW718" s="12" t="s">
        <v>32</v>
      </c>
      <c r="AX718" s="12" t="s">
        <v>77</v>
      </c>
      <c r="AY718" s="155" t="s">
        <v>175</v>
      </c>
    </row>
    <row r="719" spans="2:65" s="12" customFormat="1">
      <c r="B719" s="154"/>
      <c r="D719" s="145" t="s">
        <v>252</v>
      </c>
      <c r="E719" s="155" t="s">
        <v>1</v>
      </c>
      <c r="F719" s="156" t="s">
        <v>1159</v>
      </c>
      <c r="H719" s="157">
        <v>22.36</v>
      </c>
      <c r="I719" s="158"/>
      <c r="L719" s="154"/>
      <c r="M719" s="159"/>
      <c r="T719" s="160"/>
      <c r="AT719" s="155" t="s">
        <v>252</v>
      </c>
      <c r="AU719" s="155" t="s">
        <v>87</v>
      </c>
      <c r="AV719" s="12" t="s">
        <v>87</v>
      </c>
      <c r="AW719" s="12" t="s">
        <v>32</v>
      </c>
      <c r="AX719" s="12" t="s">
        <v>77</v>
      </c>
      <c r="AY719" s="155" t="s">
        <v>175</v>
      </c>
    </row>
    <row r="720" spans="2:65" s="14" customFormat="1">
      <c r="B720" s="170"/>
      <c r="D720" s="145" t="s">
        <v>252</v>
      </c>
      <c r="E720" s="171" t="s">
        <v>1</v>
      </c>
      <c r="F720" s="172" t="s">
        <v>1079</v>
      </c>
      <c r="H720" s="171" t="s">
        <v>1</v>
      </c>
      <c r="I720" s="173"/>
      <c r="L720" s="170"/>
      <c r="M720" s="174"/>
      <c r="T720" s="175"/>
      <c r="AT720" s="171" t="s">
        <v>252</v>
      </c>
      <c r="AU720" s="171" t="s">
        <v>87</v>
      </c>
      <c r="AV720" s="14" t="s">
        <v>85</v>
      </c>
      <c r="AW720" s="14" t="s">
        <v>32</v>
      </c>
      <c r="AX720" s="14" t="s">
        <v>77</v>
      </c>
      <c r="AY720" s="171" t="s">
        <v>175</v>
      </c>
    </row>
    <row r="721" spans="2:65" s="12" customFormat="1">
      <c r="B721" s="154"/>
      <c r="D721" s="145" t="s">
        <v>252</v>
      </c>
      <c r="E721" s="155" t="s">
        <v>1</v>
      </c>
      <c r="F721" s="156" t="s">
        <v>1160</v>
      </c>
      <c r="H721" s="157">
        <v>11.02</v>
      </c>
      <c r="I721" s="158"/>
      <c r="L721" s="154"/>
      <c r="M721" s="159"/>
      <c r="T721" s="160"/>
      <c r="AT721" s="155" t="s">
        <v>252</v>
      </c>
      <c r="AU721" s="155" t="s">
        <v>87</v>
      </c>
      <c r="AV721" s="12" t="s">
        <v>87</v>
      </c>
      <c r="AW721" s="12" t="s">
        <v>32</v>
      </c>
      <c r="AX721" s="12" t="s">
        <v>77</v>
      </c>
      <c r="AY721" s="155" t="s">
        <v>175</v>
      </c>
    </row>
    <row r="722" spans="2:65" s="12" customFormat="1">
      <c r="B722" s="154"/>
      <c r="D722" s="145" t="s">
        <v>252</v>
      </c>
      <c r="E722" s="155" t="s">
        <v>1</v>
      </c>
      <c r="F722" s="156" t="s">
        <v>1161</v>
      </c>
      <c r="H722" s="157">
        <v>-2.7</v>
      </c>
      <c r="I722" s="158"/>
      <c r="L722" s="154"/>
      <c r="M722" s="159"/>
      <c r="T722" s="160"/>
      <c r="AT722" s="155" t="s">
        <v>252</v>
      </c>
      <c r="AU722" s="155" t="s">
        <v>87</v>
      </c>
      <c r="AV722" s="12" t="s">
        <v>87</v>
      </c>
      <c r="AW722" s="12" t="s">
        <v>32</v>
      </c>
      <c r="AX722" s="12" t="s">
        <v>77</v>
      </c>
      <c r="AY722" s="155" t="s">
        <v>175</v>
      </c>
    </row>
    <row r="723" spans="2:65" s="12" customFormat="1">
      <c r="B723" s="154"/>
      <c r="D723" s="145" t="s">
        <v>252</v>
      </c>
      <c r="E723" s="155" t="s">
        <v>1</v>
      </c>
      <c r="F723" s="156" t="s">
        <v>1162</v>
      </c>
      <c r="H723" s="157">
        <v>0.75600000000000001</v>
      </c>
      <c r="I723" s="158"/>
      <c r="L723" s="154"/>
      <c r="M723" s="159"/>
      <c r="T723" s="160"/>
      <c r="AT723" s="155" t="s">
        <v>252</v>
      </c>
      <c r="AU723" s="155" t="s">
        <v>87</v>
      </c>
      <c r="AV723" s="12" t="s">
        <v>87</v>
      </c>
      <c r="AW723" s="12" t="s">
        <v>32</v>
      </c>
      <c r="AX723" s="12" t="s">
        <v>77</v>
      </c>
      <c r="AY723" s="155" t="s">
        <v>175</v>
      </c>
    </row>
    <row r="724" spans="2:65" s="14" customFormat="1">
      <c r="B724" s="170"/>
      <c r="D724" s="145" t="s">
        <v>252</v>
      </c>
      <c r="E724" s="171" t="s">
        <v>1</v>
      </c>
      <c r="F724" s="172" t="s">
        <v>1081</v>
      </c>
      <c r="H724" s="171" t="s">
        <v>1</v>
      </c>
      <c r="I724" s="173"/>
      <c r="L724" s="170"/>
      <c r="M724" s="174"/>
      <c r="T724" s="175"/>
      <c r="AT724" s="171" t="s">
        <v>252</v>
      </c>
      <c r="AU724" s="171" t="s">
        <v>87</v>
      </c>
      <c r="AV724" s="14" t="s">
        <v>85</v>
      </c>
      <c r="AW724" s="14" t="s">
        <v>32</v>
      </c>
      <c r="AX724" s="14" t="s">
        <v>77</v>
      </c>
      <c r="AY724" s="171" t="s">
        <v>175</v>
      </c>
    </row>
    <row r="725" spans="2:65" s="12" customFormat="1">
      <c r="B725" s="154"/>
      <c r="D725" s="145" t="s">
        <v>252</v>
      </c>
      <c r="E725" s="155" t="s">
        <v>1</v>
      </c>
      <c r="F725" s="156" t="s">
        <v>1163</v>
      </c>
      <c r="H725" s="157">
        <v>124.64</v>
      </c>
      <c r="I725" s="158"/>
      <c r="L725" s="154"/>
      <c r="M725" s="159"/>
      <c r="T725" s="160"/>
      <c r="AT725" s="155" t="s">
        <v>252</v>
      </c>
      <c r="AU725" s="155" t="s">
        <v>87</v>
      </c>
      <c r="AV725" s="12" t="s">
        <v>87</v>
      </c>
      <c r="AW725" s="12" t="s">
        <v>32</v>
      </c>
      <c r="AX725" s="12" t="s">
        <v>77</v>
      </c>
      <c r="AY725" s="155" t="s">
        <v>175</v>
      </c>
    </row>
    <row r="726" spans="2:65" s="12" customFormat="1">
      <c r="B726" s="154"/>
      <c r="D726" s="145" t="s">
        <v>252</v>
      </c>
      <c r="E726" s="155" t="s">
        <v>1</v>
      </c>
      <c r="F726" s="156" t="s">
        <v>1164</v>
      </c>
      <c r="H726" s="157">
        <v>-31.62</v>
      </c>
      <c r="I726" s="158"/>
      <c r="L726" s="154"/>
      <c r="M726" s="159"/>
      <c r="T726" s="160"/>
      <c r="AT726" s="155" t="s">
        <v>252</v>
      </c>
      <c r="AU726" s="155" t="s">
        <v>87</v>
      </c>
      <c r="AV726" s="12" t="s">
        <v>87</v>
      </c>
      <c r="AW726" s="12" t="s">
        <v>32</v>
      </c>
      <c r="AX726" s="12" t="s">
        <v>77</v>
      </c>
      <c r="AY726" s="155" t="s">
        <v>175</v>
      </c>
    </row>
    <row r="727" spans="2:65" s="12" customFormat="1">
      <c r="B727" s="154"/>
      <c r="D727" s="145" t="s">
        <v>252</v>
      </c>
      <c r="E727" s="155" t="s">
        <v>1</v>
      </c>
      <c r="F727" s="156" t="s">
        <v>1165</v>
      </c>
      <c r="H727" s="157">
        <v>5.4</v>
      </c>
      <c r="I727" s="158"/>
      <c r="L727" s="154"/>
      <c r="M727" s="159"/>
      <c r="T727" s="160"/>
      <c r="AT727" s="155" t="s">
        <v>252</v>
      </c>
      <c r="AU727" s="155" t="s">
        <v>87</v>
      </c>
      <c r="AV727" s="12" t="s">
        <v>87</v>
      </c>
      <c r="AW727" s="12" t="s">
        <v>32</v>
      </c>
      <c r="AX727" s="12" t="s">
        <v>77</v>
      </c>
      <c r="AY727" s="155" t="s">
        <v>175</v>
      </c>
    </row>
    <row r="728" spans="2:65" s="14" customFormat="1">
      <c r="B728" s="170"/>
      <c r="D728" s="145" t="s">
        <v>252</v>
      </c>
      <c r="E728" s="171" t="s">
        <v>1</v>
      </c>
      <c r="F728" s="172" t="s">
        <v>1083</v>
      </c>
      <c r="H728" s="171" t="s">
        <v>1</v>
      </c>
      <c r="I728" s="173"/>
      <c r="L728" s="170"/>
      <c r="M728" s="174"/>
      <c r="T728" s="175"/>
      <c r="AT728" s="171" t="s">
        <v>252</v>
      </c>
      <c r="AU728" s="171" t="s">
        <v>87</v>
      </c>
      <c r="AV728" s="14" t="s">
        <v>85</v>
      </c>
      <c r="AW728" s="14" t="s">
        <v>32</v>
      </c>
      <c r="AX728" s="14" t="s">
        <v>77</v>
      </c>
      <c r="AY728" s="171" t="s">
        <v>175</v>
      </c>
    </row>
    <row r="729" spans="2:65" s="12" customFormat="1">
      <c r="B729" s="154"/>
      <c r="D729" s="145" t="s">
        <v>252</v>
      </c>
      <c r="E729" s="155" t="s">
        <v>1</v>
      </c>
      <c r="F729" s="156" t="s">
        <v>1166</v>
      </c>
      <c r="H729" s="157">
        <v>145.13999999999999</v>
      </c>
      <c r="I729" s="158"/>
      <c r="L729" s="154"/>
      <c r="M729" s="159"/>
      <c r="T729" s="160"/>
      <c r="AT729" s="155" t="s">
        <v>252</v>
      </c>
      <c r="AU729" s="155" t="s">
        <v>87</v>
      </c>
      <c r="AV729" s="12" t="s">
        <v>87</v>
      </c>
      <c r="AW729" s="12" t="s">
        <v>32</v>
      </c>
      <c r="AX729" s="12" t="s">
        <v>77</v>
      </c>
      <c r="AY729" s="155" t="s">
        <v>175</v>
      </c>
    </row>
    <row r="730" spans="2:65" s="12" customFormat="1">
      <c r="B730" s="154"/>
      <c r="D730" s="145" t="s">
        <v>252</v>
      </c>
      <c r="E730" s="155" t="s">
        <v>1</v>
      </c>
      <c r="F730" s="156" t="s">
        <v>1167</v>
      </c>
      <c r="H730" s="157">
        <v>-28.23</v>
      </c>
      <c r="I730" s="158"/>
      <c r="L730" s="154"/>
      <c r="M730" s="159"/>
      <c r="T730" s="160"/>
      <c r="AT730" s="155" t="s">
        <v>252</v>
      </c>
      <c r="AU730" s="155" t="s">
        <v>87</v>
      </c>
      <c r="AV730" s="12" t="s">
        <v>87</v>
      </c>
      <c r="AW730" s="12" t="s">
        <v>32</v>
      </c>
      <c r="AX730" s="12" t="s">
        <v>77</v>
      </c>
      <c r="AY730" s="155" t="s">
        <v>175</v>
      </c>
    </row>
    <row r="731" spans="2:65" s="12" customFormat="1">
      <c r="B731" s="154"/>
      <c r="D731" s="145" t="s">
        <v>252</v>
      </c>
      <c r="E731" s="155" t="s">
        <v>1</v>
      </c>
      <c r="F731" s="156" t="s">
        <v>1168</v>
      </c>
      <c r="H731" s="157">
        <v>6.18</v>
      </c>
      <c r="I731" s="158"/>
      <c r="L731" s="154"/>
      <c r="M731" s="159"/>
      <c r="T731" s="160"/>
      <c r="AT731" s="155" t="s">
        <v>252</v>
      </c>
      <c r="AU731" s="155" t="s">
        <v>87</v>
      </c>
      <c r="AV731" s="12" t="s">
        <v>87</v>
      </c>
      <c r="AW731" s="12" t="s">
        <v>32</v>
      </c>
      <c r="AX731" s="12" t="s">
        <v>77</v>
      </c>
      <c r="AY731" s="155" t="s">
        <v>175</v>
      </c>
    </row>
    <row r="732" spans="2:65" s="14" customFormat="1">
      <c r="B732" s="170"/>
      <c r="D732" s="145" t="s">
        <v>252</v>
      </c>
      <c r="E732" s="171" t="s">
        <v>1</v>
      </c>
      <c r="F732" s="172" t="s">
        <v>1085</v>
      </c>
      <c r="H732" s="171" t="s">
        <v>1</v>
      </c>
      <c r="I732" s="173"/>
      <c r="L732" s="170"/>
      <c r="M732" s="174"/>
      <c r="T732" s="175"/>
      <c r="AT732" s="171" t="s">
        <v>252</v>
      </c>
      <c r="AU732" s="171" t="s">
        <v>87</v>
      </c>
      <c r="AV732" s="14" t="s">
        <v>85</v>
      </c>
      <c r="AW732" s="14" t="s">
        <v>32</v>
      </c>
      <c r="AX732" s="14" t="s">
        <v>77</v>
      </c>
      <c r="AY732" s="171" t="s">
        <v>175</v>
      </c>
    </row>
    <row r="733" spans="2:65" s="12" customFormat="1">
      <c r="B733" s="154"/>
      <c r="D733" s="145" t="s">
        <v>252</v>
      </c>
      <c r="E733" s="155" t="s">
        <v>1</v>
      </c>
      <c r="F733" s="156" t="s">
        <v>1169</v>
      </c>
      <c r="H733" s="157">
        <v>31.16</v>
      </c>
      <c r="I733" s="158"/>
      <c r="L733" s="154"/>
      <c r="M733" s="159"/>
      <c r="T733" s="160"/>
      <c r="AT733" s="155" t="s">
        <v>252</v>
      </c>
      <c r="AU733" s="155" t="s">
        <v>87</v>
      </c>
      <c r="AV733" s="12" t="s">
        <v>87</v>
      </c>
      <c r="AW733" s="12" t="s">
        <v>32</v>
      </c>
      <c r="AX733" s="12" t="s">
        <v>77</v>
      </c>
      <c r="AY733" s="155" t="s">
        <v>175</v>
      </c>
    </row>
    <row r="734" spans="2:65" s="12" customFormat="1">
      <c r="B734" s="154"/>
      <c r="D734" s="145" t="s">
        <v>252</v>
      </c>
      <c r="E734" s="155" t="s">
        <v>1</v>
      </c>
      <c r="F734" s="156" t="s">
        <v>1170</v>
      </c>
      <c r="H734" s="157">
        <v>3.75</v>
      </c>
      <c r="I734" s="158"/>
      <c r="L734" s="154"/>
      <c r="M734" s="159"/>
      <c r="T734" s="160"/>
      <c r="AT734" s="155" t="s">
        <v>252</v>
      </c>
      <c r="AU734" s="155" t="s">
        <v>87</v>
      </c>
      <c r="AV734" s="12" t="s">
        <v>87</v>
      </c>
      <c r="AW734" s="12" t="s">
        <v>32</v>
      </c>
      <c r="AX734" s="12" t="s">
        <v>77</v>
      </c>
      <c r="AY734" s="155" t="s">
        <v>175</v>
      </c>
    </row>
    <row r="735" spans="2:65" s="13" customFormat="1">
      <c r="B735" s="163"/>
      <c r="D735" s="145" t="s">
        <v>252</v>
      </c>
      <c r="E735" s="164" t="s">
        <v>1</v>
      </c>
      <c r="F735" s="165" t="s">
        <v>294</v>
      </c>
      <c r="H735" s="166">
        <v>778.57599999999979</v>
      </c>
      <c r="I735" s="167"/>
      <c r="L735" s="163"/>
      <c r="M735" s="168"/>
      <c r="T735" s="169"/>
      <c r="AT735" s="164" t="s">
        <v>252</v>
      </c>
      <c r="AU735" s="164" t="s">
        <v>87</v>
      </c>
      <c r="AV735" s="13" t="s">
        <v>193</v>
      </c>
      <c r="AW735" s="13" t="s">
        <v>32</v>
      </c>
      <c r="AX735" s="13" t="s">
        <v>85</v>
      </c>
      <c r="AY735" s="164" t="s">
        <v>175</v>
      </c>
    </row>
    <row r="736" spans="2:65" s="1" customFormat="1" ht="16.5" customHeight="1">
      <c r="B736" s="32"/>
      <c r="C736" s="132" t="s">
        <v>1171</v>
      </c>
      <c r="D736" s="132" t="s">
        <v>178</v>
      </c>
      <c r="E736" s="133" t="s">
        <v>1172</v>
      </c>
      <c r="F736" s="134" t="s">
        <v>1173</v>
      </c>
      <c r="G736" s="135" t="s">
        <v>200</v>
      </c>
      <c r="H736" s="136">
        <v>240</v>
      </c>
      <c r="I736" s="137"/>
      <c r="J736" s="138">
        <f>ROUND(I736*H736,2)</f>
        <v>0</v>
      </c>
      <c r="K736" s="134" t="s">
        <v>250</v>
      </c>
      <c r="L736" s="32"/>
      <c r="M736" s="139" t="s">
        <v>1</v>
      </c>
      <c r="N736" s="140" t="s">
        <v>42</v>
      </c>
      <c r="P736" s="141">
        <f>O736*H736</f>
        <v>0</v>
      </c>
      <c r="Q736" s="141">
        <v>2.0000000000000002E-5</v>
      </c>
      <c r="R736" s="141">
        <f>Q736*H736</f>
        <v>4.8000000000000004E-3</v>
      </c>
      <c r="S736" s="141">
        <v>2.0000000000000002E-5</v>
      </c>
      <c r="T736" s="142">
        <f>S736*H736</f>
        <v>4.8000000000000004E-3</v>
      </c>
      <c r="AR736" s="143" t="s">
        <v>193</v>
      </c>
      <c r="AT736" s="143" t="s">
        <v>178</v>
      </c>
      <c r="AU736" s="143" t="s">
        <v>87</v>
      </c>
      <c r="AY736" s="17" t="s">
        <v>175</v>
      </c>
      <c r="BE736" s="144">
        <f>IF(N736="základní",J736,0)</f>
        <v>0</v>
      </c>
      <c r="BF736" s="144">
        <f>IF(N736="snížená",J736,0)</f>
        <v>0</v>
      </c>
      <c r="BG736" s="144">
        <f>IF(N736="zákl. přenesená",J736,0)</f>
        <v>0</v>
      </c>
      <c r="BH736" s="144">
        <f>IF(N736="sníž. přenesená",J736,0)</f>
        <v>0</v>
      </c>
      <c r="BI736" s="144">
        <f>IF(N736="nulová",J736,0)</f>
        <v>0</v>
      </c>
      <c r="BJ736" s="17" t="s">
        <v>85</v>
      </c>
      <c r="BK736" s="144">
        <f>ROUND(I736*H736,2)</f>
        <v>0</v>
      </c>
      <c r="BL736" s="17" t="s">
        <v>193</v>
      </c>
      <c r="BM736" s="143" t="s">
        <v>1174</v>
      </c>
    </row>
    <row r="737" spans="2:65" s="14" customFormat="1">
      <c r="B737" s="170"/>
      <c r="D737" s="145" t="s">
        <v>252</v>
      </c>
      <c r="E737" s="171" t="s">
        <v>1</v>
      </c>
      <c r="F737" s="172" t="s">
        <v>1077</v>
      </c>
      <c r="H737" s="171" t="s">
        <v>1</v>
      </c>
      <c r="I737" s="173"/>
      <c r="L737" s="170"/>
      <c r="M737" s="174"/>
      <c r="T737" s="175"/>
      <c r="AT737" s="171" t="s">
        <v>252</v>
      </c>
      <c r="AU737" s="171" t="s">
        <v>87</v>
      </c>
      <c r="AV737" s="14" t="s">
        <v>85</v>
      </c>
      <c r="AW737" s="14" t="s">
        <v>32</v>
      </c>
      <c r="AX737" s="14" t="s">
        <v>77</v>
      </c>
      <c r="AY737" s="171" t="s">
        <v>175</v>
      </c>
    </row>
    <row r="738" spans="2:65" s="12" customFormat="1">
      <c r="B738" s="154"/>
      <c r="D738" s="145" t="s">
        <v>252</v>
      </c>
      <c r="E738" s="155" t="s">
        <v>1</v>
      </c>
      <c r="F738" s="156" t="s">
        <v>1175</v>
      </c>
      <c r="H738" s="157">
        <v>53.02</v>
      </c>
      <c r="I738" s="158"/>
      <c r="L738" s="154"/>
      <c r="M738" s="159"/>
      <c r="T738" s="160"/>
      <c r="AT738" s="155" t="s">
        <v>252</v>
      </c>
      <c r="AU738" s="155" t="s">
        <v>87</v>
      </c>
      <c r="AV738" s="12" t="s">
        <v>87</v>
      </c>
      <c r="AW738" s="12" t="s">
        <v>32</v>
      </c>
      <c r="AX738" s="12" t="s">
        <v>77</v>
      </c>
      <c r="AY738" s="155" t="s">
        <v>175</v>
      </c>
    </row>
    <row r="739" spans="2:65" s="14" customFormat="1">
      <c r="B739" s="170"/>
      <c r="D739" s="145" t="s">
        <v>252</v>
      </c>
      <c r="E739" s="171" t="s">
        <v>1</v>
      </c>
      <c r="F739" s="172" t="s">
        <v>1079</v>
      </c>
      <c r="H739" s="171" t="s">
        <v>1</v>
      </c>
      <c r="I739" s="173"/>
      <c r="L739" s="170"/>
      <c r="M739" s="174"/>
      <c r="T739" s="175"/>
      <c r="AT739" s="171" t="s">
        <v>252</v>
      </c>
      <c r="AU739" s="171" t="s">
        <v>87</v>
      </c>
      <c r="AV739" s="14" t="s">
        <v>85</v>
      </c>
      <c r="AW739" s="14" t="s">
        <v>32</v>
      </c>
      <c r="AX739" s="14" t="s">
        <v>77</v>
      </c>
      <c r="AY739" s="171" t="s">
        <v>175</v>
      </c>
    </row>
    <row r="740" spans="2:65" s="12" customFormat="1">
      <c r="B740" s="154"/>
      <c r="D740" s="145" t="s">
        <v>252</v>
      </c>
      <c r="E740" s="155" t="s">
        <v>1</v>
      </c>
      <c r="F740" s="156" t="s">
        <v>1176</v>
      </c>
      <c r="H740" s="157">
        <v>124.33</v>
      </c>
      <c r="I740" s="158"/>
      <c r="L740" s="154"/>
      <c r="M740" s="159"/>
      <c r="T740" s="160"/>
      <c r="AT740" s="155" t="s">
        <v>252</v>
      </c>
      <c r="AU740" s="155" t="s">
        <v>87</v>
      </c>
      <c r="AV740" s="12" t="s">
        <v>87</v>
      </c>
      <c r="AW740" s="12" t="s">
        <v>32</v>
      </c>
      <c r="AX740" s="12" t="s">
        <v>77</v>
      </c>
      <c r="AY740" s="155" t="s">
        <v>175</v>
      </c>
    </row>
    <row r="741" spans="2:65" s="14" customFormat="1">
      <c r="B741" s="170"/>
      <c r="D741" s="145" t="s">
        <v>252</v>
      </c>
      <c r="E741" s="171" t="s">
        <v>1</v>
      </c>
      <c r="F741" s="172" t="s">
        <v>1081</v>
      </c>
      <c r="H741" s="171" t="s">
        <v>1</v>
      </c>
      <c r="I741" s="173"/>
      <c r="L741" s="170"/>
      <c r="M741" s="174"/>
      <c r="T741" s="175"/>
      <c r="AT741" s="171" t="s">
        <v>252</v>
      </c>
      <c r="AU741" s="171" t="s">
        <v>87</v>
      </c>
      <c r="AV741" s="14" t="s">
        <v>85</v>
      </c>
      <c r="AW741" s="14" t="s">
        <v>32</v>
      </c>
      <c r="AX741" s="14" t="s">
        <v>77</v>
      </c>
      <c r="AY741" s="171" t="s">
        <v>175</v>
      </c>
    </row>
    <row r="742" spans="2:65" s="12" customFormat="1">
      <c r="B742" s="154"/>
      <c r="D742" s="145" t="s">
        <v>252</v>
      </c>
      <c r="E742" s="155" t="s">
        <v>1</v>
      </c>
      <c r="F742" s="156" t="s">
        <v>1177</v>
      </c>
      <c r="H742" s="157">
        <v>32.619999999999997</v>
      </c>
      <c r="I742" s="158"/>
      <c r="L742" s="154"/>
      <c r="M742" s="159"/>
      <c r="T742" s="160"/>
      <c r="AT742" s="155" t="s">
        <v>252</v>
      </c>
      <c r="AU742" s="155" t="s">
        <v>87</v>
      </c>
      <c r="AV742" s="12" t="s">
        <v>87</v>
      </c>
      <c r="AW742" s="12" t="s">
        <v>32</v>
      </c>
      <c r="AX742" s="12" t="s">
        <v>77</v>
      </c>
      <c r="AY742" s="155" t="s">
        <v>175</v>
      </c>
    </row>
    <row r="743" spans="2:65" s="14" customFormat="1">
      <c r="B743" s="170"/>
      <c r="D743" s="145" t="s">
        <v>252</v>
      </c>
      <c r="E743" s="171" t="s">
        <v>1</v>
      </c>
      <c r="F743" s="172" t="s">
        <v>1083</v>
      </c>
      <c r="H743" s="171" t="s">
        <v>1</v>
      </c>
      <c r="I743" s="173"/>
      <c r="L743" s="170"/>
      <c r="M743" s="174"/>
      <c r="T743" s="175"/>
      <c r="AT743" s="171" t="s">
        <v>252</v>
      </c>
      <c r="AU743" s="171" t="s">
        <v>87</v>
      </c>
      <c r="AV743" s="14" t="s">
        <v>85</v>
      </c>
      <c r="AW743" s="14" t="s">
        <v>32</v>
      </c>
      <c r="AX743" s="14" t="s">
        <v>77</v>
      </c>
      <c r="AY743" s="171" t="s">
        <v>175</v>
      </c>
    </row>
    <row r="744" spans="2:65" s="12" customFormat="1">
      <c r="B744" s="154"/>
      <c r="D744" s="145" t="s">
        <v>252</v>
      </c>
      <c r="E744" s="155" t="s">
        <v>1</v>
      </c>
      <c r="F744" s="156" t="s">
        <v>1178</v>
      </c>
      <c r="H744" s="157">
        <v>30.03</v>
      </c>
      <c r="I744" s="158"/>
      <c r="L744" s="154"/>
      <c r="M744" s="159"/>
      <c r="T744" s="160"/>
      <c r="AT744" s="155" t="s">
        <v>252</v>
      </c>
      <c r="AU744" s="155" t="s">
        <v>87</v>
      </c>
      <c r="AV744" s="12" t="s">
        <v>87</v>
      </c>
      <c r="AW744" s="12" t="s">
        <v>32</v>
      </c>
      <c r="AX744" s="12" t="s">
        <v>77</v>
      </c>
      <c r="AY744" s="155" t="s">
        <v>175</v>
      </c>
    </row>
    <row r="745" spans="2:65" s="13" customFormat="1">
      <c r="B745" s="163"/>
      <c r="D745" s="145" t="s">
        <v>252</v>
      </c>
      <c r="E745" s="164" t="s">
        <v>1</v>
      </c>
      <c r="F745" s="165" t="s">
        <v>294</v>
      </c>
      <c r="H745" s="166">
        <v>240</v>
      </c>
      <c r="I745" s="167"/>
      <c r="L745" s="163"/>
      <c r="M745" s="168"/>
      <c r="T745" s="169"/>
      <c r="AT745" s="164" t="s">
        <v>252</v>
      </c>
      <c r="AU745" s="164" t="s">
        <v>87</v>
      </c>
      <c r="AV745" s="13" t="s">
        <v>193</v>
      </c>
      <c r="AW745" s="13" t="s">
        <v>32</v>
      </c>
      <c r="AX745" s="13" t="s">
        <v>85</v>
      </c>
      <c r="AY745" s="164" t="s">
        <v>175</v>
      </c>
    </row>
    <row r="746" spans="2:65" s="1" customFormat="1" ht="21.75" customHeight="1">
      <c r="B746" s="32"/>
      <c r="C746" s="132" t="s">
        <v>1179</v>
      </c>
      <c r="D746" s="132" t="s">
        <v>178</v>
      </c>
      <c r="E746" s="133" t="s">
        <v>1180</v>
      </c>
      <c r="F746" s="134" t="s">
        <v>1181</v>
      </c>
      <c r="G746" s="135" t="s">
        <v>324</v>
      </c>
      <c r="H746" s="136">
        <v>0.52</v>
      </c>
      <c r="I746" s="137"/>
      <c r="J746" s="138">
        <f>ROUND(I746*H746,2)</f>
        <v>0</v>
      </c>
      <c r="K746" s="134" t="s">
        <v>250</v>
      </c>
      <c r="L746" s="32"/>
      <c r="M746" s="139" t="s">
        <v>1</v>
      </c>
      <c r="N746" s="140" t="s">
        <v>42</v>
      </c>
      <c r="P746" s="141">
        <f>O746*H746</f>
        <v>0</v>
      </c>
      <c r="Q746" s="141">
        <v>2.5018699999999998</v>
      </c>
      <c r="R746" s="141">
        <f>Q746*H746</f>
        <v>1.3009724</v>
      </c>
      <c r="S746" s="141">
        <v>0</v>
      </c>
      <c r="T746" s="142">
        <f>S746*H746</f>
        <v>0</v>
      </c>
      <c r="AR746" s="143" t="s">
        <v>193</v>
      </c>
      <c r="AT746" s="143" t="s">
        <v>178</v>
      </c>
      <c r="AU746" s="143" t="s">
        <v>87</v>
      </c>
      <c r="AY746" s="17" t="s">
        <v>175</v>
      </c>
      <c r="BE746" s="144">
        <f>IF(N746="základní",J746,0)</f>
        <v>0</v>
      </c>
      <c r="BF746" s="144">
        <f>IF(N746="snížená",J746,0)</f>
        <v>0</v>
      </c>
      <c r="BG746" s="144">
        <f>IF(N746="zákl. přenesená",J746,0)</f>
        <v>0</v>
      </c>
      <c r="BH746" s="144">
        <f>IF(N746="sníž. přenesená",J746,0)</f>
        <v>0</v>
      </c>
      <c r="BI746" s="144">
        <f>IF(N746="nulová",J746,0)</f>
        <v>0</v>
      </c>
      <c r="BJ746" s="17" t="s">
        <v>85</v>
      </c>
      <c r="BK746" s="144">
        <f>ROUND(I746*H746,2)</f>
        <v>0</v>
      </c>
      <c r="BL746" s="17" t="s">
        <v>193</v>
      </c>
      <c r="BM746" s="143" t="s">
        <v>1182</v>
      </c>
    </row>
    <row r="747" spans="2:65" s="12" customFormat="1">
      <c r="B747" s="154"/>
      <c r="D747" s="145" t="s">
        <v>252</v>
      </c>
      <c r="E747" s="155" t="s">
        <v>1</v>
      </c>
      <c r="F747" s="156" t="s">
        <v>1183</v>
      </c>
      <c r="H747" s="157">
        <v>0.52</v>
      </c>
      <c r="I747" s="158"/>
      <c r="L747" s="154"/>
      <c r="M747" s="159"/>
      <c r="T747" s="160"/>
      <c r="AT747" s="155" t="s">
        <v>252</v>
      </c>
      <c r="AU747" s="155" t="s">
        <v>87</v>
      </c>
      <c r="AV747" s="12" t="s">
        <v>87</v>
      </c>
      <c r="AW747" s="12" t="s">
        <v>32</v>
      </c>
      <c r="AX747" s="12" t="s">
        <v>85</v>
      </c>
      <c r="AY747" s="155" t="s">
        <v>175</v>
      </c>
    </row>
    <row r="748" spans="2:65" s="1" customFormat="1" ht="21.75" customHeight="1">
      <c r="B748" s="32"/>
      <c r="C748" s="132" t="s">
        <v>1184</v>
      </c>
      <c r="D748" s="132" t="s">
        <v>178</v>
      </c>
      <c r="E748" s="133" t="s">
        <v>1185</v>
      </c>
      <c r="F748" s="134" t="s">
        <v>1186</v>
      </c>
      <c r="G748" s="135" t="s">
        <v>324</v>
      </c>
      <c r="H748" s="136">
        <v>67.875</v>
      </c>
      <c r="I748" s="137"/>
      <c r="J748" s="138">
        <f>ROUND(I748*H748,2)</f>
        <v>0</v>
      </c>
      <c r="K748" s="134" t="s">
        <v>250</v>
      </c>
      <c r="L748" s="32"/>
      <c r="M748" s="139" t="s">
        <v>1</v>
      </c>
      <c r="N748" s="140" t="s">
        <v>42</v>
      </c>
      <c r="P748" s="141">
        <f>O748*H748</f>
        <v>0</v>
      </c>
      <c r="Q748" s="141">
        <v>2.5018699999999998</v>
      </c>
      <c r="R748" s="141">
        <f>Q748*H748</f>
        <v>169.81442625</v>
      </c>
      <c r="S748" s="141">
        <v>0</v>
      </c>
      <c r="T748" s="142">
        <f>S748*H748</f>
        <v>0</v>
      </c>
      <c r="AR748" s="143" t="s">
        <v>193</v>
      </c>
      <c r="AT748" s="143" t="s">
        <v>178</v>
      </c>
      <c r="AU748" s="143" t="s">
        <v>87</v>
      </c>
      <c r="AY748" s="17" t="s">
        <v>175</v>
      </c>
      <c r="BE748" s="144">
        <f>IF(N748="základní",J748,0)</f>
        <v>0</v>
      </c>
      <c r="BF748" s="144">
        <f>IF(N748="snížená",J748,0)</f>
        <v>0</v>
      </c>
      <c r="BG748" s="144">
        <f>IF(N748="zákl. přenesená",J748,0)</f>
        <v>0</v>
      </c>
      <c r="BH748" s="144">
        <f>IF(N748="sníž. přenesená",J748,0)</f>
        <v>0</v>
      </c>
      <c r="BI748" s="144">
        <f>IF(N748="nulová",J748,0)</f>
        <v>0</v>
      </c>
      <c r="BJ748" s="17" t="s">
        <v>85</v>
      </c>
      <c r="BK748" s="144">
        <f>ROUND(I748*H748,2)</f>
        <v>0</v>
      </c>
      <c r="BL748" s="17" t="s">
        <v>193</v>
      </c>
      <c r="BM748" s="143" t="s">
        <v>1187</v>
      </c>
    </row>
    <row r="749" spans="2:65" s="12" customFormat="1">
      <c r="B749" s="154"/>
      <c r="D749" s="145" t="s">
        <v>252</v>
      </c>
      <c r="E749" s="155" t="s">
        <v>1</v>
      </c>
      <c r="F749" s="156" t="s">
        <v>1188</v>
      </c>
      <c r="H749" s="157">
        <v>60.006999999999998</v>
      </c>
      <c r="I749" s="158"/>
      <c r="L749" s="154"/>
      <c r="M749" s="159"/>
      <c r="T749" s="160"/>
      <c r="AT749" s="155" t="s">
        <v>252</v>
      </c>
      <c r="AU749" s="155" t="s">
        <v>87</v>
      </c>
      <c r="AV749" s="12" t="s">
        <v>87</v>
      </c>
      <c r="AW749" s="12" t="s">
        <v>32</v>
      </c>
      <c r="AX749" s="12" t="s">
        <v>77</v>
      </c>
      <c r="AY749" s="155" t="s">
        <v>175</v>
      </c>
    </row>
    <row r="750" spans="2:65" s="12" customFormat="1">
      <c r="B750" s="154"/>
      <c r="D750" s="145" t="s">
        <v>252</v>
      </c>
      <c r="E750" s="155" t="s">
        <v>1</v>
      </c>
      <c r="F750" s="156" t="s">
        <v>1189</v>
      </c>
      <c r="H750" s="157">
        <v>7.8680000000000003</v>
      </c>
      <c r="I750" s="158"/>
      <c r="L750" s="154"/>
      <c r="M750" s="159"/>
      <c r="T750" s="160"/>
      <c r="AT750" s="155" t="s">
        <v>252</v>
      </c>
      <c r="AU750" s="155" t="s">
        <v>87</v>
      </c>
      <c r="AV750" s="12" t="s">
        <v>87</v>
      </c>
      <c r="AW750" s="12" t="s">
        <v>32</v>
      </c>
      <c r="AX750" s="12" t="s">
        <v>77</v>
      </c>
      <c r="AY750" s="155" t="s">
        <v>175</v>
      </c>
    </row>
    <row r="751" spans="2:65" s="13" customFormat="1">
      <c r="B751" s="163"/>
      <c r="D751" s="145" t="s">
        <v>252</v>
      </c>
      <c r="E751" s="164" t="s">
        <v>1</v>
      </c>
      <c r="F751" s="165" t="s">
        <v>294</v>
      </c>
      <c r="H751" s="166">
        <v>67.875</v>
      </c>
      <c r="I751" s="167"/>
      <c r="L751" s="163"/>
      <c r="M751" s="168"/>
      <c r="T751" s="169"/>
      <c r="AT751" s="164" t="s">
        <v>252</v>
      </c>
      <c r="AU751" s="164" t="s">
        <v>87</v>
      </c>
      <c r="AV751" s="13" t="s">
        <v>193</v>
      </c>
      <c r="AW751" s="13" t="s">
        <v>32</v>
      </c>
      <c r="AX751" s="13" t="s">
        <v>85</v>
      </c>
      <c r="AY751" s="164" t="s">
        <v>175</v>
      </c>
    </row>
    <row r="752" spans="2:65" s="1" customFormat="1" ht="21.75" customHeight="1">
      <c r="B752" s="32"/>
      <c r="C752" s="132" t="s">
        <v>1190</v>
      </c>
      <c r="D752" s="132" t="s">
        <v>178</v>
      </c>
      <c r="E752" s="133" t="s">
        <v>1191</v>
      </c>
      <c r="F752" s="134" t="s">
        <v>1192</v>
      </c>
      <c r="G752" s="135" t="s">
        <v>324</v>
      </c>
      <c r="H752" s="136">
        <v>60.006999999999998</v>
      </c>
      <c r="I752" s="137"/>
      <c r="J752" s="138">
        <f>ROUND(I752*H752,2)</f>
        <v>0</v>
      </c>
      <c r="K752" s="134" t="s">
        <v>250</v>
      </c>
      <c r="L752" s="32"/>
      <c r="M752" s="139" t="s">
        <v>1</v>
      </c>
      <c r="N752" s="140" t="s">
        <v>42</v>
      </c>
      <c r="P752" s="141">
        <f>O752*H752</f>
        <v>0</v>
      </c>
      <c r="Q752" s="141">
        <v>0</v>
      </c>
      <c r="R752" s="141">
        <f>Q752*H752</f>
        <v>0</v>
      </c>
      <c r="S752" s="141">
        <v>0</v>
      </c>
      <c r="T752" s="142">
        <f>S752*H752</f>
        <v>0</v>
      </c>
      <c r="AR752" s="143" t="s">
        <v>193</v>
      </c>
      <c r="AT752" s="143" t="s">
        <v>178</v>
      </c>
      <c r="AU752" s="143" t="s">
        <v>87</v>
      </c>
      <c r="AY752" s="17" t="s">
        <v>175</v>
      </c>
      <c r="BE752" s="144">
        <f>IF(N752="základní",J752,0)</f>
        <v>0</v>
      </c>
      <c r="BF752" s="144">
        <f>IF(N752="snížená",J752,0)</f>
        <v>0</v>
      </c>
      <c r="BG752" s="144">
        <f>IF(N752="zákl. přenesená",J752,0)</f>
        <v>0</v>
      </c>
      <c r="BH752" s="144">
        <f>IF(N752="sníž. přenesená",J752,0)</f>
        <v>0</v>
      </c>
      <c r="BI752" s="144">
        <f>IF(N752="nulová",J752,0)</f>
        <v>0</v>
      </c>
      <c r="BJ752" s="17" t="s">
        <v>85</v>
      </c>
      <c r="BK752" s="144">
        <f>ROUND(I752*H752,2)</f>
        <v>0</v>
      </c>
      <c r="BL752" s="17" t="s">
        <v>193</v>
      </c>
      <c r="BM752" s="143" t="s">
        <v>1193</v>
      </c>
    </row>
    <row r="753" spans="2:65" s="1" customFormat="1" ht="16.5" customHeight="1">
      <c r="B753" s="32"/>
      <c r="C753" s="132" t="s">
        <v>1194</v>
      </c>
      <c r="D753" s="132" t="s">
        <v>178</v>
      </c>
      <c r="E753" s="133" t="s">
        <v>1195</v>
      </c>
      <c r="F753" s="134" t="s">
        <v>1196</v>
      </c>
      <c r="G753" s="135" t="s">
        <v>364</v>
      </c>
      <c r="H753" s="136">
        <v>3.5640000000000001</v>
      </c>
      <c r="I753" s="137"/>
      <c r="J753" s="138">
        <f>ROUND(I753*H753,2)</f>
        <v>0</v>
      </c>
      <c r="K753" s="134" t="s">
        <v>250</v>
      </c>
      <c r="L753" s="32"/>
      <c r="M753" s="139" t="s">
        <v>1</v>
      </c>
      <c r="N753" s="140" t="s">
        <v>42</v>
      </c>
      <c r="P753" s="141">
        <f>O753*H753</f>
        <v>0</v>
      </c>
      <c r="Q753" s="141">
        <v>1.06277</v>
      </c>
      <c r="R753" s="141">
        <f>Q753*H753</f>
        <v>3.78771228</v>
      </c>
      <c r="S753" s="141">
        <v>0</v>
      </c>
      <c r="T753" s="142">
        <f>S753*H753</f>
        <v>0</v>
      </c>
      <c r="AR753" s="143" t="s">
        <v>193</v>
      </c>
      <c r="AT753" s="143" t="s">
        <v>178</v>
      </c>
      <c r="AU753" s="143" t="s">
        <v>87</v>
      </c>
      <c r="AY753" s="17" t="s">
        <v>175</v>
      </c>
      <c r="BE753" s="144">
        <f>IF(N753="základní",J753,0)</f>
        <v>0</v>
      </c>
      <c r="BF753" s="144">
        <f>IF(N753="snížená",J753,0)</f>
        <v>0</v>
      </c>
      <c r="BG753" s="144">
        <f>IF(N753="zákl. přenesená",J753,0)</f>
        <v>0</v>
      </c>
      <c r="BH753" s="144">
        <f>IF(N753="sníž. přenesená",J753,0)</f>
        <v>0</v>
      </c>
      <c r="BI753" s="144">
        <f>IF(N753="nulová",J753,0)</f>
        <v>0</v>
      </c>
      <c r="BJ753" s="17" t="s">
        <v>85</v>
      </c>
      <c r="BK753" s="144">
        <f>ROUND(I753*H753,2)</f>
        <v>0</v>
      </c>
      <c r="BL753" s="17" t="s">
        <v>193</v>
      </c>
      <c r="BM753" s="143" t="s">
        <v>1197</v>
      </c>
    </row>
    <row r="754" spans="2:65" s="12" customFormat="1">
      <c r="B754" s="154"/>
      <c r="D754" s="145" t="s">
        <v>252</v>
      </c>
      <c r="E754" s="155" t="s">
        <v>1</v>
      </c>
      <c r="F754" s="156" t="s">
        <v>1198</v>
      </c>
      <c r="H754" s="157">
        <v>3.5640000000000001</v>
      </c>
      <c r="I754" s="158"/>
      <c r="L754" s="154"/>
      <c r="M754" s="159"/>
      <c r="T754" s="160"/>
      <c r="AT754" s="155" t="s">
        <v>252</v>
      </c>
      <c r="AU754" s="155" t="s">
        <v>87</v>
      </c>
      <c r="AV754" s="12" t="s">
        <v>87</v>
      </c>
      <c r="AW754" s="12" t="s">
        <v>32</v>
      </c>
      <c r="AX754" s="12" t="s">
        <v>85</v>
      </c>
      <c r="AY754" s="155" t="s">
        <v>175</v>
      </c>
    </row>
    <row r="755" spans="2:65" s="1" customFormat="1" ht="16.5" customHeight="1">
      <c r="B755" s="32"/>
      <c r="C755" s="132" t="s">
        <v>1199</v>
      </c>
      <c r="D755" s="132" t="s">
        <v>178</v>
      </c>
      <c r="E755" s="133" t="s">
        <v>1200</v>
      </c>
      <c r="F755" s="134" t="s">
        <v>1201</v>
      </c>
      <c r="G755" s="135" t="s">
        <v>200</v>
      </c>
      <c r="H755" s="136">
        <v>11.388</v>
      </c>
      <c r="I755" s="137"/>
      <c r="J755" s="138">
        <f>ROUND(I755*H755,2)</f>
        <v>0</v>
      </c>
      <c r="K755" s="134" t="s">
        <v>250</v>
      </c>
      <c r="L755" s="32"/>
      <c r="M755" s="139" t="s">
        <v>1</v>
      </c>
      <c r="N755" s="140" t="s">
        <v>42</v>
      </c>
      <c r="P755" s="141">
        <f>O755*H755</f>
        <v>0</v>
      </c>
      <c r="Q755" s="141">
        <v>7.4260000000000007E-2</v>
      </c>
      <c r="R755" s="141">
        <f>Q755*H755</f>
        <v>0.84567288000000007</v>
      </c>
      <c r="S755" s="141">
        <v>0</v>
      </c>
      <c r="T755" s="142">
        <f>S755*H755</f>
        <v>0</v>
      </c>
      <c r="AR755" s="143" t="s">
        <v>193</v>
      </c>
      <c r="AT755" s="143" t="s">
        <v>178</v>
      </c>
      <c r="AU755" s="143" t="s">
        <v>87</v>
      </c>
      <c r="AY755" s="17" t="s">
        <v>175</v>
      </c>
      <c r="BE755" s="144">
        <f>IF(N755="základní",J755,0)</f>
        <v>0</v>
      </c>
      <c r="BF755" s="144">
        <f>IF(N755="snížená",J755,0)</f>
        <v>0</v>
      </c>
      <c r="BG755" s="144">
        <f>IF(N755="zákl. přenesená",J755,0)</f>
        <v>0</v>
      </c>
      <c r="BH755" s="144">
        <f>IF(N755="sníž. přenesená",J755,0)</f>
        <v>0</v>
      </c>
      <c r="BI755" s="144">
        <f>IF(N755="nulová",J755,0)</f>
        <v>0</v>
      </c>
      <c r="BJ755" s="17" t="s">
        <v>85</v>
      </c>
      <c r="BK755" s="144">
        <f>ROUND(I755*H755,2)</f>
        <v>0</v>
      </c>
      <c r="BL755" s="17" t="s">
        <v>193</v>
      </c>
      <c r="BM755" s="143" t="s">
        <v>1202</v>
      </c>
    </row>
    <row r="756" spans="2:65" s="14" customFormat="1">
      <c r="B756" s="170"/>
      <c r="D756" s="145" t="s">
        <v>252</v>
      </c>
      <c r="E756" s="171" t="s">
        <v>1</v>
      </c>
      <c r="F756" s="172" t="s">
        <v>1203</v>
      </c>
      <c r="H756" s="171" t="s">
        <v>1</v>
      </c>
      <c r="I756" s="173"/>
      <c r="L756" s="170"/>
      <c r="M756" s="174"/>
      <c r="T756" s="175"/>
      <c r="AT756" s="171" t="s">
        <v>252</v>
      </c>
      <c r="AU756" s="171" t="s">
        <v>87</v>
      </c>
      <c r="AV756" s="14" t="s">
        <v>85</v>
      </c>
      <c r="AW756" s="14" t="s">
        <v>32</v>
      </c>
      <c r="AX756" s="14" t="s">
        <v>77</v>
      </c>
      <c r="AY756" s="171" t="s">
        <v>175</v>
      </c>
    </row>
    <row r="757" spans="2:65" s="12" customFormat="1">
      <c r="B757" s="154"/>
      <c r="D757" s="145" t="s">
        <v>252</v>
      </c>
      <c r="E757" s="155" t="s">
        <v>1</v>
      </c>
      <c r="F757" s="156" t="s">
        <v>1204</v>
      </c>
      <c r="H757" s="157">
        <v>2.016</v>
      </c>
      <c r="I757" s="158"/>
      <c r="L757" s="154"/>
      <c r="M757" s="159"/>
      <c r="T757" s="160"/>
      <c r="AT757" s="155" t="s">
        <v>252</v>
      </c>
      <c r="AU757" s="155" t="s">
        <v>87</v>
      </c>
      <c r="AV757" s="12" t="s">
        <v>87</v>
      </c>
      <c r="AW757" s="12" t="s">
        <v>32</v>
      </c>
      <c r="AX757" s="12" t="s">
        <v>77</v>
      </c>
      <c r="AY757" s="155" t="s">
        <v>175</v>
      </c>
    </row>
    <row r="758" spans="2:65" s="12" customFormat="1">
      <c r="B758" s="154"/>
      <c r="D758" s="145" t="s">
        <v>252</v>
      </c>
      <c r="E758" s="155" t="s">
        <v>1</v>
      </c>
      <c r="F758" s="156" t="s">
        <v>1205</v>
      </c>
      <c r="H758" s="157">
        <v>0.192</v>
      </c>
      <c r="I758" s="158"/>
      <c r="L758" s="154"/>
      <c r="M758" s="159"/>
      <c r="T758" s="160"/>
      <c r="AT758" s="155" t="s">
        <v>252</v>
      </c>
      <c r="AU758" s="155" t="s">
        <v>87</v>
      </c>
      <c r="AV758" s="12" t="s">
        <v>87</v>
      </c>
      <c r="AW758" s="12" t="s">
        <v>32</v>
      </c>
      <c r="AX758" s="12" t="s">
        <v>77</v>
      </c>
      <c r="AY758" s="155" t="s">
        <v>175</v>
      </c>
    </row>
    <row r="759" spans="2:65" s="12" customFormat="1">
      <c r="B759" s="154"/>
      <c r="D759" s="145" t="s">
        <v>252</v>
      </c>
      <c r="E759" s="155" t="s">
        <v>1</v>
      </c>
      <c r="F759" s="156" t="s">
        <v>1206</v>
      </c>
      <c r="H759" s="157">
        <v>0.54</v>
      </c>
      <c r="I759" s="158"/>
      <c r="L759" s="154"/>
      <c r="M759" s="159"/>
      <c r="T759" s="160"/>
      <c r="AT759" s="155" t="s">
        <v>252</v>
      </c>
      <c r="AU759" s="155" t="s">
        <v>87</v>
      </c>
      <c r="AV759" s="12" t="s">
        <v>87</v>
      </c>
      <c r="AW759" s="12" t="s">
        <v>32</v>
      </c>
      <c r="AX759" s="12" t="s">
        <v>77</v>
      </c>
      <c r="AY759" s="155" t="s">
        <v>175</v>
      </c>
    </row>
    <row r="760" spans="2:65" s="12" customFormat="1">
      <c r="B760" s="154"/>
      <c r="D760" s="145" t="s">
        <v>252</v>
      </c>
      <c r="E760" s="155" t="s">
        <v>1</v>
      </c>
      <c r="F760" s="156" t="s">
        <v>1207</v>
      </c>
      <c r="H760" s="157">
        <v>0.36</v>
      </c>
      <c r="I760" s="158"/>
      <c r="L760" s="154"/>
      <c r="M760" s="159"/>
      <c r="T760" s="160"/>
      <c r="AT760" s="155" t="s">
        <v>252</v>
      </c>
      <c r="AU760" s="155" t="s">
        <v>87</v>
      </c>
      <c r="AV760" s="12" t="s">
        <v>87</v>
      </c>
      <c r="AW760" s="12" t="s">
        <v>32</v>
      </c>
      <c r="AX760" s="12" t="s">
        <v>77</v>
      </c>
      <c r="AY760" s="155" t="s">
        <v>175</v>
      </c>
    </row>
    <row r="761" spans="2:65" s="12" customFormat="1">
      <c r="B761" s="154"/>
      <c r="D761" s="145" t="s">
        <v>252</v>
      </c>
      <c r="E761" s="155" t="s">
        <v>1</v>
      </c>
      <c r="F761" s="156" t="s">
        <v>1208</v>
      </c>
      <c r="H761" s="157">
        <v>6.24</v>
      </c>
      <c r="I761" s="158"/>
      <c r="L761" s="154"/>
      <c r="M761" s="159"/>
      <c r="T761" s="160"/>
      <c r="AT761" s="155" t="s">
        <v>252</v>
      </c>
      <c r="AU761" s="155" t="s">
        <v>87</v>
      </c>
      <c r="AV761" s="12" t="s">
        <v>87</v>
      </c>
      <c r="AW761" s="12" t="s">
        <v>32</v>
      </c>
      <c r="AX761" s="12" t="s">
        <v>77</v>
      </c>
      <c r="AY761" s="155" t="s">
        <v>175</v>
      </c>
    </row>
    <row r="762" spans="2:65" s="12" customFormat="1">
      <c r="B762" s="154"/>
      <c r="D762" s="145" t="s">
        <v>252</v>
      </c>
      <c r="E762" s="155" t="s">
        <v>1</v>
      </c>
      <c r="F762" s="156" t="s">
        <v>1209</v>
      </c>
      <c r="H762" s="157">
        <v>2.04</v>
      </c>
      <c r="I762" s="158"/>
      <c r="L762" s="154"/>
      <c r="M762" s="159"/>
      <c r="T762" s="160"/>
      <c r="AT762" s="155" t="s">
        <v>252</v>
      </c>
      <c r="AU762" s="155" t="s">
        <v>87</v>
      </c>
      <c r="AV762" s="12" t="s">
        <v>87</v>
      </c>
      <c r="AW762" s="12" t="s">
        <v>32</v>
      </c>
      <c r="AX762" s="12" t="s">
        <v>77</v>
      </c>
      <c r="AY762" s="155" t="s">
        <v>175</v>
      </c>
    </row>
    <row r="763" spans="2:65" s="13" customFormat="1">
      <c r="B763" s="163"/>
      <c r="D763" s="145" t="s">
        <v>252</v>
      </c>
      <c r="E763" s="164" t="s">
        <v>1</v>
      </c>
      <c r="F763" s="165" t="s">
        <v>294</v>
      </c>
      <c r="H763" s="166">
        <v>11.388000000000002</v>
      </c>
      <c r="I763" s="167"/>
      <c r="L763" s="163"/>
      <c r="M763" s="168"/>
      <c r="T763" s="169"/>
      <c r="AT763" s="164" t="s">
        <v>252</v>
      </c>
      <c r="AU763" s="164" t="s">
        <v>87</v>
      </c>
      <c r="AV763" s="13" t="s">
        <v>193</v>
      </c>
      <c r="AW763" s="13" t="s">
        <v>32</v>
      </c>
      <c r="AX763" s="13" t="s">
        <v>85</v>
      </c>
      <c r="AY763" s="164" t="s">
        <v>175</v>
      </c>
    </row>
    <row r="764" spans="2:65" s="1" customFormat="1" ht="16.5" customHeight="1">
      <c r="B764" s="32"/>
      <c r="C764" s="132" t="s">
        <v>1210</v>
      </c>
      <c r="D764" s="132" t="s">
        <v>178</v>
      </c>
      <c r="E764" s="133" t="s">
        <v>1211</v>
      </c>
      <c r="F764" s="134" t="s">
        <v>1212</v>
      </c>
      <c r="G764" s="135" t="s">
        <v>200</v>
      </c>
      <c r="H764" s="136">
        <v>606.56500000000005</v>
      </c>
      <c r="I764" s="137"/>
      <c r="J764" s="138">
        <f>ROUND(I764*H764,2)</f>
        <v>0</v>
      </c>
      <c r="K764" s="134" t="s">
        <v>250</v>
      </c>
      <c r="L764" s="32"/>
      <c r="M764" s="139" t="s">
        <v>1</v>
      </c>
      <c r="N764" s="140" t="s">
        <v>42</v>
      </c>
      <c r="P764" s="141">
        <f>O764*H764</f>
        <v>0</v>
      </c>
      <c r="Q764" s="141">
        <v>0.1231</v>
      </c>
      <c r="R764" s="141">
        <f>Q764*H764</f>
        <v>74.668151500000008</v>
      </c>
      <c r="S764" s="141">
        <v>0</v>
      </c>
      <c r="T764" s="142">
        <f>S764*H764</f>
        <v>0</v>
      </c>
      <c r="AR764" s="143" t="s">
        <v>193</v>
      </c>
      <c r="AT764" s="143" t="s">
        <v>178</v>
      </c>
      <c r="AU764" s="143" t="s">
        <v>87</v>
      </c>
      <c r="AY764" s="17" t="s">
        <v>175</v>
      </c>
      <c r="BE764" s="144">
        <f>IF(N764="základní",J764,0)</f>
        <v>0</v>
      </c>
      <c r="BF764" s="144">
        <f>IF(N764="snížená",J764,0)</f>
        <v>0</v>
      </c>
      <c r="BG764" s="144">
        <f>IF(N764="zákl. přenesená",J764,0)</f>
        <v>0</v>
      </c>
      <c r="BH764" s="144">
        <f>IF(N764="sníž. přenesená",J764,0)</f>
        <v>0</v>
      </c>
      <c r="BI764" s="144">
        <f>IF(N764="nulová",J764,0)</f>
        <v>0</v>
      </c>
      <c r="BJ764" s="17" t="s">
        <v>85</v>
      </c>
      <c r="BK764" s="144">
        <f>ROUND(I764*H764,2)</f>
        <v>0</v>
      </c>
      <c r="BL764" s="17" t="s">
        <v>193</v>
      </c>
      <c r="BM764" s="143" t="s">
        <v>1213</v>
      </c>
    </row>
    <row r="765" spans="2:65" s="12" customFormat="1">
      <c r="B765" s="154"/>
      <c r="D765" s="145" t="s">
        <v>252</v>
      </c>
      <c r="E765" s="155" t="s">
        <v>1</v>
      </c>
      <c r="F765" s="156" t="s">
        <v>1214</v>
      </c>
      <c r="H765" s="157">
        <v>606.56500000000005</v>
      </c>
      <c r="I765" s="158"/>
      <c r="L765" s="154"/>
      <c r="M765" s="159"/>
      <c r="T765" s="160"/>
      <c r="AT765" s="155" t="s">
        <v>252</v>
      </c>
      <c r="AU765" s="155" t="s">
        <v>87</v>
      </c>
      <c r="AV765" s="12" t="s">
        <v>87</v>
      </c>
      <c r="AW765" s="12" t="s">
        <v>32</v>
      </c>
      <c r="AX765" s="12" t="s">
        <v>85</v>
      </c>
      <c r="AY765" s="155" t="s">
        <v>175</v>
      </c>
    </row>
    <row r="766" spans="2:65" s="1" customFormat="1" ht="16.5" customHeight="1">
      <c r="B766" s="32"/>
      <c r="C766" s="132" t="s">
        <v>1215</v>
      </c>
      <c r="D766" s="132" t="s">
        <v>178</v>
      </c>
      <c r="E766" s="133" t="s">
        <v>1216</v>
      </c>
      <c r="F766" s="134" t="s">
        <v>1217</v>
      </c>
      <c r="G766" s="135" t="s">
        <v>200</v>
      </c>
      <c r="H766" s="136">
        <v>707.07</v>
      </c>
      <c r="I766" s="137"/>
      <c r="J766" s="138">
        <f>ROUND(I766*H766,2)</f>
        <v>0</v>
      </c>
      <c r="K766" s="134" t="s">
        <v>1</v>
      </c>
      <c r="L766" s="32"/>
      <c r="M766" s="139" t="s">
        <v>1</v>
      </c>
      <c r="N766" s="140" t="s">
        <v>42</v>
      </c>
      <c r="P766" s="141">
        <f>O766*H766</f>
        <v>0</v>
      </c>
      <c r="Q766" s="141">
        <v>0.11</v>
      </c>
      <c r="R766" s="141">
        <f>Q766*H766</f>
        <v>77.77770000000001</v>
      </c>
      <c r="S766" s="141">
        <v>0</v>
      </c>
      <c r="T766" s="142">
        <f>S766*H766</f>
        <v>0</v>
      </c>
      <c r="AR766" s="143" t="s">
        <v>193</v>
      </c>
      <c r="AT766" s="143" t="s">
        <v>178</v>
      </c>
      <c r="AU766" s="143" t="s">
        <v>87</v>
      </c>
      <c r="AY766" s="17" t="s">
        <v>175</v>
      </c>
      <c r="BE766" s="144">
        <f>IF(N766="základní",J766,0)</f>
        <v>0</v>
      </c>
      <c r="BF766" s="144">
        <f>IF(N766="snížená",J766,0)</f>
        <v>0</v>
      </c>
      <c r="BG766" s="144">
        <f>IF(N766="zákl. přenesená",J766,0)</f>
        <v>0</v>
      </c>
      <c r="BH766" s="144">
        <f>IF(N766="sníž. přenesená",J766,0)</f>
        <v>0</v>
      </c>
      <c r="BI766" s="144">
        <f>IF(N766="nulová",J766,0)</f>
        <v>0</v>
      </c>
      <c r="BJ766" s="17" t="s">
        <v>85</v>
      </c>
      <c r="BK766" s="144">
        <f>ROUND(I766*H766,2)</f>
        <v>0</v>
      </c>
      <c r="BL766" s="17" t="s">
        <v>193</v>
      </c>
      <c r="BM766" s="143" t="s">
        <v>1218</v>
      </c>
    </row>
    <row r="767" spans="2:65" s="1" customFormat="1" ht="19.5">
      <c r="B767" s="32"/>
      <c r="D767" s="145" t="s">
        <v>196</v>
      </c>
      <c r="F767" s="146" t="s">
        <v>1219</v>
      </c>
      <c r="I767" s="147"/>
      <c r="L767" s="32"/>
      <c r="M767" s="148"/>
      <c r="T767" s="56"/>
      <c r="AT767" s="17" t="s">
        <v>196</v>
      </c>
      <c r="AU767" s="17" t="s">
        <v>87</v>
      </c>
    </row>
    <row r="768" spans="2:65" s="12" customFormat="1">
      <c r="B768" s="154"/>
      <c r="D768" s="145" t="s">
        <v>252</v>
      </c>
      <c r="E768" s="155" t="s">
        <v>1</v>
      </c>
      <c r="F768" s="156" t="s">
        <v>1220</v>
      </c>
      <c r="H768" s="157">
        <v>707.07</v>
      </c>
      <c r="I768" s="158"/>
      <c r="L768" s="154"/>
      <c r="M768" s="159"/>
      <c r="T768" s="160"/>
      <c r="AT768" s="155" t="s">
        <v>252</v>
      </c>
      <c r="AU768" s="155" t="s">
        <v>87</v>
      </c>
      <c r="AV768" s="12" t="s">
        <v>87</v>
      </c>
      <c r="AW768" s="12" t="s">
        <v>32</v>
      </c>
      <c r="AX768" s="12" t="s">
        <v>85</v>
      </c>
      <c r="AY768" s="155" t="s">
        <v>175</v>
      </c>
    </row>
    <row r="769" spans="2:65" s="1" customFormat="1" ht="16.5" customHeight="1">
      <c r="B769" s="32"/>
      <c r="C769" s="132" t="s">
        <v>1221</v>
      </c>
      <c r="D769" s="132" t="s">
        <v>178</v>
      </c>
      <c r="E769" s="133" t="s">
        <v>1222</v>
      </c>
      <c r="F769" s="134" t="s">
        <v>1223</v>
      </c>
      <c r="G769" s="135" t="s">
        <v>200</v>
      </c>
      <c r="H769" s="136">
        <v>313.73</v>
      </c>
      <c r="I769" s="137"/>
      <c r="J769" s="138">
        <f>ROUND(I769*H769,2)</f>
        <v>0</v>
      </c>
      <c r="K769" s="134" t="s">
        <v>1</v>
      </c>
      <c r="L769" s="32"/>
      <c r="M769" s="139" t="s">
        <v>1</v>
      </c>
      <c r="N769" s="140" t="s">
        <v>42</v>
      </c>
      <c r="P769" s="141">
        <f>O769*H769</f>
        <v>0</v>
      </c>
      <c r="Q769" s="141">
        <v>0.11</v>
      </c>
      <c r="R769" s="141">
        <f>Q769*H769</f>
        <v>34.510300000000001</v>
      </c>
      <c r="S769" s="141">
        <v>0</v>
      </c>
      <c r="T769" s="142">
        <f>S769*H769</f>
        <v>0</v>
      </c>
      <c r="AR769" s="143" t="s">
        <v>193</v>
      </c>
      <c r="AT769" s="143" t="s">
        <v>178</v>
      </c>
      <c r="AU769" s="143" t="s">
        <v>87</v>
      </c>
      <c r="AY769" s="17" t="s">
        <v>175</v>
      </c>
      <c r="BE769" s="144">
        <f>IF(N769="základní",J769,0)</f>
        <v>0</v>
      </c>
      <c r="BF769" s="144">
        <f>IF(N769="snížená",J769,0)</f>
        <v>0</v>
      </c>
      <c r="BG769" s="144">
        <f>IF(N769="zákl. přenesená",J769,0)</f>
        <v>0</v>
      </c>
      <c r="BH769" s="144">
        <f>IF(N769="sníž. přenesená",J769,0)</f>
        <v>0</v>
      </c>
      <c r="BI769" s="144">
        <f>IF(N769="nulová",J769,0)</f>
        <v>0</v>
      </c>
      <c r="BJ769" s="17" t="s">
        <v>85</v>
      </c>
      <c r="BK769" s="144">
        <f>ROUND(I769*H769,2)</f>
        <v>0</v>
      </c>
      <c r="BL769" s="17" t="s">
        <v>193</v>
      </c>
      <c r="BM769" s="143" t="s">
        <v>1224</v>
      </c>
    </row>
    <row r="770" spans="2:65" s="1" customFormat="1" ht="19.5">
      <c r="B770" s="32"/>
      <c r="D770" s="145" t="s">
        <v>196</v>
      </c>
      <c r="F770" s="146" t="s">
        <v>1219</v>
      </c>
      <c r="I770" s="147"/>
      <c r="L770" s="32"/>
      <c r="M770" s="148"/>
      <c r="T770" s="56"/>
      <c r="AT770" s="17" t="s">
        <v>196</v>
      </c>
      <c r="AU770" s="17" t="s">
        <v>87</v>
      </c>
    </row>
    <row r="771" spans="2:65" s="12" customFormat="1">
      <c r="B771" s="154"/>
      <c r="D771" s="145" t="s">
        <v>252</v>
      </c>
      <c r="E771" s="155" t="s">
        <v>1</v>
      </c>
      <c r="F771" s="156" t="s">
        <v>1225</v>
      </c>
      <c r="H771" s="157">
        <v>313.73</v>
      </c>
      <c r="I771" s="158"/>
      <c r="L771" s="154"/>
      <c r="M771" s="159"/>
      <c r="T771" s="160"/>
      <c r="AT771" s="155" t="s">
        <v>252</v>
      </c>
      <c r="AU771" s="155" t="s">
        <v>87</v>
      </c>
      <c r="AV771" s="12" t="s">
        <v>87</v>
      </c>
      <c r="AW771" s="12" t="s">
        <v>32</v>
      </c>
      <c r="AX771" s="12" t="s">
        <v>85</v>
      </c>
      <c r="AY771" s="155" t="s">
        <v>175</v>
      </c>
    </row>
    <row r="772" spans="2:65" s="1" customFormat="1" ht="16.5" customHeight="1">
      <c r="B772" s="32"/>
      <c r="C772" s="132" t="s">
        <v>1226</v>
      </c>
      <c r="D772" s="132" t="s">
        <v>178</v>
      </c>
      <c r="E772" s="133" t="s">
        <v>1227</v>
      </c>
      <c r="F772" s="134" t="s">
        <v>1228</v>
      </c>
      <c r="G772" s="135" t="s">
        <v>200</v>
      </c>
      <c r="H772" s="136">
        <v>31.47</v>
      </c>
      <c r="I772" s="137"/>
      <c r="J772" s="138">
        <f>ROUND(I772*H772,2)</f>
        <v>0</v>
      </c>
      <c r="K772" s="134" t="s">
        <v>1</v>
      </c>
      <c r="L772" s="32"/>
      <c r="M772" s="139" t="s">
        <v>1</v>
      </c>
      <c r="N772" s="140" t="s">
        <v>42</v>
      </c>
      <c r="P772" s="141">
        <f>O772*H772</f>
        <v>0</v>
      </c>
      <c r="Q772" s="141">
        <v>0.11</v>
      </c>
      <c r="R772" s="141">
        <f>Q772*H772</f>
        <v>3.4617</v>
      </c>
      <c r="S772" s="141">
        <v>0</v>
      </c>
      <c r="T772" s="142">
        <f>S772*H772</f>
        <v>0</v>
      </c>
      <c r="AR772" s="143" t="s">
        <v>193</v>
      </c>
      <c r="AT772" s="143" t="s">
        <v>178</v>
      </c>
      <c r="AU772" s="143" t="s">
        <v>87</v>
      </c>
      <c r="AY772" s="17" t="s">
        <v>175</v>
      </c>
      <c r="BE772" s="144">
        <f>IF(N772="základní",J772,0)</f>
        <v>0</v>
      </c>
      <c r="BF772" s="144">
        <f>IF(N772="snížená",J772,0)</f>
        <v>0</v>
      </c>
      <c r="BG772" s="144">
        <f>IF(N772="zákl. přenesená",J772,0)</f>
        <v>0</v>
      </c>
      <c r="BH772" s="144">
        <f>IF(N772="sníž. přenesená",J772,0)</f>
        <v>0</v>
      </c>
      <c r="BI772" s="144">
        <f>IF(N772="nulová",J772,0)</f>
        <v>0</v>
      </c>
      <c r="BJ772" s="17" t="s">
        <v>85</v>
      </c>
      <c r="BK772" s="144">
        <f>ROUND(I772*H772,2)</f>
        <v>0</v>
      </c>
      <c r="BL772" s="17" t="s">
        <v>193</v>
      </c>
      <c r="BM772" s="143" t="s">
        <v>1229</v>
      </c>
    </row>
    <row r="773" spans="2:65" s="1" customFormat="1" ht="19.5">
      <c r="B773" s="32"/>
      <c r="D773" s="145" t="s">
        <v>196</v>
      </c>
      <c r="F773" s="146" t="s">
        <v>1219</v>
      </c>
      <c r="I773" s="147"/>
      <c r="L773" s="32"/>
      <c r="M773" s="148"/>
      <c r="T773" s="56"/>
      <c r="AT773" s="17" t="s">
        <v>196</v>
      </c>
      <c r="AU773" s="17" t="s">
        <v>87</v>
      </c>
    </row>
    <row r="774" spans="2:65" s="12" customFormat="1">
      <c r="B774" s="154"/>
      <c r="D774" s="145" t="s">
        <v>252</v>
      </c>
      <c r="E774" s="155" t="s">
        <v>1</v>
      </c>
      <c r="F774" s="156" t="s">
        <v>412</v>
      </c>
      <c r="H774" s="157">
        <v>31.47</v>
      </c>
      <c r="I774" s="158"/>
      <c r="L774" s="154"/>
      <c r="M774" s="159"/>
      <c r="T774" s="160"/>
      <c r="AT774" s="155" t="s">
        <v>252</v>
      </c>
      <c r="AU774" s="155" t="s">
        <v>87</v>
      </c>
      <c r="AV774" s="12" t="s">
        <v>87</v>
      </c>
      <c r="AW774" s="12" t="s">
        <v>32</v>
      </c>
      <c r="AX774" s="12" t="s">
        <v>85</v>
      </c>
      <c r="AY774" s="155" t="s">
        <v>175</v>
      </c>
    </row>
    <row r="775" spans="2:65" s="1" customFormat="1" ht="16.5" customHeight="1">
      <c r="B775" s="32"/>
      <c r="C775" s="132" t="s">
        <v>1230</v>
      </c>
      <c r="D775" s="132" t="s">
        <v>178</v>
      </c>
      <c r="E775" s="133" t="s">
        <v>1231</v>
      </c>
      <c r="F775" s="134" t="s">
        <v>1232</v>
      </c>
      <c r="G775" s="135" t="s">
        <v>200</v>
      </c>
      <c r="H775" s="136">
        <v>2.7</v>
      </c>
      <c r="I775" s="137"/>
      <c r="J775" s="138">
        <f>ROUND(I775*H775,2)</f>
        <v>0</v>
      </c>
      <c r="K775" s="134" t="s">
        <v>1</v>
      </c>
      <c r="L775" s="32"/>
      <c r="M775" s="139" t="s">
        <v>1</v>
      </c>
      <c r="N775" s="140" t="s">
        <v>42</v>
      </c>
      <c r="P775" s="141">
        <f>O775*H775</f>
        <v>0</v>
      </c>
      <c r="Q775" s="141">
        <v>0.11</v>
      </c>
      <c r="R775" s="141">
        <f>Q775*H775</f>
        <v>0.29700000000000004</v>
      </c>
      <c r="S775" s="141">
        <v>0</v>
      </c>
      <c r="T775" s="142">
        <f>S775*H775</f>
        <v>0</v>
      </c>
      <c r="AR775" s="143" t="s">
        <v>193</v>
      </c>
      <c r="AT775" s="143" t="s">
        <v>178</v>
      </c>
      <c r="AU775" s="143" t="s">
        <v>87</v>
      </c>
      <c r="AY775" s="17" t="s">
        <v>175</v>
      </c>
      <c r="BE775" s="144">
        <f>IF(N775="základní",J775,0)</f>
        <v>0</v>
      </c>
      <c r="BF775" s="144">
        <f>IF(N775="snížená",J775,0)</f>
        <v>0</v>
      </c>
      <c r="BG775" s="144">
        <f>IF(N775="zákl. přenesená",J775,0)</f>
        <v>0</v>
      </c>
      <c r="BH775" s="144">
        <f>IF(N775="sníž. přenesená",J775,0)</f>
        <v>0</v>
      </c>
      <c r="BI775" s="144">
        <f>IF(N775="nulová",J775,0)</f>
        <v>0</v>
      </c>
      <c r="BJ775" s="17" t="s">
        <v>85</v>
      </c>
      <c r="BK775" s="144">
        <f>ROUND(I775*H775,2)</f>
        <v>0</v>
      </c>
      <c r="BL775" s="17" t="s">
        <v>193</v>
      </c>
      <c r="BM775" s="143" t="s">
        <v>1233</v>
      </c>
    </row>
    <row r="776" spans="2:65" s="12" customFormat="1">
      <c r="B776" s="154"/>
      <c r="D776" s="145" t="s">
        <v>252</v>
      </c>
      <c r="E776" s="155" t="s">
        <v>1</v>
      </c>
      <c r="F776" s="156" t="s">
        <v>423</v>
      </c>
      <c r="H776" s="157">
        <v>2.7</v>
      </c>
      <c r="I776" s="158"/>
      <c r="L776" s="154"/>
      <c r="M776" s="159"/>
      <c r="T776" s="160"/>
      <c r="AT776" s="155" t="s">
        <v>252</v>
      </c>
      <c r="AU776" s="155" t="s">
        <v>87</v>
      </c>
      <c r="AV776" s="12" t="s">
        <v>87</v>
      </c>
      <c r="AW776" s="12" t="s">
        <v>32</v>
      </c>
      <c r="AX776" s="12" t="s">
        <v>85</v>
      </c>
      <c r="AY776" s="155" t="s">
        <v>175</v>
      </c>
    </row>
    <row r="777" spans="2:65" s="1" customFormat="1" ht="16.5" customHeight="1">
      <c r="B777" s="32"/>
      <c r="C777" s="132" t="s">
        <v>1234</v>
      </c>
      <c r="D777" s="132" t="s">
        <v>178</v>
      </c>
      <c r="E777" s="133" t="s">
        <v>1235</v>
      </c>
      <c r="F777" s="134" t="s">
        <v>1236</v>
      </c>
      <c r="G777" s="135" t="s">
        <v>219</v>
      </c>
      <c r="H777" s="136">
        <v>23</v>
      </c>
      <c r="I777" s="137"/>
      <c r="J777" s="138">
        <f t="shared" ref="J777:J789" si="20">ROUND(I777*H777,2)</f>
        <v>0</v>
      </c>
      <c r="K777" s="134" t="s">
        <v>250</v>
      </c>
      <c r="L777" s="32"/>
      <c r="M777" s="139" t="s">
        <v>1</v>
      </c>
      <c r="N777" s="140" t="s">
        <v>42</v>
      </c>
      <c r="P777" s="141">
        <f t="shared" ref="P777:P789" si="21">O777*H777</f>
        <v>0</v>
      </c>
      <c r="Q777" s="141">
        <v>4.8000000000000001E-4</v>
      </c>
      <c r="R777" s="141">
        <f t="shared" ref="R777:R789" si="22">Q777*H777</f>
        <v>1.1039999999999999E-2</v>
      </c>
      <c r="S777" s="141">
        <v>0</v>
      </c>
      <c r="T777" s="142">
        <f t="shared" ref="T777:T789" si="23">S777*H777</f>
        <v>0</v>
      </c>
      <c r="AR777" s="143" t="s">
        <v>193</v>
      </c>
      <c r="AT777" s="143" t="s">
        <v>178</v>
      </c>
      <c r="AU777" s="143" t="s">
        <v>87</v>
      </c>
      <c r="AY777" s="17" t="s">
        <v>175</v>
      </c>
      <c r="BE777" s="144">
        <f t="shared" ref="BE777:BE789" si="24">IF(N777="základní",J777,0)</f>
        <v>0</v>
      </c>
      <c r="BF777" s="144">
        <f t="shared" ref="BF777:BF789" si="25">IF(N777="snížená",J777,0)</f>
        <v>0</v>
      </c>
      <c r="BG777" s="144">
        <f t="shared" ref="BG777:BG789" si="26">IF(N777="zákl. přenesená",J777,0)</f>
        <v>0</v>
      </c>
      <c r="BH777" s="144">
        <f t="shared" ref="BH777:BH789" si="27">IF(N777="sníž. přenesená",J777,0)</f>
        <v>0</v>
      </c>
      <c r="BI777" s="144">
        <f t="shared" ref="BI777:BI789" si="28">IF(N777="nulová",J777,0)</f>
        <v>0</v>
      </c>
      <c r="BJ777" s="17" t="s">
        <v>85</v>
      </c>
      <c r="BK777" s="144">
        <f t="shared" ref="BK777:BK789" si="29">ROUND(I777*H777,2)</f>
        <v>0</v>
      </c>
      <c r="BL777" s="17" t="s">
        <v>193</v>
      </c>
      <c r="BM777" s="143" t="s">
        <v>1237</v>
      </c>
    </row>
    <row r="778" spans="2:65" s="1" customFormat="1" ht="24.2" customHeight="1">
      <c r="B778" s="32"/>
      <c r="C778" s="184" t="s">
        <v>1238</v>
      </c>
      <c r="D778" s="184" t="s">
        <v>1046</v>
      </c>
      <c r="E778" s="185" t="s">
        <v>1239</v>
      </c>
      <c r="F778" s="186" t="s">
        <v>1240</v>
      </c>
      <c r="G778" s="187" t="s">
        <v>219</v>
      </c>
      <c r="H778" s="188">
        <v>10</v>
      </c>
      <c r="I778" s="189"/>
      <c r="J778" s="190">
        <f t="shared" si="20"/>
        <v>0</v>
      </c>
      <c r="K778" s="186" t="s">
        <v>1</v>
      </c>
      <c r="L778" s="191"/>
      <c r="M778" s="192" t="s">
        <v>1</v>
      </c>
      <c r="N778" s="193" t="s">
        <v>42</v>
      </c>
      <c r="P778" s="141">
        <f t="shared" si="21"/>
        <v>0</v>
      </c>
      <c r="Q778" s="141">
        <v>1.272E-2</v>
      </c>
      <c r="R778" s="141">
        <f t="shared" si="22"/>
        <v>0.12720000000000001</v>
      </c>
      <c r="S778" s="141">
        <v>0</v>
      </c>
      <c r="T778" s="142">
        <f t="shared" si="23"/>
        <v>0</v>
      </c>
      <c r="AR778" s="143" t="s">
        <v>212</v>
      </c>
      <c r="AT778" s="143" t="s">
        <v>1046</v>
      </c>
      <c r="AU778" s="143" t="s">
        <v>87</v>
      </c>
      <c r="AY778" s="17" t="s">
        <v>175</v>
      </c>
      <c r="BE778" s="144">
        <f t="shared" si="24"/>
        <v>0</v>
      </c>
      <c r="BF778" s="144">
        <f t="shared" si="25"/>
        <v>0</v>
      </c>
      <c r="BG778" s="144">
        <f t="shared" si="26"/>
        <v>0</v>
      </c>
      <c r="BH778" s="144">
        <f t="shared" si="27"/>
        <v>0</v>
      </c>
      <c r="BI778" s="144">
        <f t="shared" si="28"/>
        <v>0</v>
      </c>
      <c r="BJ778" s="17" t="s">
        <v>85</v>
      </c>
      <c r="BK778" s="144">
        <f t="shared" si="29"/>
        <v>0</v>
      </c>
      <c r="BL778" s="17" t="s">
        <v>193</v>
      </c>
      <c r="BM778" s="143" t="s">
        <v>1241</v>
      </c>
    </row>
    <row r="779" spans="2:65" s="1" customFormat="1" ht="24.2" customHeight="1">
      <c r="B779" s="32"/>
      <c r="C779" s="184" t="s">
        <v>1242</v>
      </c>
      <c r="D779" s="184" t="s">
        <v>1046</v>
      </c>
      <c r="E779" s="185" t="s">
        <v>1243</v>
      </c>
      <c r="F779" s="186" t="s">
        <v>1244</v>
      </c>
      <c r="G779" s="187" t="s">
        <v>219</v>
      </c>
      <c r="H779" s="188">
        <v>5</v>
      </c>
      <c r="I779" s="189"/>
      <c r="J779" s="190">
        <f t="shared" si="20"/>
        <v>0</v>
      </c>
      <c r="K779" s="186" t="s">
        <v>1</v>
      </c>
      <c r="L779" s="191"/>
      <c r="M779" s="192" t="s">
        <v>1</v>
      </c>
      <c r="N779" s="193" t="s">
        <v>42</v>
      </c>
      <c r="P779" s="141">
        <f t="shared" si="21"/>
        <v>0</v>
      </c>
      <c r="Q779" s="141">
        <v>1.272E-2</v>
      </c>
      <c r="R779" s="141">
        <f t="shared" si="22"/>
        <v>6.3600000000000004E-2</v>
      </c>
      <c r="S779" s="141">
        <v>0</v>
      </c>
      <c r="T779" s="142">
        <f t="shared" si="23"/>
        <v>0</v>
      </c>
      <c r="AR779" s="143" t="s">
        <v>212</v>
      </c>
      <c r="AT779" s="143" t="s">
        <v>1046</v>
      </c>
      <c r="AU779" s="143" t="s">
        <v>87</v>
      </c>
      <c r="AY779" s="17" t="s">
        <v>175</v>
      </c>
      <c r="BE779" s="144">
        <f t="shared" si="24"/>
        <v>0</v>
      </c>
      <c r="BF779" s="144">
        <f t="shared" si="25"/>
        <v>0</v>
      </c>
      <c r="BG779" s="144">
        <f t="shared" si="26"/>
        <v>0</v>
      </c>
      <c r="BH779" s="144">
        <f t="shared" si="27"/>
        <v>0</v>
      </c>
      <c r="BI779" s="144">
        <f t="shared" si="28"/>
        <v>0</v>
      </c>
      <c r="BJ779" s="17" t="s">
        <v>85</v>
      </c>
      <c r="BK779" s="144">
        <f t="shared" si="29"/>
        <v>0</v>
      </c>
      <c r="BL779" s="17" t="s">
        <v>193</v>
      </c>
      <c r="BM779" s="143" t="s">
        <v>1245</v>
      </c>
    </row>
    <row r="780" spans="2:65" s="1" customFormat="1" ht="24.2" customHeight="1">
      <c r="B780" s="32"/>
      <c r="C780" s="184" t="s">
        <v>1246</v>
      </c>
      <c r="D780" s="184" t="s">
        <v>1046</v>
      </c>
      <c r="E780" s="185" t="s">
        <v>1247</v>
      </c>
      <c r="F780" s="186" t="s">
        <v>1248</v>
      </c>
      <c r="G780" s="187" t="s">
        <v>219</v>
      </c>
      <c r="H780" s="188">
        <v>8</v>
      </c>
      <c r="I780" s="189"/>
      <c r="J780" s="190">
        <f t="shared" si="20"/>
        <v>0</v>
      </c>
      <c r="K780" s="186" t="s">
        <v>1</v>
      </c>
      <c r="L780" s="191"/>
      <c r="M780" s="192" t="s">
        <v>1</v>
      </c>
      <c r="N780" s="193" t="s">
        <v>42</v>
      </c>
      <c r="P780" s="141">
        <f t="shared" si="21"/>
        <v>0</v>
      </c>
      <c r="Q780" s="141">
        <v>1.272E-2</v>
      </c>
      <c r="R780" s="141">
        <f t="shared" si="22"/>
        <v>0.10176</v>
      </c>
      <c r="S780" s="141">
        <v>0</v>
      </c>
      <c r="T780" s="142">
        <f t="shared" si="23"/>
        <v>0</v>
      </c>
      <c r="AR780" s="143" t="s">
        <v>212</v>
      </c>
      <c r="AT780" s="143" t="s">
        <v>1046</v>
      </c>
      <c r="AU780" s="143" t="s">
        <v>87</v>
      </c>
      <c r="AY780" s="17" t="s">
        <v>175</v>
      </c>
      <c r="BE780" s="144">
        <f t="shared" si="24"/>
        <v>0</v>
      </c>
      <c r="BF780" s="144">
        <f t="shared" si="25"/>
        <v>0</v>
      </c>
      <c r="BG780" s="144">
        <f t="shared" si="26"/>
        <v>0</v>
      </c>
      <c r="BH780" s="144">
        <f t="shared" si="27"/>
        <v>0</v>
      </c>
      <c r="BI780" s="144">
        <f t="shared" si="28"/>
        <v>0</v>
      </c>
      <c r="BJ780" s="17" t="s">
        <v>85</v>
      </c>
      <c r="BK780" s="144">
        <f t="shared" si="29"/>
        <v>0</v>
      </c>
      <c r="BL780" s="17" t="s">
        <v>193</v>
      </c>
      <c r="BM780" s="143" t="s">
        <v>1249</v>
      </c>
    </row>
    <row r="781" spans="2:65" s="1" customFormat="1" ht="16.5" customHeight="1">
      <c r="B781" s="32"/>
      <c r="C781" s="132" t="s">
        <v>1250</v>
      </c>
      <c r="D781" s="132" t="s">
        <v>178</v>
      </c>
      <c r="E781" s="133" t="s">
        <v>1251</v>
      </c>
      <c r="F781" s="134" t="s">
        <v>1252</v>
      </c>
      <c r="G781" s="135" t="s">
        <v>219</v>
      </c>
      <c r="H781" s="136">
        <v>8</v>
      </c>
      <c r="I781" s="137"/>
      <c r="J781" s="138">
        <f t="shared" si="20"/>
        <v>0</v>
      </c>
      <c r="K781" s="134" t="s">
        <v>1</v>
      </c>
      <c r="L781" s="32"/>
      <c r="M781" s="139" t="s">
        <v>1</v>
      </c>
      <c r="N781" s="140" t="s">
        <v>42</v>
      </c>
      <c r="P781" s="141">
        <f t="shared" si="21"/>
        <v>0</v>
      </c>
      <c r="Q781" s="141">
        <v>4.8000000000000001E-4</v>
      </c>
      <c r="R781" s="141">
        <f t="shared" si="22"/>
        <v>3.8400000000000001E-3</v>
      </c>
      <c r="S781" s="141">
        <v>0</v>
      </c>
      <c r="T781" s="142">
        <f t="shared" si="23"/>
        <v>0</v>
      </c>
      <c r="AR781" s="143" t="s">
        <v>193</v>
      </c>
      <c r="AT781" s="143" t="s">
        <v>178</v>
      </c>
      <c r="AU781" s="143" t="s">
        <v>87</v>
      </c>
      <c r="AY781" s="17" t="s">
        <v>175</v>
      </c>
      <c r="BE781" s="144">
        <f t="shared" si="24"/>
        <v>0</v>
      </c>
      <c r="BF781" s="144">
        <f t="shared" si="25"/>
        <v>0</v>
      </c>
      <c r="BG781" s="144">
        <f t="shared" si="26"/>
        <v>0</v>
      </c>
      <c r="BH781" s="144">
        <f t="shared" si="27"/>
        <v>0</v>
      </c>
      <c r="BI781" s="144">
        <f t="shared" si="28"/>
        <v>0</v>
      </c>
      <c r="BJ781" s="17" t="s">
        <v>85</v>
      </c>
      <c r="BK781" s="144">
        <f t="shared" si="29"/>
        <v>0</v>
      </c>
      <c r="BL781" s="17" t="s">
        <v>193</v>
      </c>
      <c r="BM781" s="143" t="s">
        <v>1253</v>
      </c>
    </row>
    <row r="782" spans="2:65" s="1" customFormat="1" ht="24.2" customHeight="1">
      <c r="B782" s="32"/>
      <c r="C782" s="184" t="s">
        <v>1254</v>
      </c>
      <c r="D782" s="184" t="s">
        <v>1046</v>
      </c>
      <c r="E782" s="185" t="s">
        <v>1255</v>
      </c>
      <c r="F782" s="186" t="s">
        <v>1256</v>
      </c>
      <c r="G782" s="187" t="s">
        <v>219</v>
      </c>
      <c r="H782" s="188">
        <v>8</v>
      </c>
      <c r="I782" s="189"/>
      <c r="J782" s="190">
        <f t="shared" si="20"/>
        <v>0</v>
      </c>
      <c r="K782" s="186" t="s">
        <v>1</v>
      </c>
      <c r="L782" s="191"/>
      <c r="M782" s="192" t="s">
        <v>1</v>
      </c>
      <c r="N782" s="193" t="s">
        <v>42</v>
      </c>
      <c r="P782" s="141">
        <f t="shared" si="21"/>
        <v>0</v>
      </c>
      <c r="Q782" s="141">
        <v>1.272E-2</v>
      </c>
      <c r="R782" s="141">
        <f t="shared" si="22"/>
        <v>0.10176</v>
      </c>
      <c r="S782" s="141">
        <v>0</v>
      </c>
      <c r="T782" s="142">
        <f t="shared" si="23"/>
        <v>0</v>
      </c>
      <c r="AR782" s="143" t="s">
        <v>212</v>
      </c>
      <c r="AT782" s="143" t="s">
        <v>1046</v>
      </c>
      <c r="AU782" s="143" t="s">
        <v>87</v>
      </c>
      <c r="AY782" s="17" t="s">
        <v>175</v>
      </c>
      <c r="BE782" s="144">
        <f t="shared" si="24"/>
        <v>0</v>
      </c>
      <c r="BF782" s="144">
        <f t="shared" si="25"/>
        <v>0</v>
      </c>
      <c r="BG782" s="144">
        <f t="shared" si="26"/>
        <v>0</v>
      </c>
      <c r="BH782" s="144">
        <f t="shared" si="27"/>
        <v>0</v>
      </c>
      <c r="BI782" s="144">
        <f t="shared" si="28"/>
        <v>0</v>
      </c>
      <c r="BJ782" s="17" t="s">
        <v>85</v>
      </c>
      <c r="BK782" s="144">
        <f t="shared" si="29"/>
        <v>0</v>
      </c>
      <c r="BL782" s="17" t="s">
        <v>193</v>
      </c>
      <c r="BM782" s="143" t="s">
        <v>1257</v>
      </c>
    </row>
    <row r="783" spans="2:65" s="1" customFormat="1" ht="16.5" customHeight="1">
      <c r="B783" s="32"/>
      <c r="C783" s="132" t="s">
        <v>1258</v>
      </c>
      <c r="D783" s="132" t="s">
        <v>178</v>
      </c>
      <c r="E783" s="133" t="s">
        <v>1259</v>
      </c>
      <c r="F783" s="134" t="s">
        <v>1260</v>
      </c>
      <c r="G783" s="135" t="s">
        <v>219</v>
      </c>
      <c r="H783" s="136">
        <v>16</v>
      </c>
      <c r="I783" s="137"/>
      <c r="J783" s="138">
        <f t="shared" si="20"/>
        <v>0</v>
      </c>
      <c r="K783" s="134" t="s">
        <v>250</v>
      </c>
      <c r="L783" s="32"/>
      <c r="M783" s="139" t="s">
        <v>1</v>
      </c>
      <c r="N783" s="140" t="s">
        <v>42</v>
      </c>
      <c r="P783" s="141">
        <f t="shared" si="21"/>
        <v>0</v>
      </c>
      <c r="Q783" s="141">
        <v>0.42153000000000002</v>
      </c>
      <c r="R783" s="141">
        <f t="shared" si="22"/>
        <v>6.7444800000000003</v>
      </c>
      <c r="S783" s="141">
        <v>0</v>
      </c>
      <c r="T783" s="142">
        <f t="shared" si="23"/>
        <v>0</v>
      </c>
      <c r="AR783" s="143" t="s">
        <v>193</v>
      </c>
      <c r="AT783" s="143" t="s">
        <v>178</v>
      </c>
      <c r="AU783" s="143" t="s">
        <v>87</v>
      </c>
      <c r="AY783" s="17" t="s">
        <v>175</v>
      </c>
      <c r="BE783" s="144">
        <f t="shared" si="24"/>
        <v>0</v>
      </c>
      <c r="BF783" s="144">
        <f t="shared" si="25"/>
        <v>0</v>
      </c>
      <c r="BG783" s="144">
        <f t="shared" si="26"/>
        <v>0</v>
      </c>
      <c r="BH783" s="144">
        <f t="shared" si="27"/>
        <v>0</v>
      </c>
      <c r="BI783" s="144">
        <f t="shared" si="28"/>
        <v>0</v>
      </c>
      <c r="BJ783" s="17" t="s">
        <v>85</v>
      </c>
      <c r="BK783" s="144">
        <f t="shared" si="29"/>
        <v>0</v>
      </c>
      <c r="BL783" s="17" t="s">
        <v>193</v>
      </c>
      <c r="BM783" s="143" t="s">
        <v>1261</v>
      </c>
    </row>
    <row r="784" spans="2:65" s="1" customFormat="1" ht="24.2" customHeight="1">
      <c r="B784" s="32"/>
      <c r="C784" s="184" t="s">
        <v>1262</v>
      </c>
      <c r="D784" s="184" t="s">
        <v>1046</v>
      </c>
      <c r="E784" s="185" t="s">
        <v>1243</v>
      </c>
      <c r="F784" s="186" t="s">
        <v>1244</v>
      </c>
      <c r="G784" s="187" t="s">
        <v>219</v>
      </c>
      <c r="H784" s="188">
        <v>3</v>
      </c>
      <c r="I784" s="189"/>
      <c r="J784" s="190">
        <f t="shared" si="20"/>
        <v>0</v>
      </c>
      <c r="K784" s="186" t="s">
        <v>1</v>
      </c>
      <c r="L784" s="191"/>
      <c r="M784" s="192" t="s">
        <v>1</v>
      </c>
      <c r="N784" s="193" t="s">
        <v>42</v>
      </c>
      <c r="P784" s="141">
        <f t="shared" si="21"/>
        <v>0</v>
      </c>
      <c r="Q784" s="141">
        <v>1.272E-2</v>
      </c>
      <c r="R784" s="141">
        <f t="shared" si="22"/>
        <v>3.8159999999999999E-2</v>
      </c>
      <c r="S784" s="141">
        <v>0</v>
      </c>
      <c r="T784" s="142">
        <f t="shared" si="23"/>
        <v>0</v>
      </c>
      <c r="AR784" s="143" t="s">
        <v>212</v>
      </c>
      <c r="AT784" s="143" t="s">
        <v>1046</v>
      </c>
      <c r="AU784" s="143" t="s">
        <v>87</v>
      </c>
      <c r="AY784" s="17" t="s">
        <v>175</v>
      </c>
      <c r="BE784" s="144">
        <f t="shared" si="24"/>
        <v>0</v>
      </c>
      <c r="BF784" s="144">
        <f t="shared" si="25"/>
        <v>0</v>
      </c>
      <c r="BG784" s="144">
        <f t="shared" si="26"/>
        <v>0</v>
      </c>
      <c r="BH784" s="144">
        <f t="shared" si="27"/>
        <v>0</v>
      </c>
      <c r="BI784" s="144">
        <f t="shared" si="28"/>
        <v>0</v>
      </c>
      <c r="BJ784" s="17" t="s">
        <v>85</v>
      </c>
      <c r="BK784" s="144">
        <f t="shared" si="29"/>
        <v>0</v>
      </c>
      <c r="BL784" s="17" t="s">
        <v>193</v>
      </c>
      <c r="BM784" s="143" t="s">
        <v>1263</v>
      </c>
    </row>
    <row r="785" spans="2:65" s="1" customFormat="1" ht="24.2" customHeight="1">
      <c r="B785" s="32"/>
      <c r="C785" s="184" t="s">
        <v>1264</v>
      </c>
      <c r="D785" s="184" t="s">
        <v>1046</v>
      </c>
      <c r="E785" s="185" t="s">
        <v>1247</v>
      </c>
      <c r="F785" s="186" t="s">
        <v>1248</v>
      </c>
      <c r="G785" s="187" t="s">
        <v>219</v>
      </c>
      <c r="H785" s="188">
        <v>8</v>
      </c>
      <c r="I785" s="189"/>
      <c r="J785" s="190">
        <f t="shared" si="20"/>
        <v>0</v>
      </c>
      <c r="K785" s="186" t="s">
        <v>1</v>
      </c>
      <c r="L785" s="191"/>
      <c r="M785" s="192" t="s">
        <v>1</v>
      </c>
      <c r="N785" s="193" t="s">
        <v>42</v>
      </c>
      <c r="P785" s="141">
        <f t="shared" si="21"/>
        <v>0</v>
      </c>
      <c r="Q785" s="141">
        <v>1.272E-2</v>
      </c>
      <c r="R785" s="141">
        <f t="shared" si="22"/>
        <v>0.10176</v>
      </c>
      <c r="S785" s="141">
        <v>0</v>
      </c>
      <c r="T785" s="142">
        <f t="shared" si="23"/>
        <v>0</v>
      </c>
      <c r="AR785" s="143" t="s">
        <v>212</v>
      </c>
      <c r="AT785" s="143" t="s">
        <v>1046</v>
      </c>
      <c r="AU785" s="143" t="s">
        <v>87</v>
      </c>
      <c r="AY785" s="17" t="s">
        <v>175</v>
      </c>
      <c r="BE785" s="144">
        <f t="shared" si="24"/>
        <v>0</v>
      </c>
      <c r="BF785" s="144">
        <f t="shared" si="25"/>
        <v>0</v>
      </c>
      <c r="BG785" s="144">
        <f t="shared" si="26"/>
        <v>0</v>
      </c>
      <c r="BH785" s="144">
        <f t="shared" si="27"/>
        <v>0</v>
      </c>
      <c r="BI785" s="144">
        <f t="shared" si="28"/>
        <v>0</v>
      </c>
      <c r="BJ785" s="17" t="s">
        <v>85</v>
      </c>
      <c r="BK785" s="144">
        <f t="shared" si="29"/>
        <v>0</v>
      </c>
      <c r="BL785" s="17" t="s">
        <v>193</v>
      </c>
      <c r="BM785" s="143" t="s">
        <v>1265</v>
      </c>
    </row>
    <row r="786" spans="2:65" s="1" customFormat="1" ht="24.2" customHeight="1">
      <c r="B786" s="32"/>
      <c r="C786" s="184" t="s">
        <v>1266</v>
      </c>
      <c r="D786" s="184" t="s">
        <v>1046</v>
      </c>
      <c r="E786" s="185" t="s">
        <v>1267</v>
      </c>
      <c r="F786" s="186" t="s">
        <v>1268</v>
      </c>
      <c r="G786" s="187" t="s">
        <v>219</v>
      </c>
      <c r="H786" s="188">
        <v>2</v>
      </c>
      <c r="I786" s="189"/>
      <c r="J786" s="190">
        <f t="shared" si="20"/>
        <v>0</v>
      </c>
      <c r="K786" s="186" t="s">
        <v>1</v>
      </c>
      <c r="L786" s="191"/>
      <c r="M786" s="192" t="s">
        <v>1</v>
      </c>
      <c r="N786" s="193" t="s">
        <v>42</v>
      </c>
      <c r="P786" s="141">
        <f t="shared" si="21"/>
        <v>0</v>
      </c>
      <c r="Q786" s="141">
        <v>1.272E-2</v>
      </c>
      <c r="R786" s="141">
        <f t="shared" si="22"/>
        <v>2.5440000000000001E-2</v>
      </c>
      <c r="S786" s="141">
        <v>0</v>
      </c>
      <c r="T786" s="142">
        <f t="shared" si="23"/>
        <v>0</v>
      </c>
      <c r="AR786" s="143" t="s">
        <v>212</v>
      </c>
      <c r="AT786" s="143" t="s">
        <v>1046</v>
      </c>
      <c r="AU786" s="143" t="s">
        <v>87</v>
      </c>
      <c r="AY786" s="17" t="s">
        <v>175</v>
      </c>
      <c r="BE786" s="144">
        <f t="shared" si="24"/>
        <v>0</v>
      </c>
      <c r="BF786" s="144">
        <f t="shared" si="25"/>
        <v>0</v>
      </c>
      <c r="BG786" s="144">
        <f t="shared" si="26"/>
        <v>0</v>
      </c>
      <c r="BH786" s="144">
        <f t="shared" si="27"/>
        <v>0</v>
      </c>
      <c r="BI786" s="144">
        <f t="shared" si="28"/>
        <v>0</v>
      </c>
      <c r="BJ786" s="17" t="s">
        <v>85</v>
      </c>
      <c r="BK786" s="144">
        <f t="shared" si="29"/>
        <v>0</v>
      </c>
      <c r="BL786" s="17" t="s">
        <v>193</v>
      </c>
      <c r="BM786" s="143" t="s">
        <v>1269</v>
      </c>
    </row>
    <row r="787" spans="2:65" s="1" customFormat="1" ht="24.2" customHeight="1">
      <c r="B787" s="32"/>
      <c r="C787" s="184" t="s">
        <v>1270</v>
      </c>
      <c r="D787" s="184" t="s">
        <v>1046</v>
      </c>
      <c r="E787" s="185" t="s">
        <v>1271</v>
      </c>
      <c r="F787" s="186" t="s">
        <v>1272</v>
      </c>
      <c r="G787" s="187" t="s">
        <v>219</v>
      </c>
      <c r="H787" s="188">
        <v>3</v>
      </c>
      <c r="I787" s="189"/>
      <c r="J787" s="190">
        <f t="shared" si="20"/>
        <v>0</v>
      </c>
      <c r="K787" s="186" t="s">
        <v>1</v>
      </c>
      <c r="L787" s="191"/>
      <c r="M787" s="192" t="s">
        <v>1</v>
      </c>
      <c r="N787" s="193" t="s">
        <v>42</v>
      </c>
      <c r="P787" s="141">
        <f t="shared" si="21"/>
        <v>0</v>
      </c>
      <c r="Q787" s="141">
        <v>1.272E-2</v>
      </c>
      <c r="R787" s="141">
        <f t="shared" si="22"/>
        <v>3.8159999999999999E-2</v>
      </c>
      <c r="S787" s="141">
        <v>0</v>
      </c>
      <c r="T787" s="142">
        <f t="shared" si="23"/>
        <v>0</v>
      </c>
      <c r="AR787" s="143" t="s">
        <v>212</v>
      </c>
      <c r="AT787" s="143" t="s">
        <v>1046</v>
      </c>
      <c r="AU787" s="143" t="s">
        <v>87</v>
      </c>
      <c r="AY787" s="17" t="s">
        <v>175</v>
      </c>
      <c r="BE787" s="144">
        <f t="shared" si="24"/>
        <v>0</v>
      </c>
      <c r="BF787" s="144">
        <f t="shared" si="25"/>
        <v>0</v>
      </c>
      <c r="BG787" s="144">
        <f t="shared" si="26"/>
        <v>0</v>
      </c>
      <c r="BH787" s="144">
        <f t="shared" si="27"/>
        <v>0</v>
      </c>
      <c r="BI787" s="144">
        <f t="shared" si="28"/>
        <v>0</v>
      </c>
      <c r="BJ787" s="17" t="s">
        <v>85</v>
      </c>
      <c r="BK787" s="144">
        <f t="shared" si="29"/>
        <v>0</v>
      </c>
      <c r="BL787" s="17" t="s">
        <v>193</v>
      </c>
      <c r="BM787" s="143" t="s">
        <v>1273</v>
      </c>
    </row>
    <row r="788" spans="2:65" s="1" customFormat="1" ht="16.5" customHeight="1">
      <c r="B788" s="32"/>
      <c r="C788" s="132" t="s">
        <v>1274</v>
      </c>
      <c r="D788" s="132" t="s">
        <v>178</v>
      </c>
      <c r="E788" s="133" t="s">
        <v>1275</v>
      </c>
      <c r="F788" s="134" t="s">
        <v>1276</v>
      </c>
      <c r="G788" s="135" t="s">
        <v>219</v>
      </c>
      <c r="H788" s="136">
        <v>1</v>
      </c>
      <c r="I788" s="137"/>
      <c r="J788" s="138">
        <f t="shared" si="20"/>
        <v>0</v>
      </c>
      <c r="K788" s="134" t="s">
        <v>250</v>
      </c>
      <c r="L788" s="32"/>
      <c r="M788" s="139" t="s">
        <v>1</v>
      </c>
      <c r="N788" s="140" t="s">
        <v>42</v>
      </c>
      <c r="P788" s="141">
        <f t="shared" si="21"/>
        <v>0</v>
      </c>
      <c r="Q788" s="141">
        <v>0.52571000000000001</v>
      </c>
      <c r="R788" s="141">
        <f t="shared" si="22"/>
        <v>0.52571000000000001</v>
      </c>
      <c r="S788" s="141">
        <v>0</v>
      </c>
      <c r="T788" s="142">
        <f t="shared" si="23"/>
        <v>0</v>
      </c>
      <c r="AR788" s="143" t="s">
        <v>193</v>
      </c>
      <c r="AT788" s="143" t="s">
        <v>178</v>
      </c>
      <c r="AU788" s="143" t="s">
        <v>87</v>
      </c>
      <c r="AY788" s="17" t="s">
        <v>175</v>
      </c>
      <c r="BE788" s="144">
        <f t="shared" si="24"/>
        <v>0</v>
      </c>
      <c r="BF788" s="144">
        <f t="shared" si="25"/>
        <v>0</v>
      </c>
      <c r="BG788" s="144">
        <f t="shared" si="26"/>
        <v>0</v>
      </c>
      <c r="BH788" s="144">
        <f t="shared" si="27"/>
        <v>0</v>
      </c>
      <c r="BI788" s="144">
        <f t="shared" si="28"/>
        <v>0</v>
      </c>
      <c r="BJ788" s="17" t="s">
        <v>85</v>
      </c>
      <c r="BK788" s="144">
        <f t="shared" si="29"/>
        <v>0</v>
      </c>
      <c r="BL788" s="17" t="s">
        <v>193</v>
      </c>
      <c r="BM788" s="143" t="s">
        <v>1277</v>
      </c>
    </row>
    <row r="789" spans="2:65" s="1" customFormat="1" ht="24.2" customHeight="1">
      <c r="B789" s="32"/>
      <c r="C789" s="184" t="s">
        <v>1278</v>
      </c>
      <c r="D789" s="184" t="s">
        <v>1046</v>
      </c>
      <c r="E789" s="185" t="s">
        <v>1279</v>
      </c>
      <c r="F789" s="186" t="s">
        <v>1280</v>
      </c>
      <c r="G789" s="187" t="s">
        <v>219</v>
      </c>
      <c r="H789" s="188">
        <v>1</v>
      </c>
      <c r="I789" s="189"/>
      <c r="J789" s="190">
        <f t="shared" si="20"/>
        <v>0</v>
      </c>
      <c r="K789" s="186" t="s">
        <v>1</v>
      </c>
      <c r="L789" s="191"/>
      <c r="M789" s="192" t="s">
        <v>1</v>
      </c>
      <c r="N789" s="193" t="s">
        <v>42</v>
      </c>
      <c r="P789" s="141">
        <f t="shared" si="21"/>
        <v>0</v>
      </c>
      <c r="Q789" s="141">
        <v>1.272E-2</v>
      </c>
      <c r="R789" s="141">
        <f t="shared" si="22"/>
        <v>1.272E-2</v>
      </c>
      <c r="S789" s="141">
        <v>0</v>
      </c>
      <c r="T789" s="142">
        <f t="shared" si="23"/>
        <v>0</v>
      </c>
      <c r="AR789" s="143" t="s">
        <v>212</v>
      </c>
      <c r="AT789" s="143" t="s">
        <v>1046</v>
      </c>
      <c r="AU789" s="143" t="s">
        <v>87</v>
      </c>
      <c r="AY789" s="17" t="s">
        <v>175</v>
      </c>
      <c r="BE789" s="144">
        <f t="shared" si="24"/>
        <v>0</v>
      </c>
      <c r="BF789" s="144">
        <f t="shared" si="25"/>
        <v>0</v>
      </c>
      <c r="BG789" s="144">
        <f t="shared" si="26"/>
        <v>0</v>
      </c>
      <c r="BH789" s="144">
        <f t="shared" si="27"/>
        <v>0</v>
      </c>
      <c r="BI789" s="144">
        <f t="shared" si="28"/>
        <v>0</v>
      </c>
      <c r="BJ789" s="17" t="s">
        <v>85</v>
      </c>
      <c r="BK789" s="144">
        <f t="shared" si="29"/>
        <v>0</v>
      </c>
      <c r="BL789" s="17" t="s">
        <v>193</v>
      </c>
      <c r="BM789" s="143" t="s">
        <v>1281</v>
      </c>
    </row>
    <row r="790" spans="2:65" s="11" customFormat="1" ht="22.9" customHeight="1">
      <c r="B790" s="120"/>
      <c r="D790" s="121" t="s">
        <v>76</v>
      </c>
      <c r="E790" s="130" t="s">
        <v>216</v>
      </c>
      <c r="F790" s="130" t="s">
        <v>321</v>
      </c>
      <c r="I790" s="123"/>
      <c r="J790" s="131">
        <f>BK790</f>
        <v>0</v>
      </c>
      <c r="L790" s="120"/>
      <c r="M790" s="125"/>
      <c r="P790" s="126">
        <f>SUM(P791:P803)</f>
        <v>0</v>
      </c>
      <c r="R790" s="126">
        <f>SUM(R791:R803)</f>
        <v>5.0458200000000002E-2</v>
      </c>
      <c r="T790" s="127">
        <f>SUM(T791:T803)</f>
        <v>0</v>
      </c>
      <c r="AR790" s="121" t="s">
        <v>85</v>
      </c>
      <c r="AT790" s="128" t="s">
        <v>76</v>
      </c>
      <c r="AU790" s="128" t="s">
        <v>85</v>
      </c>
      <c r="AY790" s="121" t="s">
        <v>175</v>
      </c>
      <c r="BK790" s="129">
        <f>SUM(BK791:BK803)</f>
        <v>0</v>
      </c>
    </row>
    <row r="791" spans="2:65" s="1" customFormat="1" ht="16.5" customHeight="1">
      <c r="B791" s="32"/>
      <c r="C791" s="132" t="s">
        <v>1282</v>
      </c>
      <c r="D791" s="132" t="s">
        <v>178</v>
      </c>
      <c r="E791" s="133" t="s">
        <v>1283</v>
      </c>
      <c r="F791" s="134" t="s">
        <v>1284</v>
      </c>
      <c r="G791" s="135" t="s">
        <v>200</v>
      </c>
      <c r="H791" s="136">
        <v>981.6</v>
      </c>
      <c r="I791" s="137"/>
      <c r="J791" s="138">
        <f>ROUND(I791*H791,2)</f>
        <v>0</v>
      </c>
      <c r="K791" s="134" t="s">
        <v>1</v>
      </c>
      <c r="L791" s="32"/>
      <c r="M791" s="139" t="s">
        <v>1</v>
      </c>
      <c r="N791" s="140" t="s">
        <v>42</v>
      </c>
      <c r="P791" s="141">
        <f>O791*H791</f>
        <v>0</v>
      </c>
      <c r="Q791" s="141">
        <v>0</v>
      </c>
      <c r="R791" s="141">
        <f>Q791*H791</f>
        <v>0</v>
      </c>
      <c r="S791" s="141">
        <v>0</v>
      </c>
      <c r="T791" s="142">
        <f>S791*H791</f>
        <v>0</v>
      </c>
      <c r="AR791" s="143" t="s">
        <v>193</v>
      </c>
      <c r="AT791" s="143" t="s">
        <v>178</v>
      </c>
      <c r="AU791" s="143" t="s">
        <v>87</v>
      </c>
      <c r="AY791" s="17" t="s">
        <v>175</v>
      </c>
      <c r="BE791" s="144">
        <f>IF(N791="základní",J791,0)</f>
        <v>0</v>
      </c>
      <c r="BF791" s="144">
        <f>IF(N791="snížená",J791,0)</f>
        <v>0</v>
      </c>
      <c r="BG791" s="144">
        <f>IF(N791="zákl. přenesená",J791,0)</f>
        <v>0</v>
      </c>
      <c r="BH791" s="144">
        <f>IF(N791="sníž. přenesená",J791,0)</f>
        <v>0</v>
      </c>
      <c r="BI791" s="144">
        <f>IF(N791="nulová",J791,0)</f>
        <v>0</v>
      </c>
      <c r="BJ791" s="17" t="s">
        <v>85</v>
      </c>
      <c r="BK791" s="144">
        <f>ROUND(I791*H791,2)</f>
        <v>0</v>
      </c>
      <c r="BL791" s="17" t="s">
        <v>193</v>
      </c>
      <c r="BM791" s="143" t="s">
        <v>1285</v>
      </c>
    </row>
    <row r="792" spans="2:65" s="12" customFormat="1">
      <c r="B792" s="154"/>
      <c r="D792" s="145" t="s">
        <v>252</v>
      </c>
      <c r="E792" s="155" t="s">
        <v>1</v>
      </c>
      <c r="F792" s="156" t="s">
        <v>1286</v>
      </c>
      <c r="H792" s="157">
        <v>400</v>
      </c>
      <c r="I792" s="158"/>
      <c r="L792" s="154"/>
      <c r="M792" s="159"/>
      <c r="T792" s="160"/>
      <c r="AT792" s="155" t="s">
        <v>252</v>
      </c>
      <c r="AU792" s="155" t="s">
        <v>87</v>
      </c>
      <c r="AV792" s="12" t="s">
        <v>87</v>
      </c>
      <c r="AW792" s="12" t="s">
        <v>32</v>
      </c>
      <c r="AX792" s="12" t="s">
        <v>77</v>
      </c>
      <c r="AY792" s="155" t="s">
        <v>175</v>
      </c>
    </row>
    <row r="793" spans="2:65" s="12" customFormat="1">
      <c r="B793" s="154"/>
      <c r="D793" s="145" t="s">
        <v>252</v>
      </c>
      <c r="E793" s="155" t="s">
        <v>1</v>
      </c>
      <c r="F793" s="156" t="s">
        <v>1287</v>
      </c>
      <c r="H793" s="157">
        <v>124</v>
      </c>
      <c r="I793" s="158"/>
      <c r="L793" s="154"/>
      <c r="M793" s="159"/>
      <c r="T793" s="160"/>
      <c r="AT793" s="155" t="s">
        <v>252</v>
      </c>
      <c r="AU793" s="155" t="s">
        <v>87</v>
      </c>
      <c r="AV793" s="12" t="s">
        <v>87</v>
      </c>
      <c r="AW793" s="12" t="s">
        <v>32</v>
      </c>
      <c r="AX793" s="12" t="s">
        <v>77</v>
      </c>
      <c r="AY793" s="155" t="s">
        <v>175</v>
      </c>
    </row>
    <row r="794" spans="2:65" s="12" customFormat="1">
      <c r="B794" s="154"/>
      <c r="D794" s="145" t="s">
        <v>252</v>
      </c>
      <c r="E794" s="155" t="s">
        <v>1</v>
      </c>
      <c r="F794" s="156" t="s">
        <v>1288</v>
      </c>
      <c r="H794" s="157">
        <v>328</v>
      </c>
      <c r="I794" s="158"/>
      <c r="L794" s="154"/>
      <c r="M794" s="159"/>
      <c r="T794" s="160"/>
      <c r="AT794" s="155" t="s">
        <v>252</v>
      </c>
      <c r="AU794" s="155" t="s">
        <v>87</v>
      </c>
      <c r="AV794" s="12" t="s">
        <v>87</v>
      </c>
      <c r="AW794" s="12" t="s">
        <v>32</v>
      </c>
      <c r="AX794" s="12" t="s">
        <v>77</v>
      </c>
      <c r="AY794" s="155" t="s">
        <v>175</v>
      </c>
    </row>
    <row r="795" spans="2:65" s="12" customFormat="1">
      <c r="B795" s="154"/>
      <c r="D795" s="145" t="s">
        <v>252</v>
      </c>
      <c r="E795" s="155" t="s">
        <v>1</v>
      </c>
      <c r="F795" s="156" t="s">
        <v>1289</v>
      </c>
      <c r="H795" s="157">
        <v>129.6</v>
      </c>
      <c r="I795" s="158"/>
      <c r="L795" s="154"/>
      <c r="M795" s="159"/>
      <c r="T795" s="160"/>
      <c r="AT795" s="155" t="s">
        <v>252</v>
      </c>
      <c r="AU795" s="155" t="s">
        <v>87</v>
      </c>
      <c r="AV795" s="12" t="s">
        <v>87</v>
      </c>
      <c r="AW795" s="12" t="s">
        <v>32</v>
      </c>
      <c r="AX795" s="12" t="s">
        <v>77</v>
      </c>
      <c r="AY795" s="155" t="s">
        <v>175</v>
      </c>
    </row>
    <row r="796" spans="2:65" s="13" customFormat="1">
      <c r="B796" s="163"/>
      <c r="D796" s="145" t="s">
        <v>252</v>
      </c>
      <c r="E796" s="164" t="s">
        <v>1</v>
      </c>
      <c r="F796" s="165" t="s">
        <v>294</v>
      </c>
      <c r="H796" s="166">
        <v>981.6</v>
      </c>
      <c r="I796" s="167"/>
      <c r="L796" s="163"/>
      <c r="M796" s="168"/>
      <c r="T796" s="169"/>
      <c r="AT796" s="164" t="s">
        <v>252</v>
      </c>
      <c r="AU796" s="164" t="s">
        <v>87</v>
      </c>
      <c r="AV796" s="13" t="s">
        <v>193</v>
      </c>
      <c r="AW796" s="13" t="s">
        <v>32</v>
      </c>
      <c r="AX796" s="13" t="s">
        <v>85</v>
      </c>
      <c r="AY796" s="164" t="s">
        <v>175</v>
      </c>
    </row>
    <row r="797" spans="2:65" s="1" customFormat="1" ht="21.75" customHeight="1">
      <c r="B797" s="32"/>
      <c r="C797" s="132" t="s">
        <v>1290</v>
      </c>
      <c r="D797" s="132" t="s">
        <v>178</v>
      </c>
      <c r="E797" s="133" t="s">
        <v>1291</v>
      </c>
      <c r="F797" s="134" t="s">
        <v>1292</v>
      </c>
      <c r="G797" s="135" t="s">
        <v>200</v>
      </c>
      <c r="H797" s="136">
        <v>1000</v>
      </c>
      <c r="I797" s="137"/>
      <c r="J797" s="138">
        <f>ROUND(I797*H797,2)</f>
        <v>0</v>
      </c>
      <c r="K797" s="134" t="s">
        <v>250</v>
      </c>
      <c r="L797" s="32"/>
      <c r="M797" s="139" t="s">
        <v>1</v>
      </c>
      <c r="N797" s="140" t="s">
        <v>42</v>
      </c>
      <c r="P797" s="141">
        <f>O797*H797</f>
        <v>0</v>
      </c>
      <c r="Q797" s="141">
        <v>0</v>
      </c>
      <c r="R797" s="141">
        <f>Q797*H797</f>
        <v>0</v>
      </c>
      <c r="S797" s="141">
        <v>0</v>
      </c>
      <c r="T797" s="142">
        <f>S797*H797</f>
        <v>0</v>
      </c>
      <c r="AR797" s="143" t="s">
        <v>193</v>
      </c>
      <c r="AT797" s="143" t="s">
        <v>178</v>
      </c>
      <c r="AU797" s="143" t="s">
        <v>87</v>
      </c>
      <c r="AY797" s="17" t="s">
        <v>175</v>
      </c>
      <c r="BE797" s="144">
        <f>IF(N797="základní",J797,0)</f>
        <v>0</v>
      </c>
      <c r="BF797" s="144">
        <f>IF(N797="snížená",J797,0)</f>
        <v>0</v>
      </c>
      <c r="BG797" s="144">
        <f>IF(N797="zákl. přenesená",J797,0)</f>
        <v>0</v>
      </c>
      <c r="BH797" s="144">
        <f>IF(N797="sníž. přenesená",J797,0)</f>
        <v>0</v>
      </c>
      <c r="BI797" s="144">
        <f>IF(N797="nulová",J797,0)</f>
        <v>0</v>
      </c>
      <c r="BJ797" s="17" t="s">
        <v>85</v>
      </c>
      <c r="BK797" s="144">
        <f>ROUND(I797*H797,2)</f>
        <v>0</v>
      </c>
      <c r="BL797" s="17" t="s">
        <v>193</v>
      </c>
      <c r="BM797" s="143" t="s">
        <v>1293</v>
      </c>
    </row>
    <row r="798" spans="2:65" s="1" customFormat="1" ht="16.5" customHeight="1">
      <c r="B798" s="32"/>
      <c r="C798" s="132" t="s">
        <v>1294</v>
      </c>
      <c r="D798" s="132" t="s">
        <v>178</v>
      </c>
      <c r="E798" s="133" t="s">
        <v>1295</v>
      </c>
      <c r="F798" s="134" t="s">
        <v>1296</v>
      </c>
      <c r="G798" s="135" t="s">
        <v>200</v>
      </c>
      <c r="H798" s="136">
        <v>1258.08</v>
      </c>
      <c r="I798" s="137"/>
      <c r="J798" s="138">
        <f>ROUND(I798*H798,2)</f>
        <v>0</v>
      </c>
      <c r="K798" s="134" t="s">
        <v>250</v>
      </c>
      <c r="L798" s="32"/>
      <c r="M798" s="139" t="s">
        <v>1</v>
      </c>
      <c r="N798" s="140" t="s">
        <v>42</v>
      </c>
      <c r="P798" s="141">
        <f>O798*H798</f>
        <v>0</v>
      </c>
      <c r="Q798" s="141">
        <v>4.0000000000000003E-5</v>
      </c>
      <c r="R798" s="141">
        <f>Q798*H798</f>
        <v>5.0323199999999998E-2</v>
      </c>
      <c r="S798" s="141">
        <v>0</v>
      </c>
      <c r="T798" s="142">
        <f>S798*H798</f>
        <v>0</v>
      </c>
      <c r="AR798" s="143" t="s">
        <v>193</v>
      </c>
      <c r="AT798" s="143" t="s">
        <v>178</v>
      </c>
      <c r="AU798" s="143" t="s">
        <v>87</v>
      </c>
      <c r="AY798" s="17" t="s">
        <v>175</v>
      </c>
      <c r="BE798" s="144">
        <f>IF(N798="základní",J798,0)</f>
        <v>0</v>
      </c>
      <c r="BF798" s="144">
        <f>IF(N798="snížená",J798,0)</f>
        <v>0</v>
      </c>
      <c r="BG798" s="144">
        <f>IF(N798="zákl. přenesená",J798,0)</f>
        <v>0</v>
      </c>
      <c r="BH798" s="144">
        <f>IF(N798="sníž. přenesená",J798,0)</f>
        <v>0</v>
      </c>
      <c r="BI798" s="144">
        <f>IF(N798="nulová",J798,0)</f>
        <v>0</v>
      </c>
      <c r="BJ798" s="17" t="s">
        <v>85</v>
      </c>
      <c r="BK798" s="144">
        <f>ROUND(I798*H798,2)</f>
        <v>0</v>
      </c>
      <c r="BL798" s="17" t="s">
        <v>193</v>
      </c>
      <c r="BM798" s="143" t="s">
        <v>1297</v>
      </c>
    </row>
    <row r="799" spans="2:65" s="12" customFormat="1">
      <c r="B799" s="154"/>
      <c r="D799" s="145" t="s">
        <v>252</v>
      </c>
      <c r="E799" s="155" t="s">
        <v>1</v>
      </c>
      <c r="F799" s="156" t="s">
        <v>1298</v>
      </c>
      <c r="H799" s="157">
        <v>630.41499999999996</v>
      </c>
      <c r="I799" s="158"/>
      <c r="L799" s="154"/>
      <c r="M799" s="159"/>
      <c r="T799" s="160"/>
      <c r="AT799" s="155" t="s">
        <v>252</v>
      </c>
      <c r="AU799" s="155" t="s">
        <v>87</v>
      </c>
      <c r="AV799" s="12" t="s">
        <v>87</v>
      </c>
      <c r="AW799" s="12" t="s">
        <v>32</v>
      </c>
      <c r="AX799" s="12" t="s">
        <v>77</v>
      </c>
      <c r="AY799" s="155" t="s">
        <v>175</v>
      </c>
    </row>
    <row r="800" spans="2:65" s="12" customFormat="1">
      <c r="B800" s="154"/>
      <c r="D800" s="145" t="s">
        <v>252</v>
      </c>
      <c r="E800" s="155" t="s">
        <v>1</v>
      </c>
      <c r="F800" s="156" t="s">
        <v>1299</v>
      </c>
      <c r="H800" s="157">
        <v>627.66499999999996</v>
      </c>
      <c r="I800" s="158"/>
      <c r="L800" s="154"/>
      <c r="M800" s="159"/>
      <c r="T800" s="160"/>
      <c r="AT800" s="155" t="s">
        <v>252</v>
      </c>
      <c r="AU800" s="155" t="s">
        <v>87</v>
      </c>
      <c r="AV800" s="12" t="s">
        <v>87</v>
      </c>
      <c r="AW800" s="12" t="s">
        <v>32</v>
      </c>
      <c r="AX800" s="12" t="s">
        <v>77</v>
      </c>
      <c r="AY800" s="155" t="s">
        <v>175</v>
      </c>
    </row>
    <row r="801" spans="2:65" s="13" customFormat="1">
      <c r="B801" s="163"/>
      <c r="D801" s="145" t="s">
        <v>252</v>
      </c>
      <c r="E801" s="164" t="s">
        <v>1</v>
      </c>
      <c r="F801" s="165" t="s">
        <v>294</v>
      </c>
      <c r="H801" s="166">
        <v>1258.08</v>
      </c>
      <c r="I801" s="167"/>
      <c r="L801" s="163"/>
      <c r="M801" s="168"/>
      <c r="T801" s="169"/>
      <c r="AT801" s="164" t="s">
        <v>252</v>
      </c>
      <c r="AU801" s="164" t="s">
        <v>87</v>
      </c>
      <c r="AV801" s="13" t="s">
        <v>193</v>
      </c>
      <c r="AW801" s="13" t="s">
        <v>32</v>
      </c>
      <c r="AX801" s="13" t="s">
        <v>85</v>
      </c>
      <c r="AY801" s="164" t="s">
        <v>175</v>
      </c>
    </row>
    <row r="802" spans="2:65" s="1" customFormat="1" ht="16.5" customHeight="1">
      <c r="B802" s="32"/>
      <c r="C802" s="132" t="s">
        <v>1300</v>
      </c>
      <c r="D802" s="132" t="s">
        <v>178</v>
      </c>
      <c r="E802" s="133" t="s">
        <v>1301</v>
      </c>
      <c r="F802" s="134" t="s">
        <v>1302</v>
      </c>
      <c r="G802" s="135" t="s">
        <v>200</v>
      </c>
      <c r="H802" s="136">
        <v>0.9</v>
      </c>
      <c r="I802" s="137"/>
      <c r="J802" s="138">
        <f>ROUND(I802*H802,2)</f>
        <v>0</v>
      </c>
      <c r="K802" s="134" t="s">
        <v>250</v>
      </c>
      <c r="L802" s="32"/>
      <c r="M802" s="139" t="s">
        <v>1</v>
      </c>
      <c r="N802" s="140" t="s">
        <v>42</v>
      </c>
      <c r="P802" s="141">
        <f>O802*H802</f>
        <v>0</v>
      </c>
      <c r="Q802" s="141">
        <v>1.4999999999999999E-4</v>
      </c>
      <c r="R802" s="141">
        <f>Q802*H802</f>
        <v>1.35E-4</v>
      </c>
      <c r="S802" s="141">
        <v>0</v>
      </c>
      <c r="T802" s="142">
        <f>S802*H802</f>
        <v>0</v>
      </c>
      <c r="AR802" s="143" t="s">
        <v>193</v>
      </c>
      <c r="AT802" s="143" t="s">
        <v>178</v>
      </c>
      <c r="AU802" s="143" t="s">
        <v>87</v>
      </c>
      <c r="AY802" s="17" t="s">
        <v>175</v>
      </c>
      <c r="BE802" s="144">
        <f>IF(N802="základní",J802,0)</f>
        <v>0</v>
      </c>
      <c r="BF802" s="144">
        <f>IF(N802="snížená",J802,0)</f>
        <v>0</v>
      </c>
      <c r="BG802" s="144">
        <f>IF(N802="zákl. přenesená",J802,0)</f>
        <v>0</v>
      </c>
      <c r="BH802" s="144">
        <f>IF(N802="sníž. přenesená",J802,0)</f>
        <v>0</v>
      </c>
      <c r="BI802" s="144">
        <f>IF(N802="nulová",J802,0)</f>
        <v>0</v>
      </c>
      <c r="BJ802" s="17" t="s">
        <v>85</v>
      </c>
      <c r="BK802" s="144">
        <f>ROUND(I802*H802,2)</f>
        <v>0</v>
      </c>
      <c r="BL802" s="17" t="s">
        <v>193</v>
      </c>
      <c r="BM802" s="143" t="s">
        <v>1303</v>
      </c>
    </row>
    <row r="803" spans="2:65" s="12" customFormat="1">
      <c r="B803" s="154"/>
      <c r="D803" s="145" t="s">
        <v>252</v>
      </c>
      <c r="E803" s="155" t="s">
        <v>1</v>
      </c>
      <c r="F803" s="156" t="s">
        <v>1304</v>
      </c>
      <c r="H803" s="157">
        <v>0.9</v>
      </c>
      <c r="I803" s="158"/>
      <c r="L803" s="154"/>
      <c r="M803" s="159"/>
      <c r="T803" s="160"/>
      <c r="AT803" s="155" t="s">
        <v>252</v>
      </c>
      <c r="AU803" s="155" t="s">
        <v>87</v>
      </c>
      <c r="AV803" s="12" t="s">
        <v>87</v>
      </c>
      <c r="AW803" s="12" t="s">
        <v>32</v>
      </c>
      <c r="AX803" s="12" t="s">
        <v>85</v>
      </c>
      <c r="AY803" s="155" t="s">
        <v>175</v>
      </c>
    </row>
    <row r="804" spans="2:65" s="11" customFormat="1" ht="22.9" customHeight="1">
      <c r="B804" s="120"/>
      <c r="D804" s="121" t="s">
        <v>76</v>
      </c>
      <c r="E804" s="130" t="s">
        <v>1305</v>
      </c>
      <c r="F804" s="130" t="s">
        <v>1306</v>
      </c>
      <c r="I804" s="123"/>
      <c r="J804" s="131">
        <f>BK804</f>
        <v>0</v>
      </c>
      <c r="L804" s="120"/>
      <c r="M804" s="125"/>
      <c r="P804" s="126">
        <f>P805</f>
        <v>0</v>
      </c>
      <c r="R804" s="126">
        <f>R805</f>
        <v>0</v>
      </c>
      <c r="T804" s="127">
        <f>T805</f>
        <v>0</v>
      </c>
      <c r="AR804" s="121" t="s">
        <v>85</v>
      </c>
      <c r="AT804" s="128" t="s">
        <v>76</v>
      </c>
      <c r="AU804" s="128" t="s">
        <v>85</v>
      </c>
      <c r="AY804" s="121" t="s">
        <v>175</v>
      </c>
      <c r="BK804" s="129">
        <f>BK805</f>
        <v>0</v>
      </c>
    </row>
    <row r="805" spans="2:65" s="1" customFormat="1" ht="16.5" customHeight="1">
      <c r="B805" s="32"/>
      <c r="C805" s="132" t="s">
        <v>1307</v>
      </c>
      <c r="D805" s="132" t="s">
        <v>178</v>
      </c>
      <c r="E805" s="133" t="s">
        <v>1308</v>
      </c>
      <c r="F805" s="134" t="s">
        <v>1309</v>
      </c>
      <c r="G805" s="135" t="s">
        <v>364</v>
      </c>
      <c r="H805" s="136">
        <v>2535.7359999999999</v>
      </c>
      <c r="I805" s="137"/>
      <c r="J805" s="138">
        <f>ROUND(I805*H805,2)</f>
        <v>0</v>
      </c>
      <c r="K805" s="134" t="s">
        <v>250</v>
      </c>
      <c r="L805" s="32"/>
      <c r="M805" s="139" t="s">
        <v>1</v>
      </c>
      <c r="N805" s="140" t="s">
        <v>42</v>
      </c>
      <c r="P805" s="141">
        <f>O805*H805</f>
        <v>0</v>
      </c>
      <c r="Q805" s="141">
        <v>0</v>
      </c>
      <c r="R805" s="141">
        <f>Q805*H805</f>
        <v>0</v>
      </c>
      <c r="S805" s="141">
        <v>0</v>
      </c>
      <c r="T805" s="142">
        <f>S805*H805</f>
        <v>0</v>
      </c>
      <c r="AR805" s="143" t="s">
        <v>193</v>
      </c>
      <c r="AT805" s="143" t="s">
        <v>178</v>
      </c>
      <c r="AU805" s="143" t="s">
        <v>87</v>
      </c>
      <c r="AY805" s="17" t="s">
        <v>175</v>
      </c>
      <c r="BE805" s="144">
        <f>IF(N805="základní",J805,0)</f>
        <v>0</v>
      </c>
      <c r="BF805" s="144">
        <f>IF(N805="snížená",J805,0)</f>
        <v>0</v>
      </c>
      <c r="BG805" s="144">
        <f>IF(N805="zákl. přenesená",J805,0)</f>
        <v>0</v>
      </c>
      <c r="BH805" s="144">
        <f>IF(N805="sníž. přenesená",J805,0)</f>
        <v>0</v>
      </c>
      <c r="BI805" s="144">
        <f>IF(N805="nulová",J805,0)</f>
        <v>0</v>
      </c>
      <c r="BJ805" s="17" t="s">
        <v>85</v>
      </c>
      <c r="BK805" s="144">
        <f>ROUND(I805*H805,2)</f>
        <v>0</v>
      </c>
      <c r="BL805" s="17" t="s">
        <v>193</v>
      </c>
      <c r="BM805" s="143" t="s">
        <v>1310</v>
      </c>
    </row>
    <row r="806" spans="2:65" s="11" customFormat="1" ht="25.9" customHeight="1">
      <c r="B806" s="120"/>
      <c r="D806" s="121" t="s">
        <v>76</v>
      </c>
      <c r="E806" s="122" t="s">
        <v>398</v>
      </c>
      <c r="F806" s="122" t="s">
        <v>399</v>
      </c>
      <c r="I806" s="123"/>
      <c r="J806" s="124">
        <f>BK806</f>
        <v>0</v>
      </c>
      <c r="L806" s="120"/>
      <c r="M806" s="125"/>
      <c r="P806" s="126">
        <f>P807+P846+P965+P1122+P1136+P1142+P1190+P1201+P1223+P1264+P1328+P1380+P1386+P1452+P1569+P1654</f>
        <v>0</v>
      </c>
      <c r="R806" s="126">
        <f>R807+R846+R965+R1122+R1136+R1142+R1190+R1201+R1223+R1264+R1328+R1380+R1386+R1452+R1569+R1654</f>
        <v>76.810430230000009</v>
      </c>
      <c r="T806" s="127">
        <f>T807+T846+T965+T1122+T1136+T1142+T1190+T1201+T1223+T1264+T1328+T1380+T1386+T1452+T1569+T1654</f>
        <v>6.4560000000000006E-2</v>
      </c>
      <c r="AR806" s="121" t="s">
        <v>87</v>
      </c>
      <c r="AT806" s="128" t="s">
        <v>76</v>
      </c>
      <c r="AU806" s="128" t="s">
        <v>77</v>
      </c>
      <c r="AY806" s="121" t="s">
        <v>175</v>
      </c>
      <c r="BK806" s="129">
        <f>BK807+BK846+BK965+BK1122+BK1136+BK1142+BK1190+BK1201+BK1223+BK1264+BK1328+BK1380+BK1386+BK1452+BK1569+BK1654</f>
        <v>0</v>
      </c>
    </row>
    <row r="807" spans="2:65" s="11" customFormat="1" ht="22.9" customHeight="1">
      <c r="B807" s="120"/>
      <c r="D807" s="121" t="s">
        <v>76</v>
      </c>
      <c r="E807" s="130" t="s">
        <v>1311</v>
      </c>
      <c r="F807" s="130" t="s">
        <v>1312</v>
      </c>
      <c r="I807" s="123"/>
      <c r="J807" s="131">
        <f>BK807</f>
        <v>0</v>
      </c>
      <c r="L807" s="120"/>
      <c r="M807" s="125"/>
      <c r="P807" s="126">
        <f>SUM(P808:P845)</f>
        <v>0</v>
      </c>
      <c r="R807" s="126">
        <f>SUM(R808:R845)</f>
        <v>10.226471500000001</v>
      </c>
      <c r="T807" s="127">
        <f>SUM(T808:T845)</f>
        <v>0</v>
      </c>
      <c r="AR807" s="121" t="s">
        <v>87</v>
      </c>
      <c r="AT807" s="128" t="s">
        <v>76</v>
      </c>
      <c r="AU807" s="128" t="s">
        <v>85</v>
      </c>
      <c r="AY807" s="121" t="s">
        <v>175</v>
      </c>
      <c r="BK807" s="129">
        <f>SUM(BK808:BK845)</f>
        <v>0</v>
      </c>
    </row>
    <row r="808" spans="2:65" s="1" customFormat="1" ht="16.5" customHeight="1">
      <c r="B808" s="32"/>
      <c r="C808" s="132" t="s">
        <v>1313</v>
      </c>
      <c r="D808" s="132" t="s">
        <v>178</v>
      </c>
      <c r="E808" s="133" t="s">
        <v>1314</v>
      </c>
      <c r="F808" s="134" t="s">
        <v>1315</v>
      </c>
      <c r="G808" s="135" t="s">
        <v>200</v>
      </c>
      <c r="H808" s="136">
        <v>606.56500000000005</v>
      </c>
      <c r="I808" s="137"/>
      <c r="J808" s="138">
        <f>ROUND(I808*H808,2)</f>
        <v>0</v>
      </c>
      <c r="K808" s="134" t="s">
        <v>250</v>
      </c>
      <c r="L808" s="32"/>
      <c r="M808" s="139" t="s">
        <v>1</v>
      </c>
      <c r="N808" s="140" t="s">
        <v>42</v>
      </c>
      <c r="P808" s="141">
        <f>O808*H808</f>
        <v>0</v>
      </c>
      <c r="Q808" s="141">
        <v>0</v>
      </c>
      <c r="R808" s="141">
        <f>Q808*H808</f>
        <v>0</v>
      </c>
      <c r="S808" s="141">
        <v>0</v>
      </c>
      <c r="T808" s="142">
        <f>S808*H808</f>
        <v>0</v>
      </c>
      <c r="AR808" s="143" t="s">
        <v>129</v>
      </c>
      <c r="AT808" s="143" t="s">
        <v>178</v>
      </c>
      <c r="AU808" s="143" t="s">
        <v>87</v>
      </c>
      <c r="AY808" s="17" t="s">
        <v>175</v>
      </c>
      <c r="BE808" s="144">
        <f>IF(N808="základní",J808,0)</f>
        <v>0</v>
      </c>
      <c r="BF808" s="144">
        <f>IF(N808="snížená",J808,0)</f>
        <v>0</v>
      </c>
      <c r="BG808" s="144">
        <f>IF(N808="zákl. přenesená",J808,0)</f>
        <v>0</v>
      </c>
      <c r="BH808" s="144">
        <f>IF(N808="sníž. přenesená",J808,0)</f>
        <v>0</v>
      </c>
      <c r="BI808" s="144">
        <f>IF(N808="nulová",J808,0)</f>
        <v>0</v>
      </c>
      <c r="BJ808" s="17" t="s">
        <v>85</v>
      </c>
      <c r="BK808" s="144">
        <f>ROUND(I808*H808,2)</f>
        <v>0</v>
      </c>
      <c r="BL808" s="17" t="s">
        <v>129</v>
      </c>
      <c r="BM808" s="143" t="s">
        <v>1316</v>
      </c>
    </row>
    <row r="809" spans="2:65" s="12" customFormat="1">
      <c r="B809" s="154"/>
      <c r="D809" s="145" t="s">
        <v>252</v>
      </c>
      <c r="E809" s="155" t="s">
        <v>1</v>
      </c>
      <c r="F809" s="156" t="s">
        <v>1214</v>
      </c>
      <c r="H809" s="157">
        <v>606.56500000000005</v>
      </c>
      <c r="I809" s="158"/>
      <c r="L809" s="154"/>
      <c r="M809" s="159"/>
      <c r="T809" s="160"/>
      <c r="AT809" s="155" t="s">
        <v>252</v>
      </c>
      <c r="AU809" s="155" t="s">
        <v>87</v>
      </c>
      <c r="AV809" s="12" t="s">
        <v>87</v>
      </c>
      <c r="AW809" s="12" t="s">
        <v>32</v>
      </c>
      <c r="AX809" s="12" t="s">
        <v>85</v>
      </c>
      <c r="AY809" s="155" t="s">
        <v>175</v>
      </c>
    </row>
    <row r="810" spans="2:65" s="1" customFormat="1" ht="16.5" customHeight="1">
      <c r="B810" s="32"/>
      <c r="C810" s="184" t="s">
        <v>1317</v>
      </c>
      <c r="D810" s="184" t="s">
        <v>1046</v>
      </c>
      <c r="E810" s="185" t="s">
        <v>1318</v>
      </c>
      <c r="F810" s="186" t="s">
        <v>1319</v>
      </c>
      <c r="G810" s="187" t="s">
        <v>364</v>
      </c>
      <c r="H810" s="188">
        <v>0.182</v>
      </c>
      <c r="I810" s="189"/>
      <c r="J810" s="190">
        <f>ROUND(I810*H810,2)</f>
        <v>0</v>
      </c>
      <c r="K810" s="186" t="s">
        <v>250</v>
      </c>
      <c r="L810" s="191"/>
      <c r="M810" s="192" t="s">
        <v>1</v>
      </c>
      <c r="N810" s="193" t="s">
        <v>42</v>
      </c>
      <c r="P810" s="141">
        <f>O810*H810</f>
        <v>0</v>
      </c>
      <c r="Q810" s="141">
        <v>1</v>
      </c>
      <c r="R810" s="141">
        <f>Q810*H810</f>
        <v>0.182</v>
      </c>
      <c r="S810" s="141">
        <v>0</v>
      </c>
      <c r="T810" s="142">
        <f>S810*H810</f>
        <v>0</v>
      </c>
      <c r="AR810" s="143" t="s">
        <v>604</v>
      </c>
      <c r="AT810" s="143" t="s">
        <v>1046</v>
      </c>
      <c r="AU810" s="143" t="s">
        <v>87</v>
      </c>
      <c r="AY810" s="17" t="s">
        <v>175</v>
      </c>
      <c r="BE810" s="144">
        <f>IF(N810="základní",J810,0)</f>
        <v>0</v>
      </c>
      <c r="BF810" s="144">
        <f>IF(N810="snížená",J810,0)</f>
        <v>0</v>
      </c>
      <c r="BG810" s="144">
        <f>IF(N810="zákl. přenesená",J810,0)</f>
        <v>0</v>
      </c>
      <c r="BH810" s="144">
        <f>IF(N810="sníž. přenesená",J810,0)</f>
        <v>0</v>
      </c>
      <c r="BI810" s="144">
        <f>IF(N810="nulová",J810,0)</f>
        <v>0</v>
      </c>
      <c r="BJ810" s="17" t="s">
        <v>85</v>
      </c>
      <c r="BK810" s="144">
        <f>ROUND(I810*H810,2)</f>
        <v>0</v>
      </c>
      <c r="BL810" s="17" t="s">
        <v>129</v>
      </c>
      <c r="BM810" s="143" t="s">
        <v>1320</v>
      </c>
    </row>
    <row r="811" spans="2:65" s="12" customFormat="1">
      <c r="B811" s="154"/>
      <c r="D811" s="145" t="s">
        <v>252</v>
      </c>
      <c r="F811" s="156" t="s">
        <v>1321</v>
      </c>
      <c r="H811" s="157">
        <v>0.182</v>
      </c>
      <c r="I811" s="158"/>
      <c r="L811" s="154"/>
      <c r="M811" s="159"/>
      <c r="T811" s="160"/>
      <c r="AT811" s="155" t="s">
        <v>252</v>
      </c>
      <c r="AU811" s="155" t="s">
        <v>87</v>
      </c>
      <c r="AV811" s="12" t="s">
        <v>87</v>
      </c>
      <c r="AW811" s="12" t="s">
        <v>4</v>
      </c>
      <c r="AX811" s="12" t="s">
        <v>85</v>
      </c>
      <c r="AY811" s="155" t="s">
        <v>175</v>
      </c>
    </row>
    <row r="812" spans="2:65" s="1" customFormat="1" ht="16.5" customHeight="1">
      <c r="B812" s="32"/>
      <c r="C812" s="132" t="s">
        <v>1322</v>
      </c>
      <c r="D812" s="132" t="s">
        <v>178</v>
      </c>
      <c r="E812" s="133" t="s">
        <v>1323</v>
      </c>
      <c r="F812" s="134" t="s">
        <v>1324</v>
      </c>
      <c r="G812" s="135" t="s">
        <v>200</v>
      </c>
      <c r="H812" s="136">
        <v>121.07</v>
      </c>
      <c r="I812" s="137"/>
      <c r="J812" s="138">
        <f>ROUND(I812*H812,2)</f>
        <v>0</v>
      </c>
      <c r="K812" s="134" t="s">
        <v>250</v>
      </c>
      <c r="L812" s="32"/>
      <c r="M812" s="139" t="s">
        <v>1</v>
      </c>
      <c r="N812" s="140" t="s">
        <v>42</v>
      </c>
      <c r="P812" s="141">
        <f>O812*H812</f>
        <v>0</v>
      </c>
      <c r="Q812" s="141">
        <v>0</v>
      </c>
      <c r="R812" s="141">
        <f>Q812*H812</f>
        <v>0</v>
      </c>
      <c r="S812" s="141">
        <v>0</v>
      </c>
      <c r="T812" s="142">
        <f>S812*H812</f>
        <v>0</v>
      </c>
      <c r="AR812" s="143" t="s">
        <v>129</v>
      </c>
      <c r="AT812" s="143" t="s">
        <v>178</v>
      </c>
      <c r="AU812" s="143" t="s">
        <v>87</v>
      </c>
      <c r="AY812" s="17" t="s">
        <v>175</v>
      </c>
      <c r="BE812" s="144">
        <f>IF(N812="základní",J812,0)</f>
        <v>0</v>
      </c>
      <c r="BF812" s="144">
        <f>IF(N812="snížená",J812,0)</f>
        <v>0</v>
      </c>
      <c r="BG812" s="144">
        <f>IF(N812="zákl. přenesená",J812,0)</f>
        <v>0</v>
      </c>
      <c r="BH812" s="144">
        <f>IF(N812="sníž. přenesená",J812,0)</f>
        <v>0</v>
      </c>
      <c r="BI812" s="144">
        <f>IF(N812="nulová",J812,0)</f>
        <v>0</v>
      </c>
      <c r="BJ812" s="17" t="s">
        <v>85</v>
      </c>
      <c r="BK812" s="144">
        <f>ROUND(I812*H812,2)</f>
        <v>0</v>
      </c>
      <c r="BL812" s="17" t="s">
        <v>129</v>
      </c>
      <c r="BM812" s="143" t="s">
        <v>1325</v>
      </c>
    </row>
    <row r="813" spans="2:65" s="12" customFormat="1">
      <c r="B813" s="154"/>
      <c r="D813" s="145" t="s">
        <v>252</v>
      </c>
      <c r="E813" s="155" t="s">
        <v>1</v>
      </c>
      <c r="F813" s="156" t="s">
        <v>1326</v>
      </c>
      <c r="H813" s="157">
        <v>113.6</v>
      </c>
      <c r="I813" s="158"/>
      <c r="L813" s="154"/>
      <c r="M813" s="159"/>
      <c r="T813" s="160"/>
      <c r="AT813" s="155" t="s">
        <v>252</v>
      </c>
      <c r="AU813" s="155" t="s">
        <v>87</v>
      </c>
      <c r="AV813" s="12" t="s">
        <v>87</v>
      </c>
      <c r="AW813" s="12" t="s">
        <v>32</v>
      </c>
      <c r="AX813" s="12" t="s">
        <v>77</v>
      </c>
      <c r="AY813" s="155" t="s">
        <v>175</v>
      </c>
    </row>
    <row r="814" spans="2:65" s="12" customFormat="1">
      <c r="B814" s="154"/>
      <c r="D814" s="145" t="s">
        <v>252</v>
      </c>
      <c r="E814" s="155" t="s">
        <v>1</v>
      </c>
      <c r="F814" s="156" t="s">
        <v>1327</v>
      </c>
      <c r="H814" s="157">
        <v>7.47</v>
      </c>
      <c r="I814" s="158"/>
      <c r="L814" s="154"/>
      <c r="M814" s="159"/>
      <c r="T814" s="160"/>
      <c r="AT814" s="155" t="s">
        <v>252</v>
      </c>
      <c r="AU814" s="155" t="s">
        <v>87</v>
      </c>
      <c r="AV814" s="12" t="s">
        <v>87</v>
      </c>
      <c r="AW814" s="12" t="s">
        <v>32</v>
      </c>
      <c r="AX814" s="12" t="s">
        <v>77</v>
      </c>
      <c r="AY814" s="155" t="s">
        <v>175</v>
      </c>
    </row>
    <row r="815" spans="2:65" s="13" customFormat="1">
      <c r="B815" s="163"/>
      <c r="D815" s="145" t="s">
        <v>252</v>
      </c>
      <c r="E815" s="164" t="s">
        <v>1</v>
      </c>
      <c r="F815" s="165" t="s">
        <v>294</v>
      </c>
      <c r="H815" s="166">
        <v>121.07</v>
      </c>
      <c r="I815" s="167"/>
      <c r="L815" s="163"/>
      <c r="M815" s="168"/>
      <c r="T815" s="169"/>
      <c r="AT815" s="164" t="s">
        <v>252</v>
      </c>
      <c r="AU815" s="164" t="s">
        <v>87</v>
      </c>
      <c r="AV815" s="13" t="s">
        <v>193</v>
      </c>
      <c r="AW815" s="13" t="s">
        <v>32</v>
      </c>
      <c r="AX815" s="13" t="s">
        <v>85</v>
      </c>
      <c r="AY815" s="164" t="s">
        <v>175</v>
      </c>
    </row>
    <row r="816" spans="2:65" s="1" customFormat="1" ht="16.5" customHeight="1">
      <c r="B816" s="32"/>
      <c r="C816" s="184" t="s">
        <v>1328</v>
      </c>
      <c r="D816" s="184" t="s">
        <v>1046</v>
      </c>
      <c r="E816" s="185" t="s">
        <v>1318</v>
      </c>
      <c r="F816" s="186" t="s">
        <v>1319</v>
      </c>
      <c r="G816" s="187" t="s">
        <v>364</v>
      </c>
      <c r="H816" s="188">
        <v>4.1000000000000002E-2</v>
      </c>
      <c r="I816" s="189"/>
      <c r="J816" s="190">
        <f>ROUND(I816*H816,2)</f>
        <v>0</v>
      </c>
      <c r="K816" s="186" t="s">
        <v>250</v>
      </c>
      <c r="L816" s="191"/>
      <c r="M816" s="192" t="s">
        <v>1</v>
      </c>
      <c r="N816" s="193" t="s">
        <v>42</v>
      </c>
      <c r="P816" s="141">
        <f>O816*H816</f>
        <v>0</v>
      </c>
      <c r="Q816" s="141">
        <v>1</v>
      </c>
      <c r="R816" s="141">
        <f>Q816*H816</f>
        <v>4.1000000000000002E-2</v>
      </c>
      <c r="S816" s="141">
        <v>0</v>
      </c>
      <c r="T816" s="142">
        <f>S816*H816</f>
        <v>0</v>
      </c>
      <c r="AR816" s="143" t="s">
        <v>604</v>
      </c>
      <c r="AT816" s="143" t="s">
        <v>1046</v>
      </c>
      <c r="AU816" s="143" t="s">
        <v>87</v>
      </c>
      <c r="AY816" s="17" t="s">
        <v>175</v>
      </c>
      <c r="BE816" s="144">
        <f>IF(N816="základní",J816,0)</f>
        <v>0</v>
      </c>
      <c r="BF816" s="144">
        <f>IF(N816="snížená",J816,0)</f>
        <v>0</v>
      </c>
      <c r="BG816" s="144">
        <f>IF(N816="zákl. přenesená",J816,0)</f>
        <v>0</v>
      </c>
      <c r="BH816" s="144">
        <f>IF(N816="sníž. přenesená",J816,0)</f>
        <v>0</v>
      </c>
      <c r="BI816" s="144">
        <f>IF(N816="nulová",J816,0)</f>
        <v>0</v>
      </c>
      <c r="BJ816" s="17" t="s">
        <v>85</v>
      </c>
      <c r="BK816" s="144">
        <f>ROUND(I816*H816,2)</f>
        <v>0</v>
      </c>
      <c r="BL816" s="17" t="s">
        <v>129</v>
      </c>
      <c r="BM816" s="143" t="s">
        <v>1329</v>
      </c>
    </row>
    <row r="817" spans="2:65" s="12" customFormat="1">
      <c r="B817" s="154"/>
      <c r="D817" s="145" t="s">
        <v>252</v>
      </c>
      <c r="F817" s="156" t="s">
        <v>1330</v>
      </c>
      <c r="H817" s="157">
        <v>4.1000000000000002E-2</v>
      </c>
      <c r="I817" s="158"/>
      <c r="L817" s="154"/>
      <c r="M817" s="159"/>
      <c r="T817" s="160"/>
      <c r="AT817" s="155" t="s">
        <v>252</v>
      </c>
      <c r="AU817" s="155" t="s">
        <v>87</v>
      </c>
      <c r="AV817" s="12" t="s">
        <v>87</v>
      </c>
      <c r="AW817" s="12" t="s">
        <v>4</v>
      </c>
      <c r="AX817" s="12" t="s">
        <v>85</v>
      </c>
      <c r="AY817" s="155" t="s">
        <v>175</v>
      </c>
    </row>
    <row r="818" spans="2:65" s="1" customFormat="1" ht="16.5" customHeight="1">
      <c r="B818" s="32"/>
      <c r="C818" s="132" t="s">
        <v>1331</v>
      </c>
      <c r="D818" s="132" t="s">
        <v>178</v>
      </c>
      <c r="E818" s="133" t="s">
        <v>1332</v>
      </c>
      <c r="F818" s="134" t="s">
        <v>1333</v>
      </c>
      <c r="G818" s="135" t="s">
        <v>200</v>
      </c>
      <c r="H818" s="136">
        <v>1213.1300000000001</v>
      </c>
      <c r="I818" s="137"/>
      <c r="J818" s="138">
        <f>ROUND(I818*H818,2)</f>
        <v>0</v>
      </c>
      <c r="K818" s="134" t="s">
        <v>250</v>
      </c>
      <c r="L818" s="32"/>
      <c r="M818" s="139" t="s">
        <v>1</v>
      </c>
      <c r="N818" s="140" t="s">
        <v>42</v>
      </c>
      <c r="P818" s="141">
        <f>O818*H818</f>
        <v>0</v>
      </c>
      <c r="Q818" s="141">
        <v>4.0000000000000002E-4</v>
      </c>
      <c r="R818" s="141">
        <f>Q818*H818</f>
        <v>0.48525200000000007</v>
      </c>
      <c r="S818" s="141">
        <v>0</v>
      </c>
      <c r="T818" s="142">
        <f>S818*H818</f>
        <v>0</v>
      </c>
      <c r="AR818" s="143" t="s">
        <v>129</v>
      </c>
      <c r="AT818" s="143" t="s">
        <v>178</v>
      </c>
      <c r="AU818" s="143" t="s">
        <v>87</v>
      </c>
      <c r="AY818" s="17" t="s">
        <v>175</v>
      </c>
      <c r="BE818" s="144">
        <f>IF(N818="základní",J818,0)</f>
        <v>0</v>
      </c>
      <c r="BF818" s="144">
        <f>IF(N818="snížená",J818,0)</f>
        <v>0</v>
      </c>
      <c r="BG818" s="144">
        <f>IF(N818="zákl. přenesená",J818,0)</f>
        <v>0</v>
      </c>
      <c r="BH818" s="144">
        <f>IF(N818="sníž. přenesená",J818,0)</f>
        <v>0</v>
      </c>
      <c r="BI818" s="144">
        <f>IF(N818="nulová",J818,0)</f>
        <v>0</v>
      </c>
      <c r="BJ818" s="17" t="s">
        <v>85</v>
      </c>
      <c r="BK818" s="144">
        <f>ROUND(I818*H818,2)</f>
        <v>0</v>
      </c>
      <c r="BL818" s="17" t="s">
        <v>129</v>
      </c>
      <c r="BM818" s="143" t="s">
        <v>1334</v>
      </c>
    </row>
    <row r="819" spans="2:65" s="12" customFormat="1">
      <c r="B819" s="154"/>
      <c r="D819" s="145" t="s">
        <v>252</v>
      </c>
      <c r="E819" s="155" t="s">
        <v>1</v>
      </c>
      <c r="F819" s="156" t="s">
        <v>1335</v>
      </c>
      <c r="H819" s="157">
        <v>1213.1300000000001</v>
      </c>
      <c r="I819" s="158"/>
      <c r="L819" s="154"/>
      <c r="M819" s="159"/>
      <c r="T819" s="160"/>
      <c r="AT819" s="155" t="s">
        <v>252</v>
      </c>
      <c r="AU819" s="155" t="s">
        <v>87</v>
      </c>
      <c r="AV819" s="12" t="s">
        <v>87</v>
      </c>
      <c r="AW819" s="12" t="s">
        <v>32</v>
      </c>
      <c r="AX819" s="12" t="s">
        <v>85</v>
      </c>
      <c r="AY819" s="155" t="s">
        <v>175</v>
      </c>
    </row>
    <row r="820" spans="2:65" s="1" customFormat="1" ht="24.2" customHeight="1">
      <c r="B820" s="32"/>
      <c r="C820" s="184" t="s">
        <v>1336</v>
      </c>
      <c r="D820" s="184" t="s">
        <v>1046</v>
      </c>
      <c r="E820" s="185" t="s">
        <v>1337</v>
      </c>
      <c r="F820" s="186" t="s">
        <v>1338</v>
      </c>
      <c r="G820" s="187" t="s">
        <v>200</v>
      </c>
      <c r="H820" s="188">
        <v>1413.903</v>
      </c>
      <c r="I820" s="189"/>
      <c r="J820" s="190">
        <f>ROUND(I820*H820,2)</f>
        <v>0</v>
      </c>
      <c r="K820" s="186" t="s">
        <v>250</v>
      </c>
      <c r="L820" s="191"/>
      <c r="M820" s="192" t="s">
        <v>1</v>
      </c>
      <c r="N820" s="193" t="s">
        <v>42</v>
      </c>
      <c r="P820" s="141">
        <f>O820*H820</f>
        <v>0</v>
      </c>
      <c r="Q820" s="141">
        <v>5.4000000000000003E-3</v>
      </c>
      <c r="R820" s="141">
        <f>Q820*H820</f>
        <v>7.6350762000000003</v>
      </c>
      <c r="S820" s="141">
        <v>0</v>
      </c>
      <c r="T820" s="142">
        <f>S820*H820</f>
        <v>0</v>
      </c>
      <c r="AR820" s="143" t="s">
        <v>604</v>
      </c>
      <c r="AT820" s="143" t="s">
        <v>1046</v>
      </c>
      <c r="AU820" s="143" t="s">
        <v>87</v>
      </c>
      <c r="AY820" s="17" t="s">
        <v>175</v>
      </c>
      <c r="BE820" s="144">
        <f>IF(N820="základní",J820,0)</f>
        <v>0</v>
      </c>
      <c r="BF820" s="144">
        <f>IF(N820="snížená",J820,0)</f>
        <v>0</v>
      </c>
      <c r="BG820" s="144">
        <f>IF(N820="zákl. přenesená",J820,0)</f>
        <v>0</v>
      </c>
      <c r="BH820" s="144">
        <f>IF(N820="sníž. přenesená",J820,0)</f>
        <v>0</v>
      </c>
      <c r="BI820" s="144">
        <f>IF(N820="nulová",J820,0)</f>
        <v>0</v>
      </c>
      <c r="BJ820" s="17" t="s">
        <v>85</v>
      </c>
      <c r="BK820" s="144">
        <f>ROUND(I820*H820,2)</f>
        <v>0</v>
      </c>
      <c r="BL820" s="17" t="s">
        <v>129</v>
      </c>
      <c r="BM820" s="143" t="s">
        <v>1339</v>
      </c>
    </row>
    <row r="821" spans="2:65" s="12" customFormat="1">
      <c r="B821" s="154"/>
      <c r="D821" s="145" t="s">
        <v>252</v>
      </c>
      <c r="F821" s="156" t="s">
        <v>1340</v>
      </c>
      <c r="H821" s="157">
        <v>1413.903</v>
      </c>
      <c r="I821" s="158"/>
      <c r="L821" s="154"/>
      <c r="M821" s="159"/>
      <c r="T821" s="160"/>
      <c r="AT821" s="155" t="s">
        <v>252</v>
      </c>
      <c r="AU821" s="155" t="s">
        <v>87</v>
      </c>
      <c r="AV821" s="12" t="s">
        <v>87</v>
      </c>
      <c r="AW821" s="12" t="s">
        <v>4</v>
      </c>
      <c r="AX821" s="12" t="s">
        <v>85</v>
      </c>
      <c r="AY821" s="155" t="s">
        <v>175</v>
      </c>
    </row>
    <row r="822" spans="2:65" s="1" customFormat="1" ht="16.5" customHeight="1">
      <c r="B822" s="32"/>
      <c r="C822" s="132" t="s">
        <v>1341</v>
      </c>
      <c r="D822" s="132" t="s">
        <v>178</v>
      </c>
      <c r="E822" s="133" t="s">
        <v>1342</v>
      </c>
      <c r="F822" s="134" t="s">
        <v>1343</v>
      </c>
      <c r="G822" s="135" t="s">
        <v>200</v>
      </c>
      <c r="H822" s="136">
        <v>242.14</v>
      </c>
      <c r="I822" s="137"/>
      <c r="J822" s="138">
        <f>ROUND(I822*H822,2)</f>
        <v>0</v>
      </c>
      <c r="K822" s="134" t="s">
        <v>250</v>
      </c>
      <c r="L822" s="32"/>
      <c r="M822" s="139" t="s">
        <v>1</v>
      </c>
      <c r="N822" s="140" t="s">
        <v>42</v>
      </c>
      <c r="P822" s="141">
        <f>O822*H822</f>
        <v>0</v>
      </c>
      <c r="Q822" s="141">
        <v>4.0000000000000002E-4</v>
      </c>
      <c r="R822" s="141">
        <f>Q822*H822</f>
        <v>9.6855999999999998E-2</v>
      </c>
      <c r="S822" s="141">
        <v>0</v>
      </c>
      <c r="T822" s="142">
        <f>S822*H822</f>
        <v>0</v>
      </c>
      <c r="AR822" s="143" t="s">
        <v>129</v>
      </c>
      <c r="AT822" s="143" t="s">
        <v>178</v>
      </c>
      <c r="AU822" s="143" t="s">
        <v>87</v>
      </c>
      <c r="AY822" s="17" t="s">
        <v>175</v>
      </c>
      <c r="BE822" s="144">
        <f>IF(N822="základní",J822,0)</f>
        <v>0</v>
      </c>
      <c r="BF822" s="144">
        <f>IF(N822="snížená",J822,0)</f>
        <v>0</v>
      </c>
      <c r="BG822" s="144">
        <f>IF(N822="zákl. přenesená",J822,0)</f>
        <v>0</v>
      </c>
      <c r="BH822" s="144">
        <f>IF(N822="sníž. přenesená",J822,0)</f>
        <v>0</v>
      </c>
      <c r="BI822" s="144">
        <f>IF(N822="nulová",J822,0)</f>
        <v>0</v>
      </c>
      <c r="BJ822" s="17" t="s">
        <v>85</v>
      </c>
      <c r="BK822" s="144">
        <f>ROUND(I822*H822,2)</f>
        <v>0</v>
      </c>
      <c r="BL822" s="17" t="s">
        <v>129</v>
      </c>
      <c r="BM822" s="143" t="s">
        <v>1344</v>
      </c>
    </row>
    <row r="823" spans="2:65" s="12" customFormat="1">
      <c r="B823" s="154"/>
      <c r="D823" s="145" t="s">
        <v>252</v>
      </c>
      <c r="E823" s="155" t="s">
        <v>1</v>
      </c>
      <c r="F823" s="156" t="s">
        <v>1345</v>
      </c>
      <c r="H823" s="157">
        <v>242.14</v>
      </c>
      <c r="I823" s="158"/>
      <c r="L823" s="154"/>
      <c r="M823" s="159"/>
      <c r="T823" s="160"/>
      <c r="AT823" s="155" t="s">
        <v>252</v>
      </c>
      <c r="AU823" s="155" t="s">
        <v>87</v>
      </c>
      <c r="AV823" s="12" t="s">
        <v>87</v>
      </c>
      <c r="AW823" s="12" t="s">
        <v>32</v>
      </c>
      <c r="AX823" s="12" t="s">
        <v>85</v>
      </c>
      <c r="AY823" s="155" t="s">
        <v>175</v>
      </c>
    </row>
    <row r="824" spans="2:65" s="1" customFormat="1" ht="24.2" customHeight="1">
      <c r="B824" s="32"/>
      <c r="C824" s="184" t="s">
        <v>1346</v>
      </c>
      <c r="D824" s="184" t="s">
        <v>1046</v>
      </c>
      <c r="E824" s="185" t="s">
        <v>1337</v>
      </c>
      <c r="F824" s="186" t="s">
        <v>1338</v>
      </c>
      <c r="G824" s="187" t="s">
        <v>200</v>
      </c>
      <c r="H824" s="188">
        <v>295.411</v>
      </c>
      <c r="I824" s="189"/>
      <c r="J824" s="190">
        <f>ROUND(I824*H824,2)</f>
        <v>0</v>
      </c>
      <c r="K824" s="186" t="s">
        <v>250</v>
      </c>
      <c r="L824" s="191"/>
      <c r="M824" s="192" t="s">
        <v>1</v>
      </c>
      <c r="N824" s="193" t="s">
        <v>42</v>
      </c>
      <c r="P824" s="141">
        <f>O824*H824</f>
        <v>0</v>
      </c>
      <c r="Q824" s="141">
        <v>5.4000000000000003E-3</v>
      </c>
      <c r="R824" s="141">
        <f>Q824*H824</f>
        <v>1.5952194000000002</v>
      </c>
      <c r="S824" s="141">
        <v>0</v>
      </c>
      <c r="T824" s="142">
        <f>S824*H824</f>
        <v>0</v>
      </c>
      <c r="AR824" s="143" t="s">
        <v>604</v>
      </c>
      <c r="AT824" s="143" t="s">
        <v>1046</v>
      </c>
      <c r="AU824" s="143" t="s">
        <v>87</v>
      </c>
      <c r="AY824" s="17" t="s">
        <v>175</v>
      </c>
      <c r="BE824" s="144">
        <f>IF(N824="základní",J824,0)</f>
        <v>0</v>
      </c>
      <c r="BF824" s="144">
        <f>IF(N824="snížená",J824,0)</f>
        <v>0</v>
      </c>
      <c r="BG824" s="144">
        <f>IF(N824="zákl. přenesená",J824,0)</f>
        <v>0</v>
      </c>
      <c r="BH824" s="144">
        <f>IF(N824="sníž. přenesená",J824,0)</f>
        <v>0</v>
      </c>
      <c r="BI824" s="144">
        <f>IF(N824="nulová",J824,0)</f>
        <v>0</v>
      </c>
      <c r="BJ824" s="17" t="s">
        <v>85</v>
      </c>
      <c r="BK824" s="144">
        <f>ROUND(I824*H824,2)</f>
        <v>0</v>
      </c>
      <c r="BL824" s="17" t="s">
        <v>129</v>
      </c>
      <c r="BM824" s="143" t="s">
        <v>1347</v>
      </c>
    </row>
    <row r="825" spans="2:65" s="12" customFormat="1">
      <c r="B825" s="154"/>
      <c r="D825" s="145" t="s">
        <v>252</v>
      </c>
      <c r="F825" s="156" t="s">
        <v>1348</v>
      </c>
      <c r="H825" s="157">
        <v>295.411</v>
      </c>
      <c r="I825" s="158"/>
      <c r="L825" s="154"/>
      <c r="M825" s="159"/>
      <c r="T825" s="160"/>
      <c r="AT825" s="155" t="s">
        <v>252</v>
      </c>
      <c r="AU825" s="155" t="s">
        <v>87</v>
      </c>
      <c r="AV825" s="12" t="s">
        <v>87</v>
      </c>
      <c r="AW825" s="12" t="s">
        <v>4</v>
      </c>
      <c r="AX825" s="12" t="s">
        <v>85</v>
      </c>
      <c r="AY825" s="155" t="s">
        <v>175</v>
      </c>
    </row>
    <row r="826" spans="2:65" s="1" customFormat="1" ht="16.5" customHeight="1">
      <c r="B826" s="32"/>
      <c r="C826" s="132" t="s">
        <v>1349</v>
      </c>
      <c r="D826" s="132" t="s">
        <v>178</v>
      </c>
      <c r="E826" s="133" t="s">
        <v>1350</v>
      </c>
      <c r="F826" s="134" t="s">
        <v>1351</v>
      </c>
      <c r="G826" s="135" t="s">
        <v>200</v>
      </c>
      <c r="H826" s="136">
        <v>606.56500000000005</v>
      </c>
      <c r="I826" s="137"/>
      <c r="J826" s="138">
        <f>ROUND(I826*H826,2)</f>
        <v>0</v>
      </c>
      <c r="K826" s="134" t="s">
        <v>250</v>
      </c>
      <c r="L826" s="32"/>
      <c r="M826" s="139" t="s">
        <v>1</v>
      </c>
      <c r="N826" s="140" t="s">
        <v>42</v>
      </c>
      <c r="P826" s="141">
        <f>O826*H826</f>
        <v>0</v>
      </c>
      <c r="Q826" s="141">
        <v>0</v>
      </c>
      <c r="R826" s="141">
        <f>Q826*H826</f>
        <v>0</v>
      </c>
      <c r="S826" s="141">
        <v>0</v>
      </c>
      <c r="T826" s="142">
        <f>S826*H826</f>
        <v>0</v>
      </c>
      <c r="AR826" s="143" t="s">
        <v>129</v>
      </c>
      <c r="AT826" s="143" t="s">
        <v>178</v>
      </c>
      <c r="AU826" s="143" t="s">
        <v>87</v>
      </c>
      <c r="AY826" s="17" t="s">
        <v>175</v>
      </c>
      <c r="BE826" s="144">
        <f>IF(N826="základní",J826,0)</f>
        <v>0</v>
      </c>
      <c r="BF826" s="144">
        <f>IF(N826="snížená",J826,0)</f>
        <v>0</v>
      </c>
      <c r="BG826" s="144">
        <f>IF(N826="zákl. přenesená",J826,0)</f>
        <v>0</v>
      </c>
      <c r="BH826" s="144">
        <f>IF(N826="sníž. přenesená",J826,0)</f>
        <v>0</v>
      </c>
      <c r="BI826" s="144">
        <f>IF(N826="nulová",J826,0)</f>
        <v>0</v>
      </c>
      <c r="BJ826" s="17" t="s">
        <v>85</v>
      </c>
      <c r="BK826" s="144">
        <f>ROUND(I826*H826,2)</f>
        <v>0</v>
      </c>
      <c r="BL826" s="17" t="s">
        <v>129</v>
      </c>
      <c r="BM826" s="143" t="s">
        <v>1352</v>
      </c>
    </row>
    <row r="827" spans="2:65" s="1" customFormat="1" ht="16.5" customHeight="1">
      <c r="B827" s="32"/>
      <c r="C827" s="184" t="s">
        <v>1353</v>
      </c>
      <c r="D827" s="184" t="s">
        <v>1046</v>
      </c>
      <c r="E827" s="185" t="s">
        <v>1354</v>
      </c>
      <c r="F827" s="186" t="s">
        <v>1355</v>
      </c>
      <c r="G827" s="187" t="s">
        <v>200</v>
      </c>
      <c r="H827" s="188">
        <v>636.89300000000003</v>
      </c>
      <c r="I827" s="189"/>
      <c r="J827" s="190">
        <f>ROUND(I827*H827,2)</f>
        <v>0</v>
      </c>
      <c r="K827" s="186" t="s">
        <v>250</v>
      </c>
      <c r="L827" s="191"/>
      <c r="M827" s="192" t="s">
        <v>1</v>
      </c>
      <c r="N827" s="193" t="s">
        <v>42</v>
      </c>
      <c r="P827" s="141">
        <f>O827*H827</f>
        <v>0</v>
      </c>
      <c r="Q827" s="141">
        <v>2.9999999999999997E-4</v>
      </c>
      <c r="R827" s="141">
        <f>Q827*H827</f>
        <v>0.19106789999999998</v>
      </c>
      <c r="S827" s="141">
        <v>0</v>
      </c>
      <c r="T827" s="142">
        <f>S827*H827</f>
        <v>0</v>
      </c>
      <c r="AR827" s="143" t="s">
        <v>604</v>
      </c>
      <c r="AT827" s="143" t="s">
        <v>1046</v>
      </c>
      <c r="AU827" s="143" t="s">
        <v>87</v>
      </c>
      <c r="AY827" s="17" t="s">
        <v>175</v>
      </c>
      <c r="BE827" s="144">
        <f>IF(N827="základní",J827,0)</f>
        <v>0</v>
      </c>
      <c r="BF827" s="144">
        <f>IF(N827="snížená",J827,0)</f>
        <v>0</v>
      </c>
      <c r="BG827" s="144">
        <f>IF(N827="zákl. přenesená",J827,0)</f>
        <v>0</v>
      </c>
      <c r="BH827" s="144">
        <f>IF(N827="sníž. přenesená",J827,0)</f>
        <v>0</v>
      </c>
      <c r="BI827" s="144">
        <f>IF(N827="nulová",J827,0)</f>
        <v>0</v>
      </c>
      <c r="BJ827" s="17" t="s">
        <v>85</v>
      </c>
      <c r="BK827" s="144">
        <f>ROUND(I827*H827,2)</f>
        <v>0</v>
      </c>
      <c r="BL827" s="17" t="s">
        <v>129</v>
      </c>
      <c r="BM827" s="143" t="s">
        <v>1356</v>
      </c>
    </row>
    <row r="828" spans="2:65" s="12" customFormat="1">
      <c r="B828" s="154"/>
      <c r="D828" s="145" t="s">
        <v>252</v>
      </c>
      <c r="F828" s="156" t="s">
        <v>1357</v>
      </c>
      <c r="H828" s="157">
        <v>636.89300000000003</v>
      </c>
      <c r="I828" s="158"/>
      <c r="L828" s="154"/>
      <c r="M828" s="159"/>
      <c r="T828" s="160"/>
      <c r="AT828" s="155" t="s">
        <v>252</v>
      </c>
      <c r="AU828" s="155" t="s">
        <v>87</v>
      </c>
      <c r="AV828" s="12" t="s">
        <v>87</v>
      </c>
      <c r="AW828" s="12" t="s">
        <v>4</v>
      </c>
      <c r="AX828" s="12" t="s">
        <v>85</v>
      </c>
      <c r="AY828" s="155" t="s">
        <v>175</v>
      </c>
    </row>
    <row r="829" spans="2:65" s="1" customFormat="1" ht="24.2" customHeight="1">
      <c r="B829" s="32"/>
      <c r="C829" s="132" t="s">
        <v>1358</v>
      </c>
      <c r="D829" s="132" t="s">
        <v>178</v>
      </c>
      <c r="E829" s="133" t="s">
        <v>1359</v>
      </c>
      <c r="F829" s="134" t="s">
        <v>1360</v>
      </c>
      <c r="G829" s="135" t="s">
        <v>200</v>
      </c>
      <c r="H829" s="136">
        <v>170.15</v>
      </c>
      <c r="I829" s="137"/>
      <c r="J829" s="138">
        <f>ROUND(I829*H829,2)</f>
        <v>0</v>
      </c>
      <c r="K829" s="134" t="s">
        <v>1</v>
      </c>
      <c r="L829" s="32"/>
      <c r="M829" s="139" t="s">
        <v>1</v>
      </c>
      <c r="N829" s="140" t="s">
        <v>42</v>
      </c>
      <c r="P829" s="141">
        <f>O829*H829</f>
        <v>0</v>
      </c>
      <c r="Q829" s="141">
        <v>0</v>
      </c>
      <c r="R829" s="141">
        <f>Q829*H829</f>
        <v>0</v>
      </c>
      <c r="S829" s="141">
        <v>0</v>
      </c>
      <c r="T829" s="142">
        <f>S829*H829</f>
        <v>0</v>
      </c>
      <c r="AR829" s="143" t="s">
        <v>129</v>
      </c>
      <c r="AT829" s="143" t="s">
        <v>178</v>
      </c>
      <c r="AU829" s="143" t="s">
        <v>87</v>
      </c>
      <c r="AY829" s="17" t="s">
        <v>175</v>
      </c>
      <c r="BE829" s="144">
        <f>IF(N829="základní",J829,0)</f>
        <v>0</v>
      </c>
      <c r="BF829" s="144">
        <f>IF(N829="snížená",J829,0)</f>
        <v>0</v>
      </c>
      <c r="BG829" s="144">
        <f>IF(N829="zákl. přenesená",J829,0)</f>
        <v>0</v>
      </c>
      <c r="BH829" s="144">
        <f>IF(N829="sníž. přenesená",J829,0)</f>
        <v>0</v>
      </c>
      <c r="BI829" s="144">
        <f>IF(N829="nulová",J829,0)</f>
        <v>0</v>
      </c>
      <c r="BJ829" s="17" t="s">
        <v>85</v>
      </c>
      <c r="BK829" s="144">
        <f>ROUND(I829*H829,2)</f>
        <v>0</v>
      </c>
      <c r="BL829" s="17" t="s">
        <v>129</v>
      </c>
      <c r="BM829" s="143" t="s">
        <v>1361</v>
      </c>
    </row>
    <row r="830" spans="2:65" s="1" customFormat="1" ht="29.25">
      <c r="B830" s="32"/>
      <c r="D830" s="145" t="s">
        <v>196</v>
      </c>
      <c r="F830" s="146" t="s">
        <v>1362</v>
      </c>
      <c r="I830" s="147"/>
      <c r="L830" s="32"/>
      <c r="M830" s="148"/>
      <c r="T830" s="56"/>
      <c r="AT830" s="17" t="s">
        <v>196</v>
      </c>
      <c r="AU830" s="17" t="s">
        <v>87</v>
      </c>
    </row>
    <row r="831" spans="2:65" s="12" customFormat="1">
      <c r="B831" s="154"/>
      <c r="D831" s="145" t="s">
        <v>252</v>
      </c>
      <c r="E831" s="155" t="s">
        <v>1</v>
      </c>
      <c r="F831" s="156" t="s">
        <v>1363</v>
      </c>
      <c r="H831" s="157">
        <v>113.49</v>
      </c>
      <c r="I831" s="158"/>
      <c r="L831" s="154"/>
      <c r="M831" s="159"/>
      <c r="T831" s="160"/>
      <c r="AT831" s="155" t="s">
        <v>252</v>
      </c>
      <c r="AU831" s="155" t="s">
        <v>87</v>
      </c>
      <c r="AV831" s="12" t="s">
        <v>87</v>
      </c>
      <c r="AW831" s="12" t="s">
        <v>32</v>
      </c>
      <c r="AX831" s="12" t="s">
        <v>77</v>
      </c>
      <c r="AY831" s="155" t="s">
        <v>175</v>
      </c>
    </row>
    <row r="832" spans="2:65" s="12" customFormat="1">
      <c r="B832" s="154"/>
      <c r="D832" s="145" t="s">
        <v>252</v>
      </c>
      <c r="E832" s="155" t="s">
        <v>1</v>
      </c>
      <c r="F832" s="156" t="s">
        <v>1364</v>
      </c>
      <c r="H832" s="157">
        <v>56.66</v>
      </c>
      <c r="I832" s="158"/>
      <c r="L832" s="154"/>
      <c r="M832" s="159"/>
      <c r="T832" s="160"/>
      <c r="AT832" s="155" t="s">
        <v>252</v>
      </c>
      <c r="AU832" s="155" t="s">
        <v>87</v>
      </c>
      <c r="AV832" s="12" t="s">
        <v>87</v>
      </c>
      <c r="AW832" s="12" t="s">
        <v>32</v>
      </c>
      <c r="AX832" s="12" t="s">
        <v>77</v>
      </c>
      <c r="AY832" s="155" t="s">
        <v>175</v>
      </c>
    </row>
    <row r="833" spans="2:65" s="13" customFormat="1">
      <c r="B833" s="163"/>
      <c r="D833" s="145" t="s">
        <v>252</v>
      </c>
      <c r="E833" s="164" t="s">
        <v>1</v>
      </c>
      <c r="F833" s="165" t="s">
        <v>294</v>
      </c>
      <c r="H833" s="166">
        <v>170.15</v>
      </c>
      <c r="I833" s="167"/>
      <c r="L833" s="163"/>
      <c r="M833" s="168"/>
      <c r="T833" s="169"/>
      <c r="AT833" s="164" t="s">
        <v>252</v>
      </c>
      <c r="AU833" s="164" t="s">
        <v>87</v>
      </c>
      <c r="AV833" s="13" t="s">
        <v>193</v>
      </c>
      <c r="AW833" s="13" t="s">
        <v>32</v>
      </c>
      <c r="AX833" s="13" t="s">
        <v>85</v>
      </c>
      <c r="AY833" s="164" t="s">
        <v>175</v>
      </c>
    </row>
    <row r="834" spans="2:65" s="1" customFormat="1" ht="16.5" customHeight="1">
      <c r="B834" s="32"/>
      <c r="C834" s="132" t="s">
        <v>1365</v>
      </c>
      <c r="D834" s="132" t="s">
        <v>178</v>
      </c>
      <c r="E834" s="133" t="s">
        <v>1366</v>
      </c>
      <c r="F834" s="134" t="s">
        <v>1367</v>
      </c>
      <c r="G834" s="135" t="s">
        <v>200</v>
      </c>
      <c r="H834" s="136">
        <v>21.78</v>
      </c>
      <c r="I834" s="137"/>
      <c r="J834" s="138">
        <f>ROUND(I834*H834,2)</f>
        <v>0</v>
      </c>
      <c r="K834" s="134" t="s">
        <v>1</v>
      </c>
      <c r="L834" s="32"/>
      <c r="M834" s="139" t="s">
        <v>1</v>
      </c>
      <c r="N834" s="140" t="s">
        <v>42</v>
      </c>
      <c r="P834" s="141">
        <f>O834*H834</f>
        <v>0</v>
      </c>
      <c r="Q834" s="141">
        <v>0</v>
      </c>
      <c r="R834" s="141">
        <f>Q834*H834</f>
        <v>0</v>
      </c>
      <c r="S834" s="141">
        <v>0</v>
      </c>
      <c r="T834" s="142">
        <f>S834*H834</f>
        <v>0</v>
      </c>
      <c r="AR834" s="143" t="s">
        <v>129</v>
      </c>
      <c r="AT834" s="143" t="s">
        <v>178</v>
      </c>
      <c r="AU834" s="143" t="s">
        <v>87</v>
      </c>
      <c r="AY834" s="17" t="s">
        <v>175</v>
      </c>
      <c r="BE834" s="144">
        <f>IF(N834="základní",J834,0)</f>
        <v>0</v>
      </c>
      <c r="BF834" s="144">
        <f>IF(N834="snížená",J834,0)</f>
        <v>0</v>
      </c>
      <c r="BG834" s="144">
        <f>IF(N834="zákl. přenesená",J834,0)</f>
        <v>0</v>
      </c>
      <c r="BH834" s="144">
        <f>IF(N834="sníž. přenesená",J834,0)</f>
        <v>0</v>
      </c>
      <c r="BI834" s="144">
        <f>IF(N834="nulová",J834,0)</f>
        <v>0</v>
      </c>
      <c r="BJ834" s="17" t="s">
        <v>85</v>
      </c>
      <c r="BK834" s="144">
        <f>ROUND(I834*H834,2)</f>
        <v>0</v>
      </c>
      <c r="BL834" s="17" t="s">
        <v>129</v>
      </c>
      <c r="BM834" s="143" t="s">
        <v>1368</v>
      </c>
    </row>
    <row r="835" spans="2:65" s="14" customFormat="1">
      <c r="B835" s="170"/>
      <c r="D835" s="145" t="s">
        <v>252</v>
      </c>
      <c r="E835" s="171" t="s">
        <v>1</v>
      </c>
      <c r="F835" s="172" t="s">
        <v>564</v>
      </c>
      <c r="H835" s="171" t="s">
        <v>1</v>
      </c>
      <c r="I835" s="173"/>
      <c r="L835" s="170"/>
      <c r="M835" s="174"/>
      <c r="T835" s="175"/>
      <c r="AT835" s="171" t="s">
        <v>252</v>
      </c>
      <c r="AU835" s="171" t="s">
        <v>87</v>
      </c>
      <c r="AV835" s="14" t="s">
        <v>85</v>
      </c>
      <c r="AW835" s="14" t="s">
        <v>32</v>
      </c>
      <c r="AX835" s="14" t="s">
        <v>77</v>
      </c>
      <c r="AY835" s="171" t="s">
        <v>175</v>
      </c>
    </row>
    <row r="836" spans="2:65" s="12" customFormat="1">
      <c r="B836" s="154"/>
      <c r="D836" s="145" t="s">
        <v>252</v>
      </c>
      <c r="E836" s="155" t="s">
        <v>1</v>
      </c>
      <c r="F836" s="156" t="s">
        <v>1369</v>
      </c>
      <c r="H836" s="157">
        <v>3.96</v>
      </c>
      <c r="I836" s="158"/>
      <c r="L836" s="154"/>
      <c r="M836" s="159"/>
      <c r="T836" s="160"/>
      <c r="AT836" s="155" t="s">
        <v>252</v>
      </c>
      <c r="AU836" s="155" t="s">
        <v>87</v>
      </c>
      <c r="AV836" s="12" t="s">
        <v>87</v>
      </c>
      <c r="AW836" s="12" t="s">
        <v>32</v>
      </c>
      <c r="AX836" s="12" t="s">
        <v>77</v>
      </c>
      <c r="AY836" s="155" t="s">
        <v>175</v>
      </c>
    </row>
    <row r="837" spans="2:65" s="12" customFormat="1">
      <c r="B837" s="154"/>
      <c r="D837" s="145" t="s">
        <v>252</v>
      </c>
      <c r="E837" s="155" t="s">
        <v>1</v>
      </c>
      <c r="F837" s="156" t="s">
        <v>1370</v>
      </c>
      <c r="H837" s="157">
        <v>5.94</v>
      </c>
      <c r="I837" s="158"/>
      <c r="L837" s="154"/>
      <c r="M837" s="159"/>
      <c r="T837" s="160"/>
      <c r="AT837" s="155" t="s">
        <v>252</v>
      </c>
      <c r="AU837" s="155" t="s">
        <v>87</v>
      </c>
      <c r="AV837" s="12" t="s">
        <v>87</v>
      </c>
      <c r="AW837" s="12" t="s">
        <v>32</v>
      </c>
      <c r="AX837" s="12" t="s">
        <v>77</v>
      </c>
      <c r="AY837" s="155" t="s">
        <v>175</v>
      </c>
    </row>
    <row r="838" spans="2:65" s="12" customFormat="1">
      <c r="B838" s="154"/>
      <c r="D838" s="145" t="s">
        <v>252</v>
      </c>
      <c r="E838" s="155" t="s">
        <v>1</v>
      </c>
      <c r="F838" s="156" t="s">
        <v>1371</v>
      </c>
      <c r="H838" s="157">
        <v>3.96</v>
      </c>
      <c r="I838" s="158"/>
      <c r="L838" s="154"/>
      <c r="M838" s="159"/>
      <c r="T838" s="160"/>
      <c r="AT838" s="155" t="s">
        <v>252</v>
      </c>
      <c r="AU838" s="155" t="s">
        <v>87</v>
      </c>
      <c r="AV838" s="12" t="s">
        <v>87</v>
      </c>
      <c r="AW838" s="12" t="s">
        <v>32</v>
      </c>
      <c r="AX838" s="12" t="s">
        <v>77</v>
      </c>
      <c r="AY838" s="155" t="s">
        <v>175</v>
      </c>
    </row>
    <row r="839" spans="2:65" s="15" customFormat="1">
      <c r="B839" s="176"/>
      <c r="D839" s="145" t="s">
        <v>252</v>
      </c>
      <c r="E839" s="177" t="s">
        <v>1</v>
      </c>
      <c r="F839" s="178" t="s">
        <v>339</v>
      </c>
      <c r="H839" s="179">
        <v>13.86</v>
      </c>
      <c r="I839" s="180"/>
      <c r="L839" s="176"/>
      <c r="M839" s="181"/>
      <c r="T839" s="182"/>
      <c r="AT839" s="177" t="s">
        <v>252</v>
      </c>
      <c r="AU839" s="177" t="s">
        <v>87</v>
      </c>
      <c r="AV839" s="15" t="s">
        <v>187</v>
      </c>
      <c r="AW839" s="15" t="s">
        <v>32</v>
      </c>
      <c r="AX839" s="15" t="s">
        <v>77</v>
      </c>
      <c r="AY839" s="177" t="s">
        <v>175</v>
      </c>
    </row>
    <row r="840" spans="2:65" s="14" customFormat="1">
      <c r="B840" s="170"/>
      <c r="D840" s="145" t="s">
        <v>252</v>
      </c>
      <c r="E840" s="171" t="s">
        <v>1</v>
      </c>
      <c r="F840" s="172" t="s">
        <v>566</v>
      </c>
      <c r="H840" s="171" t="s">
        <v>1</v>
      </c>
      <c r="I840" s="173"/>
      <c r="L840" s="170"/>
      <c r="M840" s="174"/>
      <c r="T840" s="175"/>
      <c r="AT840" s="171" t="s">
        <v>252</v>
      </c>
      <c r="AU840" s="171" t="s">
        <v>87</v>
      </c>
      <c r="AV840" s="14" t="s">
        <v>85</v>
      </c>
      <c r="AW840" s="14" t="s">
        <v>32</v>
      </c>
      <c r="AX840" s="14" t="s">
        <v>77</v>
      </c>
      <c r="AY840" s="171" t="s">
        <v>175</v>
      </c>
    </row>
    <row r="841" spans="2:65" s="12" customFormat="1">
      <c r="B841" s="154"/>
      <c r="D841" s="145" t="s">
        <v>252</v>
      </c>
      <c r="E841" s="155" t="s">
        <v>1</v>
      </c>
      <c r="F841" s="156" t="s">
        <v>1372</v>
      </c>
      <c r="H841" s="157">
        <v>3.96</v>
      </c>
      <c r="I841" s="158"/>
      <c r="L841" s="154"/>
      <c r="M841" s="159"/>
      <c r="T841" s="160"/>
      <c r="AT841" s="155" t="s">
        <v>252</v>
      </c>
      <c r="AU841" s="155" t="s">
        <v>87</v>
      </c>
      <c r="AV841" s="12" t="s">
        <v>87</v>
      </c>
      <c r="AW841" s="12" t="s">
        <v>32</v>
      </c>
      <c r="AX841" s="12" t="s">
        <v>77</v>
      </c>
      <c r="AY841" s="155" t="s">
        <v>175</v>
      </c>
    </row>
    <row r="842" spans="2:65" s="12" customFormat="1">
      <c r="B842" s="154"/>
      <c r="D842" s="145" t="s">
        <v>252</v>
      </c>
      <c r="E842" s="155" t="s">
        <v>1</v>
      </c>
      <c r="F842" s="156" t="s">
        <v>1373</v>
      </c>
      <c r="H842" s="157">
        <v>3.96</v>
      </c>
      <c r="I842" s="158"/>
      <c r="L842" s="154"/>
      <c r="M842" s="159"/>
      <c r="T842" s="160"/>
      <c r="AT842" s="155" t="s">
        <v>252</v>
      </c>
      <c r="AU842" s="155" t="s">
        <v>87</v>
      </c>
      <c r="AV842" s="12" t="s">
        <v>87</v>
      </c>
      <c r="AW842" s="12" t="s">
        <v>32</v>
      </c>
      <c r="AX842" s="12" t="s">
        <v>77</v>
      </c>
      <c r="AY842" s="155" t="s">
        <v>175</v>
      </c>
    </row>
    <row r="843" spans="2:65" s="15" customFormat="1">
      <c r="B843" s="176"/>
      <c r="D843" s="145" t="s">
        <v>252</v>
      </c>
      <c r="E843" s="177" t="s">
        <v>1</v>
      </c>
      <c r="F843" s="178" t="s">
        <v>339</v>
      </c>
      <c r="H843" s="179">
        <v>7.92</v>
      </c>
      <c r="I843" s="180"/>
      <c r="L843" s="176"/>
      <c r="M843" s="181"/>
      <c r="T843" s="182"/>
      <c r="AT843" s="177" t="s">
        <v>252</v>
      </c>
      <c r="AU843" s="177" t="s">
        <v>87</v>
      </c>
      <c r="AV843" s="15" t="s">
        <v>187</v>
      </c>
      <c r="AW843" s="15" t="s">
        <v>32</v>
      </c>
      <c r="AX843" s="15" t="s">
        <v>77</v>
      </c>
      <c r="AY843" s="177" t="s">
        <v>175</v>
      </c>
    </row>
    <row r="844" spans="2:65" s="13" customFormat="1">
      <c r="B844" s="163"/>
      <c r="D844" s="145" t="s">
        <v>252</v>
      </c>
      <c r="E844" s="164" t="s">
        <v>1</v>
      </c>
      <c r="F844" s="165" t="s">
        <v>294</v>
      </c>
      <c r="H844" s="166">
        <v>21.78</v>
      </c>
      <c r="I844" s="167"/>
      <c r="L844" s="163"/>
      <c r="M844" s="168"/>
      <c r="T844" s="169"/>
      <c r="AT844" s="164" t="s">
        <v>252</v>
      </c>
      <c r="AU844" s="164" t="s">
        <v>87</v>
      </c>
      <c r="AV844" s="13" t="s">
        <v>193</v>
      </c>
      <c r="AW844" s="13" t="s">
        <v>32</v>
      </c>
      <c r="AX844" s="13" t="s">
        <v>85</v>
      </c>
      <c r="AY844" s="164" t="s">
        <v>175</v>
      </c>
    </row>
    <row r="845" spans="2:65" s="1" customFormat="1" ht="21.75" customHeight="1">
      <c r="B845" s="32"/>
      <c r="C845" s="132" t="s">
        <v>1374</v>
      </c>
      <c r="D845" s="132" t="s">
        <v>178</v>
      </c>
      <c r="E845" s="133" t="s">
        <v>1375</v>
      </c>
      <c r="F845" s="134" t="s">
        <v>1376</v>
      </c>
      <c r="G845" s="135" t="s">
        <v>1377</v>
      </c>
      <c r="H845" s="194"/>
      <c r="I845" s="137"/>
      <c r="J845" s="138">
        <f>ROUND(I845*H845,2)</f>
        <v>0</v>
      </c>
      <c r="K845" s="134" t="s">
        <v>250</v>
      </c>
      <c r="L845" s="32"/>
      <c r="M845" s="139" t="s">
        <v>1</v>
      </c>
      <c r="N845" s="140" t="s">
        <v>42</v>
      </c>
      <c r="P845" s="141">
        <f>O845*H845</f>
        <v>0</v>
      </c>
      <c r="Q845" s="141">
        <v>0</v>
      </c>
      <c r="R845" s="141">
        <f>Q845*H845</f>
        <v>0</v>
      </c>
      <c r="S845" s="141">
        <v>0</v>
      </c>
      <c r="T845" s="142">
        <f>S845*H845</f>
        <v>0</v>
      </c>
      <c r="AR845" s="143" t="s">
        <v>129</v>
      </c>
      <c r="AT845" s="143" t="s">
        <v>178</v>
      </c>
      <c r="AU845" s="143" t="s">
        <v>87</v>
      </c>
      <c r="AY845" s="17" t="s">
        <v>175</v>
      </c>
      <c r="BE845" s="144">
        <f>IF(N845="základní",J845,0)</f>
        <v>0</v>
      </c>
      <c r="BF845" s="144">
        <f>IF(N845="snížená",J845,0)</f>
        <v>0</v>
      </c>
      <c r="BG845" s="144">
        <f>IF(N845="zákl. přenesená",J845,0)</f>
        <v>0</v>
      </c>
      <c r="BH845" s="144">
        <f>IF(N845="sníž. přenesená",J845,0)</f>
        <v>0</v>
      </c>
      <c r="BI845" s="144">
        <f>IF(N845="nulová",J845,0)</f>
        <v>0</v>
      </c>
      <c r="BJ845" s="17" t="s">
        <v>85</v>
      </c>
      <c r="BK845" s="144">
        <f>ROUND(I845*H845,2)</f>
        <v>0</v>
      </c>
      <c r="BL845" s="17" t="s">
        <v>129</v>
      </c>
      <c r="BM845" s="143" t="s">
        <v>1378</v>
      </c>
    </row>
    <row r="846" spans="2:65" s="11" customFormat="1" ht="22.9" customHeight="1">
      <c r="B846" s="120"/>
      <c r="D846" s="121" t="s">
        <v>76</v>
      </c>
      <c r="E846" s="130" t="s">
        <v>400</v>
      </c>
      <c r="F846" s="130" t="s">
        <v>401</v>
      </c>
      <c r="I846" s="123"/>
      <c r="J846" s="131">
        <f>BK846</f>
        <v>0</v>
      </c>
      <c r="L846" s="120"/>
      <c r="M846" s="125"/>
      <c r="P846" s="126">
        <f>SUM(P847:P964)</f>
        <v>0</v>
      </c>
      <c r="R846" s="126">
        <f>SUM(R847:R964)</f>
        <v>8.32317325</v>
      </c>
      <c r="T846" s="127">
        <f>SUM(T847:T964)</f>
        <v>0</v>
      </c>
      <c r="AR846" s="121" t="s">
        <v>87</v>
      </c>
      <c r="AT846" s="128" t="s">
        <v>76</v>
      </c>
      <c r="AU846" s="128" t="s">
        <v>85</v>
      </c>
      <c r="AY846" s="121" t="s">
        <v>175</v>
      </c>
      <c r="BK846" s="129">
        <f>SUM(BK847:BK964)</f>
        <v>0</v>
      </c>
    </row>
    <row r="847" spans="2:65" s="1" customFormat="1" ht="16.5" customHeight="1">
      <c r="B847" s="32"/>
      <c r="C847" s="132" t="s">
        <v>1379</v>
      </c>
      <c r="D847" s="132" t="s">
        <v>178</v>
      </c>
      <c r="E847" s="133" t="s">
        <v>1380</v>
      </c>
      <c r="F847" s="134" t="s">
        <v>1381</v>
      </c>
      <c r="G847" s="135" t="s">
        <v>200</v>
      </c>
      <c r="H847" s="136">
        <v>719.62300000000005</v>
      </c>
      <c r="I847" s="137"/>
      <c r="J847" s="138">
        <f>ROUND(I847*H847,2)</f>
        <v>0</v>
      </c>
      <c r="K847" s="134" t="s">
        <v>250</v>
      </c>
      <c r="L847" s="32"/>
      <c r="M847" s="139" t="s">
        <v>1</v>
      </c>
      <c r="N847" s="140" t="s">
        <v>42</v>
      </c>
      <c r="P847" s="141">
        <f>O847*H847</f>
        <v>0</v>
      </c>
      <c r="Q847" s="141">
        <v>0</v>
      </c>
      <c r="R847" s="141">
        <f>Q847*H847</f>
        <v>0</v>
      </c>
      <c r="S847" s="141">
        <v>0</v>
      </c>
      <c r="T847" s="142">
        <f>S847*H847</f>
        <v>0</v>
      </c>
      <c r="AR847" s="143" t="s">
        <v>129</v>
      </c>
      <c r="AT847" s="143" t="s">
        <v>178</v>
      </c>
      <c r="AU847" s="143" t="s">
        <v>87</v>
      </c>
      <c r="AY847" s="17" t="s">
        <v>175</v>
      </c>
      <c r="BE847" s="144">
        <f>IF(N847="základní",J847,0)</f>
        <v>0</v>
      </c>
      <c r="BF847" s="144">
        <f>IF(N847="snížená",J847,0)</f>
        <v>0</v>
      </c>
      <c r="BG847" s="144">
        <f>IF(N847="zákl. přenesená",J847,0)</f>
        <v>0</v>
      </c>
      <c r="BH847" s="144">
        <f>IF(N847="sníž. přenesená",J847,0)</f>
        <v>0</v>
      </c>
      <c r="BI847" s="144">
        <f>IF(N847="nulová",J847,0)</f>
        <v>0</v>
      </c>
      <c r="BJ847" s="17" t="s">
        <v>85</v>
      </c>
      <c r="BK847" s="144">
        <f>ROUND(I847*H847,2)</f>
        <v>0</v>
      </c>
      <c r="BL847" s="17" t="s">
        <v>129</v>
      </c>
      <c r="BM847" s="143" t="s">
        <v>1382</v>
      </c>
    </row>
    <row r="848" spans="2:65" s="14" customFormat="1">
      <c r="B848" s="170"/>
      <c r="D848" s="145" t="s">
        <v>252</v>
      </c>
      <c r="E848" s="171" t="s">
        <v>1</v>
      </c>
      <c r="F848" s="172" t="s">
        <v>1383</v>
      </c>
      <c r="H848" s="171" t="s">
        <v>1</v>
      </c>
      <c r="I848" s="173"/>
      <c r="L848" s="170"/>
      <c r="M848" s="174"/>
      <c r="T848" s="175"/>
      <c r="AT848" s="171" t="s">
        <v>252</v>
      </c>
      <c r="AU848" s="171" t="s">
        <v>87</v>
      </c>
      <c r="AV848" s="14" t="s">
        <v>85</v>
      </c>
      <c r="AW848" s="14" t="s">
        <v>32</v>
      </c>
      <c r="AX848" s="14" t="s">
        <v>77</v>
      </c>
      <c r="AY848" s="171" t="s">
        <v>175</v>
      </c>
    </row>
    <row r="849" spans="2:51" s="12" customFormat="1">
      <c r="B849" s="154"/>
      <c r="D849" s="145" t="s">
        <v>252</v>
      </c>
      <c r="E849" s="155" t="s">
        <v>1</v>
      </c>
      <c r="F849" s="156" t="s">
        <v>1384</v>
      </c>
      <c r="H849" s="157">
        <v>271.935</v>
      </c>
      <c r="I849" s="158"/>
      <c r="L849" s="154"/>
      <c r="M849" s="159"/>
      <c r="T849" s="160"/>
      <c r="AT849" s="155" t="s">
        <v>252</v>
      </c>
      <c r="AU849" s="155" t="s">
        <v>87</v>
      </c>
      <c r="AV849" s="12" t="s">
        <v>87</v>
      </c>
      <c r="AW849" s="12" t="s">
        <v>32</v>
      </c>
      <c r="AX849" s="12" t="s">
        <v>77</v>
      </c>
      <c r="AY849" s="155" t="s">
        <v>175</v>
      </c>
    </row>
    <row r="850" spans="2:51" s="12" customFormat="1">
      <c r="B850" s="154"/>
      <c r="D850" s="145" t="s">
        <v>252</v>
      </c>
      <c r="E850" s="155" t="s">
        <v>1</v>
      </c>
      <c r="F850" s="156" t="s">
        <v>1385</v>
      </c>
      <c r="H850" s="157">
        <v>-9.9749999999999996</v>
      </c>
      <c r="I850" s="158"/>
      <c r="L850" s="154"/>
      <c r="M850" s="159"/>
      <c r="T850" s="160"/>
      <c r="AT850" s="155" t="s">
        <v>252</v>
      </c>
      <c r="AU850" s="155" t="s">
        <v>87</v>
      </c>
      <c r="AV850" s="12" t="s">
        <v>87</v>
      </c>
      <c r="AW850" s="12" t="s">
        <v>32</v>
      </c>
      <c r="AX850" s="12" t="s">
        <v>77</v>
      </c>
      <c r="AY850" s="155" t="s">
        <v>175</v>
      </c>
    </row>
    <row r="851" spans="2:51" s="15" customFormat="1">
      <c r="B851" s="176"/>
      <c r="D851" s="145" t="s">
        <v>252</v>
      </c>
      <c r="E851" s="177" t="s">
        <v>1</v>
      </c>
      <c r="F851" s="178" t="s">
        <v>339</v>
      </c>
      <c r="H851" s="179">
        <v>261.95999999999998</v>
      </c>
      <c r="I851" s="180"/>
      <c r="L851" s="176"/>
      <c r="M851" s="181"/>
      <c r="T851" s="182"/>
      <c r="AT851" s="177" t="s">
        <v>252</v>
      </c>
      <c r="AU851" s="177" t="s">
        <v>87</v>
      </c>
      <c r="AV851" s="15" t="s">
        <v>187</v>
      </c>
      <c r="AW851" s="15" t="s">
        <v>32</v>
      </c>
      <c r="AX851" s="15" t="s">
        <v>77</v>
      </c>
      <c r="AY851" s="177" t="s">
        <v>175</v>
      </c>
    </row>
    <row r="852" spans="2:51" s="14" customFormat="1">
      <c r="B852" s="170"/>
      <c r="D852" s="145" t="s">
        <v>252</v>
      </c>
      <c r="E852" s="171" t="s">
        <v>1</v>
      </c>
      <c r="F852" s="172" t="s">
        <v>1386</v>
      </c>
      <c r="H852" s="171" t="s">
        <v>1</v>
      </c>
      <c r="I852" s="173"/>
      <c r="L852" s="170"/>
      <c r="M852" s="174"/>
      <c r="T852" s="175"/>
      <c r="AT852" s="171" t="s">
        <v>252</v>
      </c>
      <c r="AU852" s="171" t="s">
        <v>87</v>
      </c>
      <c r="AV852" s="14" t="s">
        <v>85</v>
      </c>
      <c r="AW852" s="14" t="s">
        <v>32</v>
      </c>
      <c r="AX852" s="14" t="s">
        <v>77</v>
      </c>
      <c r="AY852" s="171" t="s">
        <v>175</v>
      </c>
    </row>
    <row r="853" spans="2:51" s="12" customFormat="1">
      <c r="B853" s="154"/>
      <c r="D853" s="145" t="s">
        <v>252</v>
      </c>
      <c r="E853" s="155" t="s">
        <v>1</v>
      </c>
      <c r="F853" s="156" t="s">
        <v>1387</v>
      </c>
      <c r="H853" s="157">
        <v>112.97799999999999</v>
      </c>
      <c r="I853" s="158"/>
      <c r="L853" s="154"/>
      <c r="M853" s="159"/>
      <c r="T853" s="160"/>
      <c r="AT853" s="155" t="s">
        <v>252</v>
      </c>
      <c r="AU853" s="155" t="s">
        <v>87</v>
      </c>
      <c r="AV853" s="12" t="s">
        <v>87</v>
      </c>
      <c r="AW853" s="12" t="s">
        <v>32</v>
      </c>
      <c r="AX853" s="12" t="s">
        <v>77</v>
      </c>
      <c r="AY853" s="155" t="s">
        <v>175</v>
      </c>
    </row>
    <row r="854" spans="2:51" s="15" customFormat="1">
      <c r="B854" s="176"/>
      <c r="D854" s="145" t="s">
        <v>252</v>
      </c>
      <c r="E854" s="177" t="s">
        <v>1</v>
      </c>
      <c r="F854" s="178" t="s">
        <v>339</v>
      </c>
      <c r="H854" s="179">
        <v>112.97799999999999</v>
      </c>
      <c r="I854" s="180"/>
      <c r="L854" s="176"/>
      <c r="M854" s="181"/>
      <c r="T854" s="182"/>
      <c r="AT854" s="177" t="s">
        <v>252</v>
      </c>
      <c r="AU854" s="177" t="s">
        <v>87</v>
      </c>
      <c r="AV854" s="15" t="s">
        <v>187</v>
      </c>
      <c r="AW854" s="15" t="s">
        <v>32</v>
      </c>
      <c r="AX854" s="15" t="s">
        <v>77</v>
      </c>
      <c r="AY854" s="177" t="s">
        <v>175</v>
      </c>
    </row>
    <row r="855" spans="2:51" s="14" customFormat="1">
      <c r="B855" s="170"/>
      <c r="D855" s="145" t="s">
        <v>252</v>
      </c>
      <c r="E855" s="171" t="s">
        <v>1</v>
      </c>
      <c r="F855" s="172" t="s">
        <v>1388</v>
      </c>
      <c r="H855" s="171" t="s">
        <v>1</v>
      </c>
      <c r="I855" s="173"/>
      <c r="L855" s="170"/>
      <c r="M855" s="174"/>
      <c r="T855" s="175"/>
      <c r="AT855" s="171" t="s">
        <v>252</v>
      </c>
      <c r="AU855" s="171" t="s">
        <v>87</v>
      </c>
      <c r="AV855" s="14" t="s">
        <v>85</v>
      </c>
      <c r="AW855" s="14" t="s">
        <v>32</v>
      </c>
      <c r="AX855" s="14" t="s">
        <v>77</v>
      </c>
      <c r="AY855" s="171" t="s">
        <v>175</v>
      </c>
    </row>
    <row r="856" spans="2:51" s="12" customFormat="1">
      <c r="B856" s="154"/>
      <c r="D856" s="145" t="s">
        <v>252</v>
      </c>
      <c r="E856" s="155" t="s">
        <v>1</v>
      </c>
      <c r="F856" s="156" t="s">
        <v>1389</v>
      </c>
      <c r="H856" s="157">
        <v>7.5</v>
      </c>
      <c r="I856" s="158"/>
      <c r="L856" s="154"/>
      <c r="M856" s="159"/>
      <c r="T856" s="160"/>
      <c r="AT856" s="155" t="s">
        <v>252</v>
      </c>
      <c r="AU856" s="155" t="s">
        <v>87</v>
      </c>
      <c r="AV856" s="12" t="s">
        <v>87</v>
      </c>
      <c r="AW856" s="12" t="s">
        <v>32</v>
      </c>
      <c r="AX856" s="12" t="s">
        <v>77</v>
      </c>
      <c r="AY856" s="155" t="s">
        <v>175</v>
      </c>
    </row>
    <row r="857" spans="2:51" s="15" customFormat="1">
      <c r="B857" s="176"/>
      <c r="D857" s="145" t="s">
        <v>252</v>
      </c>
      <c r="E857" s="177" t="s">
        <v>1</v>
      </c>
      <c r="F857" s="178" t="s">
        <v>339</v>
      </c>
      <c r="H857" s="179">
        <v>7.5</v>
      </c>
      <c r="I857" s="180"/>
      <c r="L857" s="176"/>
      <c r="M857" s="181"/>
      <c r="T857" s="182"/>
      <c r="AT857" s="177" t="s">
        <v>252</v>
      </c>
      <c r="AU857" s="177" t="s">
        <v>87</v>
      </c>
      <c r="AV857" s="15" t="s">
        <v>187</v>
      </c>
      <c r="AW857" s="15" t="s">
        <v>32</v>
      </c>
      <c r="AX857" s="15" t="s">
        <v>77</v>
      </c>
      <c r="AY857" s="177" t="s">
        <v>175</v>
      </c>
    </row>
    <row r="858" spans="2:51" s="14" customFormat="1">
      <c r="B858" s="170"/>
      <c r="D858" s="145" t="s">
        <v>252</v>
      </c>
      <c r="E858" s="171" t="s">
        <v>1</v>
      </c>
      <c r="F858" s="172" t="s">
        <v>1390</v>
      </c>
      <c r="H858" s="171" t="s">
        <v>1</v>
      </c>
      <c r="I858" s="173"/>
      <c r="L858" s="170"/>
      <c r="M858" s="174"/>
      <c r="T858" s="175"/>
      <c r="AT858" s="171" t="s">
        <v>252</v>
      </c>
      <c r="AU858" s="171" t="s">
        <v>87</v>
      </c>
      <c r="AV858" s="14" t="s">
        <v>85</v>
      </c>
      <c r="AW858" s="14" t="s">
        <v>32</v>
      </c>
      <c r="AX858" s="14" t="s">
        <v>77</v>
      </c>
      <c r="AY858" s="171" t="s">
        <v>175</v>
      </c>
    </row>
    <row r="859" spans="2:51" s="12" customFormat="1">
      <c r="B859" s="154"/>
      <c r="D859" s="145" t="s">
        <v>252</v>
      </c>
      <c r="E859" s="155" t="s">
        <v>1</v>
      </c>
      <c r="F859" s="156" t="s">
        <v>1391</v>
      </c>
      <c r="H859" s="157">
        <v>137.36000000000001</v>
      </c>
      <c r="I859" s="158"/>
      <c r="L859" s="154"/>
      <c r="M859" s="159"/>
      <c r="T859" s="160"/>
      <c r="AT859" s="155" t="s">
        <v>252</v>
      </c>
      <c r="AU859" s="155" t="s">
        <v>87</v>
      </c>
      <c r="AV859" s="12" t="s">
        <v>87</v>
      </c>
      <c r="AW859" s="12" t="s">
        <v>32</v>
      </c>
      <c r="AX859" s="12" t="s">
        <v>77</v>
      </c>
      <c r="AY859" s="155" t="s">
        <v>175</v>
      </c>
    </row>
    <row r="860" spans="2:51" s="12" customFormat="1">
      <c r="B860" s="154"/>
      <c r="D860" s="145" t="s">
        <v>252</v>
      </c>
      <c r="E860" s="155" t="s">
        <v>1</v>
      </c>
      <c r="F860" s="156" t="s">
        <v>1392</v>
      </c>
      <c r="H860" s="157">
        <v>47.34</v>
      </c>
      <c r="I860" s="158"/>
      <c r="L860" s="154"/>
      <c r="M860" s="159"/>
      <c r="T860" s="160"/>
      <c r="AT860" s="155" t="s">
        <v>252</v>
      </c>
      <c r="AU860" s="155" t="s">
        <v>87</v>
      </c>
      <c r="AV860" s="12" t="s">
        <v>87</v>
      </c>
      <c r="AW860" s="12" t="s">
        <v>32</v>
      </c>
      <c r="AX860" s="12" t="s">
        <v>77</v>
      </c>
      <c r="AY860" s="155" t="s">
        <v>175</v>
      </c>
    </row>
    <row r="861" spans="2:51" s="12" customFormat="1">
      <c r="B861" s="154"/>
      <c r="D861" s="145" t="s">
        <v>252</v>
      </c>
      <c r="E861" s="155" t="s">
        <v>1</v>
      </c>
      <c r="F861" s="156" t="s">
        <v>1393</v>
      </c>
      <c r="H861" s="157">
        <v>9.2100000000000009</v>
      </c>
      <c r="I861" s="158"/>
      <c r="L861" s="154"/>
      <c r="M861" s="159"/>
      <c r="T861" s="160"/>
      <c r="AT861" s="155" t="s">
        <v>252</v>
      </c>
      <c r="AU861" s="155" t="s">
        <v>87</v>
      </c>
      <c r="AV861" s="12" t="s">
        <v>87</v>
      </c>
      <c r="AW861" s="12" t="s">
        <v>32</v>
      </c>
      <c r="AX861" s="12" t="s">
        <v>77</v>
      </c>
      <c r="AY861" s="155" t="s">
        <v>175</v>
      </c>
    </row>
    <row r="862" spans="2:51" s="12" customFormat="1">
      <c r="B862" s="154"/>
      <c r="D862" s="145" t="s">
        <v>252</v>
      </c>
      <c r="E862" s="155" t="s">
        <v>1</v>
      </c>
      <c r="F862" s="156" t="s">
        <v>1394</v>
      </c>
      <c r="H862" s="157">
        <v>9.9749999999999996</v>
      </c>
      <c r="I862" s="158"/>
      <c r="L862" s="154"/>
      <c r="M862" s="159"/>
      <c r="T862" s="160"/>
      <c r="AT862" s="155" t="s">
        <v>252</v>
      </c>
      <c r="AU862" s="155" t="s">
        <v>87</v>
      </c>
      <c r="AV862" s="12" t="s">
        <v>87</v>
      </c>
      <c r="AW862" s="12" t="s">
        <v>32</v>
      </c>
      <c r="AX862" s="12" t="s">
        <v>77</v>
      </c>
      <c r="AY862" s="155" t="s">
        <v>175</v>
      </c>
    </row>
    <row r="863" spans="2:51" s="15" customFormat="1">
      <c r="B863" s="176"/>
      <c r="D863" s="145" t="s">
        <v>252</v>
      </c>
      <c r="E863" s="177" t="s">
        <v>1</v>
      </c>
      <c r="F863" s="178" t="s">
        <v>339</v>
      </c>
      <c r="H863" s="179">
        <v>203.88500000000002</v>
      </c>
      <c r="I863" s="180"/>
      <c r="L863" s="176"/>
      <c r="M863" s="181"/>
      <c r="T863" s="182"/>
      <c r="AT863" s="177" t="s">
        <v>252</v>
      </c>
      <c r="AU863" s="177" t="s">
        <v>87</v>
      </c>
      <c r="AV863" s="15" t="s">
        <v>187</v>
      </c>
      <c r="AW863" s="15" t="s">
        <v>32</v>
      </c>
      <c r="AX863" s="15" t="s">
        <v>77</v>
      </c>
      <c r="AY863" s="177" t="s">
        <v>175</v>
      </c>
    </row>
    <row r="864" spans="2:51" s="14" customFormat="1">
      <c r="B864" s="170"/>
      <c r="D864" s="145" t="s">
        <v>252</v>
      </c>
      <c r="E864" s="171" t="s">
        <v>1</v>
      </c>
      <c r="F864" s="172" t="s">
        <v>1395</v>
      </c>
      <c r="H864" s="171" t="s">
        <v>1</v>
      </c>
      <c r="I864" s="173"/>
      <c r="L864" s="170"/>
      <c r="M864" s="174"/>
      <c r="T864" s="175"/>
      <c r="AT864" s="171" t="s">
        <v>252</v>
      </c>
      <c r="AU864" s="171" t="s">
        <v>87</v>
      </c>
      <c r="AV864" s="14" t="s">
        <v>85</v>
      </c>
      <c r="AW864" s="14" t="s">
        <v>32</v>
      </c>
      <c r="AX864" s="14" t="s">
        <v>77</v>
      </c>
      <c r="AY864" s="171" t="s">
        <v>175</v>
      </c>
    </row>
    <row r="865" spans="2:65" s="12" customFormat="1">
      <c r="B865" s="154"/>
      <c r="D865" s="145" t="s">
        <v>252</v>
      </c>
      <c r="E865" s="155" t="s">
        <v>1</v>
      </c>
      <c r="F865" s="156" t="s">
        <v>1396</v>
      </c>
      <c r="H865" s="157">
        <v>5</v>
      </c>
      <c r="I865" s="158"/>
      <c r="L865" s="154"/>
      <c r="M865" s="159"/>
      <c r="T865" s="160"/>
      <c r="AT865" s="155" t="s">
        <v>252</v>
      </c>
      <c r="AU865" s="155" t="s">
        <v>87</v>
      </c>
      <c r="AV865" s="12" t="s">
        <v>87</v>
      </c>
      <c r="AW865" s="12" t="s">
        <v>32</v>
      </c>
      <c r="AX865" s="12" t="s">
        <v>77</v>
      </c>
      <c r="AY865" s="155" t="s">
        <v>175</v>
      </c>
    </row>
    <row r="866" spans="2:65" s="15" customFormat="1">
      <c r="B866" s="176"/>
      <c r="D866" s="145" t="s">
        <v>252</v>
      </c>
      <c r="E866" s="177" t="s">
        <v>1</v>
      </c>
      <c r="F866" s="178" t="s">
        <v>339</v>
      </c>
      <c r="H866" s="179">
        <v>5</v>
      </c>
      <c r="I866" s="180"/>
      <c r="L866" s="176"/>
      <c r="M866" s="181"/>
      <c r="T866" s="182"/>
      <c r="AT866" s="177" t="s">
        <v>252</v>
      </c>
      <c r="AU866" s="177" t="s">
        <v>87</v>
      </c>
      <c r="AV866" s="15" t="s">
        <v>187</v>
      </c>
      <c r="AW866" s="15" t="s">
        <v>32</v>
      </c>
      <c r="AX866" s="15" t="s">
        <v>77</v>
      </c>
      <c r="AY866" s="177" t="s">
        <v>175</v>
      </c>
    </row>
    <row r="867" spans="2:65" s="14" customFormat="1">
      <c r="B867" s="170"/>
      <c r="D867" s="145" t="s">
        <v>252</v>
      </c>
      <c r="E867" s="171" t="s">
        <v>1</v>
      </c>
      <c r="F867" s="172" t="s">
        <v>1397</v>
      </c>
      <c r="H867" s="171" t="s">
        <v>1</v>
      </c>
      <c r="I867" s="173"/>
      <c r="L867" s="170"/>
      <c r="M867" s="174"/>
      <c r="T867" s="175"/>
      <c r="AT867" s="171" t="s">
        <v>252</v>
      </c>
      <c r="AU867" s="171" t="s">
        <v>87</v>
      </c>
      <c r="AV867" s="14" t="s">
        <v>85</v>
      </c>
      <c r="AW867" s="14" t="s">
        <v>32</v>
      </c>
      <c r="AX867" s="14" t="s">
        <v>77</v>
      </c>
      <c r="AY867" s="171" t="s">
        <v>175</v>
      </c>
    </row>
    <row r="868" spans="2:65" s="12" customFormat="1">
      <c r="B868" s="154"/>
      <c r="D868" s="145" t="s">
        <v>252</v>
      </c>
      <c r="E868" s="155" t="s">
        <v>1</v>
      </c>
      <c r="F868" s="156" t="s">
        <v>1398</v>
      </c>
      <c r="H868" s="157">
        <v>12.6</v>
      </c>
      <c r="I868" s="158"/>
      <c r="L868" s="154"/>
      <c r="M868" s="159"/>
      <c r="T868" s="160"/>
      <c r="AT868" s="155" t="s">
        <v>252</v>
      </c>
      <c r="AU868" s="155" t="s">
        <v>87</v>
      </c>
      <c r="AV868" s="12" t="s">
        <v>87</v>
      </c>
      <c r="AW868" s="12" t="s">
        <v>32</v>
      </c>
      <c r="AX868" s="12" t="s">
        <v>77</v>
      </c>
      <c r="AY868" s="155" t="s">
        <v>175</v>
      </c>
    </row>
    <row r="869" spans="2:65" s="12" customFormat="1">
      <c r="B869" s="154"/>
      <c r="D869" s="145" t="s">
        <v>252</v>
      </c>
      <c r="E869" s="155" t="s">
        <v>1</v>
      </c>
      <c r="F869" s="156" t="s">
        <v>1399</v>
      </c>
      <c r="H869" s="157">
        <v>6.9</v>
      </c>
      <c r="I869" s="158"/>
      <c r="L869" s="154"/>
      <c r="M869" s="159"/>
      <c r="T869" s="160"/>
      <c r="AT869" s="155" t="s">
        <v>252</v>
      </c>
      <c r="AU869" s="155" t="s">
        <v>87</v>
      </c>
      <c r="AV869" s="12" t="s">
        <v>87</v>
      </c>
      <c r="AW869" s="12" t="s">
        <v>32</v>
      </c>
      <c r="AX869" s="12" t="s">
        <v>77</v>
      </c>
      <c r="AY869" s="155" t="s">
        <v>175</v>
      </c>
    </row>
    <row r="870" spans="2:65" s="15" customFormat="1">
      <c r="B870" s="176"/>
      <c r="D870" s="145" t="s">
        <v>252</v>
      </c>
      <c r="E870" s="177" t="s">
        <v>1</v>
      </c>
      <c r="F870" s="178" t="s">
        <v>339</v>
      </c>
      <c r="H870" s="179">
        <v>19.5</v>
      </c>
      <c r="I870" s="180"/>
      <c r="L870" s="176"/>
      <c r="M870" s="181"/>
      <c r="T870" s="182"/>
      <c r="AT870" s="177" t="s">
        <v>252</v>
      </c>
      <c r="AU870" s="177" t="s">
        <v>87</v>
      </c>
      <c r="AV870" s="15" t="s">
        <v>187</v>
      </c>
      <c r="AW870" s="15" t="s">
        <v>32</v>
      </c>
      <c r="AX870" s="15" t="s">
        <v>77</v>
      </c>
      <c r="AY870" s="177" t="s">
        <v>175</v>
      </c>
    </row>
    <row r="871" spans="2:65" s="14" customFormat="1">
      <c r="B871" s="170"/>
      <c r="D871" s="145" t="s">
        <v>252</v>
      </c>
      <c r="E871" s="171" t="s">
        <v>1</v>
      </c>
      <c r="F871" s="172" t="s">
        <v>1400</v>
      </c>
      <c r="H871" s="171" t="s">
        <v>1</v>
      </c>
      <c r="I871" s="173"/>
      <c r="L871" s="170"/>
      <c r="M871" s="174"/>
      <c r="T871" s="175"/>
      <c r="AT871" s="171" t="s">
        <v>252</v>
      </c>
      <c r="AU871" s="171" t="s">
        <v>87</v>
      </c>
      <c r="AV871" s="14" t="s">
        <v>85</v>
      </c>
      <c r="AW871" s="14" t="s">
        <v>32</v>
      </c>
      <c r="AX871" s="14" t="s">
        <v>77</v>
      </c>
      <c r="AY871" s="171" t="s">
        <v>175</v>
      </c>
    </row>
    <row r="872" spans="2:65" s="12" customFormat="1">
      <c r="B872" s="154"/>
      <c r="D872" s="145" t="s">
        <v>252</v>
      </c>
      <c r="E872" s="155" t="s">
        <v>1</v>
      </c>
      <c r="F872" s="156" t="s">
        <v>1401</v>
      </c>
      <c r="H872" s="157">
        <v>5.5</v>
      </c>
      <c r="I872" s="158"/>
      <c r="L872" s="154"/>
      <c r="M872" s="159"/>
      <c r="T872" s="160"/>
      <c r="AT872" s="155" t="s">
        <v>252</v>
      </c>
      <c r="AU872" s="155" t="s">
        <v>87</v>
      </c>
      <c r="AV872" s="12" t="s">
        <v>87</v>
      </c>
      <c r="AW872" s="12" t="s">
        <v>32</v>
      </c>
      <c r="AX872" s="12" t="s">
        <v>77</v>
      </c>
      <c r="AY872" s="155" t="s">
        <v>175</v>
      </c>
    </row>
    <row r="873" spans="2:65" s="15" customFormat="1">
      <c r="B873" s="176"/>
      <c r="D873" s="145" t="s">
        <v>252</v>
      </c>
      <c r="E873" s="177" t="s">
        <v>1</v>
      </c>
      <c r="F873" s="178" t="s">
        <v>339</v>
      </c>
      <c r="H873" s="179">
        <v>5.5</v>
      </c>
      <c r="I873" s="180"/>
      <c r="L873" s="176"/>
      <c r="M873" s="181"/>
      <c r="T873" s="182"/>
      <c r="AT873" s="177" t="s">
        <v>252</v>
      </c>
      <c r="AU873" s="177" t="s">
        <v>87</v>
      </c>
      <c r="AV873" s="15" t="s">
        <v>187</v>
      </c>
      <c r="AW873" s="15" t="s">
        <v>32</v>
      </c>
      <c r="AX873" s="15" t="s">
        <v>77</v>
      </c>
      <c r="AY873" s="177" t="s">
        <v>175</v>
      </c>
    </row>
    <row r="874" spans="2:65" s="14" customFormat="1">
      <c r="B874" s="170"/>
      <c r="D874" s="145" t="s">
        <v>252</v>
      </c>
      <c r="E874" s="171" t="s">
        <v>1</v>
      </c>
      <c r="F874" s="172" t="s">
        <v>1402</v>
      </c>
      <c r="H874" s="171" t="s">
        <v>1</v>
      </c>
      <c r="I874" s="173"/>
      <c r="L874" s="170"/>
      <c r="M874" s="174"/>
      <c r="T874" s="175"/>
      <c r="AT874" s="171" t="s">
        <v>252</v>
      </c>
      <c r="AU874" s="171" t="s">
        <v>87</v>
      </c>
      <c r="AV874" s="14" t="s">
        <v>85</v>
      </c>
      <c r="AW874" s="14" t="s">
        <v>32</v>
      </c>
      <c r="AX874" s="14" t="s">
        <v>77</v>
      </c>
      <c r="AY874" s="171" t="s">
        <v>175</v>
      </c>
    </row>
    <row r="875" spans="2:65" s="12" customFormat="1">
      <c r="B875" s="154"/>
      <c r="D875" s="145" t="s">
        <v>252</v>
      </c>
      <c r="E875" s="155" t="s">
        <v>1</v>
      </c>
      <c r="F875" s="156" t="s">
        <v>1403</v>
      </c>
      <c r="H875" s="157">
        <v>103.3</v>
      </c>
      <c r="I875" s="158"/>
      <c r="L875" s="154"/>
      <c r="M875" s="159"/>
      <c r="T875" s="160"/>
      <c r="AT875" s="155" t="s">
        <v>252</v>
      </c>
      <c r="AU875" s="155" t="s">
        <v>87</v>
      </c>
      <c r="AV875" s="12" t="s">
        <v>87</v>
      </c>
      <c r="AW875" s="12" t="s">
        <v>32</v>
      </c>
      <c r="AX875" s="12" t="s">
        <v>77</v>
      </c>
      <c r="AY875" s="155" t="s">
        <v>175</v>
      </c>
    </row>
    <row r="876" spans="2:65" s="15" customFormat="1">
      <c r="B876" s="176"/>
      <c r="D876" s="145" t="s">
        <v>252</v>
      </c>
      <c r="E876" s="177" t="s">
        <v>1</v>
      </c>
      <c r="F876" s="178" t="s">
        <v>339</v>
      </c>
      <c r="H876" s="179">
        <v>103.3</v>
      </c>
      <c r="I876" s="180"/>
      <c r="L876" s="176"/>
      <c r="M876" s="181"/>
      <c r="T876" s="182"/>
      <c r="AT876" s="177" t="s">
        <v>252</v>
      </c>
      <c r="AU876" s="177" t="s">
        <v>87</v>
      </c>
      <c r="AV876" s="15" t="s">
        <v>187</v>
      </c>
      <c r="AW876" s="15" t="s">
        <v>32</v>
      </c>
      <c r="AX876" s="15" t="s">
        <v>77</v>
      </c>
      <c r="AY876" s="177" t="s">
        <v>175</v>
      </c>
    </row>
    <row r="877" spans="2:65" s="13" customFormat="1">
      <c r="B877" s="163"/>
      <c r="D877" s="145" t="s">
        <v>252</v>
      </c>
      <c r="E877" s="164" t="s">
        <v>1</v>
      </c>
      <c r="F877" s="165" t="s">
        <v>294</v>
      </c>
      <c r="H877" s="166">
        <v>719.62300000000005</v>
      </c>
      <c r="I877" s="167"/>
      <c r="L877" s="163"/>
      <c r="M877" s="168"/>
      <c r="T877" s="169"/>
      <c r="AT877" s="164" t="s">
        <v>252</v>
      </c>
      <c r="AU877" s="164" t="s">
        <v>87</v>
      </c>
      <c r="AV877" s="13" t="s">
        <v>193</v>
      </c>
      <c r="AW877" s="13" t="s">
        <v>32</v>
      </c>
      <c r="AX877" s="13" t="s">
        <v>85</v>
      </c>
      <c r="AY877" s="164" t="s">
        <v>175</v>
      </c>
    </row>
    <row r="878" spans="2:65" s="1" customFormat="1" ht="16.5" customHeight="1">
      <c r="B878" s="32"/>
      <c r="C878" s="184" t="s">
        <v>1404</v>
      </c>
      <c r="D878" s="184" t="s">
        <v>1046</v>
      </c>
      <c r="E878" s="185" t="s">
        <v>1318</v>
      </c>
      <c r="F878" s="186" t="s">
        <v>1319</v>
      </c>
      <c r="G878" s="187" t="s">
        <v>364</v>
      </c>
      <c r="H878" s="188">
        <v>0.23</v>
      </c>
      <c r="I878" s="189"/>
      <c r="J878" s="190">
        <f>ROUND(I878*H878,2)</f>
        <v>0</v>
      </c>
      <c r="K878" s="186" t="s">
        <v>250</v>
      </c>
      <c r="L878" s="191"/>
      <c r="M878" s="192" t="s">
        <v>1</v>
      </c>
      <c r="N878" s="193" t="s">
        <v>42</v>
      </c>
      <c r="P878" s="141">
        <f>O878*H878</f>
        <v>0</v>
      </c>
      <c r="Q878" s="141">
        <v>1</v>
      </c>
      <c r="R878" s="141">
        <f>Q878*H878</f>
        <v>0.23</v>
      </c>
      <c r="S878" s="141">
        <v>0</v>
      </c>
      <c r="T878" s="142">
        <f>S878*H878</f>
        <v>0</v>
      </c>
      <c r="AR878" s="143" t="s">
        <v>604</v>
      </c>
      <c r="AT878" s="143" t="s">
        <v>1046</v>
      </c>
      <c r="AU878" s="143" t="s">
        <v>87</v>
      </c>
      <c r="AY878" s="17" t="s">
        <v>175</v>
      </c>
      <c r="BE878" s="144">
        <f>IF(N878="základní",J878,0)</f>
        <v>0</v>
      </c>
      <c r="BF878" s="144">
        <f>IF(N878="snížená",J878,0)</f>
        <v>0</v>
      </c>
      <c r="BG878" s="144">
        <f>IF(N878="zákl. přenesená",J878,0)</f>
        <v>0</v>
      </c>
      <c r="BH878" s="144">
        <f>IF(N878="sníž. přenesená",J878,0)</f>
        <v>0</v>
      </c>
      <c r="BI878" s="144">
        <f>IF(N878="nulová",J878,0)</f>
        <v>0</v>
      </c>
      <c r="BJ878" s="17" t="s">
        <v>85</v>
      </c>
      <c r="BK878" s="144">
        <f>ROUND(I878*H878,2)</f>
        <v>0</v>
      </c>
      <c r="BL878" s="17" t="s">
        <v>129</v>
      </c>
      <c r="BM878" s="143" t="s">
        <v>1405</v>
      </c>
    </row>
    <row r="879" spans="2:65" s="12" customFormat="1">
      <c r="B879" s="154"/>
      <c r="D879" s="145" t="s">
        <v>252</v>
      </c>
      <c r="F879" s="156" t="s">
        <v>1406</v>
      </c>
      <c r="H879" s="157">
        <v>0.23</v>
      </c>
      <c r="I879" s="158"/>
      <c r="L879" s="154"/>
      <c r="M879" s="159"/>
      <c r="T879" s="160"/>
      <c r="AT879" s="155" t="s">
        <v>252</v>
      </c>
      <c r="AU879" s="155" t="s">
        <v>87</v>
      </c>
      <c r="AV879" s="12" t="s">
        <v>87</v>
      </c>
      <c r="AW879" s="12" t="s">
        <v>4</v>
      </c>
      <c r="AX879" s="12" t="s">
        <v>85</v>
      </c>
      <c r="AY879" s="155" t="s">
        <v>175</v>
      </c>
    </row>
    <row r="880" spans="2:65" s="1" customFormat="1" ht="16.5" customHeight="1">
      <c r="B880" s="32"/>
      <c r="C880" s="132" t="s">
        <v>1407</v>
      </c>
      <c r="D880" s="132" t="s">
        <v>178</v>
      </c>
      <c r="E880" s="133" t="s">
        <v>1408</v>
      </c>
      <c r="F880" s="134" t="s">
        <v>1409</v>
      </c>
      <c r="G880" s="135" t="s">
        <v>200</v>
      </c>
      <c r="H880" s="136">
        <v>719.62300000000005</v>
      </c>
      <c r="I880" s="137"/>
      <c r="J880" s="138">
        <f>ROUND(I880*H880,2)</f>
        <v>0</v>
      </c>
      <c r="K880" s="134" t="s">
        <v>250</v>
      </c>
      <c r="L880" s="32"/>
      <c r="M880" s="139" t="s">
        <v>1</v>
      </c>
      <c r="N880" s="140" t="s">
        <v>42</v>
      </c>
      <c r="P880" s="141">
        <f>O880*H880</f>
        <v>0</v>
      </c>
      <c r="Q880" s="141">
        <v>8.8000000000000003E-4</v>
      </c>
      <c r="R880" s="141">
        <f>Q880*H880</f>
        <v>0.63326824000000004</v>
      </c>
      <c r="S880" s="141">
        <v>0</v>
      </c>
      <c r="T880" s="142">
        <f>S880*H880</f>
        <v>0</v>
      </c>
      <c r="AR880" s="143" t="s">
        <v>129</v>
      </c>
      <c r="AT880" s="143" t="s">
        <v>178</v>
      </c>
      <c r="AU880" s="143" t="s">
        <v>87</v>
      </c>
      <c r="AY880" s="17" t="s">
        <v>175</v>
      </c>
      <c r="BE880" s="144">
        <f>IF(N880="základní",J880,0)</f>
        <v>0</v>
      </c>
      <c r="BF880" s="144">
        <f>IF(N880="snížená",J880,0)</f>
        <v>0</v>
      </c>
      <c r="BG880" s="144">
        <f>IF(N880="zákl. přenesená",J880,0)</f>
        <v>0</v>
      </c>
      <c r="BH880" s="144">
        <f>IF(N880="sníž. přenesená",J880,0)</f>
        <v>0</v>
      </c>
      <c r="BI880" s="144">
        <f>IF(N880="nulová",J880,0)</f>
        <v>0</v>
      </c>
      <c r="BJ880" s="17" t="s">
        <v>85</v>
      </c>
      <c r="BK880" s="144">
        <f>ROUND(I880*H880,2)</f>
        <v>0</v>
      </c>
      <c r="BL880" s="17" t="s">
        <v>129</v>
      </c>
      <c r="BM880" s="143" t="s">
        <v>1410</v>
      </c>
    </row>
    <row r="881" spans="2:65" s="1" customFormat="1" ht="24.2" customHeight="1">
      <c r="B881" s="32"/>
      <c r="C881" s="184" t="s">
        <v>1411</v>
      </c>
      <c r="D881" s="184" t="s">
        <v>1046</v>
      </c>
      <c r="E881" s="185" t="s">
        <v>1412</v>
      </c>
      <c r="F881" s="186" t="s">
        <v>1413</v>
      </c>
      <c r="G881" s="187" t="s">
        <v>200</v>
      </c>
      <c r="H881" s="188">
        <v>838.721</v>
      </c>
      <c r="I881" s="189"/>
      <c r="J881" s="190">
        <f>ROUND(I881*H881,2)</f>
        <v>0</v>
      </c>
      <c r="K881" s="186" t="s">
        <v>250</v>
      </c>
      <c r="L881" s="191"/>
      <c r="M881" s="192" t="s">
        <v>1</v>
      </c>
      <c r="N881" s="193" t="s">
        <v>42</v>
      </c>
      <c r="P881" s="141">
        <f>O881*H881</f>
        <v>0</v>
      </c>
      <c r="Q881" s="141">
        <v>4.7000000000000002E-3</v>
      </c>
      <c r="R881" s="141">
        <f>Q881*H881</f>
        <v>3.9419887</v>
      </c>
      <c r="S881" s="141">
        <v>0</v>
      </c>
      <c r="T881" s="142">
        <f>S881*H881</f>
        <v>0</v>
      </c>
      <c r="AR881" s="143" t="s">
        <v>604</v>
      </c>
      <c r="AT881" s="143" t="s">
        <v>1046</v>
      </c>
      <c r="AU881" s="143" t="s">
        <v>87</v>
      </c>
      <c r="AY881" s="17" t="s">
        <v>175</v>
      </c>
      <c r="BE881" s="144">
        <f>IF(N881="základní",J881,0)</f>
        <v>0</v>
      </c>
      <c r="BF881" s="144">
        <f>IF(N881="snížená",J881,0)</f>
        <v>0</v>
      </c>
      <c r="BG881" s="144">
        <f>IF(N881="zákl. přenesená",J881,0)</f>
        <v>0</v>
      </c>
      <c r="BH881" s="144">
        <f>IF(N881="sníž. přenesená",J881,0)</f>
        <v>0</v>
      </c>
      <c r="BI881" s="144">
        <f>IF(N881="nulová",J881,0)</f>
        <v>0</v>
      </c>
      <c r="BJ881" s="17" t="s">
        <v>85</v>
      </c>
      <c r="BK881" s="144">
        <f>ROUND(I881*H881,2)</f>
        <v>0</v>
      </c>
      <c r="BL881" s="17" t="s">
        <v>129</v>
      </c>
      <c r="BM881" s="143" t="s">
        <v>1414</v>
      </c>
    </row>
    <row r="882" spans="2:65" s="12" customFormat="1">
      <c r="B882" s="154"/>
      <c r="D882" s="145" t="s">
        <v>252</v>
      </c>
      <c r="F882" s="156" t="s">
        <v>1415</v>
      </c>
      <c r="H882" s="157">
        <v>838.721</v>
      </c>
      <c r="I882" s="158"/>
      <c r="L882" s="154"/>
      <c r="M882" s="159"/>
      <c r="T882" s="160"/>
      <c r="AT882" s="155" t="s">
        <v>252</v>
      </c>
      <c r="AU882" s="155" t="s">
        <v>87</v>
      </c>
      <c r="AV882" s="12" t="s">
        <v>87</v>
      </c>
      <c r="AW882" s="12" t="s">
        <v>4</v>
      </c>
      <c r="AX882" s="12" t="s">
        <v>85</v>
      </c>
      <c r="AY882" s="155" t="s">
        <v>175</v>
      </c>
    </row>
    <row r="883" spans="2:65" s="1" customFormat="1" ht="24.2" customHeight="1">
      <c r="B883" s="32"/>
      <c r="C883" s="132" t="s">
        <v>1416</v>
      </c>
      <c r="D883" s="132" t="s">
        <v>178</v>
      </c>
      <c r="E883" s="133" t="s">
        <v>1417</v>
      </c>
      <c r="F883" s="134" t="s">
        <v>1418</v>
      </c>
      <c r="G883" s="135" t="s">
        <v>200</v>
      </c>
      <c r="H883" s="136">
        <v>150.47800000000001</v>
      </c>
      <c r="I883" s="137"/>
      <c r="J883" s="138">
        <f>ROUND(I883*H883,2)</f>
        <v>0</v>
      </c>
      <c r="K883" s="134" t="s">
        <v>1</v>
      </c>
      <c r="L883" s="32"/>
      <c r="M883" s="139" t="s">
        <v>1</v>
      </c>
      <c r="N883" s="140" t="s">
        <v>42</v>
      </c>
      <c r="P883" s="141">
        <f>O883*H883</f>
        <v>0</v>
      </c>
      <c r="Q883" s="141">
        <v>1.9000000000000001E-4</v>
      </c>
      <c r="R883" s="141">
        <f>Q883*H883</f>
        <v>2.8590820000000003E-2</v>
      </c>
      <c r="S883" s="141">
        <v>0</v>
      </c>
      <c r="T883" s="142">
        <f>S883*H883</f>
        <v>0</v>
      </c>
      <c r="AR883" s="143" t="s">
        <v>129</v>
      </c>
      <c r="AT883" s="143" t="s">
        <v>178</v>
      </c>
      <c r="AU883" s="143" t="s">
        <v>87</v>
      </c>
      <c r="AY883" s="17" t="s">
        <v>175</v>
      </c>
      <c r="BE883" s="144">
        <f>IF(N883="základní",J883,0)</f>
        <v>0</v>
      </c>
      <c r="BF883" s="144">
        <f>IF(N883="snížená",J883,0)</f>
        <v>0</v>
      </c>
      <c r="BG883" s="144">
        <f>IF(N883="zákl. přenesená",J883,0)</f>
        <v>0</v>
      </c>
      <c r="BH883" s="144">
        <f>IF(N883="sníž. přenesená",J883,0)</f>
        <v>0</v>
      </c>
      <c r="BI883" s="144">
        <f>IF(N883="nulová",J883,0)</f>
        <v>0</v>
      </c>
      <c r="BJ883" s="17" t="s">
        <v>85</v>
      </c>
      <c r="BK883" s="144">
        <f>ROUND(I883*H883,2)</f>
        <v>0</v>
      </c>
      <c r="BL883" s="17" t="s">
        <v>129</v>
      </c>
      <c r="BM883" s="143" t="s">
        <v>1419</v>
      </c>
    </row>
    <row r="884" spans="2:65" s="14" customFormat="1">
      <c r="B884" s="170"/>
      <c r="D884" s="145" t="s">
        <v>252</v>
      </c>
      <c r="E884" s="171" t="s">
        <v>1</v>
      </c>
      <c r="F884" s="172" t="s">
        <v>1386</v>
      </c>
      <c r="H884" s="171" t="s">
        <v>1</v>
      </c>
      <c r="I884" s="173"/>
      <c r="L884" s="170"/>
      <c r="M884" s="174"/>
      <c r="T884" s="175"/>
      <c r="AT884" s="171" t="s">
        <v>252</v>
      </c>
      <c r="AU884" s="171" t="s">
        <v>87</v>
      </c>
      <c r="AV884" s="14" t="s">
        <v>85</v>
      </c>
      <c r="AW884" s="14" t="s">
        <v>32</v>
      </c>
      <c r="AX884" s="14" t="s">
        <v>77</v>
      </c>
      <c r="AY884" s="171" t="s">
        <v>175</v>
      </c>
    </row>
    <row r="885" spans="2:65" s="12" customFormat="1">
      <c r="B885" s="154"/>
      <c r="D885" s="145" t="s">
        <v>252</v>
      </c>
      <c r="E885" s="155" t="s">
        <v>1</v>
      </c>
      <c r="F885" s="156" t="s">
        <v>1387</v>
      </c>
      <c r="H885" s="157">
        <v>112.97799999999999</v>
      </c>
      <c r="I885" s="158"/>
      <c r="L885" s="154"/>
      <c r="M885" s="159"/>
      <c r="T885" s="160"/>
      <c r="AT885" s="155" t="s">
        <v>252</v>
      </c>
      <c r="AU885" s="155" t="s">
        <v>87</v>
      </c>
      <c r="AV885" s="12" t="s">
        <v>87</v>
      </c>
      <c r="AW885" s="12" t="s">
        <v>32</v>
      </c>
      <c r="AX885" s="12" t="s">
        <v>77</v>
      </c>
      <c r="AY885" s="155" t="s">
        <v>175</v>
      </c>
    </row>
    <row r="886" spans="2:65" s="15" customFormat="1">
      <c r="B886" s="176"/>
      <c r="D886" s="145" t="s">
        <v>252</v>
      </c>
      <c r="E886" s="177" t="s">
        <v>1</v>
      </c>
      <c r="F886" s="178" t="s">
        <v>339</v>
      </c>
      <c r="H886" s="179">
        <v>112.97799999999999</v>
      </c>
      <c r="I886" s="180"/>
      <c r="L886" s="176"/>
      <c r="M886" s="181"/>
      <c r="T886" s="182"/>
      <c r="AT886" s="177" t="s">
        <v>252</v>
      </c>
      <c r="AU886" s="177" t="s">
        <v>87</v>
      </c>
      <c r="AV886" s="15" t="s">
        <v>187</v>
      </c>
      <c r="AW886" s="15" t="s">
        <v>32</v>
      </c>
      <c r="AX886" s="15" t="s">
        <v>77</v>
      </c>
      <c r="AY886" s="177" t="s">
        <v>175</v>
      </c>
    </row>
    <row r="887" spans="2:65" s="14" customFormat="1">
      <c r="B887" s="170"/>
      <c r="D887" s="145" t="s">
        <v>252</v>
      </c>
      <c r="E887" s="171" t="s">
        <v>1</v>
      </c>
      <c r="F887" s="172" t="s">
        <v>1388</v>
      </c>
      <c r="H887" s="171" t="s">
        <v>1</v>
      </c>
      <c r="I887" s="173"/>
      <c r="L887" s="170"/>
      <c r="M887" s="174"/>
      <c r="T887" s="175"/>
      <c r="AT887" s="171" t="s">
        <v>252</v>
      </c>
      <c r="AU887" s="171" t="s">
        <v>87</v>
      </c>
      <c r="AV887" s="14" t="s">
        <v>85</v>
      </c>
      <c r="AW887" s="14" t="s">
        <v>32</v>
      </c>
      <c r="AX887" s="14" t="s">
        <v>77</v>
      </c>
      <c r="AY887" s="171" t="s">
        <v>175</v>
      </c>
    </row>
    <row r="888" spans="2:65" s="12" customFormat="1">
      <c r="B888" s="154"/>
      <c r="D888" s="145" t="s">
        <v>252</v>
      </c>
      <c r="E888" s="155" t="s">
        <v>1</v>
      </c>
      <c r="F888" s="156" t="s">
        <v>1389</v>
      </c>
      <c r="H888" s="157">
        <v>7.5</v>
      </c>
      <c r="I888" s="158"/>
      <c r="L888" s="154"/>
      <c r="M888" s="159"/>
      <c r="T888" s="160"/>
      <c r="AT888" s="155" t="s">
        <v>252</v>
      </c>
      <c r="AU888" s="155" t="s">
        <v>87</v>
      </c>
      <c r="AV888" s="12" t="s">
        <v>87</v>
      </c>
      <c r="AW888" s="12" t="s">
        <v>32</v>
      </c>
      <c r="AX888" s="12" t="s">
        <v>77</v>
      </c>
      <c r="AY888" s="155" t="s">
        <v>175</v>
      </c>
    </row>
    <row r="889" spans="2:65" s="15" customFormat="1">
      <c r="B889" s="176"/>
      <c r="D889" s="145" t="s">
        <v>252</v>
      </c>
      <c r="E889" s="177" t="s">
        <v>1</v>
      </c>
      <c r="F889" s="178" t="s">
        <v>339</v>
      </c>
      <c r="H889" s="179">
        <v>7.5</v>
      </c>
      <c r="I889" s="180"/>
      <c r="L889" s="176"/>
      <c r="M889" s="181"/>
      <c r="T889" s="182"/>
      <c r="AT889" s="177" t="s">
        <v>252</v>
      </c>
      <c r="AU889" s="177" t="s">
        <v>87</v>
      </c>
      <c r="AV889" s="15" t="s">
        <v>187</v>
      </c>
      <c r="AW889" s="15" t="s">
        <v>32</v>
      </c>
      <c r="AX889" s="15" t="s">
        <v>77</v>
      </c>
      <c r="AY889" s="177" t="s">
        <v>175</v>
      </c>
    </row>
    <row r="890" spans="2:65" s="14" customFormat="1">
      <c r="B890" s="170"/>
      <c r="D890" s="145" t="s">
        <v>252</v>
      </c>
      <c r="E890" s="171" t="s">
        <v>1</v>
      </c>
      <c r="F890" s="172" t="s">
        <v>1395</v>
      </c>
      <c r="H890" s="171" t="s">
        <v>1</v>
      </c>
      <c r="I890" s="173"/>
      <c r="L890" s="170"/>
      <c r="M890" s="174"/>
      <c r="T890" s="175"/>
      <c r="AT890" s="171" t="s">
        <v>252</v>
      </c>
      <c r="AU890" s="171" t="s">
        <v>87</v>
      </c>
      <c r="AV890" s="14" t="s">
        <v>85</v>
      </c>
      <c r="AW890" s="14" t="s">
        <v>32</v>
      </c>
      <c r="AX890" s="14" t="s">
        <v>77</v>
      </c>
      <c r="AY890" s="171" t="s">
        <v>175</v>
      </c>
    </row>
    <row r="891" spans="2:65" s="12" customFormat="1">
      <c r="B891" s="154"/>
      <c r="D891" s="145" t="s">
        <v>252</v>
      </c>
      <c r="E891" s="155" t="s">
        <v>1</v>
      </c>
      <c r="F891" s="156" t="s">
        <v>1396</v>
      </c>
      <c r="H891" s="157">
        <v>5</v>
      </c>
      <c r="I891" s="158"/>
      <c r="L891" s="154"/>
      <c r="M891" s="159"/>
      <c r="T891" s="160"/>
      <c r="AT891" s="155" t="s">
        <v>252</v>
      </c>
      <c r="AU891" s="155" t="s">
        <v>87</v>
      </c>
      <c r="AV891" s="12" t="s">
        <v>87</v>
      </c>
      <c r="AW891" s="12" t="s">
        <v>32</v>
      </c>
      <c r="AX891" s="12" t="s">
        <v>77</v>
      </c>
      <c r="AY891" s="155" t="s">
        <v>175</v>
      </c>
    </row>
    <row r="892" spans="2:65" s="15" customFormat="1">
      <c r="B892" s="176"/>
      <c r="D892" s="145" t="s">
        <v>252</v>
      </c>
      <c r="E892" s="177" t="s">
        <v>1</v>
      </c>
      <c r="F892" s="178" t="s">
        <v>339</v>
      </c>
      <c r="H892" s="179">
        <v>5</v>
      </c>
      <c r="I892" s="180"/>
      <c r="L892" s="176"/>
      <c r="M892" s="181"/>
      <c r="T892" s="182"/>
      <c r="AT892" s="177" t="s">
        <v>252</v>
      </c>
      <c r="AU892" s="177" t="s">
        <v>87</v>
      </c>
      <c r="AV892" s="15" t="s">
        <v>187</v>
      </c>
      <c r="AW892" s="15" t="s">
        <v>32</v>
      </c>
      <c r="AX892" s="15" t="s">
        <v>77</v>
      </c>
      <c r="AY892" s="177" t="s">
        <v>175</v>
      </c>
    </row>
    <row r="893" spans="2:65" s="14" customFormat="1">
      <c r="B893" s="170"/>
      <c r="D893" s="145" t="s">
        <v>252</v>
      </c>
      <c r="E893" s="171" t="s">
        <v>1</v>
      </c>
      <c r="F893" s="172" t="s">
        <v>1397</v>
      </c>
      <c r="H893" s="171" t="s">
        <v>1</v>
      </c>
      <c r="I893" s="173"/>
      <c r="L893" s="170"/>
      <c r="M893" s="174"/>
      <c r="T893" s="175"/>
      <c r="AT893" s="171" t="s">
        <v>252</v>
      </c>
      <c r="AU893" s="171" t="s">
        <v>87</v>
      </c>
      <c r="AV893" s="14" t="s">
        <v>85</v>
      </c>
      <c r="AW893" s="14" t="s">
        <v>32</v>
      </c>
      <c r="AX893" s="14" t="s">
        <v>77</v>
      </c>
      <c r="AY893" s="171" t="s">
        <v>175</v>
      </c>
    </row>
    <row r="894" spans="2:65" s="12" customFormat="1">
      <c r="B894" s="154"/>
      <c r="D894" s="145" t="s">
        <v>252</v>
      </c>
      <c r="E894" s="155" t="s">
        <v>1</v>
      </c>
      <c r="F894" s="156" t="s">
        <v>1398</v>
      </c>
      <c r="H894" s="157">
        <v>12.6</v>
      </c>
      <c r="I894" s="158"/>
      <c r="L894" s="154"/>
      <c r="M894" s="159"/>
      <c r="T894" s="160"/>
      <c r="AT894" s="155" t="s">
        <v>252</v>
      </c>
      <c r="AU894" s="155" t="s">
        <v>87</v>
      </c>
      <c r="AV894" s="12" t="s">
        <v>87</v>
      </c>
      <c r="AW894" s="12" t="s">
        <v>32</v>
      </c>
      <c r="AX894" s="12" t="s">
        <v>77</v>
      </c>
      <c r="AY894" s="155" t="s">
        <v>175</v>
      </c>
    </row>
    <row r="895" spans="2:65" s="12" customFormat="1">
      <c r="B895" s="154"/>
      <c r="D895" s="145" t="s">
        <v>252</v>
      </c>
      <c r="E895" s="155" t="s">
        <v>1</v>
      </c>
      <c r="F895" s="156" t="s">
        <v>1399</v>
      </c>
      <c r="H895" s="157">
        <v>6.9</v>
      </c>
      <c r="I895" s="158"/>
      <c r="L895" s="154"/>
      <c r="M895" s="159"/>
      <c r="T895" s="160"/>
      <c r="AT895" s="155" t="s">
        <v>252</v>
      </c>
      <c r="AU895" s="155" t="s">
        <v>87</v>
      </c>
      <c r="AV895" s="12" t="s">
        <v>87</v>
      </c>
      <c r="AW895" s="12" t="s">
        <v>32</v>
      </c>
      <c r="AX895" s="12" t="s">
        <v>77</v>
      </c>
      <c r="AY895" s="155" t="s">
        <v>175</v>
      </c>
    </row>
    <row r="896" spans="2:65" s="15" customFormat="1">
      <c r="B896" s="176"/>
      <c r="D896" s="145" t="s">
        <v>252</v>
      </c>
      <c r="E896" s="177" t="s">
        <v>1</v>
      </c>
      <c r="F896" s="178" t="s">
        <v>339</v>
      </c>
      <c r="H896" s="179">
        <v>19.5</v>
      </c>
      <c r="I896" s="180"/>
      <c r="L896" s="176"/>
      <c r="M896" s="181"/>
      <c r="T896" s="182"/>
      <c r="AT896" s="177" t="s">
        <v>252</v>
      </c>
      <c r="AU896" s="177" t="s">
        <v>87</v>
      </c>
      <c r="AV896" s="15" t="s">
        <v>187</v>
      </c>
      <c r="AW896" s="15" t="s">
        <v>32</v>
      </c>
      <c r="AX896" s="15" t="s">
        <v>77</v>
      </c>
      <c r="AY896" s="177" t="s">
        <v>175</v>
      </c>
    </row>
    <row r="897" spans="2:65" s="14" customFormat="1">
      <c r="B897" s="170"/>
      <c r="D897" s="145" t="s">
        <v>252</v>
      </c>
      <c r="E897" s="171" t="s">
        <v>1</v>
      </c>
      <c r="F897" s="172" t="s">
        <v>1400</v>
      </c>
      <c r="H897" s="171" t="s">
        <v>1</v>
      </c>
      <c r="I897" s="173"/>
      <c r="L897" s="170"/>
      <c r="M897" s="174"/>
      <c r="T897" s="175"/>
      <c r="AT897" s="171" t="s">
        <v>252</v>
      </c>
      <c r="AU897" s="171" t="s">
        <v>87</v>
      </c>
      <c r="AV897" s="14" t="s">
        <v>85</v>
      </c>
      <c r="AW897" s="14" t="s">
        <v>32</v>
      </c>
      <c r="AX897" s="14" t="s">
        <v>77</v>
      </c>
      <c r="AY897" s="171" t="s">
        <v>175</v>
      </c>
    </row>
    <row r="898" spans="2:65" s="12" customFormat="1">
      <c r="B898" s="154"/>
      <c r="D898" s="145" t="s">
        <v>252</v>
      </c>
      <c r="E898" s="155" t="s">
        <v>1</v>
      </c>
      <c r="F898" s="156" t="s">
        <v>1401</v>
      </c>
      <c r="H898" s="157">
        <v>5.5</v>
      </c>
      <c r="I898" s="158"/>
      <c r="L898" s="154"/>
      <c r="M898" s="159"/>
      <c r="T898" s="160"/>
      <c r="AT898" s="155" t="s">
        <v>252</v>
      </c>
      <c r="AU898" s="155" t="s">
        <v>87</v>
      </c>
      <c r="AV898" s="12" t="s">
        <v>87</v>
      </c>
      <c r="AW898" s="12" t="s">
        <v>32</v>
      </c>
      <c r="AX898" s="12" t="s">
        <v>77</v>
      </c>
      <c r="AY898" s="155" t="s">
        <v>175</v>
      </c>
    </row>
    <row r="899" spans="2:65" s="15" customFormat="1">
      <c r="B899" s="176"/>
      <c r="D899" s="145" t="s">
        <v>252</v>
      </c>
      <c r="E899" s="177" t="s">
        <v>1</v>
      </c>
      <c r="F899" s="178" t="s">
        <v>339</v>
      </c>
      <c r="H899" s="179">
        <v>5.5</v>
      </c>
      <c r="I899" s="180"/>
      <c r="L899" s="176"/>
      <c r="M899" s="181"/>
      <c r="T899" s="182"/>
      <c r="AT899" s="177" t="s">
        <v>252</v>
      </c>
      <c r="AU899" s="177" t="s">
        <v>87</v>
      </c>
      <c r="AV899" s="15" t="s">
        <v>187</v>
      </c>
      <c r="AW899" s="15" t="s">
        <v>32</v>
      </c>
      <c r="AX899" s="15" t="s">
        <v>77</v>
      </c>
      <c r="AY899" s="177" t="s">
        <v>175</v>
      </c>
    </row>
    <row r="900" spans="2:65" s="13" customFormat="1">
      <c r="B900" s="163"/>
      <c r="D900" s="145" t="s">
        <v>252</v>
      </c>
      <c r="E900" s="164" t="s">
        <v>1</v>
      </c>
      <c r="F900" s="165" t="s">
        <v>294</v>
      </c>
      <c r="H900" s="166">
        <v>150.47800000000001</v>
      </c>
      <c r="I900" s="167"/>
      <c r="L900" s="163"/>
      <c r="M900" s="168"/>
      <c r="T900" s="169"/>
      <c r="AT900" s="164" t="s">
        <v>252</v>
      </c>
      <c r="AU900" s="164" t="s">
        <v>87</v>
      </c>
      <c r="AV900" s="13" t="s">
        <v>193</v>
      </c>
      <c r="AW900" s="13" t="s">
        <v>32</v>
      </c>
      <c r="AX900" s="13" t="s">
        <v>85</v>
      </c>
      <c r="AY900" s="164" t="s">
        <v>175</v>
      </c>
    </row>
    <row r="901" spans="2:65" s="1" customFormat="1" ht="24.2" customHeight="1">
      <c r="B901" s="32"/>
      <c r="C901" s="184" t="s">
        <v>1420</v>
      </c>
      <c r="D901" s="184" t="s">
        <v>1046</v>
      </c>
      <c r="E901" s="185" t="s">
        <v>1421</v>
      </c>
      <c r="F901" s="186" t="s">
        <v>1422</v>
      </c>
      <c r="G901" s="187" t="s">
        <v>200</v>
      </c>
      <c r="H901" s="188">
        <v>180.57400000000001</v>
      </c>
      <c r="I901" s="189"/>
      <c r="J901" s="190">
        <f>ROUND(I901*H901,2)</f>
        <v>0</v>
      </c>
      <c r="K901" s="186" t="s">
        <v>1</v>
      </c>
      <c r="L901" s="191"/>
      <c r="M901" s="192" t="s">
        <v>1</v>
      </c>
      <c r="N901" s="193" t="s">
        <v>42</v>
      </c>
      <c r="P901" s="141">
        <f>O901*H901</f>
        <v>0</v>
      </c>
      <c r="Q901" s="141">
        <v>2.2300000000000002E-3</v>
      </c>
      <c r="R901" s="141">
        <f>Q901*H901</f>
        <v>0.40268002000000008</v>
      </c>
      <c r="S901" s="141">
        <v>0</v>
      </c>
      <c r="T901" s="142">
        <f>S901*H901</f>
        <v>0</v>
      </c>
      <c r="AR901" s="143" t="s">
        <v>604</v>
      </c>
      <c r="AT901" s="143" t="s">
        <v>1046</v>
      </c>
      <c r="AU901" s="143" t="s">
        <v>87</v>
      </c>
      <c r="AY901" s="17" t="s">
        <v>175</v>
      </c>
      <c r="BE901" s="144">
        <f>IF(N901="základní",J901,0)</f>
        <v>0</v>
      </c>
      <c r="BF901" s="144">
        <f>IF(N901="snížená",J901,0)</f>
        <v>0</v>
      </c>
      <c r="BG901" s="144">
        <f>IF(N901="zákl. přenesená",J901,0)</f>
        <v>0</v>
      </c>
      <c r="BH901" s="144">
        <f>IF(N901="sníž. přenesená",J901,0)</f>
        <v>0</v>
      </c>
      <c r="BI901" s="144">
        <f>IF(N901="nulová",J901,0)</f>
        <v>0</v>
      </c>
      <c r="BJ901" s="17" t="s">
        <v>85</v>
      </c>
      <c r="BK901" s="144">
        <f>ROUND(I901*H901,2)</f>
        <v>0</v>
      </c>
      <c r="BL901" s="17" t="s">
        <v>129</v>
      </c>
      <c r="BM901" s="143" t="s">
        <v>1423</v>
      </c>
    </row>
    <row r="902" spans="2:65" s="12" customFormat="1">
      <c r="B902" s="154"/>
      <c r="D902" s="145" t="s">
        <v>252</v>
      </c>
      <c r="F902" s="156" t="s">
        <v>1424</v>
      </c>
      <c r="H902" s="157">
        <v>180.57400000000001</v>
      </c>
      <c r="I902" s="158"/>
      <c r="L902" s="154"/>
      <c r="M902" s="159"/>
      <c r="T902" s="160"/>
      <c r="AT902" s="155" t="s">
        <v>252</v>
      </c>
      <c r="AU902" s="155" t="s">
        <v>87</v>
      </c>
      <c r="AV902" s="12" t="s">
        <v>87</v>
      </c>
      <c r="AW902" s="12" t="s">
        <v>4</v>
      </c>
      <c r="AX902" s="12" t="s">
        <v>85</v>
      </c>
      <c r="AY902" s="155" t="s">
        <v>175</v>
      </c>
    </row>
    <row r="903" spans="2:65" s="1" customFormat="1" ht="16.5" customHeight="1">
      <c r="B903" s="32"/>
      <c r="C903" s="184" t="s">
        <v>1425</v>
      </c>
      <c r="D903" s="184" t="s">
        <v>1046</v>
      </c>
      <c r="E903" s="185" t="s">
        <v>1426</v>
      </c>
      <c r="F903" s="186" t="s">
        <v>1427</v>
      </c>
      <c r="G903" s="187" t="s">
        <v>200</v>
      </c>
      <c r="H903" s="188">
        <v>150.47800000000001</v>
      </c>
      <c r="I903" s="189"/>
      <c r="J903" s="190">
        <f>ROUND(I903*H903,2)</f>
        <v>0</v>
      </c>
      <c r="K903" s="186" t="s">
        <v>1</v>
      </c>
      <c r="L903" s="191"/>
      <c r="M903" s="192" t="s">
        <v>1</v>
      </c>
      <c r="N903" s="193" t="s">
        <v>42</v>
      </c>
      <c r="P903" s="141">
        <f>O903*H903</f>
        <v>0</v>
      </c>
      <c r="Q903" s="141">
        <v>1.9E-3</v>
      </c>
      <c r="R903" s="141">
        <f>Q903*H903</f>
        <v>0.2859082</v>
      </c>
      <c r="S903" s="141">
        <v>0</v>
      </c>
      <c r="T903" s="142">
        <f>S903*H903</f>
        <v>0</v>
      </c>
      <c r="AR903" s="143" t="s">
        <v>604</v>
      </c>
      <c r="AT903" s="143" t="s">
        <v>1046</v>
      </c>
      <c r="AU903" s="143" t="s">
        <v>87</v>
      </c>
      <c r="AY903" s="17" t="s">
        <v>175</v>
      </c>
      <c r="BE903" s="144">
        <f>IF(N903="základní",J903,0)</f>
        <v>0</v>
      </c>
      <c r="BF903" s="144">
        <f>IF(N903="snížená",J903,0)</f>
        <v>0</v>
      </c>
      <c r="BG903" s="144">
        <f>IF(N903="zákl. přenesená",J903,0)</f>
        <v>0</v>
      </c>
      <c r="BH903" s="144">
        <f>IF(N903="sníž. přenesená",J903,0)</f>
        <v>0</v>
      </c>
      <c r="BI903" s="144">
        <f>IF(N903="nulová",J903,0)</f>
        <v>0</v>
      </c>
      <c r="BJ903" s="17" t="s">
        <v>85</v>
      </c>
      <c r="BK903" s="144">
        <f>ROUND(I903*H903,2)</f>
        <v>0</v>
      </c>
      <c r="BL903" s="17" t="s">
        <v>129</v>
      </c>
      <c r="BM903" s="143" t="s">
        <v>1428</v>
      </c>
    </row>
    <row r="904" spans="2:65" s="1" customFormat="1" ht="24.2" customHeight="1">
      <c r="B904" s="32"/>
      <c r="C904" s="132" t="s">
        <v>1429</v>
      </c>
      <c r="D904" s="132" t="s">
        <v>178</v>
      </c>
      <c r="E904" s="133" t="s">
        <v>1430</v>
      </c>
      <c r="F904" s="134" t="s">
        <v>1431</v>
      </c>
      <c r="G904" s="135" t="s">
        <v>200</v>
      </c>
      <c r="H904" s="136">
        <v>569.14499999999998</v>
      </c>
      <c r="I904" s="137"/>
      <c r="J904" s="138">
        <f>ROUND(I904*H904,2)</f>
        <v>0</v>
      </c>
      <c r="K904" s="134" t="s">
        <v>1</v>
      </c>
      <c r="L904" s="32"/>
      <c r="M904" s="139" t="s">
        <v>1</v>
      </c>
      <c r="N904" s="140" t="s">
        <v>42</v>
      </c>
      <c r="P904" s="141">
        <f>O904*H904</f>
        <v>0</v>
      </c>
      <c r="Q904" s="141">
        <v>1.9000000000000001E-4</v>
      </c>
      <c r="R904" s="141">
        <f>Q904*H904</f>
        <v>0.10813755</v>
      </c>
      <c r="S904" s="141">
        <v>0</v>
      </c>
      <c r="T904" s="142">
        <f>S904*H904</f>
        <v>0</v>
      </c>
      <c r="AR904" s="143" t="s">
        <v>129</v>
      </c>
      <c r="AT904" s="143" t="s">
        <v>178</v>
      </c>
      <c r="AU904" s="143" t="s">
        <v>87</v>
      </c>
      <c r="AY904" s="17" t="s">
        <v>175</v>
      </c>
      <c r="BE904" s="144">
        <f>IF(N904="základní",J904,0)</f>
        <v>0</v>
      </c>
      <c r="BF904" s="144">
        <f>IF(N904="snížená",J904,0)</f>
        <v>0</v>
      </c>
      <c r="BG904" s="144">
        <f>IF(N904="zákl. přenesená",J904,0)</f>
        <v>0</v>
      </c>
      <c r="BH904" s="144">
        <f>IF(N904="sníž. přenesená",J904,0)</f>
        <v>0</v>
      </c>
      <c r="BI904" s="144">
        <f>IF(N904="nulová",J904,0)</f>
        <v>0</v>
      </c>
      <c r="BJ904" s="17" t="s">
        <v>85</v>
      </c>
      <c r="BK904" s="144">
        <f>ROUND(I904*H904,2)</f>
        <v>0</v>
      </c>
      <c r="BL904" s="17" t="s">
        <v>129</v>
      </c>
      <c r="BM904" s="143" t="s">
        <v>1432</v>
      </c>
    </row>
    <row r="905" spans="2:65" s="14" customFormat="1">
      <c r="B905" s="170"/>
      <c r="D905" s="145" t="s">
        <v>252</v>
      </c>
      <c r="E905" s="171" t="s">
        <v>1</v>
      </c>
      <c r="F905" s="172" t="s">
        <v>1383</v>
      </c>
      <c r="H905" s="171" t="s">
        <v>1</v>
      </c>
      <c r="I905" s="173"/>
      <c r="L905" s="170"/>
      <c r="M905" s="174"/>
      <c r="T905" s="175"/>
      <c r="AT905" s="171" t="s">
        <v>252</v>
      </c>
      <c r="AU905" s="171" t="s">
        <v>87</v>
      </c>
      <c r="AV905" s="14" t="s">
        <v>85</v>
      </c>
      <c r="AW905" s="14" t="s">
        <v>32</v>
      </c>
      <c r="AX905" s="14" t="s">
        <v>77</v>
      </c>
      <c r="AY905" s="171" t="s">
        <v>175</v>
      </c>
    </row>
    <row r="906" spans="2:65" s="12" customFormat="1">
      <c r="B906" s="154"/>
      <c r="D906" s="145" t="s">
        <v>252</v>
      </c>
      <c r="E906" s="155" t="s">
        <v>1</v>
      </c>
      <c r="F906" s="156" t="s">
        <v>1384</v>
      </c>
      <c r="H906" s="157">
        <v>271.935</v>
      </c>
      <c r="I906" s="158"/>
      <c r="L906" s="154"/>
      <c r="M906" s="159"/>
      <c r="T906" s="160"/>
      <c r="AT906" s="155" t="s">
        <v>252</v>
      </c>
      <c r="AU906" s="155" t="s">
        <v>87</v>
      </c>
      <c r="AV906" s="12" t="s">
        <v>87</v>
      </c>
      <c r="AW906" s="12" t="s">
        <v>32</v>
      </c>
      <c r="AX906" s="12" t="s">
        <v>77</v>
      </c>
      <c r="AY906" s="155" t="s">
        <v>175</v>
      </c>
    </row>
    <row r="907" spans="2:65" s="12" customFormat="1">
      <c r="B907" s="154"/>
      <c r="D907" s="145" t="s">
        <v>252</v>
      </c>
      <c r="E907" s="155" t="s">
        <v>1</v>
      </c>
      <c r="F907" s="156" t="s">
        <v>1385</v>
      </c>
      <c r="H907" s="157">
        <v>-9.9749999999999996</v>
      </c>
      <c r="I907" s="158"/>
      <c r="L907" s="154"/>
      <c r="M907" s="159"/>
      <c r="T907" s="160"/>
      <c r="AT907" s="155" t="s">
        <v>252</v>
      </c>
      <c r="AU907" s="155" t="s">
        <v>87</v>
      </c>
      <c r="AV907" s="12" t="s">
        <v>87</v>
      </c>
      <c r="AW907" s="12" t="s">
        <v>32</v>
      </c>
      <c r="AX907" s="12" t="s">
        <v>77</v>
      </c>
      <c r="AY907" s="155" t="s">
        <v>175</v>
      </c>
    </row>
    <row r="908" spans="2:65" s="15" customFormat="1">
      <c r="B908" s="176"/>
      <c r="D908" s="145" t="s">
        <v>252</v>
      </c>
      <c r="E908" s="177" t="s">
        <v>1</v>
      </c>
      <c r="F908" s="178" t="s">
        <v>339</v>
      </c>
      <c r="H908" s="179">
        <v>261.95999999999998</v>
      </c>
      <c r="I908" s="180"/>
      <c r="L908" s="176"/>
      <c r="M908" s="181"/>
      <c r="T908" s="182"/>
      <c r="AT908" s="177" t="s">
        <v>252</v>
      </c>
      <c r="AU908" s="177" t="s">
        <v>87</v>
      </c>
      <c r="AV908" s="15" t="s">
        <v>187</v>
      </c>
      <c r="AW908" s="15" t="s">
        <v>32</v>
      </c>
      <c r="AX908" s="15" t="s">
        <v>77</v>
      </c>
      <c r="AY908" s="177" t="s">
        <v>175</v>
      </c>
    </row>
    <row r="909" spans="2:65" s="14" customFormat="1">
      <c r="B909" s="170"/>
      <c r="D909" s="145" t="s">
        <v>252</v>
      </c>
      <c r="E909" s="171" t="s">
        <v>1</v>
      </c>
      <c r="F909" s="172" t="s">
        <v>1390</v>
      </c>
      <c r="H909" s="171" t="s">
        <v>1</v>
      </c>
      <c r="I909" s="173"/>
      <c r="L909" s="170"/>
      <c r="M909" s="174"/>
      <c r="T909" s="175"/>
      <c r="AT909" s="171" t="s">
        <v>252</v>
      </c>
      <c r="AU909" s="171" t="s">
        <v>87</v>
      </c>
      <c r="AV909" s="14" t="s">
        <v>85</v>
      </c>
      <c r="AW909" s="14" t="s">
        <v>32</v>
      </c>
      <c r="AX909" s="14" t="s">
        <v>77</v>
      </c>
      <c r="AY909" s="171" t="s">
        <v>175</v>
      </c>
    </row>
    <row r="910" spans="2:65" s="12" customFormat="1">
      <c r="B910" s="154"/>
      <c r="D910" s="145" t="s">
        <v>252</v>
      </c>
      <c r="E910" s="155" t="s">
        <v>1</v>
      </c>
      <c r="F910" s="156" t="s">
        <v>1391</v>
      </c>
      <c r="H910" s="157">
        <v>137.36000000000001</v>
      </c>
      <c r="I910" s="158"/>
      <c r="L910" s="154"/>
      <c r="M910" s="159"/>
      <c r="T910" s="160"/>
      <c r="AT910" s="155" t="s">
        <v>252</v>
      </c>
      <c r="AU910" s="155" t="s">
        <v>87</v>
      </c>
      <c r="AV910" s="12" t="s">
        <v>87</v>
      </c>
      <c r="AW910" s="12" t="s">
        <v>32</v>
      </c>
      <c r="AX910" s="12" t="s">
        <v>77</v>
      </c>
      <c r="AY910" s="155" t="s">
        <v>175</v>
      </c>
    </row>
    <row r="911" spans="2:65" s="12" customFormat="1">
      <c r="B911" s="154"/>
      <c r="D911" s="145" t="s">
        <v>252</v>
      </c>
      <c r="E911" s="155" t="s">
        <v>1</v>
      </c>
      <c r="F911" s="156" t="s">
        <v>1392</v>
      </c>
      <c r="H911" s="157">
        <v>47.34</v>
      </c>
      <c r="I911" s="158"/>
      <c r="L911" s="154"/>
      <c r="M911" s="159"/>
      <c r="T911" s="160"/>
      <c r="AT911" s="155" t="s">
        <v>252</v>
      </c>
      <c r="AU911" s="155" t="s">
        <v>87</v>
      </c>
      <c r="AV911" s="12" t="s">
        <v>87</v>
      </c>
      <c r="AW911" s="12" t="s">
        <v>32</v>
      </c>
      <c r="AX911" s="12" t="s">
        <v>77</v>
      </c>
      <c r="AY911" s="155" t="s">
        <v>175</v>
      </c>
    </row>
    <row r="912" spans="2:65" s="12" customFormat="1">
      <c r="B912" s="154"/>
      <c r="D912" s="145" t="s">
        <v>252</v>
      </c>
      <c r="E912" s="155" t="s">
        <v>1</v>
      </c>
      <c r="F912" s="156" t="s">
        <v>1393</v>
      </c>
      <c r="H912" s="157">
        <v>9.2100000000000009</v>
      </c>
      <c r="I912" s="158"/>
      <c r="L912" s="154"/>
      <c r="M912" s="159"/>
      <c r="T912" s="160"/>
      <c r="AT912" s="155" t="s">
        <v>252</v>
      </c>
      <c r="AU912" s="155" t="s">
        <v>87</v>
      </c>
      <c r="AV912" s="12" t="s">
        <v>87</v>
      </c>
      <c r="AW912" s="12" t="s">
        <v>32</v>
      </c>
      <c r="AX912" s="12" t="s">
        <v>77</v>
      </c>
      <c r="AY912" s="155" t="s">
        <v>175</v>
      </c>
    </row>
    <row r="913" spans="2:65" s="12" customFormat="1">
      <c r="B913" s="154"/>
      <c r="D913" s="145" t="s">
        <v>252</v>
      </c>
      <c r="E913" s="155" t="s">
        <v>1</v>
      </c>
      <c r="F913" s="156" t="s">
        <v>1394</v>
      </c>
      <c r="H913" s="157">
        <v>9.9749999999999996</v>
      </c>
      <c r="I913" s="158"/>
      <c r="L913" s="154"/>
      <c r="M913" s="159"/>
      <c r="T913" s="160"/>
      <c r="AT913" s="155" t="s">
        <v>252</v>
      </c>
      <c r="AU913" s="155" t="s">
        <v>87</v>
      </c>
      <c r="AV913" s="12" t="s">
        <v>87</v>
      </c>
      <c r="AW913" s="12" t="s">
        <v>32</v>
      </c>
      <c r="AX913" s="12" t="s">
        <v>77</v>
      </c>
      <c r="AY913" s="155" t="s">
        <v>175</v>
      </c>
    </row>
    <row r="914" spans="2:65" s="15" customFormat="1">
      <c r="B914" s="176"/>
      <c r="D914" s="145" t="s">
        <v>252</v>
      </c>
      <c r="E914" s="177" t="s">
        <v>1</v>
      </c>
      <c r="F914" s="178" t="s">
        <v>339</v>
      </c>
      <c r="H914" s="179">
        <v>203.88500000000002</v>
      </c>
      <c r="I914" s="180"/>
      <c r="L914" s="176"/>
      <c r="M914" s="181"/>
      <c r="T914" s="182"/>
      <c r="AT914" s="177" t="s">
        <v>252</v>
      </c>
      <c r="AU914" s="177" t="s">
        <v>87</v>
      </c>
      <c r="AV914" s="15" t="s">
        <v>187</v>
      </c>
      <c r="AW914" s="15" t="s">
        <v>32</v>
      </c>
      <c r="AX914" s="15" t="s">
        <v>77</v>
      </c>
      <c r="AY914" s="177" t="s">
        <v>175</v>
      </c>
    </row>
    <row r="915" spans="2:65" s="14" customFormat="1">
      <c r="B915" s="170"/>
      <c r="D915" s="145" t="s">
        <v>252</v>
      </c>
      <c r="E915" s="171" t="s">
        <v>1</v>
      </c>
      <c r="F915" s="172" t="s">
        <v>1402</v>
      </c>
      <c r="H915" s="171" t="s">
        <v>1</v>
      </c>
      <c r="I915" s="173"/>
      <c r="L915" s="170"/>
      <c r="M915" s="174"/>
      <c r="T915" s="175"/>
      <c r="AT915" s="171" t="s">
        <v>252</v>
      </c>
      <c r="AU915" s="171" t="s">
        <v>87</v>
      </c>
      <c r="AV915" s="14" t="s">
        <v>85</v>
      </c>
      <c r="AW915" s="14" t="s">
        <v>32</v>
      </c>
      <c r="AX915" s="14" t="s">
        <v>77</v>
      </c>
      <c r="AY915" s="171" t="s">
        <v>175</v>
      </c>
    </row>
    <row r="916" spans="2:65" s="12" customFormat="1">
      <c r="B916" s="154"/>
      <c r="D916" s="145" t="s">
        <v>252</v>
      </c>
      <c r="E916" s="155" t="s">
        <v>1</v>
      </c>
      <c r="F916" s="156" t="s">
        <v>1403</v>
      </c>
      <c r="H916" s="157">
        <v>103.3</v>
      </c>
      <c r="I916" s="158"/>
      <c r="L916" s="154"/>
      <c r="M916" s="159"/>
      <c r="T916" s="160"/>
      <c r="AT916" s="155" t="s">
        <v>252</v>
      </c>
      <c r="AU916" s="155" t="s">
        <v>87</v>
      </c>
      <c r="AV916" s="12" t="s">
        <v>87</v>
      </c>
      <c r="AW916" s="12" t="s">
        <v>32</v>
      </c>
      <c r="AX916" s="12" t="s">
        <v>77</v>
      </c>
      <c r="AY916" s="155" t="s">
        <v>175</v>
      </c>
    </row>
    <row r="917" spans="2:65" s="15" customFormat="1">
      <c r="B917" s="176"/>
      <c r="D917" s="145" t="s">
        <v>252</v>
      </c>
      <c r="E917" s="177" t="s">
        <v>1</v>
      </c>
      <c r="F917" s="178" t="s">
        <v>339</v>
      </c>
      <c r="H917" s="179">
        <v>103.3</v>
      </c>
      <c r="I917" s="180"/>
      <c r="L917" s="176"/>
      <c r="M917" s="181"/>
      <c r="T917" s="182"/>
      <c r="AT917" s="177" t="s">
        <v>252</v>
      </c>
      <c r="AU917" s="177" t="s">
        <v>87</v>
      </c>
      <c r="AV917" s="15" t="s">
        <v>187</v>
      </c>
      <c r="AW917" s="15" t="s">
        <v>32</v>
      </c>
      <c r="AX917" s="15" t="s">
        <v>77</v>
      </c>
      <c r="AY917" s="177" t="s">
        <v>175</v>
      </c>
    </row>
    <row r="918" spans="2:65" s="13" customFormat="1">
      <c r="B918" s="163"/>
      <c r="D918" s="145" t="s">
        <v>252</v>
      </c>
      <c r="E918" s="164" t="s">
        <v>1</v>
      </c>
      <c r="F918" s="165" t="s">
        <v>294</v>
      </c>
      <c r="H918" s="166">
        <v>569.14499999999998</v>
      </c>
      <c r="I918" s="167"/>
      <c r="L918" s="163"/>
      <c r="M918" s="168"/>
      <c r="T918" s="169"/>
      <c r="AT918" s="164" t="s">
        <v>252</v>
      </c>
      <c r="AU918" s="164" t="s">
        <v>87</v>
      </c>
      <c r="AV918" s="13" t="s">
        <v>193</v>
      </c>
      <c r="AW918" s="13" t="s">
        <v>32</v>
      </c>
      <c r="AX918" s="13" t="s">
        <v>85</v>
      </c>
      <c r="AY918" s="164" t="s">
        <v>175</v>
      </c>
    </row>
    <row r="919" spans="2:65" s="1" customFormat="1" ht="24.2" customHeight="1">
      <c r="B919" s="32"/>
      <c r="C919" s="184" t="s">
        <v>1433</v>
      </c>
      <c r="D919" s="184" t="s">
        <v>1046</v>
      </c>
      <c r="E919" s="185" t="s">
        <v>1421</v>
      </c>
      <c r="F919" s="186" t="s">
        <v>1422</v>
      </c>
      <c r="G919" s="187" t="s">
        <v>200</v>
      </c>
      <c r="H919" s="188">
        <v>682.97400000000005</v>
      </c>
      <c r="I919" s="189"/>
      <c r="J919" s="190">
        <f>ROUND(I919*H919,2)</f>
        <v>0</v>
      </c>
      <c r="K919" s="186" t="s">
        <v>1</v>
      </c>
      <c r="L919" s="191"/>
      <c r="M919" s="192" t="s">
        <v>1</v>
      </c>
      <c r="N919" s="193" t="s">
        <v>42</v>
      </c>
      <c r="P919" s="141">
        <f>O919*H919</f>
        <v>0</v>
      </c>
      <c r="Q919" s="141">
        <v>2.2300000000000002E-3</v>
      </c>
      <c r="R919" s="141">
        <f>Q919*H919</f>
        <v>1.5230320200000003</v>
      </c>
      <c r="S919" s="141">
        <v>0</v>
      </c>
      <c r="T919" s="142">
        <f>S919*H919</f>
        <v>0</v>
      </c>
      <c r="AR919" s="143" t="s">
        <v>604</v>
      </c>
      <c r="AT919" s="143" t="s">
        <v>1046</v>
      </c>
      <c r="AU919" s="143" t="s">
        <v>87</v>
      </c>
      <c r="AY919" s="17" t="s">
        <v>175</v>
      </c>
      <c r="BE919" s="144">
        <f>IF(N919="základní",J919,0)</f>
        <v>0</v>
      </c>
      <c r="BF919" s="144">
        <f>IF(N919="snížená",J919,0)</f>
        <v>0</v>
      </c>
      <c r="BG919" s="144">
        <f>IF(N919="zákl. přenesená",J919,0)</f>
        <v>0</v>
      </c>
      <c r="BH919" s="144">
        <f>IF(N919="sníž. přenesená",J919,0)</f>
        <v>0</v>
      </c>
      <c r="BI919" s="144">
        <f>IF(N919="nulová",J919,0)</f>
        <v>0</v>
      </c>
      <c r="BJ919" s="17" t="s">
        <v>85</v>
      </c>
      <c r="BK919" s="144">
        <f>ROUND(I919*H919,2)</f>
        <v>0</v>
      </c>
      <c r="BL919" s="17" t="s">
        <v>129</v>
      </c>
      <c r="BM919" s="143" t="s">
        <v>1434</v>
      </c>
    </row>
    <row r="920" spans="2:65" s="12" customFormat="1">
      <c r="B920" s="154"/>
      <c r="D920" s="145" t="s">
        <v>252</v>
      </c>
      <c r="F920" s="156" t="s">
        <v>1435</v>
      </c>
      <c r="H920" s="157">
        <v>682.97400000000005</v>
      </c>
      <c r="I920" s="158"/>
      <c r="L920" s="154"/>
      <c r="M920" s="159"/>
      <c r="T920" s="160"/>
      <c r="AT920" s="155" t="s">
        <v>252</v>
      </c>
      <c r="AU920" s="155" t="s">
        <v>87</v>
      </c>
      <c r="AV920" s="12" t="s">
        <v>87</v>
      </c>
      <c r="AW920" s="12" t="s">
        <v>4</v>
      </c>
      <c r="AX920" s="12" t="s">
        <v>85</v>
      </c>
      <c r="AY920" s="155" t="s">
        <v>175</v>
      </c>
    </row>
    <row r="921" spans="2:65" s="1" customFormat="1" ht="16.5" customHeight="1">
      <c r="B921" s="32"/>
      <c r="C921" s="132" t="s">
        <v>1436</v>
      </c>
      <c r="D921" s="132" t="s">
        <v>178</v>
      </c>
      <c r="E921" s="133" t="s">
        <v>1437</v>
      </c>
      <c r="F921" s="134" t="s">
        <v>1438</v>
      </c>
      <c r="G921" s="135" t="s">
        <v>200</v>
      </c>
      <c r="H921" s="136">
        <v>719.62300000000005</v>
      </c>
      <c r="I921" s="137"/>
      <c r="J921" s="138">
        <f>ROUND(I921*H921,2)</f>
        <v>0</v>
      </c>
      <c r="K921" s="134" t="s">
        <v>250</v>
      </c>
      <c r="L921" s="32"/>
      <c r="M921" s="139" t="s">
        <v>1</v>
      </c>
      <c r="N921" s="140" t="s">
        <v>42</v>
      </c>
      <c r="P921" s="141">
        <f>O921*H921</f>
        <v>0</v>
      </c>
      <c r="Q921" s="141">
        <v>0</v>
      </c>
      <c r="R921" s="141">
        <f>Q921*H921</f>
        <v>0</v>
      </c>
      <c r="S921" s="141">
        <v>0</v>
      </c>
      <c r="T921" s="142">
        <f>S921*H921</f>
        <v>0</v>
      </c>
      <c r="AR921" s="143" t="s">
        <v>129</v>
      </c>
      <c r="AT921" s="143" t="s">
        <v>178</v>
      </c>
      <c r="AU921" s="143" t="s">
        <v>87</v>
      </c>
      <c r="AY921" s="17" t="s">
        <v>175</v>
      </c>
      <c r="BE921" s="144">
        <f>IF(N921="základní",J921,0)</f>
        <v>0</v>
      </c>
      <c r="BF921" s="144">
        <f>IF(N921="snížená",J921,0)</f>
        <v>0</v>
      </c>
      <c r="BG921" s="144">
        <f>IF(N921="zákl. přenesená",J921,0)</f>
        <v>0</v>
      </c>
      <c r="BH921" s="144">
        <f>IF(N921="sníž. přenesená",J921,0)</f>
        <v>0</v>
      </c>
      <c r="BI921" s="144">
        <f>IF(N921="nulová",J921,0)</f>
        <v>0</v>
      </c>
      <c r="BJ921" s="17" t="s">
        <v>85</v>
      </c>
      <c r="BK921" s="144">
        <f>ROUND(I921*H921,2)</f>
        <v>0</v>
      </c>
      <c r="BL921" s="17" t="s">
        <v>129</v>
      </c>
      <c r="BM921" s="143" t="s">
        <v>1439</v>
      </c>
    </row>
    <row r="922" spans="2:65" s="1" customFormat="1" ht="16.5" customHeight="1">
      <c r="B922" s="32"/>
      <c r="C922" s="184" t="s">
        <v>1440</v>
      </c>
      <c r="D922" s="184" t="s">
        <v>1046</v>
      </c>
      <c r="E922" s="185" t="s">
        <v>1354</v>
      </c>
      <c r="F922" s="186" t="s">
        <v>1355</v>
      </c>
      <c r="G922" s="187" t="s">
        <v>200</v>
      </c>
      <c r="H922" s="188">
        <v>831.16499999999996</v>
      </c>
      <c r="I922" s="189"/>
      <c r="J922" s="190">
        <f>ROUND(I922*H922,2)</f>
        <v>0</v>
      </c>
      <c r="K922" s="186" t="s">
        <v>250</v>
      </c>
      <c r="L922" s="191"/>
      <c r="M922" s="192" t="s">
        <v>1</v>
      </c>
      <c r="N922" s="193" t="s">
        <v>42</v>
      </c>
      <c r="P922" s="141">
        <f>O922*H922</f>
        <v>0</v>
      </c>
      <c r="Q922" s="141">
        <v>2.9999999999999997E-4</v>
      </c>
      <c r="R922" s="141">
        <f>Q922*H922</f>
        <v>0.24934949999999997</v>
      </c>
      <c r="S922" s="141">
        <v>0</v>
      </c>
      <c r="T922" s="142">
        <f>S922*H922</f>
        <v>0</v>
      </c>
      <c r="AR922" s="143" t="s">
        <v>604</v>
      </c>
      <c r="AT922" s="143" t="s">
        <v>1046</v>
      </c>
      <c r="AU922" s="143" t="s">
        <v>87</v>
      </c>
      <c r="AY922" s="17" t="s">
        <v>175</v>
      </c>
      <c r="BE922" s="144">
        <f>IF(N922="základní",J922,0)</f>
        <v>0</v>
      </c>
      <c r="BF922" s="144">
        <f>IF(N922="snížená",J922,0)</f>
        <v>0</v>
      </c>
      <c r="BG922" s="144">
        <f>IF(N922="zákl. přenesená",J922,0)</f>
        <v>0</v>
      </c>
      <c r="BH922" s="144">
        <f>IF(N922="sníž. přenesená",J922,0)</f>
        <v>0</v>
      </c>
      <c r="BI922" s="144">
        <f>IF(N922="nulová",J922,0)</f>
        <v>0</v>
      </c>
      <c r="BJ922" s="17" t="s">
        <v>85</v>
      </c>
      <c r="BK922" s="144">
        <f>ROUND(I922*H922,2)</f>
        <v>0</v>
      </c>
      <c r="BL922" s="17" t="s">
        <v>129</v>
      </c>
      <c r="BM922" s="143" t="s">
        <v>1441</v>
      </c>
    </row>
    <row r="923" spans="2:65" s="12" customFormat="1">
      <c r="B923" s="154"/>
      <c r="D923" s="145" t="s">
        <v>252</v>
      </c>
      <c r="F923" s="156" t="s">
        <v>1442</v>
      </c>
      <c r="H923" s="157">
        <v>831.16499999999996</v>
      </c>
      <c r="I923" s="158"/>
      <c r="L923" s="154"/>
      <c r="M923" s="159"/>
      <c r="T923" s="160"/>
      <c r="AT923" s="155" t="s">
        <v>252</v>
      </c>
      <c r="AU923" s="155" t="s">
        <v>87</v>
      </c>
      <c r="AV923" s="12" t="s">
        <v>87</v>
      </c>
      <c r="AW923" s="12" t="s">
        <v>4</v>
      </c>
      <c r="AX923" s="12" t="s">
        <v>85</v>
      </c>
      <c r="AY923" s="155" t="s">
        <v>175</v>
      </c>
    </row>
    <row r="924" spans="2:65" s="1" customFormat="1" ht="16.5" customHeight="1">
      <c r="B924" s="32"/>
      <c r="C924" s="132" t="s">
        <v>1443</v>
      </c>
      <c r="D924" s="132" t="s">
        <v>178</v>
      </c>
      <c r="E924" s="133" t="s">
        <v>1444</v>
      </c>
      <c r="F924" s="134" t="s">
        <v>1445</v>
      </c>
      <c r="G924" s="135" t="s">
        <v>200</v>
      </c>
      <c r="H924" s="136">
        <v>569.14499999999998</v>
      </c>
      <c r="I924" s="137"/>
      <c r="J924" s="138">
        <f>ROUND(I924*H924,2)</f>
        <v>0</v>
      </c>
      <c r="K924" s="134" t="s">
        <v>250</v>
      </c>
      <c r="L924" s="32"/>
      <c r="M924" s="139" t="s">
        <v>1</v>
      </c>
      <c r="N924" s="140" t="s">
        <v>42</v>
      </c>
      <c r="P924" s="141">
        <f>O924*H924</f>
        <v>0</v>
      </c>
      <c r="Q924" s="141">
        <v>0</v>
      </c>
      <c r="R924" s="141">
        <f>Q924*H924</f>
        <v>0</v>
      </c>
      <c r="S924" s="141">
        <v>0</v>
      </c>
      <c r="T924" s="142">
        <f>S924*H924</f>
        <v>0</v>
      </c>
      <c r="AR924" s="143" t="s">
        <v>129</v>
      </c>
      <c r="AT924" s="143" t="s">
        <v>178</v>
      </c>
      <c r="AU924" s="143" t="s">
        <v>87</v>
      </c>
      <c r="AY924" s="17" t="s">
        <v>175</v>
      </c>
      <c r="BE924" s="144">
        <f>IF(N924="základní",J924,0)</f>
        <v>0</v>
      </c>
      <c r="BF924" s="144">
        <f>IF(N924="snížená",J924,0)</f>
        <v>0</v>
      </c>
      <c r="BG924" s="144">
        <f>IF(N924="zákl. přenesená",J924,0)</f>
        <v>0</v>
      </c>
      <c r="BH924" s="144">
        <f>IF(N924="sníž. přenesená",J924,0)</f>
        <v>0</v>
      </c>
      <c r="BI924" s="144">
        <f>IF(N924="nulová",J924,0)</f>
        <v>0</v>
      </c>
      <c r="BJ924" s="17" t="s">
        <v>85</v>
      </c>
      <c r="BK924" s="144">
        <f>ROUND(I924*H924,2)</f>
        <v>0</v>
      </c>
      <c r="BL924" s="17" t="s">
        <v>129</v>
      </c>
      <c r="BM924" s="143" t="s">
        <v>1446</v>
      </c>
    </row>
    <row r="925" spans="2:65" s="14" customFormat="1">
      <c r="B925" s="170"/>
      <c r="D925" s="145" t="s">
        <v>252</v>
      </c>
      <c r="E925" s="171" t="s">
        <v>1</v>
      </c>
      <c r="F925" s="172" t="s">
        <v>1383</v>
      </c>
      <c r="H925" s="171" t="s">
        <v>1</v>
      </c>
      <c r="I925" s="173"/>
      <c r="L925" s="170"/>
      <c r="M925" s="174"/>
      <c r="T925" s="175"/>
      <c r="AT925" s="171" t="s">
        <v>252</v>
      </c>
      <c r="AU925" s="171" t="s">
        <v>87</v>
      </c>
      <c r="AV925" s="14" t="s">
        <v>85</v>
      </c>
      <c r="AW925" s="14" t="s">
        <v>32</v>
      </c>
      <c r="AX925" s="14" t="s">
        <v>77</v>
      </c>
      <c r="AY925" s="171" t="s">
        <v>175</v>
      </c>
    </row>
    <row r="926" spans="2:65" s="12" customFormat="1">
      <c r="B926" s="154"/>
      <c r="D926" s="145" t="s">
        <v>252</v>
      </c>
      <c r="E926" s="155" t="s">
        <v>1</v>
      </c>
      <c r="F926" s="156" t="s">
        <v>1384</v>
      </c>
      <c r="H926" s="157">
        <v>271.935</v>
      </c>
      <c r="I926" s="158"/>
      <c r="L926" s="154"/>
      <c r="M926" s="159"/>
      <c r="T926" s="160"/>
      <c r="AT926" s="155" t="s">
        <v>252</v>
      </c>
      <c r="AU926" s="155" t="s">
        <v>87</v>
      </c>
      <c r="AV926" s="12" t="s">
        <v>87</v>
      </c>
      <c r="AW926" s="12" t="s">
        <v>32</v>
      </c>
      <c r="AX926" s="12" t="s">
        <v>77</v>
      </c>
      <c r="AY926" s="155" t="s">
        <v>175</v>
      </c>
    </row>
    <row r="927" spans="2:65" s="12" customFormat="1">
      <c r="B927" s="154"/>
      <c r="D927" s="145" t="s">
        <v>252</v>
      </c>
      <c r="E927" s="155" t="s">
        <v>1</v>
      </c>
      <c r="F927" s="156" t="s">
        <v>1385</v>
      </c>
      <c r="H927" s="157">
        <v>-9.9749999999999996</v>
      </c>
      <c r="I927" s="158"/>
      <c r="L927" s="154"/>
      <c r="M927" s="159"/>
      <c r="T927" s="160"/>
      <c r="AT927" s="155" t="s">
        <v>252</v>
      </c>
      <c r="AU927" s="155" t="s">
        <v>87</v>
      </c>
      <c r="AV927" s="12" t="s">
        <v>87</v>
      </c>
      <c r="AW927" s="12" t="s">
        <v>32</v>
      </c>
      <c r="AX927" s="12" t="s">
        <v>77</v>
      </c>
      <c r="AY927" s="155" t="s">
        <v>175</v>
      </c>
    </row>
    <row r="928" spans="2:65" s="15" customFormat="1">
      <c r="B928" s="176"/>
      <c r="D928" s="145" t="s">
        <v>252</v>
      </c>
      <c r="E928" s="177" t="s">
        <v>1</v>
      </c>
      <c r="F928" s="178" t="s">
        <v>339</v>
      </c>
      <c r="H928" s="179">
        <v>261.95999999999998</v>
      </c>
      <c r="I928" s="180"/>
      <c r="L928" s="176"/>
      <c r="M928" s="181"/>
      <c r="T928" s="182"/>
      <c r="AT928" s="177" t="s">
        <v>252</v>
      </c>
      <c r="AU928" s="177" t="s">
        <v>87</v>
      </c>
      <c r="AV928" s="15" t="s">
        <v>187</v>
      </c>
      <c r="AW928" s="15" t="s">
        <v>32</v>
      </c>
      <c r="AX928" s="15" t="s">
        <v>77</v>
      </c>
      <c r="AY928" s="177" t="s">
        <v>175</v>
      </c>
    </row>
    <row r="929" spans="2:65" s="14" customFormat="1">
      <c r="B929" s="170"/>
      <c r="D929" s="145" t="s">
        <v>252</v>
      </c>
      <c r="E929" s="171" t="s">
        <v>1</v>
      </c>
      <c r="F929" s="172" t="s">
        <v>1390</v>
      </c>
      <c r="H929" s="171" t="s">
        <v>1</v>
      </c>
      <c r="I929" s="173"/>
      <c r="L929" s="170"/>
      <c r="M929" s="174"/>
      <c r="T929" s="175"/>
      <c r="AT929" s="171" t="s">
        <v>252</v>
      </c>
      <c r="AU929" s="171" t="s">
        <v>87</v>
      </c>
      <c r="AV929" s="14" t="s">
        <v>85</v>
      </c>
      <c r="AW929" s="14" t="s">
        <v>32</v>
      </c>
      <c r="AX929" s="14" t="s">
        <v>77</v>
      </c>
      <c r="AY929" s="171" t="s">
        <v>175</v>
      </c>
    </row>
    <row r="930" spans="2:65" s="12" customFormat="1">
      <c r="B930" s="154"/>
      <c r="D930" s="145" t="s">
        <v>252</v>
      </c>
      <c r="E930" s="155" t="s">
        <v>1</v>
      </c>
      <c r="F930" s="156" t="s">
        <v>1391</v>
      </c>
      <c r="H930" s="157">
        <v>137.36000000000001</v>
      </c>
      <c r="I930" s="158"/>
      <c r="L930" s="154"/>
      <c r="M930" s="159"/>
      <c r="T930" s="160"/>
      <c r="AT930" s="155" t="s">
        <v>252</v>
      </c>
      <c r="AU930" s="155" t="s">
        <v>87</v>
      </c>
      <c r="AV930" s="12" t="s">
        <v>87</v>
      </c>
      <c r="AW930" s="12" t="s">
        <v>32</v>
      </c>
      <c r="AX930" s="12" t="s">
        <v>77</v>
      </c>
      <c r="AY930" s="155" t="s">
        <v>175</v>
      </c>
    </row>
    <row r="931" spans="2:65" s="12" customFormat="1">
      <c r="B931" s="154"/>
      <c r="D931" s="145" t="s">
        <v>252</v>
      </c>
      <c r="E931" s="155" t="s">
        <v>1</v>
      </c>
      <c r="F931" s="156" t="s">
        <v>1392</v>
      </c>
      <c r="H931" s="157">
        <v>47.34</v>
      </c>
      <c r="I931" s="158"/>
      <c r="L931" s="154"/>
      <c r="M931" s="159"/>
      <c r="T931" s="160"/>
      <c r="AT931" s="155" t="s">
        <v>252</v>
      </c>
      <c r="AU931" s="155" t="s">
        <v>87</v>
      </c>
      <c r="AV931" s="12" t="s">
        <v>87</v>
      </c>
      <c r="AW931" s="12" t="s">
        <v>32</v>
      </c>
      <c r="AX931" s="12" t="s">
        <v>77</v>
      </c>
      <c r="AY931" s="155" t="s">
        <v>175</v>
      </c>
    </row>
    <row r="932" spans="2:65" s="12" customFormat="1">
      <c r="B932" s="154"/>
      <c r="D932" s="145" t="s">
        <v>252</v>
      </c>
      <c r="E932" s="155" t="s">
        <v>1</v>
      </c>
      <c r="F932" s="156" t="s">
        <v>1393</v>
      </c>
      <c r="H932" s="157">
        <v>9.2100000000000009</v>
      </c>
      <c r="I932" s="158"/>
      <c r="L932" s="154"/>
      <c r="M932" s="159"/>
      <c r="T932" s="160"/>
      <c r="AT932" s="155" t="s">
        <v>252</v>
      </c>
      <c r="AU932" s="155" t="s">
        <v>87</v>
      </c>
      <c r="AV932" s="12" t="s">
        <v>87</v>
      </c>
      <c r="AW932" s="12" t="s">
        <v>32</v>
      </c>
      <c r="AX932" s="12" t="s">
        <v>77</v>
      </c>
      <c r="AY932" s="155" t="s">
        <v>175</v>
      </c>
    </row>
    <row r="933" spans="2:65" s="12" customFormat="1">
      <c r="B933" s="154"/>
      <c r="D933" s="145" t="s">
        <v>252</v>
      </c>
      <c r="E933" s="155" t="s">
        <v>1</v>
      </c>
      <c r="F933" s="156" t="s">
        <v>1394</v>
      </c>
      <c r="H933" s="157">
        <v>9.9749999999999996</v>
      </c>
      <c r="I933" s="158"/>
      <c r="L933" s="154"/>
      <c r="M933" s="159"/>
      <c r="T933" s="160"/>
      <c r="AT933" s="155" t="s">
        <v>252</v>
      </c>
      <c r="AU933" s="155" t="s">
        <v>87</v>
      </c>
      <c r="AV933" s="12" t="s">
        <v>87</v>
      </c>
      <c r="AW933" s="12" t="s">
        <v>32</v>
      </c>
      <c r="AX933" s="12" t="s">
        <v>77</v>
      </c>
      <c r="AY933" s="155" t="s">
        <v>175</v>
      </c>
    </row>
    <row r="934" spans="2:65" s="15" customFormat="1">
      <c r="B934" s="176"/>
      <c r="D934" s="145" t="s">
        <v>252</v>
      </c>
      <c r="E934" s="177" t="s">
        <v>1</v>
      </c>
      <c r="F934" s="178" t="s">
        <v>339</v>
      </c>
      <c r="H934" s="179">
        <v>203.88500000000002</v>
      </c>
      <c r="I934" s="180"/>
      <c r="L934" s="176"/>
      <c r="M934" s="181"/>
      <c r="T934" s="182"/>
      <c r="AT934" s="177" t="s">
        <v>252</v>
      </c>
      <c r="AU934" s="177" t="s">
        <v>87</v>
      </c>
      <c r="AV934" s="15" t="s">
        <v>187</v>
      </c>
      <c r="AW934" s="15" t="s">
        <v>32</v>
      </c>
      <c r="AX934" s="15" t="s">
        <v>77</v>
      </c>
      <c r="AY934" s="177" t="s">
        <v>175</v>
      </c>
    </row>
    <row r="935" spans="2:65" s="14" customFormat="1">
      <c r="B935" s="170"/>
      <c r="D935" s="145" t="s">
        <v>252</v>
      </c>
      <c r="E935" s="171" t="s">
        <v>1</v>
      </c>
      <c r="F935" s="172" t="s">
        <v>1402</v>
      </c>
      <c r="H935" s="171" t="s">
        <v>1</v>
      </c>
      <c r="I935" s="173"/>
      <c r="L935" s="170"/>
      <c r="M935" s="174"/>
      <c r="T935" s="175"/>
      <c r="AT935" s="171" t="s">
        <v>252</v>
      </c>
      <c r="AU935" s="171" t="s">
        <v>87</v>
      </c>
      <c r="AV935" s="14" t="s">
        <v>85</v>
      </c>
      <c r="AW935" s="14" t="s">
        <v>32</v>
      </c>
      <c r="AX935" s="14" t="s">
        <v>77</v>
      </c>
      <c r="AY935" s="171" t="s">
        <v>175</v>
      </c>
    </row>
    <row r="936" spans="2:65" s="12" customFormat="1">
      <c r="B936" s="154"/>
      <c r="D936" s="145" t="s">
        <v>252</v>
      </c>
      <c r="E936" s="155" t="s">
        <v>1</v>
      </c>
      <c r="F936" s="156" t="s">
        <v>1403</v>
      </c>
      <c r="H936" s="157">
        <v>103.3</v>
      </c>
      <c r="I936" s="158"/>
      <c r="L936" s="154"/>
      <c r="M936" s="159"/>
      <c r="T936" s="160"/>
      <c r="AT936" s="155" t="s">
        <v>252</v>
      </c>
      <c r="AU936" s="155" t="s">
        <v>87</v>
      </c>
      <c r="AV936" s="12" t="s">
        <v>87</v>
      </c>
      <c r="AW936" s="12" t="s">
        <v>32</v>
      </c>
      <c r="AX936" s="12" t="s">
        <v>77</v>
      </c>
      <c r="AY936" s="155" t="s">
        <v>175</v>
      </c>
    </row>
    <row r="937" spans="2:65" s="15" customFormat="1">
      <c r="B937" s="176"/>
      <c r="D937" s="145" t="s">
        <v>252</v>
      </c>
      <c r="E937" s="177" t="s">
        <v>1</v>
      </c>
      <c r="F937" s="178" t="s">
        <v>339</v>
      </c>
      <c r="H937" s="179">
        <v>103.3</v>
      </c>
      <c r="I937" s="180"/>
      <c r="L937" s="176"/>
      <c r="M937" s="181"/>
      <c r="T937" s="182"/>
      <c r="AT937" s="177" t="s">
        <v>252</v>
      </c>
      <c r="AU937" s="177" t="s">
        <v>87</v>
      </c>
      <c r="AV937" s="15" t="s">
        <v>187</v>
      </c>
      <c r="AW937" s="15" t="s">
        <v>32</v>
      </c>
      <c r="AX937" s="15" t="s">
        <v>77</v>
      </c>
      <c r="AY937" s="177" t="s">
        <v>175</v>
      </c>
    </row>
    <row r="938" spans="2:65" s="13" customFormat="1">
      <c r="B938" s="163"/>
      <c r="D938" s="145" t="s">
        <v>252</v>
      </c>
      <c r="E938" s="164" t="s">
        <v>1</v>
      </c>
      <c r="F938" s="165" t="s">
        <v>294</v>
      </c>
      <c r="H938" s="166">
        <v>569.14499999999998</v>
      </c>
      <c r="I938" s="167"/>
      <c r="L938" s="163"/>
      <c r="M938" s="168"/>
      <c r="T938" s="169"/>
      <c r="AT938" s="164" t="s">
        <v>252</v>
      </c>
      <c r="AU938" s="164" t="s">
        <v>87</v>
      </c>
      <c r="AV938" s="13" t="s">
        <v>193</v>
      </c>
      <c r="AW938" s="13" t="s">
        <v>32</v>
      </c>
      <c r="AX938" s="13" t="s">
        <v>85</v>
      </c>
      <c r="AY938" s="164" t="s">
        <v>175</v>
      </c>
    </row>
    <row r="939" spans="2:65" s="1" customFormat="1" ht="16.5" customHeight="1">
      <c r="B939" s="32"/>
      <c r="C939" s="184" t="s">
        <v>1447</v>
      </c>
      <c r="D939" s="184" t="s">
        <v>1046</v>
      </c>
      <c r="E939" s="185" t="s">
        <v>1354</v>
      </c>
      <c r="F939" s="186" t="s">
        <v>1355</v>
      </c>
      <c r="G939" s="187" t="s">
        <v>200</v>
      </c>
      <c r="H939" s="188">
        <v>657.36199999999997</v>
      </c>
      <c r="I939" s="189"/>
      <c r="J939" s="190">
        <f>ROUND(I939*H939,2)</f>
        <v>0</v>
      </c>
      <c r="K939" s="186" t="s">
        <v>250</v>
      </c>
      <c r="L939" s="191"/>
      <c r="M939" s="192" t="s">
        <v>1</v>
      </c>
      <c r="N939" s="193" t="s">
        <v>42</v>
      </c>
      <c r="P939" s="141">
        <f>O939*H939</f>
        <v>0</v>
      </c>
      <c r="Q939" s="141">
        <v>2.9999999999999997E-4</v>
      </c>
      <c r="R939" s="141">
        <f>Q939*H939</f>
        <v>0.19720859999999998</v>
      </c>
      <c r="S939" s="141">
        <v>0</v>
      </c>
      <c r="T939" s="142">
        <f>S939*H939</f>
        <v>0</v>
      </c>
      <c r="AR939" s="143" t="s">
        <v>604</v>
      </c>
      <c r="AT939" s="143" t="s">
        <v>1046</v>
      </c>
      <c r="AU939" s="143" t="s">
        <v>87</v>
      </c>
      <c r="AY939" s="17" t="s">
        <v>175</v>
      </c>
      <c r="BE939" s="144">
        <f>IF(N939="základní",J939,0)</f>
        <v>0</v>
      </c>
      <c r="BF939" s="144">
        <f>IF(N939="snížená",J939,0)</f>
        <v>0</v>
      </c>
      <c r="BG939" s="144">
        <f>IF(N939="zákl. přenesená",J939,0)</f>
        <v>0</v>
      </c>
      <c r="BH939" s="144">
        <f>IF(N939="sníž. přenesená",J939,0)</f>
        <v>0</v>
      </c>
      <c r="BI939" s="144">
        <f>IF(N939="nulová",J939,0)</f>
        <v>0</v>
      </c>
      <c r="BJ939" s="17" t="s">
        <v>85</v>
      </c>
      <c r="BK939" s="144">
        <f>ROUND(I939*H939,2)</f>
        <v>0</v>
      </c>
      <c r="BL939" s="17" t="s">
        <v>129</v>
      </c>
      <c r="BM939" s="143" t="s">
        <v>1448</v>
      </c>
    </row>
    <row r="940" spans="2:65" s="12" customFormat="1">
      <c r="B940" s="154"/>
      <c r="D940" s="145" t="s">
        <v>252</v>
      </c>
      <c r="F940" s="156" t="s">
        <v>1449</v>
      </c>
      <c r="H940" s="157">
        <v>657.36199999999997</v>
      </c>
      <c r="I940" s="158"/>
      <c r="L940" s="154"/>
      <c r="M940" s="159"/>
      <c r="T940" s="160"/>
      <c r="AT940" s="155" t="s">
        <v>252</v>
      </c>
      <c r="AU940" s="155" t="s">
        <v>87</v>
      </c>
      <c r="AV940" s="12" t="s">
        <v>87</v>
      </c>
      <c r="AW940" s="12" t="s">
        <v>4</v>
      </c>
      <c r="AX940" s="12" t="s">
        <v>85</v>
      </c>
      <c r="AY940" s="155" t="s">
        <v>175</v>
      </c>
    </row>
    <row r="941" spans="2:65" s="1" customFormat="1" ht="21.75" customHeight="1">
      <c r="B941" s="32"/>
      <c r="C941" s="132" t="s">
        <v>1450</v>
      </c>
      <c r="D941" s="132" t="s">
        <v>178</v>
      </c>
      <c r="E941" s="133" t="s">
        <v>1451</v>
      </c>
      <c r="F941" s="134" t="s">
        <v>1452</v>
      </c>
      <c r="G941" s="135" t="s">
        <v>200</v>
      </c>
      <c r="H941" s="136">
        <v>261.95999999999998</v>
      </c>
      <c r="I941" s="137"/>
      <c r="J941" s="138">
        <f>ROUND(I941*H941,2)</f>
        <v>0</v>
      </c>
      <c r="K941" s="134" t="s">
        <v>250</v>
      </c>
      <c r="L941" s="32"/>
      <c r="M941" s="139" t="s">
        <v>1</v>
      </c>
      <c r="N941" s="140" t="s">
        <v>42</v>
      </c>
      <c r="P941" s="141">
        <f>O941*H941</f>
        <v>0</v>
      </c>
      <c r="Q941" s="141">
        <v>0</v>
      </c>
      <c r="R941" s="141">
        <f>Q941*H941</f>
        <v>0</v>
      </c>
      <c r="S941" s="141">
        <v>0</v>
      </c>
      <c r="T941" s="142">
        <f>S941*H941</f>
        <v>0</v>
      </c>
      <c r="AR941" s="143" t="s">
        <v>129</v>
      </c>
      <c r="AT941" s="143" t="s">
        <v>178</v>
      </c>
      <c r="AU941" s="143" t="s">
        <v>87</v>
      </c>
      <c r="AY941" s="17" t="s">
        <v>175</v>
      </c>
      <c r="BE941" s="144">
        <f>IF(N941="základní",J941,0)</f>
        <v>0</v>
      </c>
      <c r="BF941" s="144">
        <f>IF(N941="snížená",J941,0)</f>
        <v>0</v>
      </c>
      <c r="BG941" s="144">
        <f>IF(N941="zákl. přenesená",J941,0)</f>
        <v>0</v>
      </c>
      <c r="BH941" s="144">
        <f>IF(N941="sníž. přenesená",J941,0)</f>
        <v>0</v>
      </c>
      <c r="BI941" s="144">
        <f>IF(N941="nulová",J941,0)</f>
        <v>0</v>
      </c>
      <c r="BJ941" s="17" t="s">
        <v>85</v>
      </c>
      <c r="BK941" s="144">
        <f>ROUND(I941*H941,2)</f>
        <v>0</v>
      </c>
      <c r="BL941" s="17" t="s">
        <v>129</v>
      </c>
      <c r="BM941" s="143" t="s">
        <v>1453</v>
      </c>
    </row>
    <row r="942" spans="2:65" s="14" customFormat="1">
      <c r="B942" s="170"/>
      <c r="D942" s="145" t="s">
        <v>252</v>
      </c>
      <c r="E942" s="171" t="s">
        <v>1</v>
      </c>
      <c r="F942" s="172" t="s">
        <v>1383</v>
      </c>
      <c r="H942" s="171" t="s">
        <v>1</v>
      </c>
      <c r="I942" s="173"/>
      <c r="L942" s="170"/>
      <c r="M942" s="174"/>
      <c r="T942" s="175"/>
      <c r="AT942" s="171" t="s">
        <v>252</v>
      </c>
      <c r="AU942" s="171" t="s">
        <v>87</v>
      </c>
      <c r="AV942" s="14" t="s">
        <v>85</v>
      </c>
      <c r="AW942" s="14" t="s">
        <v>32</v>
      </c>
      <c r="AX942" s="14" t="s">
        <v>77</v>
      </c>
      <c r="AY942" s="171" t="s">
        <v>175</v>
      </c>
    </row>
    <row r="943" spans="2:65" s="12" customFormat="1">
      <c r="B943" s="154"/>
      <c r="D943" s="145" t="s">
        <v>252</v>
      </c>
      <c r="E943" s="155" t="s">
        <v>1</v>
      </c>
      <c r="F943" s="156" t="s">
        <v>1384</v>
      </c>
      <c r="H943" s="157">
        <v>271.935</v>
      </c>
      <c r="I943" s="158"/>
      <c r="L943" s="154"/>
      <c r="M943" s="159"/>
      <c r="T943" s="160"/>
      <c r="AT943" s="155" t="s">
        <v>252</v>
      </c>
      <c r="AU943" s="155" t="s">
        <v>87</v>
      </c>
      <c r="AV943" s="12" t="s">
        <v>87</v>
      </c>
      <c r="AW943" s="12" t="s">
        <v>32</v>
      </c>
      <c r="AX943" s="12" t="s">
        <v>77</v>
      </c>
      <c r="AY943" s="155" t="s">
        <v>175</v>
      </c>
    </row>
    <row r="944" spans="2:65" s="12" customFormat="1">
      <c r="B944" s="154"/>
      <c r="D944" s="145" t="s">
        <v>252</v>
      </c>
      <c r="E944" s="155" t="s">
        <v>1</v>
      </c>
      <c r="F944" s="156" t="s">
        <v>1385</v>
      </c>
      <c r="H944" s="157">
        <v>-9.9749999999999996</v>
      </c>
      <c r="I944" s="158"/>
      <c r="L944" s="154"/>
      <c r="M944" s="159"/>
      <c r="T944" s="160"/>
      <c r="AT944" s="155" t="s">
        <v>252</v>
      </c>
      <c r="AU944" s="155" t="s">
        <v>87</v>
      </c>
      <c r="AV944" s="12" t="s">
        <v>87</v>
      </c>
      <c r="AW944" s="12" t="s">
        <v>32</v>
      </c>
      <c r="AX944" s="12" t="s">
        <v>77</v>
      </c>
      <c r="AY944" s="155" t="s">
        <v>175</v>
      </c>
    </row>
    <row r="945" spans="2:65" s="13" customFormat="1">
      <c r="B945" s="163"/>
      <c r="D945" s="145" t="s">
        <v>252</v>
      </c>
      <c r="E945" s="164" t="s">
        <v>1</v>
      </c>
      <c r="F945" s="165" t="s">
        <v>294</v>
      </c>
      <c r="H945" s="166">
        <v>261.95999999999998</v>
      </c>
      <c r="I945" s="167"/>
      <c r="L945" s="163"/>
      <c r="M945" s="168"/>
      <c r="T945" s="169"/>
      <c r="AT945" s="164" t="s">
        <v>252</v>
      </c>
      <c r="AU945" s="164" t="s">
        <v>87</v>
      </c>
      <c r="AV945" s="13" t="s">
        <v>193</v>
      </c>
      <c r="AW945" s="13" t="s">
        <v>32</v>
      </c>
      <c r="AX945" s="13" t="s">
        <v>85</v>
      </c>
      <c r="AY945" s="164" t="s">
        <v>175</v>
      </c>
    </row>
    <row r="946" spans="2:65" s="1" customFormat="1" ht="24.2" customHeight="1">
      <c r="B946" s="32"/>
      <c r="C946" s="184" t="s">
        <v>1454</v>
      </c>
      <c r="D946" s="184" t="s">
        <v>1046</v>
      </c>
      <c r="E946" s="185" t="s">
        <v>1455</v>
      </c>
      <c r="F946" s="186" t="s">
        <v>1456</v>
      </c>
      <c r="G946" s="187" t="s">
        <v>200</v>
      </c>
      <c r="H946" s="188">
        <v>301.25400000000002</v>
      </c>
      <c r="I946" s="189"/>
      <c r="J946" s="190">
        <f>ROUND(I946*H946,2)</f>
        <v>0</v>
      </c>
      <c r="K946" s="186" t="s">
        <v>250</v>
      </c>
      <c r="L946" s="191"/>
      <c r="M946" s="192" t="s">
        <v>1</v>
      </c>
      <c r="N946" s="193" t="s">
        <v>42</v>
      </c>
      <c r="P946" s="141">
        <f>O946*H946</f>
        <v>0</v>
      </c>
      <c r="Q946" s="141">
        <v>1.8E-3</v>
      </c>
      <c r="R946" s="141">
        <f>Q946*H946</f>
        <v>0.54225719999999999</v>
      </c>
      <c r="S946" s="141">
        <v>0</v>
      </c>
      <c r="T946" s="142">
        <f>S946*H946</f>
        <v>0</v>
      </c>
      <c r="AR946" s="143" t="s">
        <v>604</v>
      </c>
      <c r="AT946" s="143" t="s">
        <v>1046</v>
      </c>
      <c r="AU946" s="143" t="s">
        <v>87</v>
      </c>
      <c r="AY946" s="17" t="s">
        <v>175</v>
      </c>
      <c r="BE946" s="144">
        <f>IF(N946="základní",J946,0)</f>
        <v>0</v>
      </c>
      <c r="BF946" s="144">
        <f>IF(N946="snížená",J946,0)</f>
        <v>0</v>
      </c>
      <c r="BG946" s="144">
        <f>IF(N946="zákl. přenesená",J946,0)</f>
        <v>0</v>
      </c>
      <c r="BH946" s="144">
        <f>IF(N946="sníž. přenesená",J946,0)</f>
        <v>0</v>
      </c>
      <c r="BI946" s="144">
        <f>IF(N946="nulová",J946,0)</f>
        <v>0</v>
      </c>
      <c r="BJ946" s="17" t="s">
        <v>85</v>
      </c>
      <c r="BK946" s="144">
        <f>ROUND(I946*H946,2)</f>
        <v>0</v>
      </c>
      <c r="BL946" s="17" t="s">
        <v>129</v>
      </c>
      <c r="BM946" s="143" t="s">
        <v>1457</v>
      </c>
    </row>
    <row r="947" spans="2:65" s="12" customFormat="1">
      <c r="B947" s="154"/>
      <c r="D947" s="145" t="s">
        <v>252</v>
      </c>
      <c r="F947" s="156" t="s">
        <v>1458</v>
      </c>
      <c r="H947" s="157">
        <v>301.25400000000002</v>
      </c>
      <c r="I947" s="158"/>
      <c r="L947" s="154"/>
      <c r="M947" s="159"/>
      <c r="T947" s="160"/>
      <c r="AT947" s="155" t="s">
        <v>252</v>
      </c>
      <c r="AU947" s="155" t="s">
        <v>87</v>
      </c>
      <c r="AV947" s="12" t="s">
        <v>87</v>
      </c>
      <c r="AW947" s="12" t="s">
        <v>4</v>
      </c>
      <c r="AX947" s="12" t="s">
        <v>85</v>
      </c>
      <c r="AY947" s="155" t="s">
        <v>175</v>
      </c>
    </row>
    <row r="948" spans="2:65" s="1" customFormat="1" ht="16.5" customHeight="1">
      <c r="B948" s="32"/>
      <c r="C948" s="132" t="s">
        <v>1459</v>
      </c>
      <c r="D948" s="132" t="s">
        <v>178</v>
      </c>
      <c r="E948" s="133" t="s">
        <v>1460</v>
      </c>
      <c r="F948" s="134" t="s">
        <v>1461</v>
      </c>
      <c r="G948" s="135" t="s">
        <v>200</v>
      </c>
      <c r="H948" s="136">
        <v>261.95999999999998</v>
      </c>
      <c r="I948" s="137"/>
      <c r="J948" s="138">
        <f>ROUND(I948*H948,2)</f>
        <v>0</v>
      </c>
      <c r="K948" s="134" t="s">
        <v>1</v>
      </c>
      <c r="L948" s="32"/>
      <c r="M948" s="139" t="s">
        <v>1</v>
      </c>
      <c r="N948" s="140" t="s">
        <v>42</v>
      </c>
      <c r="P948" s="141">
        <f>O948*H948</f>
        <v>0</v>
      </c>
      <c r="Q948" s="141">
        <v>0</v>
      </c>
      <c r="R948" s="141">
        <f>Q948*H948</f>
        <v>0</v>
      </c>
      <c r="S948" s="141">
        <v>0</v>
      </c>
      <c r="T948" s="142">
        <f>S948*H948</f>
        <v>0</v>
      </c>
      <c r="AR948" s="143" t="s">
        <v>129</v>
      </c>
      <c r="AT948" s="143" t="s">
        <v>178</v>
      </c>
      <c r="AU948" s="143" t="s">
        <v>87</v>
      </c>
      <c r="AY948" s="17" t="s">
        <v>175</v>
      </c>
      <c r="BE948" s="144">
        <f>IF(N948="základní",J948,0)</f>
        <v>0</v>
      </c>
      <c r="BF948" s="144">
        <f>IF(N948="snížená",J948,0)</f>
        <v>0</v>
      </c>
      <c r="BG948" s="144">
        <f>IF(N948="zákl. přenesená",J948,0)</f>
        <v>0</v>
      </c>
      <c r="BH948" s="144">
        <f>IF(N948="sníž. přenesená",J948,0)</f>
        <v>0</v>
      </c>
      <c r="BI948" s="144">
        <f>IF(N948="nulová",J948,0)</f>
        <v>0</v>
      </c>
      <c r="BJ948" s="17" t="s">
        <v>85</v>
      </c>
      <c r="BK948" s="144">
        <f>ROUND(I948*H948,2)</f>
        <v>0</v>
      </c>
      <c r="BL948" s="17" t="s">
        <v>129</v>
      </c>
      <c r="BM948" s="143" t="s">
        <v>1462</v>
      </c>
    </row>
    <row r="949" spans="2:65" s="14" customFormat="1">
      <c r="B949" s="170"/>
      <c r="D949" s="145" t="s">
        <v>252</v>
      </c>
      <c r="E949" s="171" t="s">
        <v>1</v>
      </c>
      <c r="F949" s="172" t="s">
        <v>1383</v>
      </c>
      <c r="H949" s="171" t="s">
        <v>1</v>
      </c>
      <c r="I949" s="173"/>
      <c r="L949" s="170"/>
      <c r="M949" s="174"/>
      <c r="T949" s="175"/>
      <c r="AT949" s="171" t="s">
        <v>252</v>
      </c>
      <c r="AU949" s="171" t="s">
        <v>87</v>
      </c>
      <c r="AV949" s="14" t="s">
        <v>85</v>
      </c>
      <c r="AW949" s="14" t="s">
        <v>32</v>
      </c>
      <c r="AX949" s="14" t="s">
        <v>77</v>
      </c>
      <c r="AY949" s="171" t="s">
        <v>175</v>
      </c>
    </row>
    <row r="950" spans="2:65" s="12" customFormat="1">
      <c r="B950" s="154"/>
      <c r="D950" s="145" t="s">
        <v>252</v>
      </c>
      <c r="E950" s="155" t="s">
        <v>1</v>
      </c>
      <c r="F950" s="156" t="s">
        <v>1384</v>
      </c>
      <c r="H950" s="157">
        <v>271.935</v>
      </c>
      <c r="I950" s="158"/>
      <c r="L950" s="154"/>
      <c r="M950" s="159"/>
      <c r="T950" s="160"/>
      <c r="AT950" s="155" t="s">
        <v>252</v>
      </c>
      <c r="AU950" s="155" t="s">
        <v>87</v>
      </c>
      <c r="AV950" s="12" t="s">
        <v>87</v>
      </c>
      <c r="AW950" s="12" t="s">
        <v>32</v>
      </c>
      <c r="AX950" s="12" t="s">
        <v>77</v>
      </c>
      <c r="AY950" s="155" t="s">
        <v>175</v>
      </c>
    </row>
    <row r="951" spans="2:65" s="12" customFormat="1">
      <c r="B951" s="154"/>
      <c r="D951" s="145" t="s">
        <v>252</v>
      </c>
      <c r="E951" s="155" t="s">
        <v>1</v>
      </c>
      <c r="F951" s="156" t="s">
        <v>1385</v>
      </c>
      <c r="H951" s="157">
        <v>-9.9749999999999996</v>
      </c>
      <c r="I951" s="158"/>
      <c r="L951" s="154"/>
      <c r="M951" s="159"/>
      <c r="T951" s="160"/>
      <c r="AT951" s="155" t="s">
        <v>252</v>
      </c>
      <c r="AU951" s="155" t="s">
        <v>87</v>
      </c>
      <c r="AV951" s="12" t="s">
        <v>87</v>
      </c>
      <c r="AW951" s="12" t="s">
        <v>32</v>
      </c>
      <c r="AX951" s="12" t="s">
        <v>77</v>
      </c>
      <c r="AY951" s="155" t="s">
        <v>175</v>
      </c>
    </row>
    <row r="952" spans="2:65" s="13" customFormat="1">
      <c r="B952" s="163"/>
      <c r="D952" s="145" t="s">
        <v>252</v>
      </c>
      <c r="E952" s="164" t="s">
        <v>1</v>
      </c>
      <c r="F952" s="165" t="s">
        <v>294</v>
      </c>
      <c r="H952" s="166">
        <v>261.95999999999998</v>
      </c>
      <c r="I952" s="167"/>
      <c r="L952" s="163"/>
      <c r="M952" s="168"/>
      <c r="T952" s="169"/>
      <c r="AT952" s="164" t="s">
        <v>252</v>
      </c>
      <c r="AU952" s="164" t="s">
        <v>87</v>
      </c>
      <c r="AV952" s="13" t="s">
        <v>193</v>
      </c>
      <c r="AW952" s="13" t="s">
        <v>32</v>
      </c>
      <c r="AX952" s="13" t="s">
        <v>85</v>
      </c>
      <c r="AY952" s="164" t="s">
        <v>175</v>
      </c>
    </row>
    <row r="953" spans="2:65" s="1" customFormat="1" ht="16.5" customHeight="1">
      <c r="B953" s="32"/>
      <c r="C953" s="184" t="s">
        <v>1463</v>
      </c>
      <c r="D953" s="184" t="s">
        <v>1046</v>
      </c>
      <c r="E953" s="185" t="s">
        <v>1464</v>
      </c>
      <c r="F953" s="186" t="s">
        <v>1465</v>
      </c>
      <c r="G953" s="187" t="s">
        <v>200</v>
      </c>
      <c r="H953" s="188">
        <v>301.25400000000002</v>
      </c>
      <c r="I953" s="189"/>
      <c r="J953" s="190">
        <f>ROUND(I953*H953,2)</f>
        <v>0</v>
      </c>
      <c r="K953" s="186" t="s">
        <v>250</v>
      </c>
      <c r="L953" s="191"/>
      <c r="M953" s="192" t="s">
        <v>1</v>
      </c>
      <c r="N953" s="193" t="s">
        <v>42</v>
      </c>
      <c r="P953" s="141">
        <f>O953*H953</f>
        <v>0</v>
      </c>
      <c r="Q953" s="141">
        <v>5.9999999999999995E-4</v>
      </c>
      <c r="R953" s="141">
        <f>Q953*H953</f>
        <v>0.18075240000000001</v>
      </c>
      <c r="S953" s="141">
        <v>0</v>
      </c>
      <c r="T953" s="142">
        <f>S953*H953</f>
        <v>0</v>
      </c>
      <c r="AR953" s="143" t="s">
        <v>604</v>
      </c>
      <c r="AT953" s="143" t="s">
        <v>1046</v>
      </c>
      <c r="AU953" s="143" t="s">
        <v>87</v>
      </c>
      <c r="AY953" s="17" t="s">
        <v>175</v>
      </c>
      <c r="BE953" s="144">
        <f>IF(N953="základní",J953,0)</f>
        <v>0</v>
      </c>
      <c r="BF953" s="144">
        <f>IF(N953="snížená",J953,0)</f>
        <v>0</v>
      </c>
      <c r="BG953" s="144">
        <f>IF(N953="zákl. přenesená",J953,0)</f>
        <v>0</v>
      </c>
      <c r="BH953" s="144">
        <f>IF(N953="sníž. přenesená",J953,0)</f>
        <v>0</v>
      </c>
      <c r="BI953" s="144">
        <f>IF(N953="nulová",J953,0)</f>
        <v>0</v>
      </c>
      <c r="BJ953" s="17" t="s">
        <v>85</v>
      </c>
      <c r="BK953" s="144">
        <f>ROUND(I953*H953,2)</f>
        <v>0</v>
      </c>
      <c r="BL953" s="17" t="s">
        <v>129</v>
      </c>
      <c r="BM953" s="143" t="s">
        <v>1466</v>
      </c>
    </row>
    <row r="954" spans="2:65" s="12" customFormat="1">
      <c r="B954" s="154"/>
      <c r="D954" s="145" t="s">
        <v>252</v>
      </c>
      <c r="F954" s="156" t="s">
        <v>1458</v>
      </c>
      <c r="H954" s="157">
        <v>301.25400000000002</v>
      </c>
      <c r="I954" s="158"/>
      <c r="L954" s="154"/>
      <c r="M954" s="159"/>
      <c r="T954" s="160"/>
      <c r="AT954" s="155" t="s">
        <v>252</v>
      </c>
      <c r="AU954" s="155" t="s">
        <v>87</v>
      </c>
      <c r="AV954" s="12" t="s">
        <v>87</v>
      </c>
      <c r="AW954" s="12" t="s">
        <v>4</v>
      </c>
      <c r="AX954" s="12" t="s">
        <v>85</v>
      </c>
      <c r="AY954" s="155" t="s">
        <v>175</v>
      </c>
    </row>
    <row r="955" spans="2:65" s="1" customFormat="1" ht="16.5" customHeight="1">
      <c r="B955" s="32"/>
      <c r="C955" s="132" t="s">
        <v>1467</v>
      </c>
      <c r="D955" s="132" t="s">
        <v>178</v>
      </c>
      <c r="E955" s="133" t="s">
        <v>1468</v>
      </c>
      <c r="F955" s="134" t="s">
        <v>1469</v>
      </c>
      <c r="G955" s="135" t="s">
        <v>200</v>
      </c>
      <c r="H955" s="136">
        <v>203.88499999999999</v>
      </c>
      <c r="I955" s="137"/>
      <c r="J955" s="138">
        <f>ROUND(I955*H955,2)</f>
        <v>0</v>
      </c>
      <c r="K955" s="134" t="s">
        <v>1</v>
      </c>
      <c r="L955" s="32"/>
      <c r="M955" s="139" t="s">
        <v>1</v>
      </c>
      <c r="N955" s="140" t="s">
        <v>42</v>
      </c>
      <c r="P955" s="141">
        <f>O955*H955</f>
        <v>0</v>
      </c>
      <c r="Q955" s="141">
        <v>0</v>
      </c>
      <c r="R955" s="141">
        <f>Q955*H955</f>
        <v>0</v>
      </c>
      <c r="S955" s="141">
        <v>0</v>
      </c>
      <c r="T955" s="142">
        <f>S955*H955</f>
        <v>0</v>
      </c>
      <c r="AR955" s="143" t="s">
        <v>129</v>
      </c>
      <c r="AT955" s="143" t="s">
        <v>178</v>
      </c>
      <c r="AU955" s="143" t="s">
        <v>87</v>
      </c>
      <c r="AY955" s="17" t="s">
        <v>175</v>
      </c>
      <c r="BE955" s="144">
        <f>IF(N955="základní",J955,0)</f>
        <v>0</v>
      </c>
      <c r="BF955" s="144">
        <f>IF(N955="snížená",J955,0)</f>
        <v>0</v>
      </c>
      <c r="BG955" s="144">
        <f>IF(N955="zákl. přenesená",J955,0)</f>
        <v>0</v>
      </c>
      <c r="BH955" s="144">
        <f>IF(N955="sníž. přenesená",J955,0)</f>
        <v>0</v>
      </c>
      <c r="BI955" s="144">
        <f>IF(N955="nulová",J955,0)</f>
        <v>0</v>
      </c>
      <c r="BJ955" s="17" t="s">
        <v>85</v>
      </c>
      <c r="BK955" s="144">
        <f>ROUND(I955*H955,2)</f>
        <v>0</v>
      </c>
      <c r="BL955" s="17" t="s">
        <v>129</v>
      </c>
      <c r="BM955" s="143" t="s">
        <v>1470</v>
      </c>
    </row>
    <row r="956" spans="2:65" s="14" customFormat="1">
      <c r="B956" s="170"/>
      <c r="D956" s="145" t="s">
        <v>252</v>
      </c>
      <c r="E956" s="171" t="s">
        <v>1</v>
      </c>
      <c r="F956" s="172" t="s">
        <v>1390</v>
      </c>
      <c r="H956" s="171" t="s">
        <v>1</v>
      </c>
      <c r="I956" s="173"/>
      <c r="L956" s="170"/>
      <c r="M956" s="174"/>
      <c r="T956" s="175"/>
      <c r="AT956" s="171" t="s">
        <v>252</v>
      </c>
      <c r="AU956" s="171" t="s">
        <v>87</v>
      </c>
      <c r="AV956" s="14" t="s">
        <v>85</v>
      </c>
      <c r="AW956" s="14" t="s">
        <v>32</v>
      </c>
      <c r="AX956" s="14" t="s">
        <v>77</v>
      </c>
      <c r="AY956" s="171" t="s">
        <v>175</v>
      </c>
    </row>
    <row r="957" spans="2:65" s="12" customFormat="1">
      <c r="B957" s="154"/>
      <c r="D957" s="145" t="s">
        <v>252</v>
      </c>
      <c r="E957" s="155" t="s">
        <v>1</v>
      </c>
      <c r="F957" s="156" t="s">
        <v>1391</v>
      </c>
      <c r="H957" s="157">
        <v>137.36000000000001</v>
      </c>
      <c r="I957" s="158"/>
      <c r="L957" s="154"/>
      <c r="M957" s="159"/>
      <c r="T957" s="160"/>
      <c r="AT957" s="155" t="s">
        <v>252</v>
      </c>
      <c r="AU957" s="155" t="s">
        <v>87</v>
      </c>
      <c r="AV957" s="12" t="s">
        <v>87</v>
      </c>
      <c r="AW957" s="12" t="s">
        <v>32</v>
      </c>
      <c r="AX957" s="12" t="s">
        <v>77</v>
      </c>
      <c r="AY957" s="155" t="s">
        <v>175</v>
      </c>
    </row>
    <row r="958" spans="2:65" s="12" customFormat="1">
      <c r="B958" s="154"/>
      <c r="D958" s="145" t="s">
        <v>252</v>
      </c>
      <c r="E958" s="155" t="s">
        <v>1</v>
      </c>
      <c r="F958" s="156" t="s">
        <v>1392</v>
      </c>
      <c r="H958" s="157">
        <v>47.34</v>
      </c>
      <c r="I958" s="158"/>
      <c r="L958" s="154"/>
      <c r="M958" s="159"/>
      <c r="T958" s="160"/>
      <c r="AT958" s="155" t="s">
        <v>252</v>
      </c>
      <c r="AU958" s="155" t="s">
        <v>87</v>
      </c>
      <c r="AV958" s="12" t="s">
        <v>87</v>
      </c>
      <c r="AW958" s="12" t="s">
        <v>32</v>
      </c>
      <c r="AX958" s="12" t="s">
        <v>77</v>
      </c>
      <c r="AY958" s="155" t="s">
        <v>175</v>
      </c>
    </row>
    <row r="959" spans="2:65" s="12" customFormat="1">
      <c r="B959" s="154"/>
      <c r="D959" s="145" t="s">
        <v>252</v>
      </c>
      <c r="E959" s="155" t="s">
        <v>1</v>
      </c>
      <c r="F959" s="156" t="s">
        <v>1393</v>
      </c>
      <c r="H959" s="157">
        <v>9.2100000000000009</v>
      </c>
      <c r="I959" s="158"/>
      <c r="L959" s="154"/>
      <c r="M959" s="159"/>
      <c r="T959" s="160"/>
      <c r="AT959" s="155" t="s">
        <v>252</v>
      </c>
      <c r="AU959" s="155" t="s">
        <v>87</v>
      </c>
      <c r="AV959" s="12" t="s">
        <v>87</v>
      </c>
      <c r="AW959" s="12" t="s">
        <v>32</v>
      </c>
      <c r="AX959" s="12" t="s">
        <v>77</v>
      </c>
      <c r="AY959" s="155" t="s">
        <v>175</v>
      </c>
    </row>
    <row r="960" spans="2:65" s="12" customFormat="1">
      <c r="B960" s="154"/>
      <c r="D960" s="145" t="s">
        <v>252</v>
      </c>
      <c r="E960" s="155" t="s">
        <v>1</v>
      </c>
      <c r="F960" s="156" t="s">
        <v>1394</v>
      </c>
      <c r="H960" s="157">
        <v>9.9749999999999996</v>
      </c>
      <c r="I960" s="158"/>
      <c r="L960" s="154"/>
      <c r="M960" s="159"/>
      <c r="T960" s="160"/>
      <c r="AT960" s="155" t="s">
        <v>252</v>
      </c>
      <c r="AU960" s="155" t="s">
        <v>87</v>
      </c>
      <c r="AV960" s="12" t="s">
        <v>87</v>
      </c>
      <c r="AW960" s="12" t="s">
        <v>32</v>
      </c>
      <c r="AX960" s="12" t="s">
        <v>77</v>
      </c>
      <c r="AY960" s="155" t="s">
        <v>175</v>
      </c>
    </row>
    <row r="961" spans="2:65" s="13" customFormat="1">
      <c r="B961" s="163"/>
      <c r="D961" s="145" t="s">
        <v>252</v>
      </c>
      <c r="E961" s="164" t="s">
        <v>1</v>
      </c>
      <c r="F961" s="165" t="s">
        <v>294</v>
      </c>
      <c r="H961" s="166">
        <v>203.88499999999999</v>
      </c>
      <c r="I961" s="167"/>
      <c r="L961" s="163"/>
      <c r="M961" s="168"/>
      <c r="T961" s="169"/>
      <c r="AT961" s="164" t="s">
        <v>252</v>
      </c>
      <c r="AU961" s="164" t="s">
        <v>87</v>
      </c>
      <c r="AV961" s="13" t="s">
        <v>193</v>
      </c>
      <c r="AW961" s="13" t="s">
        <v>32</v>
      </c>
      <c r="AX961" s="13" t="s">
        <v>85</v>
      </c>
      <c r="AY961" s="164" t="s">
        <v>175</v>
      </c>
    </row>
    <row r="962" spans="2:65" s="1" customFormat="1" ht="16.5" customHeight="1">
      <c r="B962" s="32"/>
      <c r="C962" s="132" t="s">
        <v>1471</v>
      </c>
      <c r="D962" s="132" t="s">
        <v>178</v>
      </c>
      <c r="E962" s="133" t="s">
        <v>1472</v>
      </c>
      <c r="F962" s="134" t="s">
        <v>1473</v>
      </c>
      <c r="G962" s="135" t="s">
        <v>200</v>
      </c>
      <c r="H962" s="136">
        <v>261.95999999999998</v>
      </c>
      <c r="I962" s="137"/>
      <c r="J962" s="138">
        <f>ROUND(I962*H962,2)</f>
        <v>0</v>
      </c>
      <c r="K962" s="134" t="s">
        <v>1</v>
      </c>
      <c r="L962" s="32"/>
      <c r="M962" s="139" t="s">
        <v>1</v>
      </c>
      <c r="N962" s="140" t="s">
        <v>42</v>
      </c>
      <c r="P962" s="141">
        <f>O962*H962</f>
        <v>0</v>
      </c>
      <c r="Q962" s="141">
        <v>0</v>
      </c>
      <c r="R962" s="141">
        <f>Q962*H962</f>
        <v>0</v>
      </c>
      <c r="S962" s="141">
        <v>0</v>
      </c>
      <c r="T962" s="142">
        <f>S962*H962</f>
        <v>0</v>
      </c>
      <c r="AR962" s="143" t="s">
        <v>129</v>
      </c>
      <c r="AT962" s="143" t="s">
        <v>178</v>
      </c>
      <c r="AU962" s="143" t="s">
        <v>87</v>
      </c>
      <c r="AY962" s="17" t="s">
        <v>175</v>
      </c>
      <c r="BE962" s="144">
        <f>IF(N962="základní",J962,0)</f>
        <v>0</v>
      </c>
      <c r="BF962" s="144">
        <f>IF(N962="snížená",J962,0)</f>
        <v>0</v>
      </c>
      <c r="BG962" s="144">
        <f>IF(N962="zákl. přenesená",J962,0)</f>
        <v>0</v>
      </c>
      <c r="BH962" s="144">
        <f>IF(N962="sníž. přenesená",J962,0)</f>
        <v>0</v>
      </c>
      <c r="BI962" s="144">
        <f>IF(N962="nulová",J962,0)</f>
        <v>0</v>
      </c>
      <c r="BJ962" s="17" t="s">
        <v>85</v>
      </c>
      <c r="BK962" s="144">
        <f>ROUND(I962*H962,2)</f>
        <v>0</v>
      </c>
      <c r="BL962" s="17" t="s">
        <v>129</v>
      </c>
      <c r="BM962" s="143" t="s">
        <v>1474</v>
      </c>
    </row>
    <row r="963" spans="2:65" s="1" customFormat="1" ht="16.5" customHeight="1">
      <c r="B963" s="32"/>
      <c r="C963" s="132" t="s">
        <v>1475</v>
      </c>
      <c r="D963" s="132" t="s">
        <v>178</v>
      </c>
      <c r="E963" s="133" t="s">
        <v>1476</v>
      </c>
      <c r="F963" s="134" t="s">
        <v>1477</v>
      </c>
      <c r="G963" s="135" t="s">
        <v>200</v>
      </c>
      <c r="H963" s="136">
        <v>261.95999999999998</v>
      </c>
      <c r="I963" s="137"/>
      <c r="J963" s="138">
        <f>ROUND(I963*H963,2)</f>
        <v>0</v>
      </c>
      <c r="K963" s="134" t="s">
        <v>1</v>
      </c>
      <c r="L963" s="32"/>
      <c r="M963" s="139" t="s">
        <v>1</v>
      </c>
      <c r="N963" s="140" t="s">
        <v>42</v>
      </c>
      <c r="P963" s="141">
        <f>O963*H963</f>
        <v>0</v>
      </c>
      <c r="Q963" s="141">
        <v>0</v>
      </c>
      <c r="R963" s="141">
        <f>Q963*H963</f>
        <v>0</v>
      </c>
      <c r="S963" s="141">
        <v>0</v>
      </c>
      <c r="T963" s="142">
        <f>S963*H963</f>
        <v>0</v>
      </c>
      <c r="AR963" s="143" t="s">
        <v>129</v>
      </c>
      <c r="AT963" s="143" t="s">
        <v>178</v>
      </c>
      <c r="AU963" s="143" t="s">
        <v>87</v>
      </c>
      <c r="AY963" s="17" t="s">
        <v>175</v>
      </c>
      <c r="BE963" s="144">
        <f>IF(N963="základní",J963,0)</f>
        <v>0</v>
      </c>
      <c r="BF963" s="144">
        <f>IF(N963="snížená",J963,0)</f>
        <v>0</v>
      </c>
      <c r="BG963" s="144">
        <f>IF(N963="zákl. přenesená",J963,0)</f>
        <v>0</v>
      </c>
      <c r="BH963" s="144">
        <f>IF(N963="sníž. přenesená",J963,0)</f>
        <v>0</v>
      </c>
      <c r="BI963" s="144">
        <f>IF(N963="nulová",J963,0)</f>
        <v>0</v>
      </c>
      <c r="BJ963" s="17" t="s">
        <v>85</v>
      </c>
      <c r="BK963" s="144">
        <f>ROUND(I963*H963,2)</f>
        <v>0</v>
      </c>
      <c r="BL963" s="17" t="s">
        <v>129</v>
      </c>
      <c r="BM963" s="143" t="s">
        <v>1478</v>
      </c>
    </row>
    <row r="964" spans="2:65" s="1" customFormat="1" ht="16.5" customHeight="1">
      <c r="B964" s="32"/>
      <c r="C964" s="132" t="s">
        <v>1479</v>
      </c>
      <c r="D964" s="132" t="s">
        <v>178</v>
      </c>
      <c r="E964" s="133" t="s">
        <v>1480</v>
      </c>
      <c r="F964" s="134" t="s">
        <v>1481</v>
      </c>
      <c r="G964" s="135" t="s">
        <v>1377</v>
      </c>
      <c r="H964" s="194"/>
      <c r="I964" s="137"/>
      <c r="J964" s="138">
        <f>ROUND(I964*H964,2)</f>
        <v>0</v>
      </c>
      <c r="K964" s="134" t="s">
        <v>250</v>
      </c>
      <c r="L964" s="32"/>
      <c r="M964" s="139" t="s">
        <v>1</v>
      </c>
      <c r="N964" s="140" t="s">
        <v>42</v>
      </c>
      <c r="P964" s="141">
        <f>O964*H964</f>
        <v>0</v>
      </c>
      <c r="Q964" s="141">
        <v>0</v>
      </c>
      <c r="R964" s="141">
        <f>Q964*H964</f>
        <v>0</v>
      </c>
      <c r="S964" s="141">
        <v>0</v>
      </c>
      <c r="T964" s="142">
        <f>S964*H964</f>
        <v>0</v>
      </c>
      <c r="AR964" s="143" t="s">
        <v>129</v>
      </c>
      <c r="AT964" s="143" t="s">
        <v>178</v>
      </c>
      <c r="AU964" s="143" t="s">
        <v>87</v>
      </c>
      <c r="AY964" s="17" t="s">
        <v>175</v>
      </c>
      <c r="BE964" s="144">
        <f>IF(N964="základní",J964,0)</f>
        <v>0</v>
      </c>
      <c r="BF964" s="144">
        <f>IF(N964="snížená",J964,0)</f>
        <v>0</v>
      </c>
      <c r="BG964" s="144">
        <f>IF(N964="zákl. přenesená",J964,0)</f>
        <v>0</v>
      </c>
      <c r="BH964" s="144">
        <f>IF(N964="sníž. přenesená",J964,0)</f>
        <v>0</v>
      </c>
      <c r="BI964" s="144">
        <f>IF(N964="nulová",J964,0)</f>
        <v>0</v>
      </c>
      <c r="BJ964" s="17" t="s">
        <v>85</v>
      </c>
      <c r="BK964" s="144">
        <f>ROUND(I964*H964,2)</f>
        <v>0</v>
      </c>
      <c r="BL964" s="17" t="s">
        <v>129</v>
      </c>
      <c r="BM964" s="143" t="s">
        <v>1482</v>
      </c>
    </row>
    <row r="965" spans="2:65" s="11" customFormat="1" ht="22.9" customHeight="1">
      <c r="B965" s="120"/>
      <c r="D965" s="121" t="s">
        <v>76</v>
      </c>
      <c r="E965" s="130" t="s">
        <v>1483</v>
      </c>
      <c r="F965" s="130" t="s">
        <v>1484</v>
      </c>
      <c r="I965" s="123"/>
      <c r="J965" s="131">
        <f>BK965</f>
        <v>0</v>
      </c>
      <c r="L965" s="120"/>
      <c r="M965" s="125"/>
      <c r="P965" s="126">
        <f>SUM(P966:P1121)</f>
        <v>0</v>
      </c>
      <c r="R965" s="126">
        <f>SUM(R966:R1121)</f>
        <v>14.161802589999999</v>
      </c>
      <c r="T965" s="127">
        <f>SUM(T966:T1121)</f>
        <v>0</v>
      </c>
      <c r="AR965" s="121" t="s">
        <v>87</v>
      </c>
      <c r="AT965" s="128" t="s">
        <v>76</v>
      </c>
      <c r="AU965" s="128" t="s">
        <v>85</v>
      </c>
      <c r="AY965" s="121" t="s">
        <v>175</v>
      </c>
      <c r="BK965" s="129">
        <f>SUM(BK966:BK1121)</f>
        <v>0</v>
      </c>
    </row>
    <row r="966" spans="2:65" s="1" customFormat="1" ht="16.5" customHeight="1">
      <c r="B966" s="32"/>
      <c r="C966" s="132" t="s">
        <v>1485</v>
      </c>
      <c r="D966" s="132" t="s">
        <v>178</v>
      </c>
      <c r="E966" s="133" t="s">
        <v>1486</v>
      </c>
      <c r="F966" s="134" t="s">
        <v>1487</v>
      </c>
      <c r="G966" s="135" t="s">
        <v>200</v>
      </c>
      <c r="H966" s="136">
        <v>531.12</v>
      </c>
      <c r="I966" s="137"/>
      <c r="J966" s="138">
        <f>ROUND(I966*H966,2)</f>
        <v>0</v>
      </c>
      <c r="K966" s="134" t="s">
        <v>250</v>
      </c>
      <c r="L966" s="32"/>
      <c r="M966" s="139" t="s">
        <v>1</v>
      </c>
      <c r="N966" s="140" t="s">
        <v>42</v>
      </c>
      <c r="P966" s="141">
        <f>O966*H966</f>
        <v>0</v>
      </c>
      <c r="Q966" s="141">
        <v>0</v>
      </c>
      <c r="R966" s="141">
        <f>Q966*H966</f>
        <v>0</v>
      </c>
      <c r="S966" s="141">
        <v>0</v>
      </c>
      <c r="T966" s="142">
        <f>S966*H966</f>
        <v>0</v>
      </c>
      <c r="AR966" s="143" t="s">
        <v>129</v>
      </c>
      <c r="AT966" s="143" t="s">
        <v>178</v>
      </c>
      <c r="AU966" s="143" t="s">
        <v>87</v>
      </c>
      <c r="AY966" s="17" t="s">
        <v>175</v>
      </c>
      <c r="BE966" s="144">
        <f>IF(N966="základní",J966,0)</f>
        <v>0</v>
      </c>
      <c r="BF966" s="144">
        <f>IF(N966="snížená",J966,0)</f>
        <v>0</v>
      </c>
      <c r="BG966" s="144">
        <f>IF(N966="zákl. přenesená",J966,0)</f>
        <v>0</v>
      </c>
      <c r="BH966" s="144">
        <f>IF(N966="sníž. přenesená",J966,0)</f>
        <v>0</v>
      </c>
      <c r="BI966" s="144">
        <f>IF(N966="nulová",J966,0)</f>
        <v>0</v>
      </c>
      <c r="BJ966" s="17" t="s">
        <v>85</v>
      </c>
      <c r="BK966" s="144">
        <f>ROUND(I966*H966,2)</f>
        <v>0</v>
      </c>
      <c r="BL966" s="17" t="s">
        <v>129</v>
      </c>
      <c r="BM966" s="143" t="s">
        <v>1488</v>
      </c>
    </row>
    <row r="967" spans="2:65" s="14" customFormat="1">
      <c r="B967" s="170"/>
      <c r="D967" s="145" t="s">
        <v>252</v>
      </c>
      <c r="E967" s="171" t="s">
        <v>1</v>
      </c>
      <c r="F967" s="172" t="s">
        <v>1489</v>
      </c>
      <c r="H967" s="171" t="s">
        <v>1</v>
      </c>
      <c r="I967" s="173"/>
      <c r="L967" s="170"/>
      <c r="M967" s="174"/>
      <c r="T967" s="175"/>
      <c r="AT967" s="171" t="s">
        <v>252</v>
      </c>
      <c r="AU967" s="171" t="s">
        <v>87</v>
      </c>
      <c r="AV967" s="14" t="s">
        <v>85</v>
      </c>
      <c r="AW967" s="14" t="s">
        <v>32</v>
      </c>
      <c r="AX967" s="14" t="s">
        <v>77</v>
      </c>
      <c r="AY967" s="171" t="s">
        <v>175</v>
      </c>
    </row>
    <row r="968" spans="2:65" s="12" customFormat="1">
      <c r="B968" s="154"/>
      <c r="D968" s="145" t="s">
        <v>252</v>
      </c>
      <c r="E968" s="155" t="s">
        <v>1</v>
      </c>
      <c r="F968" s="156" t="s">
        <v>1490</v>
      </c>
      <c r="H968" s="157">
        <v>518.70000000000005</v>
      </c>
      <c r="I968" s="158"/>
      <c r="L968" s="154"/>
      <c r="M968" s="159"/>
      <c r="T968" s="160"/>
      <c r="AT968" s="155" t="s">
        <v>252</v>
      </c>
      <c r="AU968" s="155" t="s">
        <v>87</v>
      </c>
      <c r="AV968" s="12" t="s">
        <v>87</v>
      </c>
      <c r="AW968" s="12" t="s">
        <v>32</v>
      </c>
      <c r="AX968" s="12" t="s">
        <v>77</v>
      </c>
      <c r="AY968" s="155" t="s">
        <v>175</v>
      </c>
    </row>
    <row r="969" spans="2:65" s="14" customFormat="1">
      <c r="B969" s="170"/>
      <c r="D969" s="145" t="s">
        <v>252</v>
      </c>
      <c r="E969" s="171" t="s">
        <v>1</v>
      </c>
      <c r="F969" s="172" t="s">
        <v>1491</v>
      </c>
      <c r="H969" s="171" t="s">
        <v>1</v>
      </c>
      <c r="I969" s="173"/>
      <c r="L969" s="170"/>
      <c r="M969" s="174"/>
      <c r="T969" s="175"/>
      <c r="AT969" s="171" t="s">
        <v>252</v>
      </c>
      <c r="AU969" s="171" t="s">
        <v>87</v>
      </c>
      <c r="AV969" s="14" t="s">
        <v>85</v>
      </c>
      <c r="AW969" s="14" t="s">
        <v>32</v>
      </c>
      <c r="AX969" s="14" t="s">
        <v>77</v>
      </c>
      <c r="AY969" s="171" t="s">
        <v>175</v>
      </c>
    </row>
    <row r="970" spans="2:65" s="12" customFormat="1">
      <c r="B970" s="154"/>
      <c r="D970" s="145" t="s">
        <v>252</v>
      </c>
      <c r="E970" s="155" t="s">
        <v>1</v>
      </c>
      <c r="F970" s="156" t="s">
        <v>1492</v>
      </c>
      <c r="H970" s="157">
        <v>2.7</v>
      </c>
      <c r="I970" s="158"/>
      <c r="L970" s="154"/>
      <c r="M970" s="159"/>
      <c r="T970" s="160"/>
      <c r="AT970" s="155" t="s">
        <v>252</v>
      </c>
      <c r="AU970" s="155" t="s">
        <v>87</v>
      </c>
      <c r="AV970" s="12" t="s">
        <v>87</v>
      </c>
      <c r="AW970" s="12" t="s">
        <v>32</v>
      </c>
      <c r="AX970" s="12" t="s">
        <v>77</v>
      </c>
      <c r="AY970" s="155" t="s">
        <v>175</v>
      </c>
    </row>
    <row r="971" spans="2:65" s="14" customFormat="1">
      <c r="B971" s="170"/>
      <c r="D971" s="145" t="s">
        <v>252</v>
      </c>
      <c r="E971" s="171" t="s">
        <v>1</v>
      </c>
      <c r="F971" s="172" t="s">
        <v>1493</v>
      </c>
      <c r="H971" s="171" t="s">
        <v>1</v>
      </c>
      <c r="I971" s="173"/>
      <c r="L971" s="170"/>
      <c r="M971" s="174"/>
      <c r="T971" s="175"/>
      <c r="AT971" s="171" t="s">
        <v>252</v>
      </c>
      <c r="AU971" s="171" t="s">
        <v>87</v>
      </c>
      <c r="AV971" s="14" t="s">
        <v>85</v>
      </c>
      <c r="AW971" s="14" t="s">
        <v>32</v>
      </c>
      <c r="AX971" s="14" t="s">
        <v>77</v>
      </c>
      <c r="AY971" s="171" t="s">
        <v>175</v>
      </c>
    </row>
    <row r="972" spans="2:65" s="12" customFormat="1">
      <c r="B972" s="154"/>
      <c r="D972" s="145" t="s">
        <v>252</v>
      </c>
      <c r="E972" s="155" t="s">
        <v>1</v>
      </c>
      <c r="F972" s="156" t="s">
        <v>1494</v>
      </c>
      <c r="H972" s="157">
        <v>9.7200000000000006</v>
      </c>
      <c r="I972" s="158"/>
      <c r="L972" s="154"/>
      <c r="M972" s="159"/>
      <c r="T972" s="160"/>
      <c r="AT972" s="155" t="s">
        <v>252</v>
      </c>
      <c r="AU972" s="155" t="s">
        <v>87</v>
      </c>
      <c r="AV972" s="12" t="s">
        <v>87</v>
      </c>
      <c r="AW972" s="12" t="s">
        <v>32</v>
      </c>
      <c r="AX972" s="12" t="s">
        <v>77</v>
      </c>
      <c r="AY972" s="155" t="s">
        <v>175</v>
      </c>
    </row>
    <row r="973" spans="2:65" s="13" customFormat="1">
      <c r="B973" s="163"/>
      <c r="D973" s="145" t="s">
        <v>252</v>
      </c>
      <c r="E973" s="164" t="s">
        <v>1</v>
      </c>
      <c r="F973" s="165" t="s">
        <v>294</v>
      </c>
      <c r="H973" s="166">
        <v>531.12000000000012</v>
      </c>
      <c r="I973" s="167"/>
      <c r="L973" s="163"/>
      <c r="M973" s="168"/>
      <c r="T973" s="169"/>
      <c r="AT973" s="164" t="s">
        <v>252</v>
      </c>
      <c r="AU973" s="164" t="s">
        <v>87</v>
      </c>
      <c r="AV973" s="13" t="s">
        <v>193</v>
      </c>
      <c r="AW973" s="13" t="s">
        <v>32</v>
      </c>
      <c r="AX973" s="13" t="s">
        <v>85</v>
      </c>
      <c r="AY973" s="164" t="s">
        <v>175</v>
      </c>
    </row>
    <row r="974" spans="2:65" s="1" customFormat="1" ht="16.5" customHeight="1">
      <c r="B974" s="32"/>
      <c r="C974" s="184" t="s">
        <v>1495</v>
      </c>
      <c r="D974" s="184" t="s">
        <v>1046</v>
      </c>
      <c r="E974" s="185" t="s">
        <v>1496</v>
      </c>
      <c r="F974" s="186" t="s">
        <v>1497</v>
      </c>
      <c r="G974" s="187" t="s">
        <v>200</v>
      </c>
      <c r="H974" s="188">
        <v>544.63499999999999</v>
      </c>
      <c r="I974" s="189"/>
      <c r="J974" s="190">
        <f>ROUND(I974*H974,2)</f>
        <v>0</v>
      </c>
      <c r="K974" s="186" t="s">
        <v>250</v>
      </c>
      <c r="L974" s="191"/>
      <c r="M974" s="192" t="s">
        <v>1</v>
      </c>
      <c r="N974" s="193" t="s">
        <v>42</v>
      </c>
      <c r="P974" s="141">
        <f>O974*H974</f>
        <v>0</v>
      </c>
      <c r="Q974" s="141">
        <v>8.9999999999999998E-4</v>
      </c>
      <c r="R974" s="141">
        <f>Q974*H974</f>
        <v>0.49017149999999998</v>
      </c>
      <c r="S974" s="141">
        <v>0</v>
      </c>
      <c r="T974" s="142">
        <f>S974*H974</f>
        <v>0</v>
      </c>
      <c r="AR974" s="143" t="s">
        <v>604</v>
      </c>
      <c r="AT974" s="143" t="s">
        <v>1046</v>
      </c>
      <c r="AU974" s="143" t="s">
        <v>87</v>
      </c>
      <c r="AY974" s="17" t="s">
        <v>175</v>
      </c>
      <c r="BE974" s="144">
        <f>IF(N974="základní",J974,0)</f>
        <v>0</v>
      </c>
      <c r="BF974" s="144">
        <f>IF(N974="snížená",J974,0)</f>
        <v>0</v>
      </c>
      <c r="BG974" s="144">
        <f>IF(N974="zákl. přenesená",J974,0)</f>
        <v>0</v>
      </c>
      <c r="BH974" s="144">
        <f>IF(N974="sníž. přenesená",J974,0)</f>
        <v>0</v>
      </c>
      <c r="BI974" s="144">
        <f>IF(N974="nulová",J974,0)</f>
        <v>0</v>
      </c>
      <c r="BJ974" s="17" t="s">
        <v>85</v>
      </c>
      <c r="BK974" s="144">
        <f>ROUND(I974*H974,2)</f>
        <v>0</v>
      </c>
      <c r="BL974" s="17" t="s">
        <v>129</v>
      </c>
      <c r="BM974" s="143" t="s">
        <v>1498</v>
      </c>
    </row>
    <row r="975" spans="2:65" s="12" customFormat="1">
      <c r="B975" s="154"/>
      <c r="D975" s="145" t="s">
        <v>252</v>
      </c>
      <c r="F975" s="156" t="s">
        <v>1499</v>
      </c>
      <c r="H975" s="157">
        <v>544.63499999999999</v>
      </c>
      <c r="I975" s="158"/>
      <c r="L975" s="154"/>
      <c r="M975" s="159"/>
      <c r="T975" s="160"/>
      <c r="AT975" s="155" t="s">
        <v>252</v>
      </c>
      <c r="AU975" s="155" t="s">
        <v>87</v>
      </c>
      <c r="AV975" s="12" t="s">
        <v>87</v>
      </c>
      <c r="AW975" s="12" t="s">
        <v>4</v>
      </c>
      <c r="AX975" s="12" t="s">
        <v>85</v>
      </c>
      <c r="AY975" s="155" t="s">
        <v>175</v>
      </c>
    </row>
    <row r="976" spans="2:65" s="1" customFormat="1" ht="16.5" customHeight="1">
      <c r="B976" s="32"/>
      <c r="C976" s="184" t="s">
        <v>1500</v>
      </c>
      <c r="D976" s="184" t="s">
        <v>1046</v>
      </c>
      <c r="E976" s="185" t="s">
        <v>1501</v>
      </c>
      <c r="F976" s="186" t="s">
        <v>1502</v>
      </c>
      <c r="G976" s="187" t="s">
        <v>200</v>
      </c>
      <c r="H976" s="188">
        <v>2.835</v>
      </c>
      <c r="I976" s="189"/>
      <c r="J976" s="190">
        <f>ROUND(I976*H976,2)</f>
        <v>0</v>
      </c>
      <c r="K976" s="186" t="s">
        <v>250</v>
      </c>
      <c r="L976" s="191"/>
      <c r="M976" s="192" t="s">
        <v>1</v>
      </c>
      <c r="N976" s="193" t="s">
        <v>42</v>
      </c>
      <c r="P976" s="141">
        <f>O976*H976</f>
        <v>0</v>
      </c>
      <c r="Q976" s="141">
        <v>3.8999999999999999E-4</v>
      </c>
      <c r="R976" s="141">
        <f>Q976*H976</f>
        <v>1.1056499999999999E-3</v>
      </c>
      <c r="S976" s="141">
        <v>0</v>
      </c>
      <c r="T976" s="142">
        <f>S976*H976</f>
        <v>0</v>
      </c>
      <c r="AR976" s="143" t="s">
        <v>604</v>
      </c>
      <c r="AT976" s="143" t="s">
        <v>1046</v>
      </c>
      <c r="AU976" s="143" t="s">
        <v>87</v>
      </c>
      <c r="AY976" s="17" t="s">
        <v>175</v>
      </c>
      <c r="BE976" s="144">
        <f>IF(N976="základní",J976,0)</f>
        <v>0</v>
      </c>
      <c r="BF976" s="144">
        <f>IF(N976="snížená",J976,0)</f>
        <v>0</v>
      </c>
      <c r="BG976" s="144">
        <f>IF(N976="zákl. přenesená",J976,0)</f>
        <v>0</v>
      </c>
      <c r="BH976" s="144">
        <f>IF(N976="sníž. přenesená",J976,0)</f>
        <v>0</v>
      </c>
      <c r="BI976" s="144">
        <f>IF(N976="nulová",J976,0)</f>
        <v>0</v>
      </c>
      <c r="BJ976" s="17" t="s">
        <v>85</v>
      </c>
      <c r="BK976" s="144">
        <f>ROUND(I976*H976,2)</f>
        <v>0</v>
      </c>
      <c r="BL976" s="17" t="s">
        <v>129</v>
      </c>
      <c r="BM976" s="143" t="s">
        <v>1503</v>
      </c>
    </row>
    <row r="977" spans="2:65" s="12" customFormat="1">
      <c r="B977" s="154"/>
      <c r="D977" s="145" t="s">
        <v>252</v>
      </c>
      <c r="F977" s="156" t="s">
        <v>1504</v>
      </c>
      <c r="H977" s="157">
        <v>2.835</v>
      </c>
      <c r="I977" s="158"/>
      <c r="L977" s="154"/>
      <c r="M977" s="159"/>
      <c r="T977" s="160"/>
      <c r="AT977" s="155" t="s">
        <v>252</v>
      </c>
      <c r="AU977" s="155" t="s">
        <v>87</v>
      </c>
      <c r="AV977" s="12" t="s">
        <v>87</v>
      </c>
      <c r="AW977" s="12" t="s">
        <v>4</v>
      </c>
      <c r="AX977" s="12" t="s">
        <v>85</v>
      </c>
      <c r="AY977" s="155" t="s">
        <v>175</v>
      </c>
    </row>
    <row r="978" spans="2:65" s="1" customFormat="1" ht="16.5" customHeight="1">
      <c r="B978" s="32"/>
      <c r="C978" s="184" t="s">
        <v>1505</v>
      </c>
      <c r="D978" s="184" t="s">
        <v>1046</v>
      </c>
      <c r="E978" s="185" t="s">
        <v>1506</v>
      </c>
      <c r="F978" s="186" t="s">
        <v>1507</v>
      </c>
      <c r="G978" s="187" t="s">
        <v>200</v>
      </c>
      <c r="H978" s="188">
        <v>10.206</v>
      </c>
      <c r="I978" s="189"/>
      <c r="J978" s="190">
        <f>ROUND(I978*H978,2)</f>
        <v>0</v>
      </c>
      <c r="K978" s="186" t="s">
        <v>1</v>
      </c>
      <c r="L978" s="191"/>
      <c r="M978" s="192" t="s">
        <v>1</v>
      </c>
      <c r="N978" s="193" t="s">
        <v>42</v>
      </c>
      <c r="P978" s="141">
        <f>O978*H978</f>
        <v>0</v>
      </c>
      <c r="Q978" s="141">
        <v>4.4999999999999997E-3</v>
      </c>
      <c r="R978" s="141">
        <f>Q978*H978</f>
        <v>4.5926999999999996E-2</v>
      </c>
      <c r="S978" s="141">
        <v>0</v>
      </c>
      <c r="T978" s="142">
        <f>S978*H978</f>
        <v>0</v>
      </c>
      <c r="AR978" s="143" t="s">
        <v>604</v>
      </c>
      <c r="AT978" s="143" t="s">
        <v>1046</v>
      </c>
      <c r="AU978" s="143" t="s">
        <v>87</v>
      </c>
      <c r="AY978" s="17" t="s">
        <v>175</v>
      </c>
      <c r="BE978" s="144">
        <f>IF(N978="základní",J978,0)</f>
        <v>0</v>
      </c>
      <c r="BF978" s="144">
        <f>IF(N978="snížená",J978,0)</f>
        <v>0</v>
      </c>
      <c r="BG978" s="144">
        <f>IF(N978="zákl. přenesená",J978,0)</f>
        <v>0</v>
      </c>
      <c r="BH978" s="144">
        <f>IF(N978="sníž. přenesená",J978,0)</f>
        <v>0</v>
      </c>
      <c r="BI978" s="144">
        <f>IF(N978="nulová",J978,0)</f>
        <v>0</v>
      </c>
      <c r="BJ978" s="17" t="s">
        <v>85</v>
      </c>
      <c r="BK978" s="144">
        <f>ROUND(I978*H978,2)</f>
        <v>0</v>
      </c>
      <c r="BL978" s="17" t="s">
        <v>129</v>
      </c>
      <c r="BM978" s="143" t="s">
        <v>1508</v>
      </c>
    </row>
    <row r="979" spans="2:65" s="12" customFormat="1">
      <c r="B979" s="154"/>
      <c r="D979" s="145" t="s">
        <v>252</v>
      </c>
      <c r="F979" s="156" t="s">
        <v>1509</v>
      </c>
      <c r="H979" s="157">
        <v>10.206</v>
      </c>
      <c r="I979" s="158"/>
      <c r="L979" s="154"/>
      <c r="M979" s="159"/>
      <c r="T979" s="160"/>
      <c r="AT979" s="155" t="s">
        <v>252</v>
      </c>
      <c r="AU979" s="155" t="s">
        <v>87</v>
      </c>
      <c r="AV979" s="12" t="s">
        <v>87</v>
      </c>
      <c r="AW979" s="12" t="s">
        <v>4</v>
      </c>
      <c r="AX979" s="12" t="s">
        <v>85</v>
      </c>
      <c r="AY979" s="155" t="s">
        <v>175</v>
      </c>
    </row>
    <row r="980" spans="2:65" s="1" customFormat="1" ht="16.5" customHeight="1">
      <c r="B980" s="32"/>
      <c r="C980" s="132" t="s">
        <v>1510</v>
      </c>
      <c r="D980" s="132" t="s">
        <v>178</v>
      </c>
      <c r="E980" s="133" t="s">
        <v>1511</v>
      </c>
      <c r="F980" s="134" t="s">
        <v>1512</v>
      </c>
      <c r="G980" s="135" t="s">
        <v>200</v>
      </c>
      <c r="H980" s="136">
        <v>523.85</v>
      </c>
      <c r="I980" s="137"/>
      <c r="J980" s="138">
        <f>ROUND(I980*H980,2)</f>
        <v>0</v>
      </c>
      <c r="K980" s="134" t="s">
        <v>250</v>
      </c>
      <c r="L980" s="32"/>
      <c r="M980" s="139" t="s">
        <v>1</v>
      </c>
      <c r="N980" s="140" t="s">
        <v>42</v>
      </c>
      <c r="P980" s="141">
        <f>O980*H980</f>
        <v>0</v>
      </c>
      <c r="Q980" s="141">
        <v>0</v>
      </c>
      <c r="R980" s="141">
        <f>Q980*H980</f>
        <v>0</v>
      </c>
      <c r="S980" s="141">
        <v>0</v>
      </c>
      <c r="T980" s="142">
        <f>S980*H980</f>
        <v>0</v>
      </c>
      <c r="AR980" s="143" t="s">
        <v>129</v>
      </c>
      <c r="AT980" s="143" t="s">
        <v>178</v>
      </c>
      <c r="AU980" s="143" t="s">
        <v>87</v>
      </c>
      <c r="AY980" s="17" t="s">
        <v>175</v>
      </c>
      <c r="BE980" s="144">
        <f>IF(N980="základní",J980,0)</f>
        <v>0</v>
      </c>
      <c r="BF980" s="144">
        <f>IF(N980="snížená",J980,0)</f>
        <v>0</v>
      </c>
      <c r="BG980" s="144">
        <f>IF(N980="zákl. přenesená",J980,0)</f>
        <v>0</v>
      </c>
      <c r="BH980" s="144">
        <f>IF(N980="sníž. přenesená",J980,0)</f>
        <v>0</v>
      </c>
      <c r="BI980" s="144">
        <f>IF(N980="nulová",J980,0)</f>
        <v>0</v>
      </c>
      <c r="BJ980" s="17" t="s">
        <v>85</v>
      </c>
      <c r="BK980" s="144">
        <f>ROUND(I980*H980,2)</f>
        <v>0</v>
      </c>
      <c r="BL980" s="17" t="s">
        <v>129</v>
      </c>
      <c r="BM980" s="143" t="s">
        <v>1513</v>
      </c>
    </row>
    <row r="981" spans="2:65" s="14" customFormat="1">
      <c r="B981" s="170"/>
      <c r="D981" s="145" t="s">
        <v>252</v>
      </c>
      <c r="E981" s="171" t="s">
        <v>1</v>
      </c>
      <c r="F981" s="172" t="s">
        <v>1514</v>
      </c>
      <c r="H981" s="171" t="s">
        <v>1</v>
      </c>
      <c r="I981" s="173"/>
      <c r="L981" s="170"/>
      <c r="M981" s="174"/>
      <c r="T981" s="175"/>
      <c r="AT981" s="171" t="s">
        <v>252</v>
      </c>
      <c r="AU981" s="171" t="s">
        <v>87</v>
      </c>
      <c r="AV981" s="14" t="s">
        <v>85</v>
      </c>
      <c r="AW981" s="14" t="s">
        <v>32</v>
      </c>
      <c r="AX981" s="14" t="s">
        <v>77</v>
      </c>
      <c r="AY981" s="171" t="s">
        <v>175</v>
      </c>
    </row>
    <row r="982" spans="2:65" s="12" customFormat="1">
      <c r="B982" s="154"/>
      <c r="D982" s="145" t="s">
        <v>252</v>
      </c>
      <c r="E982" s="155" t="s">
        <v>1</v>
      </c>
      <c r="F982" s="156" t="s">
        <v>1515</v>
      </c>
      <c r="H982" s="157">
        <v>502.8</v>
      </c>
      <c r="I982" s="158"/>
      <c r="L982" s="154"/>
      <c r="M982" s="159"/>
      <c r="T982" s="160"/>
      <c r="AT982" s="155" t="s">
        <v>252</v>
      </c>
      <c r="AU982" s="155" t="s">
        <v>87</v>
      </c>
      <c r="AV982" s="12" t="s">
        <v>87</v>
      </c>
      <c r="AW982" s="12" t="s">
        <v>32</v>
      </c>
      <c r="AX982" s="12" t="s">
        <v>77</v>
      </c>
      <c r="AY982" s="155" t="s">
        <v>175</v>
      </c>
    </row>
    <row r="983" spans="2:65" s="14" customFormat="1">
      <c r="B983" s="170"/>
      <c r="D983" s="145" t="s">
        <v>252</v>
      </c>
      <c r="E983" s="171" t="s">
        <v>1</v>
      </c>
      <c r="F983" s="172" t="s">
        <v>1516</v>
      </c>
      <c r="H983" s="171" t="s">
        <v>1</v>
      </c>
      <c r="I983" s="173"/>
      <c r="L983" s="170"/>
      <c r="M983" s="174"/>
      <c r="T983" s="175"/>
      <c r="AT983" s="171" t="s">
        <v>252</v>
      </c>
      <c r="AU983" s="171" t="s">
        <v>87</v>
      </c>
      <c r="AV983" s="14" t="s">
        <v>85</v>
      </c>
      <c r="AW983" s="14" t="s">
        <v>32</v>
      </c>
      <c r="AX983" s="14" t="s">
        <v>77</v>
      </c>
      <c r="AY983" s="171" t="s">
        <v>175</v>
      </c>
    </row>
    <row r="984" spans="2:65" s="12" customFormat="1">
      <c r="B984" s="154"/>
      <c r="D984" s="145" t="s">
        <v>252</v>
      </c>
      <c r="E984" s="155" t="s">
        <v>1</v>
      </c>
      <c r="F984" s="156" t="s">
        <v>414</v>
      </c>
      <c r="H984" s="157">
        <v>21.05</v>
      </c>
      <c r="I984" s="158"/>
      <c r="L984" s="154"/>
      <c r="M984" s="159"/>
      <c r="T984" s="160"/>
      <c r="AT984" s="155" t="s">
        <v>252</v>
      </c>
      <c r="AU984" s="155" t="s">
        <v>87</v>
      </c>
      <c r="AV984" s="12" t="s">
        <v>87</v>
      </c>
      <c r="AW984" s="12" t="s">
        <v>32</v>
      </c>
      <c r="AX984" s="12" t="s">
        <v>77</v>
      </c>
      <c r="AY984" s="155" t="s">
        <v>175</v>
      </c>
    </row>
    <row r="985" spans="2:65" s="13" customFormat="1">
      <c r="B985" s="163"/>
      <c r="D985" s="145" t="s">
        <v>252</v>
      </c>
      <c r="E985" s="164" t="s">
        <v>1</v>
      </c>
      <c r="F985" s="165" t="s">
        <v>294</v>
      </c>
      <c r="H985" s="166">
        <v>523.85</v>
      </c>
      <c r="I985" s="167"/>
      <c r="L985" s="163"/>
      <c r="M985" s="168"/>
      <c r="T985" s="169"/>
      <c r="AT985" s="164" t="s">
        <v>252</v>
      </c>
      <c r="AU985" s="164" t="s">
        <v>87</v>
      </c>
      <c r="AV985" s="13" t="s">
        <v>193</v>
      </c>
      <c r="AW985" s="13" t="s">
        <v>32</v>
      </c>
      <c r="AX985" s="13" t="s">
        <v>85</v>
      </c>
      <c r="AY985" s="164" t="s">
        <v>175</v>
      </c>
    </row>
    <row r="986" spans="2:65" s="1" customFormat="1" ht="16.5" customHeight="1">
      <c r="B986" s="32"/>
      <c r="C986" s="184" t="s">
        <v>1517</v>
      </c>
      <c r="D986" s="184" t="s">
        <v>1046</v>
      </c>
      <c r="E986" s="185" t="s">
        <v>1518</v>
      </c>
      <c r="F986" s="186" t="s">
        <v>1519</v>
      </c>
      <c r="G986" s="187" t="s">
        <v>200</v>
      </c>
      <c r="H986" s="188">
        <v>527.94000000000005</v>
      </c>
      <c r="I986" s="189"/>
      <c r="J986" s="190">
        <f>ROUND(I986*H986,2)</f>
        <v>0</v>
      </c>
      <c r="K986" s="186" t="s">
        <v>250</v>
      </c>
      <c r="L986" s="191"/>
      <c r="M986" s="192" t="s">
        <v>1</v>
      </c>
      <c r="N986" s="193" t="s">
        <v>42</v>
      </c>
      <c r="P986" s="141">
        <f>O986*H986</f>
        <v>0</v>
      </c>
      <c r="Q986" s="141">
        <v>1.5E-3</v>
      </c>
      <c r="R986" s="141">
        <f>Q986*H986</f>
        <v>0.79191000000000011</v>
      </c>
      <c r="S986" s="141">
        <v>0</v>
      </c>
      <c r="T986" s="142">
        <f>S986*H986</f>
        <v>0</v>
      </c>
      <c r="AR986" s="143" t="s">
        <v>604</v>
      </c>
      <c r="AT986" s="143" t="s">
        <v>1046</v>
      </c>
      <c r="AU986" s="143" t="s">
        <v>87</v>
      </c>
      <c r="AY986" s="17" t="s">
        <v>175</v>
      </c>
      <c r="BE986" s="144">
        <f>IF(N986="základní",J986,0)</f>
        <v>0</v>
      </c>
      <c r="BF986" s="144">
        <f>IF(N986="snížená",J986,0)</f>
        <v>0</v>
      </c>
      <c r="BG986" s="144">
        <f>IF(N986="zákl. přenesená",J986,0)</f>
        <v>0</v>
      </c>
      <c r="BH986" s="144">
        <f>IF(N986="sníž. přenesená",J986,0)</f>
        <v>0</v>
      </c>
      <c r="BI986" s="144">
        <f>IF(N986="nulová",J986,0)</f>
        <v>0</v>
      </c>
      <c r="BJ986" s="17" t="s">
        <v>85</v>
      </c>
      <c r="BK986" s="144">
        <f>ROUND(I986*H986,2)</f>
        <v>0</v>
      </c>
      <c r="BL986" s="17" t="s">
        <v>129</v>
      </c>
      <c r="BM986" s="143" t="s">
        <v>1520</v>
      </c>
    </row>
    <row r="987" spans="2:65" s="12" customFormat="1">
      <c r="B987" s="154"/>
      <c r="D987" s="145" t="s">
        <v>252</v>
      </c>
      <c r="F987" s="156" t="s">
        <v>1521</v>
      </c>
      <c r="H987" s="157">
        <v>527.94000000000005</v>
      </c>
      <c r="I987" s="158"/>
      <c r="L987" s="154"/>
      <c r="M987" s="159"/>
      <c r="T987" s="160"/>
      <c r="AT987" s="155" t="s">
        <v>252</v>
      </c>
      <c r="AU987" s="155" t="s">
        <v>87</v>
      </c>
      <c r="AV987" s="12" t="s">
        <v>87</v>
      </c>
      <c r="AW987" s="12" t="s">
        <v>4</v>
      </c>
      <c r="AX987" s="12" t="s">
        <v>85</v>
      </c>
      <c r="AY987" s="155" t="s">
        <v>175</v>
      </c>
    </row>
    <row r="988" spans="2:65" s="1" customFormat="1" ht="16.5" customHeight="1">
      <c r="B988" s="32"/>
      <c r="C988" s="184" t="s">
        <v>1522</v>
      </c>
      <c r="D988" s="184" t="s">
        <v>1046</v>
      </c>
      <c r="E988" s="185" t="s">
        <v>1523</v>
      </c>
      <c r="F988" s="186" t="s">
        <v>1524</v>
      </c>
      <c r="G988" s="187" t="s">
        <v>200</v>
      </c>
      <c r="H988" s="188">
        <v>22.103000000000002</v>
      </c>
      <c r="I988" s="189"/>
      <c r="J988" s="190">
        <f>ROUND(I988*H988,2)</f>
        <v>0</v>
      </c>
      <c r="K988" s="186" t="s">
        <v>250</v>
      </c>
      <c r="L988" s="191"/>
      <c r="M988" s="192" t="s">
        <v>1</v>
      </c>
      <c r="N988" s="193" t="s">
        <v>42</v>
      </c>
      <c r="P988" s="141">
        <f>O988*H988</f>
        <v>0</v>
      </c>
      <c r="Q988" s="141">
        <v>2.3999999999999998E-3</v>
      </c>
      <c r="R988" s="141">
        <f>Q988*H988</f>
        <v>5.3047199999999996E-2</v>
      </c>
      <c r="S988" s="141">
        <v>0</v>
      </c>
      <c r="T988" s="142">
        <f>S988*H988</f>
        <v>0</v>
      </c>
      <c r="AR988" s="143" t="s">
        <v>604</v>
      </c>
      <c r="AT988" s="143" t="s">
        <v>1046</v>
      </c>
      <c r="AU988" s="143" t="s">
        <v>87</v>
      </c>
      <c r="AY988" s="17" t="s">
        <v>175</v>
      </c>
      <c r="BE988" s="144">
        <f>IF(N988="základní",J988,0)</f>
        <v>0</v>
      </c>
      <c r="BF988" s="144">
        <f>IF(N988="snížená",J988,0)</f>
        <v>0</v>
      </c>
      <c r="BG988" s="144">
        <f>IF(N988="zákl. přenesená",J988,0)</f>
        <v>0</v>
      </c>
      <c r="BH988" s="144">
        <f>IF(N988="sníž. přenesená",J988,0)</f>
        <v>0</v>
      </c>
      <c r="BI988" s="144">
        <f>IF(N988="nulová",J988,0)</f>
        <v>0</v>
      </c>
      <c r="BJ988" s="17" t="s">
        <v>85</v>
      </c>
      <c r="BK988" s="144">
        <f>ROUND(I988*H988,2)</f>
        <v>0</v>
      </c>
      <c r="BL988" s="17" t="s">
        <v>129</v>
      </c>
      <c r="BM988" s="143" t="s">
        <v>1525</v>
      </c>
    </row>
    <row r="989" spans="2:65" s="12" customFormat="1">
      <c r="B989" s="154"/>
      <c r="D989" s="145" t="s">
        <v>252</v>
      </c>
      <c r="F989" s="156" t="s">
        <v>1526</v>
      </c>
      <c r="H989" s="157">
        <v>22.103000000000002</v>
      </c>
      <c r="I989" s="158"/>
      <c r="L989" s="154"/>
      <c r="M989" s="159"/>
      <c r="T989" s="160"/>
      <c r="AT989" s="155" t="s">
        <v>252</v>
      </c>
      <c r="AU989" s="155" t="s">
        <v>87</v>
      </c>
      <c r="AV989" s="12" t="s">
        <v>87</v>
      </c>
      <c r="AW989" s="12" t="s">
        <v>4</v>
      </c>
      <c r="AX989" s="12" t="s">
        <v>85</v>
      </c>
      <c r="AY989" s="155" t="s">
        <v>175</v>
      </c>
    </row>
    <row r="990" spans="2:65" s="1" customFormat="1" ht="16.5" customHeight="1">
      <c r="B990" s="32"/>
      <c r="C990" s="184" t="s">
        <v>1527</v>
      </c>
      <c r="D990" s="184" t="s">
        <v>1046</v>
      </c>
      <c r="E990" s="185" t="s">
        <v>1528</v>
      </c>
      <c r="F990" s="186" t="s">
        <v>1529</v>
      </c>
      <c r="G990" s="187" t="s">
        <v>200</v>
      </c>
      <c r="H990" s="188">
        <v>550.04300000000001</v>
      </c>
      <c r="I990" s="189"/>
      <c r="J990" s="190">
        <f>ROUND(I990*H990,2)</f>
        <v>0</v>
      </c>
      <c r="K990" s="186" t="s">
        <v>250</v>
      </c>
      <c r="L990" s="191"/>
      <c r="M990" s="192" t="s">
        <v>1</v>
      </c>
      <c r="N990" s="193" t="s">
        <v>42</v>
      </c>
      <c r="P990" s="141">
        <f>O990*H990</f>
        <v>0</v>
      </c>
      <c r="Q990" s="141">
        <v>2.8999999999999998E-3</v>
      </c>
      <c r="R990" s="141">
        <f>Q990*H990</f>
        <v>1.5951247</v>
      </c>
      <c r="S990" s="141">
        <v>0</v>
      </c>
      <c r="T990" s="142">
        <f>S990*H990</f>
        <v>0</v>
      </c>
      <c r="AR990" s="143" t="s">
        <v>604</v>
      </c>
      <c r="AT990" s="143" t="s">
        <v>1046</v>
      </c>
      <c r="AU990" s="143" t="s">
        <v>87</v>
      </c>
      <c r="AY990" s="17" t="s">
        <v>175</v>
      </c>
      <c r="BE990" s="144">
        <f>IF(N990="základní",J990,0)</f>
        <v>0</v>
      </c>
      <c r="BF990" s="144">
        <f>IF(N990="snížená",J990,0)</f>
        <v>0</v>
      </c>
      <c r="BG990" s="144">
        <f>IF(N990="zákl. přenesená",J990,0)</f>
        <v>0</v>
      </c>
      <c r="BH990" s="144">
        <f>IF(N990="sníž. přenesená",J990,0)</f>
        <v>0</v>
      </c>
      <c r="BI990" s="144">
        <f>IF(N990="nulová",J990,0)</f>
        <v>0</v>
      </c>
      <c r="BJ990" s="17" t="s">
        <v>85</v>
      </c>
      <c r="BK990" s="144">
        <f>ROUND(I990*H990,2)</f>
        <v>0</v>
      </c>
      <c r="BL990" s="17" t="s">
        <v>129</v>
      </c>
      <c r="BM990" s="143" t="s">
        <v>1530</v>
      </c>
    </row>
    <row r="991" spans="2:65" s="12" customFormat="1">
      <c r="B991" s="154"/>
      <c r="D991" s="145" t="s">
        <v>252</v>
      </c>
      <c r="F991" s="156" t="s">
        <v>1531</v>
      </c>
      <c r="H991" s="157">
        <v>550.04300000000001</v>
      </c>
      <c r="I991" s="158"/>
      <c r="L991" s="154"/>
      <c r="M991" s="159"/>
      <c r="T991" s="160"/>
      <c r="AT991" s="155" t="s">
        <v>252</v>
      </c>
      <c r="AU991" s="155" t="s">
        <v>87</v>
      </c>
      <c r="AV991" s="12" t="s">
        <v>87</v>
      </c>
      <c r="AW991" s="12" t="s">
        <v>4</v>
      </c>
      <c r="AX991" s="12" t="s">
        <v>85</v>
      </c>
      <c r="AY991" s="155" t="s">
        <v>175</v>
      </c>
    </row>
    <row r="992" spans="2:65" s="1" customFormat="1" ht="16.5" customHeight="1">
      <c r="B992" s="32"/>
      <c r="C992" s="132" t="s">
        <v>1532</v>
      </c>
      <c r="D992" s="132" t="s">
        <v>178</v>
      </c>
      <c r="E992" s="133" t="s">
        <v>1533</v>
      </c>
      <c r="F992" s="134" t="s">
        <v>1534</v>
      </c>
      <c r="G992" s="135" t="s">
        <v>318</v>
      </c>
      <c r="H992" s="136">
        <v>782.12</v>
      </c>
      <c r="I992" s="137"/>
      <c r="J992" s="138">
        <f>ROUND(I992*H992,2)</f>
        <v>0</v>
      </c>
      <c r="K992" s="134" t="s">
        <v>250</v>
      </c>
      <c r="L992" s="32"/>
      <c r="M992" s="139" t="s">
        <v>1</v>
      </c>
      <c r="N992" s="140" t="s">
        <v>42</v>
      </c>
      <c r="P992" s="141">
        <f>O992*H992</f>
        <v>0</v>
      </c>
      <c r="Q992" s="141">
        <v>0</v>
      </c>
      <c r="R992" s="141">
        <f>Q992*H992</f>
        <v>0</v>
      </c>
      <c r="S992" s="141">
        <v>0</v>
      </c>
      <c r="T992" s="142">
        <f>S992*H992</f>
        <v>0</v>
      </c>
      <c r="AR992" s="143" t="s">
        <v>129</v>
      </c>
      <c r="AT992" s="143" t="s">
        <v>178</v>
      </c>
      <c r="AU992" s="143" t="s">
        <v>87</v>
      </c>
      <c r="AY992" s="17" t="s">
        <v>175</v>
      </c>
      <c r="BE992" s="144">
        <f>IF(N992="základní",J992,0)</f>
        <v>0</v>
      </c>
      <c r="BF992" s="144">
        <f>IF(N992="snížená",J992,0)</f>
        <v>0</v>
      </c>
      <c r="BG992" s="144">
        <f>IF(N992="zákl. přenesená",J992,0)</f>
        <v>0</v>
      </c>
      <c r="BH992" s="144">
        <f>IF(N992="sníž. přenesená",J992,0)</f>
        <v>0</v>
      </c>
      <c r="BI992" s="144">
        <f>IF(N992="nulová",J992,0)</f>
        <v>0</v>
      </c>
      <c r="BJ992" s="17" t="s">
        <v>85</v>
      </c>
      <c r="BK992" s="144">
        <f>ROUND(I992*H992,2)</f>
        <v>0</v>
      </c>
      <c r="BL992" s="17" t="s">
        <v>129</v>
      </c>
      <c r="BM992" s="143" t="s">
        <v>1535</v>
      </c>
    </row>
    <row r="993" spans="2:51" s="14" customFormat="1">
      <c r="B993" s="170"/>
      <c r="D993" s="145" t="s">
        <v>252</v>
      </c>
      <c r="E993" s="171" t="s">
        <v>1</v>
      </c>
      <c r="F993" s="172" t="s">
        <v>564</v>
      </c>
      <c r="H993" s="171" t="s">
        <v>1</v>
      </c>
      <c r="I993" s="173"/>
      <c r="L993" s="170"/>
      <c r="M993" s="174"/>
      <c r="T993" s="175"/>
      <c r="AT993" s="171" t="s">
        <v>252</v>
      </c>
      <c r="AU993" s="171" t="s">
        <v>87</v>
      </c>
      <c r="AV993" s="14" t="s">
        <v>85</v>
      </c>
      <c r="AW993" s="14" t="s">
        <v>32</v>
      </c>
      <c r="AX993" s="14" t="s">
        <v>77</v>
      </c>
      <c r="AY993" s="171" t="s">
        <v>175</v>
      </c>
    </row>
    <row r="994" spans="2:51" s="12" customFormat="1">
      <c r="B994" s="154"/>
      <c r="D994" s="145" t="s">
        <v>252</v>
      </c>
      <c r="E994" s="155" t="s">
        <v>1</v>
      </c>
      <c r="F994" s="156" t="s">
        <v>1536</v>
      </c>
      <c r="H994" s="157">
        <v>30.6</v>
      </c>
      <c r="I994" s="158"/>
      <c r="L994" s="154"/>
      <c r="M994" s="159"/>
      <c r="T994" s="160"/>
      <c r="AT994" s="155" t="s">
        <v>252</v>
      </c>
      <c r="AU994" s="155" t="s">
        <v>87</v>
      </c>
      <c r="AV994" s="12" t="s">
        <v>87</v>
      </c>
      <c r="AW994" s="12" t="s">
        <v>32</v>
      </c>
      <c r="AX994" s="12" t="s">
        <v>77</v>
      </c>
      <c r="AY994" s="155" t="s">
        <v>175</v>
      </c>
    </row>
    <row r="995" spans="2:51" s="12" customFormat="1">
      <c r="B995" s="154"/>
      <c r="D995" s="145" t="s">
        <v>252</v>
      </c>
      <c r="E995" s="155" t="s">
        <v>1</v>
      </c>
      <c r="F995" s="156" t="s">
        <v>1537</v>
      </c>
      <c r="H995" s="157">
        <v>14.4</v>
      </c>
      <c r="I995" s="158"/>
      <c r="L995" s="154"/>
      <c r="M995" s="159"/>
      <c r="T995" s="160"/>
      <c r="AT995" s="155" t="s">
        <v>252</v>
      </c>
      <c r="AU995" s="155" t="s">
        <v>87</v>
      </c>
      <c r="AV995" s="12" t="s">
        <v>87</v>
      </c>
      <c r="AW995" s="12" t="s">
        <v>32</v>
      </c>
      <c r="AX995" s="12" t="s">
        <v>77</v>
      </c>
      <c r="AY995" s="155" t="s">
        <v>175</v>
      </c>
    </row>
    <row r="996" spans="2:51" s="12" customFormat="1">
      <c r="B996" s="154"/>
      <c r="D996" s="145" t="s">
        <v>252</v>
      </c>
      <c r="E996" s="155" t="s">
        <v>1</v>
      </c>
      <c r="F996" s="156" t="s">
        <v>1538</v>
      </c>
      <c r="H996" s="157">
        <v>7.8</v>
      </c>
      <c r="I996" s="158"/>
      <c r="L996" s="154"/>
      <c r="M996" s="159"/>
      <c r="T996" s="160"/>
      <c r="AT996" s="155" t="s">
        <v>252</v>
      </c>
      <c r="AU996" s="155" t="s">
        <v>87</v>
      </c>
      <c r="AV996" s="12" t="s">
        <v>87</v>
      </c>
      <c r="AW996" s="12" t="s">
        <v>32</v>
      </c>
      <c r="AX996" s="12" t="s">
        <v>77</v>
      </c>
      <c r="AY996" s="155" t="s">
        <v>175</v>
      </c>
    </row>
    <row r="997" spans="2:51" s="12" customFormat="1">
      <c r="B997" s="154"/>
      <c r="D997" s="145" t="s">
        <v>252</v>
      </c>
      <c r="E997" s="155" t="s">
        <v>1</v>
      </c>
      <c r="F997" s="156" t="s">
        <v>1539</v>
      </c>
      <c r="H997" s="157">
        <v>3.94</v>
      </c>
      <c r="I997" s="158"/>
      <c r="L997" s="154"/>
      <c r="M997" s="159"/>
      <c r="T997" s="160"/>
      <c r="AT997" s="155" t="s">
        <v>252</v>
      </c>
      <c r="AU997" s="155" t="s">
        <v>87</v>
      </c>
      <c r="AV997" s="12" t="s">
        <v>87</v>
      </c>
      <c r="AW997" s="12" t="s">
        <v>32</v>
      </c>
      <c r="AX997" s="12" t="s">
        <v>77</v>
      </c>
      <c r="AY997" s="155" t="s">
        <v>175</v>
      </c>
    </row>
    <row r="998" spans="2:51" s="12" customFormat="1">
      <c r="B998" s="154"/>
      <c r="D998" s="145" t="s">
        <v>252</v>
      </c>
      <c r="E998" s="155" t="s">
        <v>1</v>
      </c>
      <c r="F998" s="156" t="s">
        <v>1540</v>
      </c>
      <c r="H998" s="157">
        <v>5.8</v>
      </c>
      <c r="I998" s="158"/>
      <c r="L998" s="154"/>
      <c r="M998" s="159"/>
      <c r="T998" s="160"/>
      <c r="AT998" s="155" t="s">
        <v>252</v>
      </c>
      <c r="AU998" s="155" t="s">
        <v>87</v>
      </c>
      <c r="AV998" s="12" t="s">
        <v>87</v>
      </c>
      <c r="AW998" s="12" t="s">
        <v>32</v>
      </c>
      <c r="AX998" s="12" t="s">
        <v>77</v>
      </c>
      <c r="AY998" s="155" t="s">
        <v>175</v>
      </c>
    </row>
    <row r="999" spans="2:51" s="12" customFormat="1">
      <c r="B999" s="154"/>
      <c r="D999" s="145" t="s">
        <v>252</v>
      </c>
      <c r="E999" s="155" t="s">
        <v>1</v>
      </c>
      <c r="F999" s="156" t="s">
        <v>1541</v>
      </c>
      <c r="H999" s="157">
        <v>13.4</v>
      </c>
      <c r="I999" s="158"/>
      <c r="L999" s="154"/>
      <c r="M999" s="159"/>
      <c r="T999" s="160"/>
      <c r="AT999" s="155" t="s">
        <v>252</v>
      </c>
      <c r="AU999" s="155" t="s">
        <v>87</v>
      </c>
      <c r="AV999" s="12" t="s">
        <v>87</v>
      </c>
      <c r="AW999" s="12" t="s">
        <v>32</v>
      </c>
      <c r="AX999" s="12" t="s">
        <v>77</v>
      </c>
      <c r="AY999" s="155" t="s">
        <v>175</v>
      </c>
    </row>
    <row r="1000" spans="2:51" s="12" customFormat="1">
      <c r="B1000" s="154"/>
      <c r="D1000" s="145" t="s">
        <v>252</v>
      </c>
      <c r="E1000" s="155" t="s">
        <v>1</v>
      </c>
      <c r="F1000" s="156" t="s">
        <v>1542</v>
      </c>
      <c r="H1000" s="157">
        <v>15.34</v>
      </c>
      <c r="I1000" s="158"/>
      <c r="L1000" s="154"/>
      <c r="M1000" s="159"/>
      <c r="T1000" s="160"/>
      <c r="AT1000" s="155" t="s">
        <v>252</v>
      </c>
      <c r="AU1000" s="155" t="s">
        <v>87</v>
      </c>
      <c r="AV1000" s="12" t="s">
        <v>87</v>
      </c>
      <c r="AW1000" s="12" t="s">
        <v>32</v>
      </c>
      <c r="AX1000" s="12" t="s">
        <v>77</v>
      </c>
      <c r="AY1000" s="155" t="s">
        <v>175</v>
      </c>
    </row>
    <row r="1001" spans="2:51" s="12" customFormat="1">
      <c r="B1001" s="154"/>
      <c r="D1001" s="145" t="s">
        <v>252</v>
      </c>
      <c r="E1001" s="155" t="s">
        <v>1</v>
      </c>
      <c r="F1001" s="156" t="s">
        <v>1543</v>
      </c>
      <c r="H1001" s="157">
        <v>40.57</v>
      </c>
      <c r="I1001" s="158"/>
      <c r="L1001" s="154"/>
      <c r="M1001" s="159"/>
      <c r="T1001" s="160"/>
      <c r="AT1001" s="155" t="s">
        <v>252</v>
      </c>
      <c r="AU1001" s="155" t="s">
        <v>87</v>
      </c>
      <c r="AV1001" s="12" t="s">
        <v>87</v>
      </c>
      <c r="AW1001" s="12" t="s">
        <v>32</v>
      </c>
      <c r="AX1001" s="12" t="s">
        <v>77</v>
      </c>
      <c r="AY1001" s="155" t="s">
        <v>175</v>
      </c>
    </row>
    <row r="1002" spans="2:51" s="12" customFormat="1">
      <c r="B1002" s="154"/>
      <c r="D1002" s="145" t="s">
        <v>252</v>
      </c>
      <c r="E1002" s="155" t="s">
        <v>1</v>
      </c>
      <c r="F1002" s="156" t="s">
        <v>1544</v>
      </c>
      <c r="H1002" s="157">
        <v>18.8</v>
      </c>
      <c r="I1002" s="158"/>
      <c r="L1002" s="154"/>
      <c r="M1002" s="159"/>
      <c r="T1002" s="160"/>
      <c r="AT1002" s="155" t="s">
        <v>252</v>
      </c>
      <c r="AU1002" s="155" t="s">
        <v>87</v>
      </c>
      <c r="AV1002" s="12" t="s">
        <v>87</v>
      </c>
      <c r="AW1002" s="12" t="s">
        <v>32</v>
      </c>
      <c r="AX1002" s="12" t="s">
        <v>77</v>
      </c>
      <c r="AY1002" s="155" t="s">
        <v>175</v>
      </c>
    </row>
    <row r="1003" spans="2:51" s="12" customFormat="1">
      <c r="B1003" s="154"/>
      <c r="D1003" s="145" t="s">
        <v>252</v>
      </c>
      <c r="E1003" s="155" t="s">
        <v>1</v>
      </c>
      <c r="F1003" s="156" t="s">
        <v>1545</v>
      </c>
      <c r="H1003" s="157">
        <v>45.7</v>
      </c>
      <c r="I1003" s="158"/>
      <c r="L1003" s="154"/>
      <c r="M1003" s="159"/>
      <c r="T1003" s="160"/>
      <c r="AT1003" s="155" t="s">
        <v>252</v>
      </c>
      <c r="AU1003" s="155" t="s">
        <v>87</v>
      </c>
      <c r="AV1003" s="12" t="s">
        <v>87</v>
      </c>
      <c r="AW1003" s="12" t="s">
        <v>32</v>
      </c>
      <c r="AX1003" s="12" t="s">
        <v>77</v>
      </c>
      <c r="AY1003" s="155" t="s">
        <v>175</v>
      </c>
    </row>
    <row r="1004" spans="2:51" s="12" customFormat="1">
      <c r="B1004" s="154"/>
      <c r="D1004" s="145" t="s">
        <v>252</v>
      </c>
      <c r="E1004" s="155" t="s">
        <v>1</v>
      </c>
      <c r="F1004" s="156" t="s">
        <v>1546</v>
      </c>
      <c r="H1004" s="157">
        <v>16.8</v>
      </c>
      <c r="I1004" s="158"/>
      <c r="L1004" s="154"/>
      <c r="M1004" s="159"/>
      <c r="T1004" s="160"/>
      <c r="AT1004" s="155" t="s">
        <v>252</v>
      </c>
      <c r="AU1004" s="155" t="s">
        <v>87</v>
      </c>
      <c r="AV1004" s="12" t="s">
        <v>87</v>
      </c>
      <c r="AW1004" s="12" t="s">
        <v>32</v>
      </c>
      <c r="AX1004" s="12" t="s">
        <v>77</v>
      </c>
      <c r="AY1004" s="155" t="s">
        <v>175</v>
      </c>
    </row>
    <row r="1005" spans="2:51" s="12" customFormat="1">
      <c r="B1005" s="154"/>
      <c r="D1005" s="145" t="s">
        <v>252</v>
      </c>
      <c r="E1005" s="155" t="s">
        <v>1</v>
      </c>
      <c r="F1005" s="156" t="s">
        <v>1547</v>
      </c>
      <c r="H1005" s="157">
        <v>7.2</v>
      </c>
      <c r="I1005" s="158"/>
      <c r="L1005" s="154"/>
      <c r="M1005" s="159"/>
      <c r="T1005" s="160"/>
      <c r="AT1005" s="155" t="s">
        <v>252</v>
      </c>
      <c r="AU1005" s="155" t="s">
        <v>87</v>
      </c>
      <c r="AV1005" s="12" t="s">
        <v>87</v>
      </c>
      <c r="AW1005" s="12" t="s">
        <v>32</v>
      </c>
      <c r="AX1005" s="12" t="s">
        <v>77</v>
      </c>
      <c r="AY1005" s="155" t="s">
        <v>175</v>
      </c>
    </row>
    <row r="1006" spans="2:51" s="12" customFormat="1">
      <c r="B1006" s="154"/>
      <c r="D1006" s="145" t="s">
        <v>252</v>
      </c>
      <c r="E1006" s="155" t="s">
        <v>1</v>
      </c>
      <c r="F1006" s="156" t="s">
        <v>1548</v>
      </c>
      <c r="H1006" s="157">
        <v>5.7</v>
      </c>
      <c r="I1006" s="158"/>
      <c r="L1006" s="154"/>
      <c r="M1006" s="159"/>
      <c r="T1006" s="160"/>
      <c r="AT1006" s="155" t="s">
        <v>252</v>
      </c>
      <c r="AU1006" s="155" t="s">
        <v>87</v>
      </c>
      <c r="AV1006" s="12" t="s">
        <v>87</v>
      </c>
      <c r="AW1006" s="12" t="s">
        <v>32</v>
      </c>
      <c r="AX1006" s="12" t="s">
        <v>77</v>
      </c>
      <c r="AY1006" s="155" t="s">
        <v>175</v>
      </c>
    </row>
    <row r="1007" spans="2:51" s="12" customFormat="1">
      <c r="B1007" s="154"/>
      <c r="D1007" s="145" t="s">
        <v>252</v>
      </c>
      <c r="E1007" s="155" t="s">
        <v>1</v>
      </c>
      <c r="F1007" s="156" t="s">
        <v>1549</v>
      </c>
      <c r="H1007" s="157">
        <v>8.1999999999999993</v>
      </c>
      <c r="I1007" s="158"/>
      <c r="L1007" s="154"/>
      <c r="M1007" s="159"/>
      <c r="T1007" s="160"/>
      <c r="AT1007" s="155" t="s">
        <v>252</v>
      </c>
      <c r="AU1007" s="155" t="s">
        <v>87</v>
      </c>
      <c r="AV1007" s="12" t="s">
        <v>87</v>
      </c>
      <c r="AW1007" s="12" t="s">
        <v>32</v>
      </c>
      <c r="AX1007" s="12" t="s">
        <v>77</v>
      </c>
      <c r="AY1007" s="155" t="s">
        <v>175</v>
      </c>
    </row>
    <row r="1008" spans="2:51" s="12" customFormat="1">
      <c r="B1008" s="154"/>
      <c r="D1008" s="145" t="s">
        <v>252</v>
      </c>
      <c r="E1008" s="155" t="s">
        <v>1</v>
      </c>
      <c r="F1008" s="156" t="s">
        <v>1550</v>
      </c>
      <c r="H1008" s="157">
        <v>24.7</v>
      </c>
      <c r="I1008" s="158"/>
      <c r="L1008" s="154"/>
      <c r="M1008" s="159"/>
      <c r="T1008" s="160"/>
      <c r="AT1008" s="155" t="s">
        <v>252</v>
      </c>
      <c r="AU1008" s="155" t="s">
        <v>87</v>
      </c>
      <c r="AV1008" s="12" t="s">
        <v>87</v>
      </c>
      <c r="AW1008" s="12" t="s">
        <v>32</v>
      </c>
      <c r="AX1008" s="12" t="s">
        <v>77</v>
      </c>
      <c r="AY1008" s="155" t="s">
        <v>175</v>
      </c>
    </row>
    <row r="1009" spans="2:51" s="12" customFormat="1">
      <c r="B1009" s="154"/>
      <c r="D1009" s="145" t="s">
        <v>252</v>
      </c>
      <c r="E1009" s="155" t="s">
        <v>1</v>
      </c>
      <c r="F1009" s="156" t="s">
        <v>1551</v>
      </c>
      <c r="H1009" s="157">
        <v>5</v>
      </c>
      <c r="I1009" s="158"/>
      <c r="L1009" s="154"/>
      <c r="M1009" s="159"/>
      <c r="T1009" s="160"/>
      <c r="AT1009" s="155" t="s">
        <v>252</v>
      </c>
      <c r="AU1009" s="155" t="s">
        <v>87</v>
      </c>
      <c r="AV1009" s="12" t="s">
        <v>87</v>
      </c>
      <c r="AW1009" s="12" t="s">
        <v>32</v>
      </c>
      <c r="AX1009" s="12" t="s">
        <v>77</v>
      </c>
      <c r="AY1009" s="155" t="s">
        <v>175</v>
      </c>
    </row>
    <row r="1010" spans="2:51" s="12" customFormat="1">
      <c r="B1010" s="154"/>
      <c r="D1010" s="145" t="s">
        <v>252</v>
      </c>
      <c r="E1010" s="155" t="s">
        <v>1</v>
      </c>
      <c r="F1010" s="156" t="s">
        <v>1552</v>
      </c>
      <c r="H1010" s="157">
        <v>10.15</v>
      </c>
      <c r="I1010" s="158"/>
      <c r="L1010" s="154"/>
      <c r="M1010" s="159"/>
      <c r="T1010" s="160"/>
      <c r="AT1010" s="155" t="s">
        <v>252</v>
      </c>
      <c r="AU1010" s="155" t="s">
        <v>87</v>
      </c>
      <c r="AV1010" s="12" t="s">
        <v>87</v>
      </c>
      <c r="AW1010" s="12" t="s">
        <v>32</v>
      </c>
      <c r="AX1010" s="12" t="s">
        <v>77</v>
      </c>
      <c r="AY1010" s="155" t="s">
        <v>175</v>
      </c>
    </row>
    <row r="1011" spans="2:51" s="12" customFormat="1">
      <c r="B1011" s="154"/>
      <c r="D1011" s="145" t="s">
        <v>252</v>
      </c>
      <c r="E1011" s="155" t="s">
        <v>1</v>
      </c>
      <c r="F1011" s="156" t="s">
        <v>1553</v>
      </c>
      <c r="H1011" s="157">
        <v>5.2</v>
      </c>
      <c r="I1011" s="158"/>
      <c r="L1011" s="154"/>
      <c r="M1011" s="159"/>
      <c r="T1011" s="160"/>
      <c r="AT1011" s="155" t="s">
        <v>252</v>
      </c>
      <c r="AU1011" s="155" t="s">
        <v>87</v>
      </c>
      <c r="AV1011" s="12" t="s">
        <v>87</v>
      </c>
      <c r="AW1011" s="12" t="s">
        <v>32</v>
      </c>
      <c r="AX1011" s="12" t="s">
        <v>77</v>
      </c>
      <c r="AY1011" s="155" t="s">
        <v>175</v>
      </c>
    </row>
    <row r="1012" spans="2:51" s="12" customFormat="1">
      <c r="B1012" s="154"/>
      <c r="D1012" s="145" t="s">
        <v>252</v>
      </c>
      <c r="E1012" s="155" t="s">
        <v>1</v>
      </c>
      <c r="F1012" s="156" t="s">
        <v>1554</v>
      </c>
      <c r="H1012" s="157">
        <v>4.8</v>
      </c>
      <c r="I1012" s="158"/>
      <c r="L1012" s="154"/>
      <c r="M1012" s="159"/>
      <c r="T1012" s="160"/>
      <c r="AT1012" s="155" t="s">
        <v>252</v>
      </c>
      <c r="AU1012" s="155" t="s">
        <v>87</v>
      </c>
      <c r="AV1012" s="12" t="s">
        <v>87</v>
      </c>
      <c r="AW1012" s="12" t="s">
        <v>32</v>
      </c>
      <c r="AX1012" s="12" t="s">
        <v>77</v>
      </c>
      <c r="AY1012" s="155" t="s">
        <v>175</v>
      </c>
    </row>
    <row r="1013" spans="2:51" s="12" customFormat="1">
      <c r="B1013" s="154"/>
      <c r="D1013" s="145" t="s">
        <v>252</v>
      </c>
      <c r="E1013" s="155" t="s">
        <v>1</v>
      </c>
      <c r="F1013" s="156" t="s">
        <v>1555</v>
      </c>
      <c r="H1013" s="157">
        <v>17.8</v>
      </c>
      <c r="I1013" s="158"/>
      <c r="L1013" s="154"/>
      <c r="M1013" s="159"/>
      <c r="T1013" s="160"/>
      <c r="AT1013" s="155" t="s">
        <v>252</v>
      </c>
      <c r="AU1013" s="155" t="s">
        <v>87</v>
      </c>
      <c r="AV1013" s="12" t="s">
        <v>87</v>
      </c>
      <c r="AW1013" s="12" t="s">
        <v>32</v>
      </c>
      <c r="AX1013" s="12" t="s">
        <v>77</v>
      </c>
      <c r="AY1013" s="155" t="s">
        <v>175</v>
      </c>
    </row>
    <row r="1014" spans="2:51" s="12" customFormat="1">
      <c r="B1014" s="154"/>
      <c r="D1014" s="145" t="s">
        <v>252</v>
      </c>
      <c r="E1014" s="155" t="s">
        <v>1</v>
      </c>
      <c r="F1014" s="156" t="s">
        <v>1556</v>
      </c>
      <c r="H1014" s="157">
        <v>46.95</v>
      </c>
      <c r="I1014" s="158"/>
      <c r="L1014" s="154"/>
      <c r="M1014" s="159"/>
      <c r="T1014" s="160"/>
      <c r="AT1014" s="155" t="s">
        <v>252</v>
      </c>
      <c r="AU1014" s="155" t="s">
        <v>87</v>
      </c>
      <c r="AV1014" s="12" t="s">
        <v>87</v>
      </c>
      <c r="AW1014" s="12" t="s">
        <v>32</v>
      </c>
      <c r="AX1014" s="12" t="s">
        <v>77</v>
      </c>
      <c r="AY1014" s="155" t="s">
        <v>175</v>
      </c>
    </row>
    <row r="1015" spans="2:51" s="12" customFormat="1">
      <c r="B1015" s="154"/>
      <c r="D1015" s="145" t="s">
        <v>252</v>
      </c>
      <c r="E1015" s="155" t="s">
        <v>1</v>
      </c>
      <c r="F1015" s="156" t="s">
        <v>1557</v>
      </c>
      <c r="H1015" s="157">
        <v>17</v>
      </c>
      <c r="I1015" s="158"/>
      <c r="L1015" s="154"/>
      <c r="M1015" s="159"/>
      <c r="T1015" s="160"/>
      <c r="AT1015" s="155" t="s">
        <v>252</v>
      </c>
      <c r="AU1015" s="155" t="s">
        <v>87</v>
      </c>
      <c r="AV1015" s="12" t="s">
        <v>87</v>
      </c>
      <c r="AW1015" s="12" t="s">
        <v>32</v>
      </c>
      <c r="AX1015" s="12" t="s">
        <v>77</v>
      </c>
      <c r="AY1015" s="155" t="s">
        <v>175</v>
      </c>
    </row>
    <row r="1016" spans="2:51" s="12" customFormat="1">
      <c r="B1016" s="154"/>
      <c r="D1016" s="145" t="s">
        <v>252</v>
      </c>
      <c r="E1016" s="155" t="s">
        <v>1</v>
      </c>
      <c r="F1016" s="156" t="s">
        <v>1558</v>
      </c>
      <c r="H1016" s="157">
        <v>8</v>
      </c>
      <c r="I1016" s="158"/>
      <c r="L1016" s="154"/>
      <c r="M1016" s="159"/>
      <c r="T1016" s="160"/>
      <c r="AT1016" s="155" t="s">
        <v>252</v>
      </c>
      <c r="AU1016" s="155" t="s">
        <v>87</v>
      </c>
      <c r="AV1016" s="12" t="s">
        <v>87</v>
      </c>
      <c r="AW1016" s="12" t="s">
        <v>32</v>
      </c>
      <c r="AX1016" s="12" t="s">
        <v>77</v>
      </c>
      <c r="AY1016" s="155" t="s">
        <v>175</v>
      </c>
    </row>
    <row r="1017" spans="2:51" s="12" customFormat="1">
      <c r="B1017" s="154"/>
      <c r="D1017" s="145" t="s">
        <v>252</v>
      </c>
      <c r="E1017" s="155" t="s">
        <v>1</v>
      </c>
      <c r="F1017" s="156" t="s">
        <v>1559</v>
      </c>
      <c r="H1017" s="157">
        <v>6.65</v>
      </c>
      <c r="I1017" s="158"/>
      <c r="L1017" s="154"/>
      <c r="M1017" s="159"/>
      <c r="T1017" s="160"/>
      <c r="AT1017" s="155" t="s">
        <v>252</v>
      </c>
      <c r="AU1017" s="155" t="s">
        <v>87</v>
      </c>
      <c r="AV1017" s="12" t="s">
        <v>87</v>
      </c>
      <c r="AW1017" s="12" t="s">
        <v>32</v>
      </c>
      <c r="AX1017" s="12" t="s">
        <v>77</v>
      </c>
      <c r="AY1017" s="155" t="s">
        <v>175</v>
      </c>
    </row>
    <row r="1018" spans="2:51" s="12" customFormat="1">
      <c r="B1018" s="154"/>
      <c r="D1018" s="145" t="s">
        <v>252</v>
      </c>
      <c r="E1018" s="155" t="s">
        <v>1</v>
      </c>
      <c r="F1018" s="156" t="s">
        <v>1560</v>
      </c>
      <c r="H1018" s="157">
        <v>9.1999999999999993</v>
      </c>
      <c r="I1018" s="158"/>
      <c r="L1018" s="154"/>
      <c r="M1018" s="159"/>
      <c r="T1018" s="160"/>
      <c r="AT1018" s="155" t="s">
        <v>252</v>
      </c>
      <c r="AU1018" s="155" t="s">
        <v>87</v>
      </c>
      <c r="AV1018" s="12" t="s">
        <v>87</v>
      </c>
      <c r="AW1018" s="12" t="s">
        <v>32</v>
      </c>
      <c r="AX1018" s="12" t="s">
        <v>77</v>
      </c>
      <c r="AY1018" s="155" t="s">
        <v>175</v>
      </c>
    </row>
    <row r="1019" spans="2:51" s="12" customFormat="1">
      <c r="B1019" s="154"/>
      <c r="D1019" s="145" t="s">
        <v>252</v>
      </c>
      <c r="E1019" s="155" t="s">
        <v>1</v>
      </c>
      <c r="F1019" s="156" t="s">
        <v>1561</v>
      </c>
      <c r="H1019" s="157">
        <v>11</v>
      </c>
      <c r="I1019" s="158"/>
      <c r="L1019" s="154"/>
      <c r="M1019" s="159"/>
      <c r="T1019" s="160"/>
      <c r="AT1019" s="155" t="s">
        <v>252</v>
      </c>
      <c r="AU1019" s="155" t="s">
        <v>87</v>
      </c>
      <c r="AV1019" s="12" t="s">
        <v>87</v>
      </c>
      <c r="AW1019" s="12" t="s">
        <v>32</v>
      </c>
      <c r="AX1019" s="12" t="s">
        <v>77</v>
      </c>
      <c r="AY1019" s="155" t="s">
        <v>175</v>
      </c>
    </row>
    <row r="1020" spans="2:51" s="12" customFormat="1">
      <c r="B1020" s="154"/>
      <c r="D1020" s="145" t="s">
        <v>252</v>
      </c>
      <c r="E1020" s="155" t="s">
        <v>1</v>
      </c>
      <c r="F1020" s="156" t="s">
        <v>1562</v>
      </c>
      <c r="H1020" s="157">
        <v>8.8000000000000007</v>
      </c>
      <c r="I1020" s="158"/>
      <c r="L1020" s="154"/>
      <c r="M1020" s="159"/>
      <c r="T1020" s="160"/>
      <c r="AT1020" s="155" t="s">
        <v>252</v>
      </c>
      <c r="AU1020" s="155" t="s">
        <v>87</v>
      </c>
      <c r="AV1020" s="12" t="s">
        <v>87</v>
      </c>
      <c r="AW1020" s="12" t="s">
        <v>32</v>
      </c>
      <c r="AX1020" s="12" t="s">
        <v>77</v>
      </c>
      <c r="AY1020" s="155" t="s">
        <v>175</v>
      </c>
    </row>
    <row r="1021" spans="2:51" s="12" customFormat="1">
      <c r="B1021" s="154"/>
      <c r="D1021" s="145" t="s">
        <v>252</v>
      </c>
      <c r="E1021" s="155" t="s">
        <v>1</v>
      </c>
      <c r="F1021" s="156" t="s">
        <v>1563</v>
      </c>
      <c r="H1021" s="157">
        <v>8</v>
      </c>
      <c r="I1021" s="158"/>
      <c r="L1021" s="154"/>
      <c r="M1021" s="159"/>
      <c r="T1021" s="160"/>
      <c r="AT1021" s="155" t="s">
        <v>252</v>
      </c>
      <c r="AU1021" s="155" t="s">
        <v>87</v>
      </c>
      <c r="AV1021" s="12" t="s">
        <v>87</v>
      </c>
      <c r="AW1021" s="12" t="s">
        <v>32</v>
      </c>
      <c r="AX1021" s="12" t="s">
        <v>77</v>
      </c>
      <c r="AY1021" s="155" t="s">
        <v>175</v>
      </c>
    </row>
    <row r="1022" spans="2:51" s="12" customFormat="1">
      <c r="B1022" s="154"/>
      <c r="D1022" s="145" t="s">
        <v>252</v>
      </c>
      <c r="E1022" s="155" t="s">
        <v>1</v>
      </c>
      <c r="F1022" s="156" t="s">
        <v>1564</v>
      </c>
      <c r="H1022" s="157">
        <v>5.9</v>
      </c>
      <c r="I1022" s="158"/>
      <c r="L1022" s="154"/>
      <c r="M1022" s="159"/>
      <c r="T1022" s="160"/>
      <c r="AT1022" s="155" t="s">
        <v>252</v>
      </c>
      <c r="AU1022" s="155" t="s">
        <v>87</v>
      </c>
      <c r="AV1022" s="12" t="s">
        <v>87</v>
      </c>
      <c r="AW1022" s="12" t="s">
        <v>32</v>
      </c>
      <c r="AX1022" s="12" t="s">
        <v>77</v>
      </c>
      <c r="AY1022" s="155" t="s">
        <v>175</v>
      </c>
    </row>
    <row r="1023" spans="2:51" s="12" customFormat="1">
      <c r="B1023" s="154"/>
      <c r="D1023" s="145" t="s">
        <v>252</v>
      </c>
      <c r="E1023" s="155" t="s">
        <v>1</v>
      </c>
      <c r="F1023" s="156" t="s">
        <v>1565</v>
      </c>
      <c r="H1023" s="157">
        <v>7.4</v>
      </c>
      <c r="I1023" s="158"/>
      <c r="L1023" s="154"/>
      <c r="M1023" s="159"/>
      <c r="T1023" s="160"/>
      <c r="AT1023" s="155" t="s">
        <v>252</v>
      </c>
      <c r="AU1023" s="155" t="s">
        <v>87</v>
      </c>
      <c r="AV1023" s="12" t="s">
        <v>87</v>
      </c>
      <c r="AW1023" s="12" t="s">
        <v>32</v>
      </c>
      <c r="AX1023" s="12" t="s">
        <v>77</v>
      </c>
      <c r="AY1023" s="155" t="s">
        <v>175</v>
      </c>
    </row>
    <row r="1024" spans="2:51" s="15" customFormat="1">
      <c r="B1024" s="176"/>
      <c r="D1024" s="145" t="s">
        <v>252</v>
      </c>
      <c r="E1024" s="177" t="s">
        <v>1</v>
      </c>
      <c r="F1024" s="178" t="s">
        <v>339</v>
      </c>
      <c r="H1024" s="179">
        <v>430.8</v>
      </c>
      <c r="I1024" s="180"/>
      <c r="L1024" s="176"/>
      <c r="M1024" s="181"/>
      <c r="T1024" s="182"/>
      <c r="AT1024" s="177" t="s">
        <v>252</v>
      </c>
      <c r="AU1024" s="177" t="s">
        <v>87</v>
      </c>
      <c r="AV1024" s="15" t="s">
        <v>187</v>
      </c>
      <c r="AW1024" s="15" t="s">
        <v>32</v>
      </c>
      <c r="AX1024" s="15" t="s">
        <v>77</v>
      </c>
      <c r="AY1024" s="177" t="s">
        <v>175</v>
      </c>
    </row>
    <row r="1025" spans="2:51" s="14" customFormat="1">
      <c r="B1025" s="170"/>
      <c r="D1025" s="145" t="s">
        <v>252</v>
      </c>
      <c r="E1025" s="171" t="s">
        <v>1</v>
      </c>
      <c r="F1025" s="172" t="s">
        <v>566</v>
      </c>
      <c r="H1025" s="171" t="s">
        <v>1</v>
      </c>
      <c r="I1025" s="173"/>
      <c r="L1025" s="170"/>
      <c r="M1025" s="174"/>
      <c r="T1025" s="175"/>
      <c r="AT1025" s="171" t="s">
        <v>252</v>
      </c>
      <c r="AU1025" s="171" t="s">
        <v>87</v>
      </c>
      <c r="AV1025" s="14" t="s">
        <v>85</v>
      </c>
      <c r="AW1025" s="14" t="s">
        <v>32</v>
      </c>
      <c r="AX1025" s="14" t="s">
        <v>77</v>
      </c>
      <c r="AY1025" s="171" t="s">
        <v>175</v>
      </c>
    </row>
    <row r="1026" spans="2:51" s="12" customFormat="1">
      <c r="B1026" s="154"/>
      <c r="D1026" s="145" t="s">
        <v>252</v>
      </c>
      <c r="E1026" s="155" t="s">
        <v>1</v>
      </c>
      <c r="F1026" s="156" t="s">
        <v>1566</v>
      </c>
      <c r="H1026" s="157">
        <v>29.07</v>
      </c>
      <c r="I1026" s="158"/>
      <c r="L1026" s="154"/>
      <c r="M1026" s="159"/>
      <c r="T1026" s="160"/>
      <c r="AT1026" s="155" t="s">
        <v>252</v>
      </c>
      <c r="AU1026" s="155" t="s">
        <v>87</v>
      </c>
      <c r="AV1026" s="12" t="s">
        <v>87</v>
      </c>
      <c r="AW1026" s="12" t="s">
        <v>32</v>
      </c>
      <c r="AX1026" s="12" t="s">
        <v>77</v>
      </c>
      <c r="AY1026" s="155" t="s">
        <v>175</v>
      </c>
    </row>
    <row r="1027" spans="2:51" s="12" customFormat="1">
      <c r="B1027" s="154"/>
      <c r="D1027" s="145" t="s">
        <v>252</v>
      </c>
      <c r="E1027" s="155" t="s">
        <v>1</v>
      </c>
      <c r="F1027" s="156" t="s">
        <v>1567</v>
      </c>
      <c r="H1027" s="157">
        <v>9.6999999999999993</v>
      </c>
      <c r="I1027" s="158"/>
      <c r="L1027" s="154"/>
      <c r="M1027" s="159"/>
      <c r="T1027" s="160"/>
      <c r="AT1027" s="155" t="s">
        <v>252</v>
      </c>
      <c r="AU1027" s="155" t="s">
        <v>87</v>
      </c>
      <c r="AV1027" s="12" t="s">
        <v>87</v>
      </c>
      <c r="AW1027" s="12" t="s">
        <v>32</v>
      </c>
      <c r="AX1027" s="12" t="s">
        <v>77</v>
      </c>
      <c r="AY1027" s="155" t="s">
        <v>175</v>
      </c>
    </row>
    <row r="1028" spans="2:51" s="12" customFormat="1">
      <c r="B1028" s="154"/>
      <c r="D1028" s="145" t="s">
        <v>252</v>
      </c>
      <c r="E1028" s="155" t="s">
        <v>1</v>
      </c>
      <c r="F1028" s="156" t="s">
        <v>1568</v>
      </c>
      <c r="H1028" s="157">
        <v>32.799999999999997</v>
      </c>
      <c r="I1028" s="158"/>
      <c r="L1028" s="154"/>
      <c r="M1028" s="159"/>
      <c r="T1028" s="160"/>
      <c r="AT1028" s="155" t="s">
        <v>252</v>
      </c>
      <c r="AU1028" s="155" t="s">
        <v>87</v>
      </c>
      <c r="AV1028" s="12" t="s">
        <v>87</v>
      </c>
      <c r="AW1028" s="12" t="s">
        <v>32</v>
      </c>
      <c r="AX1028" s="12" t="s">
        <v>77</v>
      </c>
      <c r="AY1028" s="155" t="s">
        <v>175</v>
      </c>
    </row>
    <row r="1029" spans="2:51" s="12" customFormat="1">
      <c r="B1029" s="154"/>
      <c r="D1029" s="145" t="s">
        <v>252</v>
      </c>
      <c r="E1029" s="155" t="s">
        <v>1</v>
      </c>
      <c r="F1029" s="156" t="s">
        <v>1569</v>
      </c>
      <c r="H1029" s="157">
        <v>18.8</v>
      </c>
      <c r="I1029" s="158"/>
      <c r="L1029" s="154"/>
      <c r="M1029" s="159"/>
      <c r="T1029" s="160"/>
      <c r="AT1029" s="155" t="s">
        <v>252</v>
      </c>
      <c r="AU1029" s="155" t="s">
        <v>87</v>
      </c>
      <c r="AV1029" s="12" t="s">
        <v>87</v>
      </c>
      <c r="AW1029" s="12" t="s">
        <v>32</v>
      </c>
      <c r="AX1029" s="12" t="s">
        <v>77</v>
      </c>
      <c r="AY1029" s="155" t="s">
        <v>175</v>
      </c>
    </row>
    <row r="1030" spans="2:51" s="12" customFormat="1">
      <c r="B1030" s="154"/>
      <c r="D1030" s="145" t="s">
        <v>252</v>
      </c>
      <c r="E1030" s="155" t="s">
        <v>1</v>
      </c>
      <c r="F1030" s="156" t="s">
        <v>1570</v>
      </c>
      <c r="H1030" s="157">
        <v>47</v>
      </c>
      <c r="I1030" s="158"/>
      <c r="L1030" s="154"/>
      <c r="M1030" s="159"/>
      <c r="T1030" s="160"/>
      <c r="AT1030" s="155" t="s">
        <v>252</v>
      </c>
      <c r="AU1030" s="155" t="s">
        <v>87</v>
      </c>
      <c r="AV1030" s="12" t="s">
        <v>87</v>
      </c>
      <c r="AW1030" s="12" t="s">
        <v>32</v>
      </c>
      <c r="AX1030" s="12" t="s">
        <v>77</v>
      </c>
      <c r="AY1030" s="155" t="s">
        <v>175</v>
      </c>
    </row>
    <row r="1031" spans="2:51" s="12" customFormat="1">
      <c r="B1031" s="154"/>
      <c r="D1031" s="145" t="s">
        <v>252</v>
      </c>
      <c r="E1031" s="155" t="s">
        <v>1</v>
      </c>
      <c r="F1031" s="156" t="s">
        <v>1571</v>
      </c>
      <c r="H1031" s="157">
        <v>16.8</v>
      </c>
      <c r="I1031" s="158"/>
      <c r="L1031" s="154"/>
      <c r="M1031" s="159"/>
      <c r="T1031" s="160"/>
      <c r="AT1031" s="155" t="s">
        <v>252</v>
      </c>
      <c r="AU1031" s="155" t="s">
        <v>87</v>
      </c>
      <c r="AV1031" s="12" t="s">
        <v>87</v>
      </c>
      <c r="AW1031" s="12" t="s">
        <v>32</v>
      </c>
      <c r="AX1031" s="12" t="s">
        <v>77</v>
      </c>
      <c r="AY1031" s="155" t="s">
        <v>175</v>
      </c>
    </row>
    <row r="1032" spans="2:51" s="12" customFormat="1">
      <c r="B1032" s="154"/>
      <c r="D1032" s="145" t="s">
        <v>252</v>
      </c>
      <c r="E1032" s="155" t="s">
        <v>1</v>
      </c>
      <c r="F1032" s="156" t="s">
        <v>1572</v>
      </c>
      <c r="H1032" s="157">
        <v>10.6</v>
      </c>
      <c r="I1032" s="158"/>
      <c r="L1032" s="154"/>
      <c r="M1032" s="159"/>
      <c r="T1032" s="160"/>
      <c r="AT1032" s="155" t="s">
        <v>252</v>
      </c>
      <c r="AU1032" s="155" t="s">
        <v>87</v>
      </c>
      <c r="AV1032" s="12" t="s">
        <v>87</v>
      </c>
      <c r="AW1032" s="12" t="s">
        <v>32</v>
      </c>
      <c r="AX1032" s="12" t="s">
        <v>77</v>
      </c>
      <c r="AY1032" s="155" t="s">
        <v>175</v>
      </c>
    </row>
    <row r="1033" spans="2:51" s="12" customFormat="1">
      <c r="B1033" s="154"/>
      <c r="D1033" s="145" t="s">
        <v>252</v>
      </c>
      <c r="E1033" s="155" t="s">
        <v>1</v>
      </c>
      <c r="F1033" s="156" t="s">
        <v>1573</v>
      </c>
      <c r="H1033" s="157">
        <v>9.1999999999999993</v>
      </c>
      <c r="I1033" s="158"/>
      <c r="L1033" s="154"/>
      <c r="M1033" s="159"/>
      <c r="T1033" s="160"/>
      <c r="AT1033" s="155" t="s">
        <v>252</v>
      </c>
      <c r="AU1033" s="155" t="s">
        <v>87</v>
      </c>
      <c r="AV1033" s="12" t="s">
        <v>87</v>
      </c>
      <c r="AW1033" s="12" t="s">
        <v>32</v>
      </c>
      <c r="AX1033" s="12" t="s">
        <v>77</v>
      </c>
      <c r="AY1033" s="155" t="s">
        <v>175</v>
      </c>
    </row>
    <row r="1034" spans="2:51" s="12" customFormat="1">
      <c r="B1034" s="154"/>
      <c r="D1034" s="145" t="s">
        <v>252</v>
      </c>
      <c r="E1034" s="155" t="s">
        <v>1</v>
      </c>
      <c r="F1034" s="156" t="s">
        <v>1574</v>
      </c>
      <c r="H1034" s="157">
        <v>8.4</v>
      </c>
      <c r="I1034" s="158"/>
      <c r="L1034" s="154"/>
      <c r="M1034" s="159"/>
      <c r="T1034" s="160"/>
      <c r="AT1034" s="155" t="s">
        <v>252</v>
      </c>
      <c r="AU1034" s="155" t="s">
        <v>87</v>
      </c>
      <c r="AV1034" s="12" t="s">
        <v>87</v>
      </c>
      <c r="AW1034" s="12" t="s">
        <v>32</v>
      </c>
      <c r="AX1034" s="12" t="s">
        <v>77</v>
      </c>
      <c r="AY1034" s="155" t="s">
        <v>175</v>
      </c>
    </row>
    <row r="1035" spans="2:51" s="12" customFormat="1">
      <c r="B1035" s="154"/>
      <c r="D1035" s="145" t="s">
        <v>252</v>
      </c>
      <c r="E1035" s="155" t="s">
        <v>1</v>
      </c>
      <c r="F1035" s="156" t="s">
        <v>1575</v>
      </c>
      <c r="H1035" s="157">
        <v>8.1999999999999993</v>
      </c>
      <c r="I1035" s="158"/>
      <c r="L1035" s="154"/>
      <c r="M1035" s="159"/>
      <c r="T1035" s="160"/>
      <c r="AT1035" s="155" t="s">
        <v>252</v>
      </c>
      <c r="AU1035" s="155" t="s">
        <v>87</v>
      </c>
      <c r="AV1035" s="12" t="s">
        <v>87</v>
      </c>
      <c r="AW1035" s="12" t="s">
        <v>32</v>
      </c>
      <c r="AX1035" s="12" t="s">
        <v>77</v>
      </c>
      <c r="AY1035" s="155" t="s">
        <v>175</v>
      </c>
    </row>
    <row r="1036" spans="2:51" s="12" customFormat="1">
      <c r="B1036" s="154"/>
      <c r="D1036" s="145" t="s">
        <v>252</v>
      </c>
      <c r="E1036" s="155" t="s">
        <v>1</v>
      </c>
      <c r="F1036" s="156" t="s">
        <v>1576</v>
      </c>
      <c r="H1036" s="157">
        <v>18.600000000000001</v>
      </c>
      <c r="I1036" s="158"/>
      <c r="L1036" s="154"/>
      <c r="M1036" s="159"/>
      <c r="T1036" s="160"/>
      <c r="AT1036" s="155" t="s">
        <v>252</v>
      </c>
      <c r="AU1036" s="155" t="s">
        <v>87</v>
      </c>
      <c r="AV1036" s="12" t="s">
        <v>87</v>
      </c>
      <c r="AW1036" s="12" t="s">
        <v>32</v>
      </c>
      <c r="AX1036" s="12" t="s">
        <v>77</v>
      </c>
      <c r="AY1036" s="155" t="s">
        <v>175</v>
      </c>
    </row>
    <row r="1037" spans="2:51" s="12" customFormat="1">
      <c r="B1037" s="154"/>
      <c r="D1037" s="145" t="s">
        <v>252</v>
      </c>
      <c r="E1037" s="155" t="s">
        <v>1</v>
      </c>
      <c r="F1037" s="156" t="s">
        <v>1577</v>
      </c>
      <c r="H1037" s="157">
        <v>17.8</v>
      </c>
      <c r="I1037" s="158"/>
      <c r="L1037" s="154"/>
      <c r="M1037" s="159"/>
      <c r="T1037" s="160"/>
      <c r="AT1037" s="155" t="s">
        <v>252</v>
      </c>
      <c r="AU1037" s="155" t="s">
        <v>87</v>
      </c>
      <c r="AV1037" s="12" t="s">
        <v>87</v>
      </c>
      <c r="AW1037" s="12" t="s">
        <v>32</v>
      </c>
      <c r="AX1037" s="12" t="s">
        <v>77</v>
      </c>
      <c r="AY1037" s="155" t="s">
        <v>175</v>
      </c>
    </row>
    <row r="1038" spans="2:51" s="12" customFormat="1">
      <c r="B1038" s="154"/>
      <c r="D1038" s="145" t="s">
        <v>252</v>
      </c>
      <c r="E1038" s="155" t="s">
        <v>1</v>
      </c>
      <c r="F1038" s="156" t="s">
        <v>1578</v>
      </c>
      <c r="H1038" s="157">
        <v>46.95</v>
      </c>
      <c r="I1038" s="158"/>
      <c r="L1038" s="154"/>
      <c r="M1038" s="159"/>
      <c r="T1038" s="160"/>
      <c r="AT1038" s="155" t="s">
        <v>252</v>
      </c>
      <c r="AU1038" s="155" t="s">
        <v>87</v>
      </c>
      <c r="AV1038" s="12" t="s">
        <v>87</v>
      </c>
      <c r="AW1038" s="12" t="s">
        <v>32</v>
      </c>
      <c r="AX1038" s="12" t="s">
        <v>77</v>
      </c>
      <c r="AY1038" s="155" t="s">
        <v>175</v>
      </c>
    </row>
    <row r="1039" spans="2:51" s="12" customFormat="1">
      <c r="B1039" s="154"/>
      <c r="D1039" s="145" t="s">
        <v>252</v>
      </c>
      <c r="E1039" s="155" t="s">
        <v>1</v>
      </c>
      <c r="F1039" s="156" t="s">
        <v>1579</v>
      </c>
      <c r="H1039" s="157">
        <v>17</v>
      </c>
      <c r="I1039" s="158"/>
      <c r="L1039" s="154"/>
      <c r="M1039" s="159"/>
      <c r="T1039" s="160"/>
      <c r="AT1039" s="155" t="s">
        <v>252</v>
      </c>
      <c r="AU1039" s="155" t="s">
        <v>87</v>
      </c>
      <c r="AV1039" s="12" t="s">
        <v>87</v>
      </c>
      <c r="AW1039" s="12" t="s">
        <v>32</v>
      </c>
      <c r="AX1039" s="12" t="s">
        <v>77</v>
      </c>
      <c r="AY1039" s="155" t="s">
        <v>175</v>
      </c>
    </row>
    <row r="1040" spans="2:51" s="12" customFormat="1">
      <c r="B1040" s="154"/>
      <c r="D1040" s="145" t="s">
        <v>252</v>
      </c>
      <c r="E1040" s="155" t="s">
        <v>1</v>
      </c>
      <c r="F1040" s="156" t="s">
        <v>1580</v>
      </c>
      <c r="H1040" s="157">
        <v>8.1999999999999993</v>
      </c>
      <c r="I1040" s="158"/>
      <c r="L1040" s="154"/>
      <c r="M1040" s="159"/>
      <c r="T1040" s="160"/>
      <c r="AT1040" s="155" t="s">
        <v>252</v>
      </c>
      <c r="AU1040" s="155" t="s">
        <v>87</v>
      </c>
      <c r="AV1040" s="12" t="s">
        <v>87</v>
      </c>
      <c r="AW1040" s="12" t="s">
        <v>32</v>
      </c>
      <c r="AX1040" s="12" t="s">
        <v>77</v>
      </c>
      <c r="AY1040" s="155" t="s">
        <v>175</v>
      </c>
    </row>
    <row r="1041" spans="2:65" s="12" customFormat="1">
      <c r="B1041" s="154"/>
      <c r="D1041" s="145" t="s">
        <v>252</v>
      </c>
      <c r="E1041" s="155" t="s">
        <v>1</v>
      </c>
      <c r="F1041" s="156" t="s">
        <v>1581</v>
      </c>
      <c r="H1041" s="157">
        <v>6.65</v>
      </c>
      <c r="I1041" s="158"/>
      <c r="L1041" s="154"/>
      <c r="M1041" s="159"/>
      <c r="T1041" s="160"/>
      <c r="AT1041" s="155" t="s">
        <v>252</v>
      </c>
      <c r="AU1041" s="155" t="s">
        <v>87</v>
      </c>
      <c r="AV1041" s="12" t="s">
        <v>87</v>
      </c>
      <c r="AW1041" s="12" t="s">
        <v>32</v>
      </c>
      <c r="AX1041" s="12" t="s">
        <v>77</v>
      </c>
      <c r="AY1041" s="155" t="s">
        <v>175</v>
      </c>
    </row>
    <row r="1042" spans="2:65" s="12" customFormat="1">
      <c r="B1042" s="154"/>
      <c r="D1042" s="145" t="s">
        <v>252</v>
      </c>
      <c r="E1042" s="155" t="s">
        <v>1</v>
      </c>
      <c r="F1042" s="156" t="s">
        <v>1582</v>
      </c>
      <c r="H1042" s="157">
        <v>20.2</v>
      </c>
      <c r="I1042" s="158"/>
      <c r="L1042" s="154"/>
      <c r="M1042" s="159"/>
      <c r="T1042" s="160"/>
      <c r="AT1042" s="155" t="s">
        <v>252</v>
      </c>
      <c r="AU1042" s="155" t="s">
        <v>87</v>
      </c>
      <c r="AV1042" s="12" t="s">
        <v>87</v>
      </c>
      <c r="AW1042" s="12" t="s">
        <v>32</v>
      </c>
      <c r="AX1042" s="12" t="s">
        <v>77</v>
      </c>
      <c r="AY1042" s="155" t="s">
        <v>175</v>
      </c>
    </row>
    <row r="1043" spans="2:65" s="12" customFormat="1">
      <c r="B1043" s="154"/>
      <c r="D1043" s="145" t="s">
        <v>252</v>
      </c>
      <c r="E1043" s="155" t="s">
        <v>1</v>
      </c>
      <c r="F1043" s="156" t="s">
        <v>1583</v>
      </c>
      <c r="H1043" s="157">
        <v>11.05</v>
      </c>
      <c r="I1043" s="158"/>
      <c r="L1043" s="154"/>
      <c r="M1043" s="159"/>
      <c r="T1043" s="160"/>
      <c r="AT1043" s="155" t="s">
        <v>252</v>
      </c>
      <c r="AU1043" s="155" t="s">
        <v>87</v>
      </c>
      <c r="AV1043" s="12" t="s">
        <v>87</v>
      </c>
      <c r="AW1043" s="12" t="s">
        <v>32</v>
      </c>
      <c r="AX1043" s="12" t="s">
        <v>77</v>
      </c>
      <c r="AY1043" s="155" t="s">
        <v>175</v>
      </c>
    </row>
    <row r="1044" spans="2:65" s="12" customFormat="1">
      <c r="B1044" s="154"/>
      <c r="D1044" s="145" t="s">
        <v>252</v>
      </c>
      <c r="E1044" s="155" t="s">
        <v>1</v>
      </c>
      <c r="F1044" s="156" t="s">
        <v>1584</v>
      </c>
      <c r="H1044" s="157">
        <v>9.6</v>
      </c>
      <c r="I1044" s="158"/>
      <c r="L1044" s="154"/>
      <c r="M1044" s="159"/>
      <c r="T1044" s="160"/>
      <c r="AT1044" s="155" t="s">
        <v>252</v>
      </c>
      <c r="AU1044" s="155" t="s">
        <v>87</v>
      </c>
      <c r="AV1044" s="12" t="s">
        <v>87</v>
      </c>
      <c r="AW1044" s="12" t="s">
        <v>32</v>
      </c>
      <c r="AX1044" s="12" t="s">
        <v>77</v>
      </c>
      <c r="AY1044" s="155" t="s">
        <v>175</v>
      </c>
    </row>
    <row r="1045" spans="2:65" s="12" customFormat="1">
      <c r="B1045" s="154"/>
      <c r="D1045" s="145" t="s">
        <v>252</v>
      </c>
      <c r="E1045" s="155" t="s">
        <v>1</v>
      </c>
      <c r="F1045" s="156" t="s">
        <v>1585</v>
      </c>
      <c r="H1045" s="157">
        <v>4.7</v>
      </c>
      <c r="I1045" s="158"/>
      <c r="L1045" s="154"/>
      <c r="M1045" s="159"/>
      <c r="T1045" s="160"/>
      <c r="AT1045" s="155" t="s">
        <v>252</v>
      </c>
      <c r="AU1045" s="155" t="s">
        <v>87</v>
      </c>
      <c r="AV1045" s="12" t="s">
        <v>87</v>
      </c>
      <c r="AW1045" s="12" t="s">
        <v>32</v>
      </c>
      <c r="AX1045" s="12" t="s">
        <v>77</v>
      </c>
      <c r="AY1045" s="155" t="s">
        <v>175</v>
      </c>
    </row>
    <row r="1046" spans="2:65" s="15" customFormat="1">
      <c r="B1046" s="176"/>
      <c r="D1046" s="145" t="s">
        <v>252</v>
      </c>
      <c r="E1046" s="177" t="s">
        <v>1</v>
      </c>
      <c r="F1046" s="178" t="s">
        <v>339</v>
      </c>
      <c r="H1046" s="179">
        <v>351.32</v>
      </c>
      <c r="I1046" s="180"/>
      <c r="L1046" s="176"/>
      <c r="M1046" s="181"/>
      <c r="T1046" s="182"/>
      <c r="AT1046" s="177" t="s">
        <v>252</v>
      </c>
      <c r="AU1046" s="177" t="s">
        <v>87</v>
      </c>
      <c r="AV1046" s="15" t="s">
        <v>187</v>
      </c>
      <c r="AW1046" s="15" t="s">
        <v>32</v>
      </c>
      <c r="AX1046" s="15" t="s">
        <v>77</v>
      </c>
      <c r="AY1046" s="177" t="s">
        <v>175</v>
      </c>
    </row>
    <row r="1047" spans="2:65" s="13" customFormat="1">
      <c r="B1047" s="163"/>
      <c r="D1047" s="145" t="s">
        <v>252</v>
      </c>
      <c r="E1047" s="164" t="s">
        <v>1</v>
      </c>
      <c r="F1047" s="165" t="s">
        <v>294</v>
      </c>
      <c r="H1047" s="166">
        <v>782.12</v>
      </c>
      <c r="I1047" s="167"/>
      <c r="L1047" s="163"/>
      <c r="M1047" s="168"/>
      <c r="T1047" s="169"/>
      <c r="AT1047" s="164" t="s">
        <v>252</v>
      </c>
      <c r="AU1047" s="164" t="s">
        <v>87</v>
      </c>
      <c r="AV1047" s="13" t="s">
        <v>193</v>
      </c>
      <c r="AW1047" s="13" t="s">
        <v>32</v>
      </c>
      <c r="AX1047" s="13" t="s">
        <v>85</v>
      </c>
      <c r="AY1047" s="164" t="s">
        <v>175</v>
      </c>
    </row>
    <row r="1048" spans="2:65" s="1" customFormat="1" ht="16.5" customHeight="1">
      <c r="B1048" s="32"/>
      <c r="C1048" s="184" t="s">
        <v>1586</v>
      </c>
      <c r="D1048" s="184" t="s">
        <v>1046</v>
      </c>
      <c r="E1048" s="185" t="s">
        <v>1587</v>
      </c>
      <c r="F1048" s="186" t="s">
        <v>1588</v>
      </c>
      <c r="G1048" s="187" t="s">
        <v>318</v>
      </c>
      <c r="H1048" s="188">
        <v>821.226</v>
      </c>
      <c r="I1048" s="189"/>
      <c r="J1048" s="190">
        <f>ROUND(I1048*H1048,2)</f>
        <v>0</v>
      </c>
      <c r="K1048" s="186" t="s">
        <v>1</v>
      </c>
      <c r="L1048" s="191"/>
      <c r="M1048" s="192" t="s">
        <v>1</v>
      </c>
      <c r="N1048" s="193" t="s">
        <v>42</v>
      </c>
      <c r="P1048" s="141">
        <f>O1048*H1048</f>
        <v>0</v>
      </c>
      <c r="Q1048" s="141">
        <v>5.0000000000000002E-5</v>
      </c>
      <c r="R1048" s="141">
        <f>Q1048*H1048</f>
        <v>4.1061300000000002E-2</v>
      </c>
      <c r="S1048" s="141">
        <v>0</v>
      </c>
      <c r="T1048" s="142">
        <f>S1048*H1048</f>
        <v>0</v>
      </c>
      <c r="AR1048" s="143" t="s">
        <v>604</v>
      </c>
      <c r="AT1048" s="143" t="s">
        <v>1046</v>
      </c>
      <c r="AU1048" s="143" t="s">
        <v>87</v>
      </c>
      <c r="AY1048" s="17" t="s">
        <v>175</v>
      </c>
      <c r="BE1048" s="144">
        <f>IF(N1048="základní",J1048,0)</f>
        <v>0</v>
      </c>
      <c r="BF1048" s="144">
        <f>IF(N1048="snížená",J1048,0)</f>
        <v>0</v>
      </c>
      <c r="BG1048" s="144">
        <f>IF(N1048="zákl. přenesená",J1048,0)</f>
        <v>0</v>
      </c>
      <c r="BH1048" s="144">
        <f>IF(N1048="sníž. přenesená",J1048,0)</f>
        <v>0</v>
      </c>
      <c r="BI1048" s="144">
        <f>IF(N1048="nulová",J1048,0)</f>
        <v>0</v>
      </c>
      <c r="BJ1048" s="17" t="s">
        <v>85</v>
      </c>
      <c r="BK1048" s="144">
        <f>ROUND(I1048*H1048,2)</f>
        <v>0</v>
      </c>
      <c r="BL1048" s="17" t="s">
        <v>129</v>
      </c>
      <c r="BM1048" s="143" t="s">
        <v>1589</v>
      </c>
    </row>
    <row r="1049" spans="2:65" s="12" customFormat="1">
      <c r="B1049" s="154"/>
      <c r="D1049" s="145" t="s">
        <v>252</v>
      </c>
      <c r="F1049" s="156" t="s">
        <v>1590</v>
      </c>
      <c r="H1049" s="157">
        <v>821.226</v>
      </c>
      <c r="I1049" s="158"/>
      <c r="L1049" s="154"/>
      <c r="M1049" s="159"/>
      <c r="T1049" s="160"/>
      <c r="AT1049" s="155" t="s">
        <v>252</v>
      </c>
      <c r="AU1049" s="155" t="s">
        <v>87</v>
      </c>
      <c r="AV1049" s="12" t="s">
        <v>87</v>
      </c>
      <c r="AW1049" s="12" t="s">
        <v>4</v>
      </c>
      <c r="AX1049" s="12" t="s">
        <v>85</v>
      </c>
      <c r="AY1049" s="155" t="s">
        <v>175</v>
      </c>
    </row>
    <row r="1050" spans="2:65" s="1" customFormat="1" ht="16.5" customHeight="1">
      <c r="B1050" s="32"/>
      <c r="C1050" s="132" t="s">
        <v>1591</v>
      </c>
      <c r="D1050" s="132" t="s">
        <v>178</v>
      </c>
      <c r="E1050" s="133" t="s">
        <v>1592</v>
      </c>
      <c r="F1050" s="134" t="s">
        <v>1593</v>
      </c>
      <c r="G1050" s="135" t="s">
        <v>200</v>
      </c>
      <c r="H1050" s="136">
        <v>144.06</v>
      </c>
      <c r="I1050" s="137"/>
      <c r="J1050" s="138">
        <f>ROUND(I1050*H1050,2)</f>
        <v>0</v>
      </c>
      <c r="K1050" s="134" t="s">
        <v>250</v>
      </c>
      <c r="L1050" s="32"/>
      <c r="M1050" s="139" t="s">
        <v>1</v>
      </c>
      <c r="N1050" s="140" t="s">
        <v>42</v>
      </c>
      <c r="P1050" s="141">
        <f>O1050*H1050</f>
        <v>0</v>
      </c>
      <c r="Q1050" s="141">
        <v>6.0000000000000001E-3</v>
      </c>
      <c r="R1050" s="141">
        <f>Q1050*H1050</f>
        <v>0.86436000000000002</v>
      </c>
      <c r="S1050" s="141">
        <v>0</v>
      </c>
      <c r="T1050" s="142">
        <f>S1050*H1050</f>
        <v>0</v>
      </c>
      <c r="AR1050" s="143" t="s">
        <v>129</v>
      </c>
      <c r="AT1050" s="143" t="s">
        <v>178</v>
      </c>
      <c r="AU1050" s="143" t="s">
        <v>87</v>
      </c>
      <c r="AY1050" s="17" t="s">
        <v>175</v>
      </c>
      <c r="BE1050" s="144">
        <f>IF(N1050="základní",J1050,0)</f>
        <v>0</v>
      </c>
      <c r="BF1050" s="144">
        <f>IF(N1050="snížená",J1050,0)</f>
        <v>0</v>
      </c>
      <c r="BG1050" s="144">
        <f>IF(N1050="zákl. přenesená",J1050,0)</f>
        <v>0</v>
      </c>
      <c r="BH1050" s="144">
        <f>IF(N1050="sníž. přenesená",J1050,0)</f>
        <v>0</v>
      </c>
      <c r="BI1050" s="144">
        <f>IF(N1050="nulová",J1050,0)</f>
        <v>0</v>
      </c>
      <c r="BJ1050" s="17" t="s">
        <v>85</v>
      </c>
      <c r="BK1050" s="144">
        <f>ROUND(I1050*H1050,2)</f>
        <v>0</v>
      </c>
      <c r="BL1050" s="17" t="s">
        <v>129</v>
      </c>
      <c r="BM1050" s="143" t="s">
        <v>1594</v>
      </c>
    </row>
    <row r="1051" spans="2:65" s="14" customFormat="1">
      <c r="B1051" s="170"/>
      <c r="D1051" s="145" t="s">
        <v>252</v>
      </c>
      <c r="E1051" s="171" t="s">
        <v>1</v>
      </c>
      <c r="F1051" s="172" t="s">
        <v>1595</v>
      </c>
      <c r="H1051" s="171" t="s">
        <v>1</v>
      </c>
      <c r="I1051" s="173"/>
      <c r="L1051" s="170"/>
      <c r="M1051" s="174"/>
      <c r="T1051" s="175"/>
      <c r="AT1051" s="171" t="s">
        <v>252</v>
      </c>
      <c r="AU1051" s="171" t="s">
        <v>87</v>
      </c>
      <c r="AV1051" s="14" t="s">
        <v>85</v>
      </c>
      <c r="AW1051" s="14" t="s">
        <v>32</v>
      </c>
      <c r="AX1051" s="14" t="s">
        <v>77</v>
      </c>
      <c r="AY1051" s="171" t="s">
        <v>175</v>
      </c>
    </row>
    <row r="1052" spans="2:65" s="12" customFormat="1">
      <c r="B1052" s="154"/>
      <c r="D1052" s="145" t="s">
        <v>252</v>
      </c>
      <c r="E1052" s="155" t="s">
        <v>1</v>
      </c>
      <c r="F1052" s="156" t="s">
        <v>1596</v>
      </c>
      <c r="H1052" s="157">
        <v>7.74</v>
      </c>
      <c r="I1052" s="158"/>
      <c r="L1052" s="154"/>
      <c r="M1052" s="159"/>
      <c r="T1052" s="160"/>
      <c r="AT1052" s="155" t="s">
        <v>252</v>
      </c>
      <c r="AU1052" s="155" t="s">
        <v>87</v>
      </c>
      <c r="AV1052" s="12" t="s">
        <v>87</v>
      </c>
      <c r="AW1052" s="12" t="s">
        <v>32</v>
      </c>
      <c r="AX1052" s="12" t="s">
        <v>77</v>
      </c>
      <c r="AY1052" s="155" t="s">
        <v>175</v>
      </c>
    </row>
    <row r="1053" spans="2:65" s="14" customFormat="1">
      <c r="B1053" s="170"/>
      <c r="D1053" s="145" t="s">
        <v>252</v>
      </c>
      <c r="E1053" s="171" t="s">
        <v>1</v>
      </c>
      <c r="F1053" s="172" t="s">
        <v>1597</v>
      </c>
      <c r="H1053" s="171" t="s">
        <v>1</v>
      </c>
      <c r="I1053" s="173"/>
      <c r="L1053" s="170"/>
      <c r="M1053" s="174"/>
      <c r="T1053" s="175"/>
      <c r="AT1053" s="171" t="s">
        <v>252</v>
      </c>
      <c r="AU1053" s="171" t="s">
        <v>87</v>
      </c>
      <c r="AV1053" s="14" t="s">
        <v>85</v>
      </c>
      <c r="AW1053" s="14" t="s">
        <v>32</v>
      </c>
      <c r="AX1053" s="14" t="s">
        <v>77</v>
      </c>
      <c r="AY1053" s="171" t="s">
        <v>175</v>
      </c>
    </row>
    <row r="1054" spans="2:65" s="12" customFormat="1">
      <c r="B1054" s="154"/>
      <c r="D1054" s="145" t="s">
        <v>252</v>
      </c>
      <c r="E1054" s="155" t="s">
        <v>1</v>
      </c>
      <c r="F1054" s="156" t="s">
        <v>1598</v>
      </c>
      <c r="H1054" s="157">
        <v>136.32</v>
      </c>
      <c r="I1054" s="158"/>
      <c r="L1054" s="154"/>
      <c r="M1054" s="159"/>
      <c r="T1054" s="160"/>
      <c r="AT1054" s="155" t="s">
        <v>252</v>
      </c>
      <c r="AU1054" s="155" t="s">
        <v>87</v>
      </c>
      <c r="AV1054" s="12" t="s">
        <v>87</v>
      </c>
      <c r="AW1054" s="12" t="s">
        <v>32</v>
      </c>
      <c r="AX1054" s="12" t="s">
        <v>77</v>
      </c>
      <c r="AY1054" s="155" t="s">
        <v>175</v>
      </c>
    </row>
    <row r="1055" spans="2:65" s="13" customFormat="1">
      <c r="B1055" s="163"/>
      <c r="D1055" s="145" t="s">
        <v>252</v>
      </c>
      <c r="E1055" s="164" t="s">
        <v>1</v>
      </c>
      <c r="F1055" s="165" t="s">
        <v>294</v>
      </c>
      <c r="H1055" s="166">
        <v>144.06</v>
      </c>
      <c r="I1055" s="167"/>
      <c r="L1055" s="163"/>
      <c r="M1055" s="168"/>
      <c r="T1055" s="169"/>
      <c r="AT1055" s="164" t="s">
        <v>252</v>
      </c>
      <c r="AU1055" s="164" t="s">
        <v>87</v>
      </c>
      <c r="AV1055" s="13" t="s">
        <v>193</v>
      </c>
      <c r="AW1055" s="13" t="s">
        <v>32</v>
      </c>
      <c r="AX1055" s="13" t="s">
        <v>85</v>
      </c>
      <c r="AY1055" s="164" t="s">
        <v>175</v>
      </c>
    </row>
    <row r="1056" spans="2:65" s="1" customFormat="1" ht="16.5" customHeight="1">
      <c r="B1056" s="32"/>
      <c r="C1056" s="184" t="s">
        <v>1599</v>
      </c>
      <c r="D1056" s="184" t="s">
        <v>1046</v>
      </c>
      <c r="E1056" s="185" t="s">
        <v>1600</v>
      </c>
      <c r="F1056" s="186" t="s">
        <v>1601</v>
      </c>
      <c r="G1056" s="187" t="s">
        <v>200</v>
      </c>
      <c r="H1056" s="188">
        <v>8.1270000000000007</v>
      </c>
      <c r="I1056" s="189"/>
      <c r="J1056" s="190">
        <f>ROUND(I1056*H1056,2)</f>
        <v>0</v>
      </c>
      <c r="K1056" s="186" t="s">
        <v>250</v>
      </c>
      <c r="L1056" s="191"/>
      <c r="M1056" s="192" t="s">
        <v>1</v>
      </c>
      <c r="N1056" s="193" t="s">
        <v>42</v>
      </c>
      <c r="P1056" s="141">
        <f>O1056*H1056</f>
        <v>0</v>
      </c>
      <c r="Q1056" s="141">
        <v>2E-3</v>
      </c>
      <c r="R1056" s="141">
        <f>Q1056*H1056</f>
        <v>1.6254000000000001E-2</v>
      </c>
      <c r="S1056" s="141">
        <v>0</v>
      </c>
      <c r="T1056" s="142">
        <f>S1056*H1056</f>
        <v>0</v>
      </c>
      <c r="AR1056" s="143" t="s">
        <v>604</v>
      </c>
      <c r="AT1056" s="143" t="s">
        <v>1046</v>
      </c>
      <c r="AU1056" s="143" t="s">
        <v>87</v>
      </c>
      <c r="AY1056" s="17" t="s">
        <v>175</v>
      </c>
      <c r="BE1056" s="144">
        <f>IF(N1056="základní",J1056,0)</f>
        <v>0</v>
      </c>
      <c r="BF1056" s="144">
        <f>IF(N1056="snížená",J1056,0)</f>
        <v>0</v>
      </c>
      <c r="BG1056" s="144">
        <f>IF(N1056="zákl. přenesená",J1056,0)</f>
        <v>0</v>
      </c>
      <c r="BH1056" s="144">
        <f>IF(N1056="sníž. přenesená",J1056,0)</f>
        <v>0</v>
      </c>
      <c r="BI1056" s="144">
        <f>IF(N1056="nulová",J1056,0)</f>
        <v>0</v>
      </c>
      <c r="BJ1056" s="17" t="s">
        <v>85</v>
      </c>
      <c r="BK1056" s="144">
        <f>ROUND(I1056*H1056,2)</f>
        <v>0</v>
      </c>
      <c r="BL1056" s="17" t="s">
        <v>129</v>
      </c>
      <c r="BM1056" s="143" t="s">
        <v>1602</v>
      </c>
    </row>
    <row r="1057" spans="2:65" s="12" customFormat="1">
      <c r="B1057" s="154"/>
      <c r="D1057" s="145" t="s">
        <v>252</v>
      </c>
      <c r="F1057" s="156" t="s">
        <v>1603</v>
      </c>
      <c r="H1057" s="157">
        <v>8.1270000000000007</v>
      </c>
      <c r="I1057" s="158"/>
      <c r="L1057" s="154"/>
      <c r="M1057" s="159"/>
      <c r="T1057" s="160"/>
      <c r="AT1057" s="155" t="s">
        <v>252</v>
      </c>
      <c r="AU1057" s="155" t="s">
        <v>87</v>
      </c>
      <c r="AV1057" s="12" t="s">
        <v>87</v>
      </c>
      <c r="AW1057" s="12" t="s">
        <v>4</v>
      </c>
      <c r="AX1057" s="12" t="s">
        <v>85</v>
      </c>
      <c r="AY1057" s="155" t="s">
        <v>175</v>
      </c>
    </row>
    <row r="1058" spans="2:65" s="1" customFormat="1" ht="16.5" customHeight="1">
      <c r="B1058" s="32"/>
      <c r="C1058" s="184" t="s">
        <v>1604</v>
      </c>
      <c r="D1058" s="184" t="s">
        <v>1046</v>
      </c>
      <c r="E1058" s="185" t="s">
        <v>1605</v>
      </c>
      <c r="F1058" s="186" t="s">
        <v>1606</v>
      </c>
      <c r="G1058" s="187" t="s">
        <v>200</v>
      </c>
      <c r="H1058" s="188">
        <v>143.136</v>
      </c>
      <c r="I1058" s="189"/>
      <c r="J1058" s="190">
        <f>ROUND(I1058*H1058,2)</f>
        <v>0</v>
      </c>
      <c r="K1058" s="186" t="s">
        <v>250</v>
      </c>
      <c r="L1058" s="191"/>
      <c r="M1058" s="192" t="s">
        <v>1</v>
      </c>
      <c r="N1058" s="193" t="s">
        <v>42</v>
      </c>
      <c r="P1058" s="141">
        <f>O1058*H1058</f>
        <v>0</v>
      </c>
      <c r="Q1058" s="141">
        <v>6.0000000000000001E-3</v>
      </c>
      <c r="R1058" s="141">
        <f>Q1058*H1058</f>
        <v>0.85881600000000002</v>
      </c>
      <c r="S1058" s="141">
        <v>0</v>
      </c>
      <c r="T1058" s="142">
        <f>S1058*H1058</f>
        <v>0</v>
      </c>
      <c r="AR1058" s="143" t="s">
        <v>604</v>
      </c>
      <c r="AT1058" s="143" t="s">
        <v>1046</v>
      </c>
      <c r="AU1058" s="143" t="s">
        <v>87</v>
      </c>
      <c r="AY1058" s="17" t="s">
        <v>175</v>
      </c>
      <c r="BE1058" s="144">
        <f>IF(N1058="základní",J1058,0)</f>
        <v>0</v>
      </c>
      <c r="BF1058" s="144">
        <f>IF(N1058="snížená",J1058,0)</f>
        <v>0</v>
      </c>
      <c r="BG1058" s="144">
        <f>IF(N1058="zákl. přenesená",J1058,0)</f>
        <v>0</v>
      </c>
      <c r="BH1058" s="144">
        <f>IF(N1058="sníž. přenesená",J1058,0)</f>
        <v>0</v>
      </c>
      <c r="BI1058" s="144">
        <f>IF(N1058="nulová",J1058,0)</f>
        <v>0</v>
      </c>
      <c r="BJ1058" s="17" t="s">
        <v>85</v>
      </c>
      <c r="BK1058" s="144">
        <f>ROUND(I1058*H1058,2)</f>
        <v>0</v>
      </c>
      <c r="BL1058" s="17" t="s">
        <v>129</v>
      </c>
      <c r="BM1058" s="143" t="s">
        <v>1607</v>
      </c>
    </row>
    <row r="1059" spans="2:65" s="12" customFormat="1">
      <c r="B1059" s="154"/>
      <c r="D1059" s="145" t="s">
        <v>252</v>
      </c>
      <c r="F1059" s="156" t="s">
        <v>1608</v>
      </c>
      <c r="H1059" s="157">
        <v>143.136</v>
      </c>
      <c r="I1059" s="158"/>
      <c r="L1059" s="154"/>
      <c r="M1059" s="159"/>
      <c r="T1059" s="160"/>
      <c r="AT1059" s="155" t="s">
        <v>252</v>
      </c>
      <c r="AU1059" s="155" t="s">
        <v>87</v>
      </c>
      <c r="AV1059" s="12" t="s">
        <v>87</v>
      </c>
      <c r="AW1059" s="12" t="s">
        <v>4</v>
      </c>
      <c r="AX1059" s="12" t="s">
        <v>85</v>
      </c>
      <c r="AY1059" s="155" t="s">
        <v>175</v>
      </c>
    </row>
    <row r="1060" spans="2:65" s="1" customFormat="1" ht="16.5" customHeight="1">
      <c r="B1060" s="32"/>
      <c r="C1060" s="132" t="s">
        <v>1609</v>
      </c>
      <c r="D1060" s="132" t="s">
        <v>178</v>
      </c>
      <c r="E1060" s="133" t="s">
        <v>1610</v>
      </c>
      <c r="F1060" s="134" t="s">
        <v>1611</v>
      </c>
      <c r="G1060" s="135" t="s">
        <v>200</v>
      </c>
      <c r="H1060" s="136">
        <v>23.75</v>
      </c>
      <c r="I1060" s="137"/>
      <c r="J1060" s="138">
        <f>ROUND(I1060*H1060,2)</f>
        <v>0</v>
      </c>
      <c r="K1060" s="134" t="s">
        <v>250</v>
      </c>
      <c r="L1060" s="32"/>
      <c r="M1060" s="139" t="s">
        <v>1</v>
      </c>
      <c r="N1060" s="140" t="s">
        <v>42</v>
      </c>
      <c r="P1060" s="141">
        <f>O1060*H1060</f>
        <v>0</v>
      </c>
      <c r="Q1060" s="141">
        <v>0</v>
      </c>
      <c r="R1060" s="141">
        <f>Q1060*H1060</f>
        <v>0</v>
      </c>
      <c r="S1060" s="141">
        <v>0</v>
      </c>
      <c r="T1060" s="142">
        <f>S1060*H1060</f>
        <v>0</v>
      </c>
      <c r="AR1060" s="143" t="s">
        <v>129</v>
      </c>
      <c r="AT1060" s="143" t="s">
        <v>178</v>
      </c>
      <c r="AU1060" s="143" t="s">
        <v>87</v>
      </c>
      <c r="AY1060" s="17" t="s">
        <v>175</v>
      </c>
      <c r="BE1060" s="144">
        <f>IF(N1060="základní",J1060,0)</f>
        <v>0</v>
      </c>
      <c r="BF1060" s="144">
        <f>IF(N1060="snížená",J1060,0)</f>
        <v>0</v>
      </c>
      <c r="BG1060" s="144">
        <f>IF(N1060="zákl. přenesená",J1060,0)</f>
        <v>0</v>
      </c>
      <c r="BH1060" s="144">
        <f>IF(N1060="sníž. přenesená",J1060,0)</f>
        <v>0</v>
      </c>
      <c r="BI1060" s="144">
        <f>IF(N1060="nulová",J1060,0)</f>
        <v>0</v>
      </c>
      <c r="BJ1060" s="17" t="s">
        <v>85</v>
      </c>
      <c r="BK1060" s="144">
        <f>ROUND(I1060*H1060,2)</f>
        <v>0</v>
      </c>
      <c r="BL1060" s="17" t="s">
        <v>129</v>
      </c>
      <c r="BM1060" s="143" t="s">
        <v>1612</v>
      </c>
    </row>
    <row r="1061" spans="2:65" s="12" customFormat="1">
      <c r="B1061" s="154"/>
      <c r="D1061" s="145" t="s">
        <v>252</v>
      </c>
      <c r="E1061" s="155" t="s">
        <v>1</v>
      </c>
      <c r="F1061" s="156" t="s">
        <v>414</v>
      </c>
      <c r="H1061" s="157">
        <v>21.05</v>
      </c>
      <c r="I1061" s="158"/>
      <c r="L1061" s="154"/>
      <c r="M1061" s="159"/>
      <c r="T1061" s="160"/>
      <c r="AT1061" s="155" t="s">
        <v>252</v>
      </c>
      <c r="AU1061" s="155" t="s">
        <v>87</v>
      </c>
      <c r="AV1061" s="12" t="s">
        <v>87</v>
      </c>
      <c r="AW1061" s="12" t="s">
        <v>32</v>
      </c>
      <c r="AX1061" s="12" t="s">
        <v>77</v>
      </c>
      <c r="AY1061" s="155" t="s">
        <v>175</v>
      </c>
    </row>
    <row r="1062" spans="2:65" s="12" customFormat="1">
      <c r="B1062" s="154"/>
      <c r="D1062" s="145" t="s">
        <v>252</v>
      </c>
      <c r="E1062" s="155" t="s">
        <v>1</v>
      </c>
      <c r="F1062" s="156" t="s">
        <v>1613</v>
      </c>
      <c r="H1062" s="157">
        <v>2.7</v>
      </c>
      <c r="I1062" s="158"/>
      <c r="L1062" s="154"/>
      <c r="M1062" s="159"/>
      <c r="T1062" s="160"/>
      <c r="AT1062" s="155" t="s">
        <v>252</v>
      </c>
      <c r="AU1062" s="155" t="s">
        <v>87</v>
      </c>
      <c r="AV1062" s="12" t="s">
        <v>87</v>
      </c>
      <c r="AW1062" s="12" t="s">
        <v>32</v>
      </c>
      <c r="AX1062" s="12" t="s">
        <v>77</v>
      </c>
      <c r="AY1062" s="155" t="s">
        <v>175</v>
      </c>
    </row>
    <row r="1063" spans="2:65" s="13" customFormat="1">
      <c r="B1063" s="163"/>
      <c r="D1063" s="145" t="s">
        <v>252</v>
      </c>
      <c r="E1063" s="164" t="s">
        <v>1</v>
      </c>
      <c r="F1063" s="165" t="s">
        <v>294</v>
      </c>
      <c r="H1063" s="166">
        <v>23.75</v>
      </c>
      <c r="I1063" s="167"/>
      <c r="L1063" s="163"/>
      <c r="M1063" s="168"/>
      <c r="T1063" s="169"/>
      <c r="AT1063" s="164" t="s">
        <v>252</v>
      </c>
      <c r="AU1063" s="164" t="s">
        <v>87</v>
      </c>
      <c r="AV1063" s="13" t="s">
        <v>193</v>
      </c>
      <c r="AW1063" s="13" t="s">
        <v>32</v>
      </c>
      <c r="AX1063" s="13" t="s">
        <v>85</v>
      </c>
      <c r="AY1063" s="164" t="s">
        <v>175</v>
      </c>
    </row>
    <row r="1064" spans="2:65" s="1" customFormat="1" ht="16.5" customHeight="1">
      <c r="B1064" s="32"/>
      <c r="C1064" s="184" t="s">
        <v>1614</v>
      </c>
      <c r="D1064" s="184" t="s">
        <v>1046</v>
      </c>
      <c r="E1064" s="185" t="s">
        <v>1615</v>
      </c>
      <c r="F1064" s="186" t="s">
        <v>1616</v>
      </c>
      <c r="G1064" s="187" t="s">
        <v>200</v>
      </c>
      <c r="H1064" s="188">
        <v>27.681000000000001</v>
      </c>
      <c r="I1064" s="189"/>
      <c r="J1064" s="190">
        <f>ROUND(I1064*H1064,2)</f>
        <v>0</v>
      </c>
      <c r="K1064" s="186" t="s">
        <v>250</v>
      </c>
      <c r="L1064" s="191"/>
      <c r="M1064" s="192" t="s">
        <v>1</v>
      </c>
      <c r="N1064" s="193" t="s">
        <v>42</v>
      </c>
      <c r="P1064" s="141">
        <f>O1064*H1064</f>
        <v>0</v>
      </c>
      <c r="Q1064" s="141">
        <v>4.0000000000000002E-4</v>
      </c>
      <c r="R1064" s="141">
        <f>Q1064*H1064</f>
        <v>1.1072400000000001E-2</v>
      </c>
      <c r="S1064" s="141">
        <v>0</v>
      </c>
      <c r="T1064" s="142">
        <f>S1064*H1064</f>
        <v>0</v>
      </c>
      <c r="AR1064" s="143" t="s">
        <v>604</v>
      </c>
      <c r="AT1064" s="143" t="s">
        <v>1046</v>
      </c>
      <c r="AU1064" s="143" t="s">
        <v>87</v>
      </c>
      <c r="AY1064" s="17" t="s">
        <v>175</v>
      </c>
      <c r="BE1064" s="144">
        <f>IF(N1064="základní",J1064,0)</f>
        <v>0</v>
      </c>
      <c r="BF1064" s="144">
        <f>IF(N1064="snížená",J1064,0)</f>
        <v>0</v>
      </c>
      <c r="BG1064" s="144">
        <f>IF(N1064="zákl. přenesená",J1064,0)</f>
        <v>0</v>
      </c>
      <c r="BH1064" s="144">
        <f>IF(N1064="sníž. přenesená",J1064,0)</f>
        <v>0</v>
      </c>
      <c r="BI1064" s="144">
        <f>IF(N1064="nulová",J1064,0)</f>
        <v>0</v>
      </c>
      <c r="BJ1064" s="17" t="s">
        <v>85</v>
      </c>
      <c r="BK1064" s="144">
        <f>ROUND(I1064*H1064,2)</f>
        <v>0</v>
      </c>
      <c r="BL1064" s="17" t="s">
        <v>129</v>
      </c>
      <c r="BM1064" s="143" t="s">
        <v>1617</v>
      </c>
    </row>
    <row r="1065" spans="2:65" s="12" customFormat="1">
      <c r="B1065" s="154"/>
      <c r="D1065" s="145" t="s">
        <v>252</v>
      </c>
      <c r="F1065" s="156" t="s">
        <v>1618</v>
      </c>
      <c r="H1065" s="157">
        <v>27.681000000000001</v>
      </c>
      <c r="I1065" s="158"/>
      <c r="L1065" s="154"/>
      <c r="M1065" s="159"/>
      <c r="T1065" s="160"/>
      <c r="AT1065" s="155" t="s">
        <v>252</v>
      </c>
      <c r="AU1065" s="155" t="s">
        <v>87</v>
      </c>
      <c r="AV1065" s="12" t="s">
        <v>87</v>
      </c>
      <c r="AW1065" s="12" t="s">
        <v>4</v>
      </c>
      <c r="AX1065" s="12" t="s">
        <v>85</v>
      </c>
      <c r="AY1065" s="155" t="s">
        <v>175</v>
      </c>
    </row>
    <row r="1066" spans="2:65" s="1" customFormat="1" ht="21.75" customHeight="1">
      <c r="B1066" s="32"/>
      <c r="C1066" s="132" t="s">
        <v>1619</v>
      </c>
      <c r="D1066" s="132" t="s">
        <v>178</v>
      </c>
      <c r="E1066" s="133" t="s">
        <v>1620</v>
      </c>
      <c r="F1066" s="134" t="s">
        <v>1621</v>
      </c>
      <c r="G1066" s="135" t="s">
        <v>200</v>
      </c>
      <c r="H1066" s="136">
        <v>586.32299999999998</v>
      </c>
      <c r="I1066" s="137"/>
      <c r="J1066" s="138">
        <f>ROUND(I1066*H1066,2)</f>
        <v>0</v>
      </c>
      <c r="K1066" s="134" t="s">
        <v>250</v>
      </c>
      <c r="L1066" s="32"/>
      <c r="M1066" s="139" t="s">
        <v>1</v>
      </c>
      <c r="N1066" s="140" t="s">
        <v>42</v>
      </c>
      <c r="P1066" s="141">
        <f>O1066*H1066</f>
        <v>0</v>
      </c>
      <c r="Q1066" s="141">
        <v>1.16E-3</v>
      </c>
      <c r="R1066" s="141">
        <f>Q1066*H1066</f>
        <v>0.68013467999999999</v>
      </c>
      <c r="S1066" s="141">
        <v>0</v>
      </c>
      <c r="T1066" s="142">
        <f>S1066*H1066</f>
        <v>0</v>
      </c>
      <c r="AR1066" s="143" t="s">
        <v>129</v>
      </c>
      <c r="AT1066" s="143" t="s">
        <v>178</v>
      </c>
      <c r="AU1066" s="143" t="s">
        <v>87</v>
      </c>
      <c r="AY1066" s="17" t="s">
        <v>175</v>
      </c>
      <c r="BE1066" s="144">
        <f>IF(N1066="základní",J1066,0)</f>
        <v>0</v>
      </c>
      <c r="BF1066" s="144">
        <f>IF(N1066="snížená",J1066,0)</f>
        <v>0</v>
      </c>
      <c r="BG1066" s="144">
        <f>IF(N1066="zákl. přenesená",J1066,0)</f>
        <v>0</v>
      </c>
      <c r="BH1066" s="144">
        <f>IF(N1066="sníž. přenesená",J1066,0)</f>
        <v>0</v>
      </c>
      <c r="BI1066" s="144">
        <f>IF(N1066="nulová",J1066,0)</f>
        <v>0</v>
      </c>
      <c r="BJ1066" s="17" t="s">
        <v>85</v>
      </c>
      <c r="BK1066" s="144">
        <f>ROUND(I1066*H1066,2)</f>
        <v>0</v>
      </c>
      <c r="BL1066" s="17" t="s">
        <v>129</v>
      </c>
      <c r="BM1066" s="143" t="s">
        <v>1622</v>
      </c>
    </row>
    <row r="1067" spans="2:65" s="14" customFormat="1">
      <c r="B1067" s="170"/>
      <c r="D1067" s="145" t="s">
        <v>252</v>
      </c>
      <c r="E1067" s="171" t="s">
        <v>1</v>
      </c>
      <c r="F1067" s="172" t="s">
        <v>1623</v>
      </c>
      <c r="H1067" s="171" t="s">
        <v>1</v>
      </c>
      <c r="I1067" s="173"/>
      <c r="L1067" s="170"/>
      <c r="M1067" s="174"/>
      <c r="T1067" s="175"/>
      <c r="AT1067" s="171" t="s">
        <v>252</v>
      </c>
      <c r="AU1067" s="171" t="s">
        <v>87</v>
      </c>
      <c r="AV1067" s="14" t="s">
        <v>85</v>
      </c>
      <c r="AW1067" s="14" t="s">
        <v>32</v>
      </c>
      <c r="AX1067" s="14" t="s">
        <v>77</v>
      </c>
      <c r="AY1067" s="171" t="s">
        <v>175</v>
      </c>
    </row>
    <row r="1068" spans="2:65" s="12" customFormat="1">
      <c r="B1068" s="154"/>
      <c r="D1068" s="145" t="s">
        <v>252</v>
      </c>
      <c r="E1068" s="155" t="s">
        <v>1</v>
      </c>
      <c r="F1068" s="156" t="s">
        <v>1624</v>
      </c>
      <c r="H1068" s="157">
        <v>261.95999999999998</v>
      </c>
      <c r="I1068" s="158"/>
      <c r="L1068" s="154"/>
      <c r="M1068" s="159"/>
      <c r="T1068" s="160"/>
      <c r="AT1068" s="155" t="s">
        <v>252</v>
      </c>
      <c r="AU1068" s="155" t="s">
        <v>87</v>
      </c>
      <c r="AV1068" s="12" t="s">
        <v>87</v>
      </c>
      <c r="AW1068" s="12" t="s">
        <v>32</v>
      </c>
      <c r="AX1068" s="12" t="s">
        <v>77</v>
      </c>
      <c r="AY1068" s="155" t="s">
        <v>175</v>
      </c>
    </row>
    <row r="1069" spans="2:65" s="12" customFormat="1">
      <c r="B1069" s="154"/>
      <c r="D1069" s="145" t="s">
        <v>252</v>
      </c>
      <c r="E1069" s="155" t="s">
        <v>1</v>
      </c>
      <c r="F1069" s="156" t="s">
        <v>1625</v>
      </c>
      <c r="H1069" s="157">
        <v>112.97799999999999</v>
      </c>
      <c r="I1069" s="158"/>
      <c r="L1069" s="154"/>
      <c r="M1069" s="159"/>
      <c r="T1069" s="160"/>
      <c r="AT1069" s="155" t="s">
        <v>252</v>
      </c>
      <c r="AU1069" s="155" t="s">
        <v>87</v>
      </c>
      <c r="AV1069" s="12" t="s">
        <v>87</v>
      </c>
      <c r="AW1069" s="12" t="s">
        <v>32</v>
      </c>
      <c r="AX1069" s="12" t="s">
        <v>77</v>
      </c>
      <c r="AY1069" s="155" t="s">
        <v>175</v>
      </c>
    </row>
    <row r="1070" spans="2:65" s="12" customFormat="1">
      <c r="B1070" s="154"/>
      <c r="D1070" s="145" t="s">
        <v>252</v>
      </c>
      <c r="E1070" s="155" t="s">
        <v>1</v>
      </c>
      <c r="F1070" s="156" t="s">
        <v>1626</v>
      </c>
      <c r="H1070" s="157">
        <v>203.88499999999999</v>
      </c>
      <c r="I1070" s="158"/>
      <c r="L1070" s="154"/>
      <c r="M1070" s="159"/>
      <c r="T1070" s="160"/>
      <c r="AT1070" s="155" t="s">
        <v>252</v>
      </c>
      <c r="AU1070" s="155" t="s">
        <v>87</v>
      </c>
      <c r="AV1070" s="12" t="s">
        <v>87</v>
      </c>
      <c r="AW1070" s="12" t="s">
        <v>32</v>
      </c>
      <c r="AX1070" s="12" t="s">
        <v>77</v>
      </c>
      <c r="AY1070" s="155" t="s">
        <v>175</v>
      </c>
    </row>
    <row r="1071" spans="2:65" s="15" customFormat="1">
      <c r="B1071" s="176"/>
      <c r="D1071" s="145" t="s">
        <v>252</v>
      </c>
      <c r="E1071" s="177" t="s">
        <v>1</v>
      </c>
      <c r="F1071" s="178" t="s">
        <v>339</v>
      </c>
      <c r="H1071" s="179">
        <v>578.82299999999998</v>
      </c>
      <c r="I1071" s="180"/>
      <c r="L1071" s="176"/>
      <c r="M1071" s="181"/>
      <c r="T1071" s="182"/>
      <c r="AT1071" s="177" t="s">
        <v>252</v>
      </c>
      <c r="AU1071" s="177" t="s">
        <v>87</v>
      </c>
      <c r="AV1071" s="15" t="s">
        <v>187</v>
      </c>
      <c r="AW1071" s="15" t="s">
        <v>32</v>
      </c>
      <c r="AX1071" s="15" t="s">
        <v>77</v>
      </c>
      <c r="AY1071" s="177" t="s">
        <v>175</v>
      </c>
    </row>
    <row r="1072" spans="2:65" s="14" customFormat="1">
      <c r="B1072" s="170"/>
      <c r="D1072" s="145" t="s">
        <v>252</v>
      </c>
      <c r="E1072" s="171" t="s">
        <v>1</v>
      </c>
      <c r="F1072" s="172" t="s">
        <v>1627</v>
      </c>
      <c r="H1072" s="171" t="s">
        <v>1</v>
      </c>
      <c r="I1072" s="173"/>
      <c r="L1072" s="170"/>
      <c r="M1072" s="174"/>
      <c r="T1072" s="175"/>
      <c r="AT1072" s="171" t="s">
        <v>252</v>
      </c>
      <c r="AU1072" s="171" t="s">
        <v>87</v>
      </c>
      <c r="AV1072" s="14" t="s">
        <v>85</v>
      </c>
      <c r="AW1072" s="14" t="s">
        <v>32</v>
      </c>
      <c r="AX1072" s="14" t="s">
        <v>77</v>
      </c>
      <c r="AY1072" s="171" t="s">
        <v>175</v>
      </c>
    </row>
    <row r="1073" spans="2:65" s="12" customFormat="1">
      <c r="B1073" s="154"/>
      <c r="D1073" s="145" t="s">
        <v>252</v>
      </c>
      <c r="E1073" s="155" t="s">
        <v>1</v>
      </c>
      <c r="F1073" s="156" t="s">
        <v>1628</v>
      </c>
      <c r="H1073" s="157">
        <v>7.5</v>
      </c>
      <c r="I1073" s="158"/>
      <c r="L1073" s="154"/>
      <c r="M1073" s="159"/>
      <c r="T1073" s="160"/>
      <c r="AT1073" s="155" t="s">
        <v>252</v>
      </c>
      <c r="AU1073" s="155" t="s">
        <v>87</v>
      </c>
      <c r="AV1073" s="12" t="s">
        <v>87</v>
      </c>
      <c r="AW1073" s="12" t="s">
        <v>32</v>
      </c>
      <c r="AX1073" s="12" t="s">
        <v>77</v>
      </c>
      <c r="AY1073" s="155" t="s">
        <v>175</v>
      </c>
    </row>
    <row r="1074" spans="2:65" s="15" customFormat="1">
      <c r="B1074" s="176"/>
      <c r="D1074" s="145" t="s">
        <v>252</v>
      </c>
      <c r="E1074" s="177" t="s">
        <v>1</v>
      </c>
      <c r="F1074" s="178" t="s">
        <v>339</v>
      </c>
      <c r="H1074" s="179">
        <v>7.5</v>
      </c>
      <c r="I1074" s="180"/>
      <c r="L1074" s="176"/>
      <c r="M1074" s="181"/>
      <c r="T1074" s="182"/>
      <c r="AT1074" s="177" t="s">
        <v>252</v>
      </c>
      <c r="AU1074" s="177" t="s">
        <v>87</v>
      </c>
      <c r="AV1074" s="15" t="s">
        <v>187</v>
      </c>
      <c r="AW1074" s="15" t="s">
        <v>32</v>
      </c>
      <c r="AX1074" s="15" t="s">
        <v>77</v>
      </c>
      <c r="AY1074" s="177" t="s">
        <v>175</v>
      </c>
    </row>
    <row r="1075" spans="2:65" s="13" customFormat="1">
      <c r="B1075" s="163"/>
      <c r="D1075" s="145" t="s">
        <v>252</v>
      </c>
      <c r="E1075" s="164" t="s">
        <v>1</v>
      </c>
      <c r="F1075" s="165" t="s">
        <v>294</v>
      </c>
      <c r="H1075" s="166">
        <v>586.32299999999998</v>
      </c>
      <c r="I1075" s="167"/>
      <c r="L1075" s="163"/>
      <c r="M1075" s="168"/>
      <c r="T1075" s="169"/>
      <c r="AT1075" s="164" t="s">
        <v>252</v>
      </c>
      <c r="AU1075" s="164" t="s">
        <v>87</v>
      </c>
      <c r="AV1075" s="13" t="s">
        <v>193</v>
      </c>
      <c r="AW1075" s="13" t="s">
        <v>32</v>
      </c>
      <c r="AX1075" s="13" t="s">
        <v>85</v>
      </c>
      <c r="AY1075" s="164" t="s">
        <v>175</v>
      </c>
    </row>
    <row r="1076" spans="2:65" s="1" customFormat="1" ht="16.5" customHeight="1">
      <c r="B1076" s="32"/>
      <c r="C1076" s="184" t="s">
        <v>1629</v>
      </c>
      <c r="D1076" s="184" t="s">
        <v>1046</v>
      </c>
      <c r="E1076" s="185" t="s">
        <v>1630</v>
      </c>
      <c r="F1076" s="186" t="s">
        <v>1631</v>
      </c>
      <c r="G1076" s="187" t="s">
        <v>200</v>
      </c>
      <c r="H1076" s="188">
        <v>7.875</v>
      </c>
      <c r="I1076" s="189"/>
      <c r="J1076" s="190">
        <f>ROUND(I1076*H1076,2)</f>
        <v>0</v>
      </c>
      <c r="K1076" s="186" t="s">
        <v>250</v>
      </c>
      <c r="L1076" s="191"/>
      <c r="M1076" s="192" t="s">
        <v>1</v>
      </c>
      <c r="N1076" s="193" t="s">
        <v>42</v>
      </c>
      <c r="P1076" s="141">
        <f>O1076*H1076</f>
        <v>0</v>
      </c>
      <c r="Q1076" s="141">
        <v>4.7999999999999996E-3</v>
      </c>
      <c r="R1076" s="141">
        <f>Q1076*H1076</f>
        <v>3.7799999999999993E-2</v>
      </c>
      <c r="S1076" s="141">
        <v>0</v>
      </c>
      <c r="T1076" s="142">
        <f>S1076*H1076</f>
        <v>0</v>
      </c>
      <c r="AR1076" s="143" t="s">
        <v>604</v>
      </c>
      <c r="AT1076" s="143" t="s">
        <v>1046</v>
      </c>
      <c r="AU1076" s="143" t="s">
        <v>87</v>
      </c>
      <c r="AY1076" s="17" t="s">
        <v>175</v>
      </c>
      <c r="BE1076" s="144">
        <f>IF(N1076="základní",J1076,0)</f>
        <v>0</v>
      </c>
      <c r="BF1076" s="144">
        <f>IF(N1076="snížená",J1076,0)</f>
        <v>0</v>
      </c>
      <c r="BG1076" s="144">
        <f>IF(N1076="zákl. přenesená",J1076,0)</f>
        <v>0</v>
      </c>
      <c r="BH1076" s="144">
        <f>IF(N1076="sníž. přenesená",J1076,0)</f>
        <v>0</v>
      </c>
      <c r="BI1076" s="144">
        <f>IF(N1076="nulová",J1076,0)</f>
        <v>0</v>
      </c>
      <c r="BJ1076" s="17" t="s">
        <v>85</v>
      </c>
      <c r="BK1076" s="144">
        <f>ROUND(I1076*H1076,2)</f>
        <v>0</v>
      </c>
      <c r="BL1076" s="17" t="s">
        <v>129</v>
      </c>
      <c r="BM1076" s="143" t="s">
        <v>1632</v>
      </c>
    </row>
    <row r="1077" spans="2:65" s="12" customFormat="1">
      <c r="B1077" s="154"/>
      <c r="D1077" s="145" t="s">
        <v>252</v>
      </c>
      <c r="F1077" s="156" t="s">
        <v>1633</v>
      </c>
      <c r="H1077" s="157">
        <v>7.875</v>
      </c>
      <c r="I1077" s="158"/>
      <c r="L1077" s="154"/>
      <c r="M1077" s="159"/>
      <c r="T1077" s="160"/>
      <c r="AT1077" s="155" t="s">
        <v>252</v>
      </c>
      <c r="AU1077" s="155" t="s">
        <v>87</v>
      </c>
      <c r="AV1077" s="12" t="s">
        <v>87</v>
      </c>
      <c r="AW1077" s="12" t="s">
        <v>4</v>
      </c>
      <c r="AX1077" s="12" t="s">
        <v>85</v>
      </c>
      <c r="AY1077" s="155" t="s">
        <v>175</v>
      </c>
    </row>
    <row r="1078" spans="2:65" s="1" customFormat="1" ht="16.5" customHeight="1">
      <c r="B1078" s="32"/>
      <c r="C1078" s="184" t="s">
        <v>1634</v>
      </c>
      <c r="D1078" s="184" t="s">
        <v>1046</v>
      </c>
      <c r="E1078" s="185" t="s">
        <v>1635</v>
      </c>
      <c r="F1078" s="186" t="s">
        <v>1636</v>
      </c>
      <c r="G1078" s="187" t="s">
        <v>200</v>
      </c>
      <c r="H1078" s="188">
        <v>607.76400000000001</v>
      </c>
      <c r="I1078" s="189"/>
      <c r="J1078" s="190">
        <f>ROUND(I1078*H1078,2)</f>
        <v>0</v>
      </c>
      <c r="K1078" s="186" t="s">
        <v>250</v>
      </c>
      <c r="L1078" s="191"/>
      <c r="M1078" s="192" t="s">
        <v>1</v>
      </c>
      <c r="N1078" s="193" t="s">
        <v>42</v>
      </c>
      <c r="P1078" s="141">
        <f>O1078*H1078</f>
        <v>0</v>
      </c>
      <c r="Q1078" s="141">
        <v>5.5999999999999999E-3</v>
      </c>
      <c r="R1078" s="141">
        <f>Q1078*H1078</f>
        <v>3.4034784</v>
      </c>
      <c r="S1078" s="141">
        <v>0</v>
      </c>
      <c r="T1078" s="142">
        <f>S1078*H1078</f>
        <v>0</v>
      </c>
      <c r="AR1078" s="143" t="s">
        <v>604</v>
      </c>
      <c r="AT1078" s="143" t="s">
        <v>1046</v>
      </c>
      <c r="AU1078" s="143" t="s">
        <v>87</v>
      </c>
      <c r="AY1078" s="17" t="s">
        <v>175</v>
      </c>
      <c r="BE1078" s="144">
        <f>IF(N1078="základní",J1078,0)</f>
        <v>0</v>
      </c>
      <c r="BF1078" s="144">
        <f>IF(N1078="snížená",J1078,0)</f>
        <v>0</v>
      </c>
      <c r="BG1078" s="144">
        <f>IF(N1078="zákl. přenesená",J1078,0)</f>
        <v>0</v>
      </c>
      <c r="BH1078" s="144">
        <f>IF(N1078="sníž. přenesená",J1078,0)</f>
        <v>0</v>
      </c>
      <c r="BI1078" s="144">
        <f>IF(N1078="nulová",J1078,0)</f>
        <v>0</v>
      </c>
      <c r="BJ1078" s="17" t="s">
        <v>85</v>
      </c>
      <c r="BK1078" s="144">
        <f>ROUND(I1078*H1078,2)</f>
        <v>0</v>
      </c>
      <c r="BL1078" s="17" t="s">
        <v>129</v>
      </c>
      <c r="BM1078" s="143" t="s">
        <v>1637</v>
      </c>
    </row>
    <row r="1079" spans="2:65" s="12" customFormat="1">
      <c r="B1079" s="154"/>
      <c r="D1079" s="145" t="s">
        <v>252</v>
      </c>
      <c r="F1079" s="156" t="s">
        <v>1638</v>
      </c>
      <c r="H1079" s="157">
        <v>607.76400000000001</v>
      </c>
      <c r="I1079" s="158"/>
      <c r="L1079" s="154"/>
      <c r="M1079" s="159"/>
      <c r="T1079" s="160"/>
      <c r="AT1079" s="155" t="s">
        <v>252</v>
      </c>
      <c r="AU1079" s="155" t="s">
        <v>87</v>
      </c>
      <c r="AV1079" s="12" t="s">
        <v>87</v>
      </c>
      <c r="AW1079" s="12" t="s">
        <v>4</v>
      </c>
      <c r="AX1079" s="12" t="s">
        <v>85</v>
      </c>
      <c r="AY1079" s="155" t="s">
        <v>175</v>
      </c>
    </row>
    <row r="1080" spans="2:65" s="1" customFormat="1" ht="16.5" customHeight="1">
      <c r="B1080" s="32"/>
      <c r="C1080" s="132" t="s">
        <v>1639</v>
      </c>
      <c r="D1080" s="132" t="s">
        <v>178</v>
      </c>
      <c r="E1080" s="133" t="s">
        <v>1640</v>
      </c>
      <c r="F1080" s="134" t="s">
        <v>1641</v>
      </c>
      <c r="G1080" s="135" t="s">
        <v>200</v>
      </c>
      <c r="H1080" s="136">
        <v>591.32299999999998</v>
      </c>
      <c r="I1080" s="137"/>
      <c r="J1080" s="138">
        <f>ROUND(I1080*H1080,2)</f>
        <v>0</v>
      </c>
      <c r="K1080" s="134" t="s">
        <v>1</v>
      </c>
      <c r="L1080" s="32"/>
      <c r="M1080" s="139" t="s">
        <v>1</v>
      </c>
      <c r="N1080" s="140" t="s">
        <v>42</v>
      </c>
      <c r="P1080" s="141">
        <f>O1080*H1080</f>
        <v>0</v>
      </c>
      <c r="Q1080" s="141">
        <v>2.32E-3</v>
      </c>
      <c r="R1080" s="141">
        <f>Q1080*H1080</f>
        <v>1.37186936</v>
      </c>
      <c r="S1080" s="141">
        <v>0</v>
      </c>
      <c r="T1080" s="142">
        <f>S1080*H1080</f>
        <v>0</v>
      </c>
      <c r="AR1080" s="143" t="s">
        <v>129</v>
      </c>
      <c r="AT1080" s="143" t="s">
        <v>178</v>
      </c>
      <c r="AU1080" s="143" t="s">
        <v>87</v>
      </c>
      <c r="AY1080" s="17" t="s">
        <v>175</v>
      </c>
      <c r="BE1080" s="144">
        <f>IF(N1080="základní",J1080,0)</f>
        <v>0</v>
      </c>
      <c r="BF1080" s="144">
        <f>IF(N1080="snížená",J1080,0)</f>
        <v>0</v>
      </c>
      <c r="BG1080" s="144">
        <f>IF(N1080="zákl. přenesená",J1080,0)</f>
        <v>0</v>
      </c>
      <c r="BH1080" s="144">
        <f>IF(N1080="sníž. přenesená",J1080,0)</f>
        <v>0</v>
      </c>
      <c r="BI1080" s="144">
        <f>IF(N1080="nulová",J1080,0)</f>
        <v>0</v>
      </c>
      <c r="BJ1080" s="17" t="s">
        <v>85</v>
      </c>
      <c r="BK1080" s="144">
        <f>ROUND(I1080*H1080,2)</f>
        <v>0</v>
      </c>
      <c r="BL1080" s="17" t="s">
        <v>129</v>
      </c>
      <c r="BM1080" s="143" t="s">
        <v>1642</v>
      </c>
    </row>
    <row r="1081" spans="2:65" s="14" customFormat="1">
      <c r="B1081" s="170"/>
      <c r="D1081" s="145" t="s">
        <v>252</v>
      </c>
      <c r="E1081" s="171" t="s">
        <v>1</v>
      </c>
      <c r="F1081" s="172" t="s">
        <v>1643</v>
      </c>
      <c r="H1081" s="171" t="s">
        <v>1</v>
      </c>
      <c r="I1081" s="173"/>
      <c r="L1081" s="170"/>
      <c r="M1081" s="174"/>
      <c r="T1081" s="175"/>
      <c r="AT1081" s="171" t="s">
        <v>252</v>
      </c>
      <c r="AU1081" s="171" t="s">
        <v>87</v>
      </c>
      <c r="AV1081" s="14" t="s">
        <v>85</v>
      </c>
      <c r="AW1081" s="14" t="s">
        <v>32</v>
      </c>
      <c r="AX1081" s="14" t="s">
        <v>77</v>
      </c>
      <c r="AY1081" s="171" t="s">
        <v>175</v>
      </c>
    </row>
    <row r="1082" spans="2:65" s="12" customFormat="1">
      <c r="B1082" s="154"/>
      <c r="D1082" s="145" t="s">
        <v>252</v>
      </c>
      <c r="E1082" s="155" t="s">
        <v>1</v>
      </c>
      <c r="F1082" s="156" t="s">
        <v>1624</v>
      </c>
      <c r="H1082" s="157">
        <v>261.95999999999998</v>
      </c>
      <c r="I1082" s="158"/>
      <c r="L1082" s="154"/>
      <c r="M1082" s="159"/>
      <c r="T1082" s="160"/>
      <c r="AT1082" s="155" t="s">
        <v>252</v>
      </c>
      <c r="AU1082" s="155" t="s">
        <v>87</v>
      </c>
      <c r="AV1082" s="12" t="s">
        <v>87</v>
      </c>
      <c r="AW1082" s="12" t="s">
        <v>32</v>
      </c>
      <c r="AX1082" s="12" t="s">
        <v>77</v>
      </c>
      <c r="AY1082" s="155" t="s">
        <v>175</v>
      </c>
    </row>
    <row r="1083" spans="2:65" s="12" customFormat="1">
      <c r="B1083" s="154"/>
      <c r="D1083" s="145" t="s">
        <v>252</v>
      </c>
      <c r="E1083" s="155" t="s">
        <v>1</v>
      </c>
      <c r="F1083" s="156" t="s">
        <v>1625</v>
      </c>
      <c r="H1083" s="157">
        <v>112.97799999999999</v>
      </c>
      <c r="I1083" s="158"/>
      <c r="L1083" s="154"/>
      <c r="M1083" s="159"/>
      <c r="T1083" s="160"/>
      <c r="AT1083" s="155" t="s">
        <v>252</v>
      </c>
      <c r="AU1083" s="155" t="s">
        <v>87</v>
      </c>
      <c r="AV1083" s="12" t="s">
        <v>87</v>
      </c>
      <c r="AW1083" s="12" t="s">
        <v>32</v>
      </c>
      <c r="AX1083" s="12" t="s">
        <v>77</v>
      </c>
      <c r="AY1083" s="155" t="s">
        <v>175</v>
      </c>
    </row>
    <row r="1084" spans="2:65" s="12" customFormat="1">
      <c r="B1084" s="154"/>
      <c r="D1084" s="145" t="s">
        <v>252</v>
      </c>
      <c r="E1084" s="155" t="s">
        <v>1</v>
      </c>
      <c r="F1084" s="156" t="s">
        <v>1626</v>
      </c>
      <c r="H1084" s="157">
        <v>203.88499999999999</v>
      </c>
      <c r="I1084" s="158"/>
      <c r="L1084" s="154"/>
      <c r="M1084" s="159"/>
      <c r="T1084" s="160"/>
      <c r="AT1084" s="155" t="s">
        <v>252</v>
      </c>
      <c r="AU1084" s="155" t="s">
        <v>87</v>
      </c>
      <c r="AV1084" s="12" t="s">
        <v>87</v>
      </c>
      <c r="AW1084" s="12" t="s">
        <v>32</v>
      </c>
      <c r="AX1084" s="12" t="s">
        <v>77</v>
      </c>
      <c r="AY1084" s="155" t="s">
        <v>175</v>
      </c>
    </row>
    <row r="1085" spans="2:65" s="15" customFormat="1">
      <c r="B1085" s="176"/>
      <c r="D1085" s="145" t="s">
        <v>252</v>
      </c>
      <c r="E1085" s="177" t="s">
        <v>1</v>
      </c>
      <c r="F1085" s="178" t="s">
        <v>339</v>
      </c>
      <c r="H1085" s="179">
        <v>578.82299999999998</v>
      </c>
      <c r="I1085" s="180"/>
      <c r="L1085" s="176"/>
      <c r="M1085" s="181"/>
      <c r="T1085" s="182"/>
      <c r="AT1085" s="177" t="s">
        <v>252</v>
      </c>
      <c r="AU1085" s="177" t="s">
        <v>87</v>
      </c>
      <c r="AV1085" s="15" t="s">
        <v>187</v>
      </c>
      <c r="AW1085" s="15" t="s">
        <v>32</v>
      </c>
      <c r="AX1085" s="15" t="s">
        <v>77</v>
      </c>
      <c r="AY1085" s="177" t="s">
        <v>175</v>
      </c>
    </row>
    <row r="1086" spans="2:65" s="14" customFormat="1">
      <c r="B1086" s="170"/>
      <c r="D1086" s="145" t="s">
        <v>252</v>
      </c>
      <c r="E1086" s="171" t="s">
        <v>1</v>
      </c>
      <c r="F1086" s="172" t="s">
        <v>1644</v>
      </c>
      <c r="H1086" s="171" t="s">
        <v>1</v>
      </c>
      <c r="I1086" s="173"/>
      <c r="L1086" s="170"/>
      <c r="M1086" s="174"/>
      <c r="T1086" s="175"/>
      <c r="AT1086" s="171" t="s">
        <v>252</v>
      </c>
      <c r="AU1086" s="171" t="s">
        <v>87</v>
      </c>
      <c r="AV1086" s="14" t="s">
        <v>85</v>
      </c>
      <c r="AW1086" s="14" t="s">
        <v>32</v>
      </c>
      <c r="AX1086" s="14" t="s">
        <v>77</v>
      </c>
      <c r="AY1086" s="171" t="s">
        <v>175</v>
      </c>
    </row>
    <row r="1087" spans="2:65" s="12" customFormat="1">
      <c r="B1087" s="154"/>
      <c r="D1087" s="145" t="s">
        <v>252</v>
      </c>
      <c r="E1087" s="155" t="s">
        <v>1</v>
      </c>
      <c r="F1087" s="156" t="s">
        <v>1628</v>
      </c>
      <c r="H1087" s="157">
        <v>7.5</v>
      </c>
      <c r="I1087" s="158"/>
      <c r="L1087" s="154"/>
      <c r="M1087" s="159"/>
      <c r="T1087" s="160"/>
      <c r="AT1087" s="155" t="s">
        <v>252</v>
      </c>
      <c r="AU1087" s="155" t="s">
        <v>87</v>
      </c>
      <c r="AV1087" s="12" t="s">
        <v>87</v>
      </c>
      <c r="AW1087" s="12" t="s">
        <v>32</v>
      </c>
      <c r="AX1087" s="12" t="s">
        <v>77</v>
      </c>
      <c r="AY1087" s="155" t="s">
        <v>175</v>
      </c>
    </row>
    <row r="1088" spans="2:65" s="15" customFormat="1">
      <c r="B1088" s="176"/>
      <c r="D1088" s="145" t="s">
        <v>252</v>
      </c>
      <c r="E1088" s="177" t="s">
        <v>1</v>
      </c>
      <c r="F1088" s="178" t="s">
        <v>339</v>
      </c>
      <c r="H1088" s="179">
        <v>7.5</v>
      </c>
      <c r="I1088" s="180"/>
      <c r="L1088" s="176"/>
      <c r="M1088" s="181"/>
      <c r="T1088" s="182"/>
      <c r="AT1088" s="177" t="s">
        <v>252</v>
      </c>
      <c r="AU1088" s="177" t="s">
        <v>87</v>
      </c>
      <c r="AV1088" s="15" t="s">
        <v>187</v>
      </c>
      <c r="AW1088" s="15" t="s">
        <v>32</v>
      </c>
      <c r="AX1088" s="15" t="s">
        <v>77</v>
      </c>
      <c r="AY1088" s="177" t="s">
        <v>175</v>
      </c>
    </row>
    <row r="1089" spans="2:65" s="14" customFormat="1">
      <c r="B1089" s="170"/>
      <c r="D1089" s="145" t="s">
        <v>252</v>
      </c>
      <c r="E1089" s="171" t="s">
        <v>1</v>
      </c>
      <c r="F1089" s="172" t="s">
        <v>1645</v>
      </c>
      <c r="H1089" s="171" t="s">
        <v>1</v>
      </c>
      <c r="I1089" s="173"/>
      <c r="L1089" s="170"/>
      <c r="M1089" s="174"/>
      <c r="T1089" s="175"/>
      <c r="AT1089" s="171" t="s">
        <v>252</v>
      </c>
      <c r="AU1089" s="171" t="s">
        <v>87</v>
      </c>
      <c r="AV1089" s="14" t="s">
        <v>85</v>
      </c>
      <c r="AW1089" s="14" t="s">
        <v>32</v>
      </c>
      <c r="AX1089" s="14" t="s">
        <v>77</v>
      </c>
      <c r="AY1089" s="171" t="s">
        <v>175</v>
      </c>
    </row>
    <row r="1090" spans="2:65" s="12" customFormat="1">
      <c r="B1090" s="154"/>
      <c r="D1090" s="145" t="s">
        <v>252</v>
      </c>
      <c r="E1090" s="155" t="s">
        <v>1</v>
      </c>
      <c r="F1090" s="156" t="s">
        <v>1646</v>
      </c>
      <c r="H1090" s="157">
        <v>5</v>
      </c>
      <c r="I1090" s="158"/>
      <c r="L1090" s="154"/>
      <c r="M1090" s="159"/>
      <c r="T1090" s="160"/>
      <c r="AT1090" s="155" t="s">
        <v>252</v>
      </c>
      <c r="AU1090" s="155" t="s">
        <v>87</v>
      </c>
      <c r="AV1090" s="12" t="s">
        <v>87</v>
      </c>
      <c r="AW1090" s="12" t="s">
        <v>32</v>
      </c>
      <c r="AX1090" s="12" t="s">
        <v>77</v>
      </c>
      <c r="AY1090" s="155" t="s">
        <v>175</v>
      </c>
    </row>
    <row r="1091" spans="2:65" s="15" customFormat="1">
      <c r="B1091" s="176"/>
      <c r="D1091" s="145" t="s">
        <v>252</v>
      </c>
      <c r="E1091" s="177" t="s">
        <v>1</v>
      </c>
      <c r="F1091" s="178" t="s">
        <v>339</v>
      </c>
      <c r="H1091" s="179">
        <v>5</v>
      </c>
      <c r="I1091" s="180"/>
      <c r="L1091" s="176"/>
      <c r="M1091" s="181"/>
      <c r="T1091" s="182"/>
      <c r="AT1091" s="177" t="s">
        <v>252</v>
      </c>
      <c r="AU1091" s="177" t="s">
        <v>87</v>
      </c>
      <c r="AV1091" s="15" t="s">
        <v>187</v>
      </c>
      <c r="AW1091" s="15" t="s">
        <v>32</v>
      </c>
      <c r="AX1091" s="15" t="s">
        <v>77</v>
      </c>
      <c r="AY1091" s="177" t="s">
        <v>175</v>
      </c>
    </row>
    <row r="1092" spans="2:65" s="13" customFormat="1">
      <c r="B1092" s="163"/>
      <c r="D1092" s="145" t="s">
        <v>252</v>
      </c>
      <c r="E1092" s="164" t="s">
        <v>1</v>
      </c>
      <c r="F1092" s="165" t="s">
        <v>294</v>
      </c>
      <c r="H1092" s="166">
        <v>591.32299999999998</v>
      </c>
      <c r="I1092" s="167"/>
      <c r="L1092" s="163"/>
      <c r="M1092" s="168"/>
      <c r="T1092" s="169"/>
      <c r="AT1092" s="164" t="s">
        <v>252</v>
      </c>
      <c r="AU1092" s="164" t="s">
        <v>87</v>
      </c>
      <c r="AV1092" s="13" t="s">
        <v>193</v>
      </c>
      <c r="AW1092" s="13" t="s">
        <v>32</v>
      </c>
      <c r="AX1092" s="13" t="s">
        <v>85</v>
      </c>
      <c r="AY1092" s="164" t="s">
        <v>175</v>
      </c>
    </row>
    <row r="1093" spans="2:65" s="1" customFormat="1" ht="16.5" customHeight="1">
      <c r="B1093" s="32"/>
      <c r="C1093" s="184" t="s">
        <v>1647</v>
      </c>
      <c r="D1093" s="184" t="s">
        <v>1046</v>
      </c>
      <c r="E1093" s="185" t="s">
        <v>1648</v>
      </c>
      <c r="F1093" s="186" t="s">
        <v>1649</v>
      </c>
      <c r="G1093" s="187" t="s">
        <v>200</v>
      </c>
      <c r="H1093" s="188">
        <v>7.875</v>
      </c>
      <c r="I1093" s="189"/>
      <c r="J1093" s="190">
        <f>ROUND(I1093*H1093,2)</f>
        <v>0</v>
      </c>
      <c r="K1093" s="186" t="s">
        <v>1</v>
      </c>
      <c r="L1093" s="191"/>
      <c r="M1093" s="192" t="s">
        <v>1</v>
      </c>
      <c r="N1093" s="193" t="s">
        <v>42</v>
      </c>
      <c r="P1093" s="141">
        <f>O1093*H1093</f>
        <v>0</v>
      </c>
      <c r="Q1093" s="141">
        <v>4.7999999999999996E-3</v>
      </c>
      <c r="R1093" s="141">
        <f>Q1093*H1093</f>
        <v>3.7799999999999993E-2</v>
      </c>
      <c r="S1093" s="141">
        <v>0</v>
      </c>
      <c r="T1093" s="142">
        <f>S1093*H1093</f>
        <v>0</v>
      </c>
      <c r="AR1093" s="143" t="s">
        <v>604</v>
      </c>
      <c r="AT1093" s="143" t="s">
        <v>1046</v>
      </c>
      <c r="AU1093" s="143" t="s">
        <v>87</v>
      </c>
      <c r="AY1093" s="17" t="s">
        <v>175</v>
      </c>
      <c r="BE1093" s="144">
        <f>IF(N1093="základní",J1093,0)</f>
        <v>0</v>
      </c>
      <c r="BF1093" s="144">
        <f>IF(N1093="snížená",J1093,0)</f>
        <v>0</v>
      </c>
      <c r="BG1093" s="144">
        <f>IF(N1093="zákl. přenesená",J1093,0)</f>
        <v>0</v>
      </c>
      <c r="BH1093" s="144">
        <f>IF(N1093="sníž. přenesená",J1093,0)</f>
        <v>0</v>
      </c>
      <c r="BI1093" s="144">
        <f>IF(N1093="nulová",J1093,0)</f>
        <v>0</v>
      </c>
      <c r="BJ1093" s="17" t="s">
        <v>85</v>
      </c>
      <c r="BK1093" s="144">
        <f>ROUND(I1093*H1093,2)</f>
        <v>0</v>
      </c>
      <c r="BL1093" s="17" t="s">
        <v>129</v>
      </c>
      <c r="BM1093" s="143" t="s">
        <v>1650</v>
      </c>
    </row>
    <row r="1094" spans="2:65" s="12" customFormat="1">
      <c r="B1094" s="154"/>
      <c r="D1094" s="145" t="s">
        <v>252</v>
      </c>
      <c r="F1094" s="156" t="s">
        <v>1633</v>
      </c>
      <c r="H1094" s="157">
        <v>7.875</v>
      </c>
      <c r="I1094" s="158"/>
      <c r="L1094" s="154"/>
      <c r="M1094" s="159"/>
      <c r="T1094" s="160"/>
      <c r="AT1094" s="155" t="s">
        <v>252</v>
      </c>
      <c r="AU1094" s="155" t="s">
        <v>87</v>
      </c>
      <c r="AV1094" s="12" t="s">
        <v>87</v>
      </c>
      <c r="AW1094" s="12" t="s">
        <v>4</v>
      </c>
      <c r="AX1094" s="12" t="s">
        <v>85</v>
      </c>
      <c r="AY1094" s="155" t="s">
        <v>175</v>
      </c>
    </row>
    <row r="1095" spans="2:65" s="1" customFormat="1" ht="16.5" customHeight="1">
      <c r="B1095" s="32"/>
      <c r="C1095" s="184" t="s">
        <v>1651</v>
      </c>
      <c r="D1095" s="184" t="s">
        <v>1046</v>
      </c>
      <c r="E1095" s="185" t="s">
        <v>1652</v>
      </c>
      <c r="F1095" s="186" t="s">
        <v>1653</v>
      </c>
      <c r="G1095" s="187" t="s">
        <v>200</v>
      </c>
      <c r="H1095" s="188">
        <v>5.25</v>
      </c>
      <c r="I1095" s="189"/>
      <c r="J1095" s="190">
        <f>ROUND(I1095*H1095,2)</f>
        <v>0</v>
      </c>
      <c r="K1095" s="186" t="s">
        <v>1</v>
      </c>
      <c r="L1095" s="191"/>
      <c r="M1095" s="192" t="s">
        <v>1</v>
      </c>
      <c r="N1095" s="193" t="s">
        <v>42</v>
      </c>
      <c r="P1095" s="141">
        <f>O1095*H1095</f>
        <v>0</v>
      </c>
      <c r="Q1095" s="141">
        <v>4.7999999999999996E-3</v>
      </c>
      <c r="R1095" s="141">
        <f>Q1095*H1095</f>
        <v>2.5199999999999997E-2</v>
      </c>
      <c r="S1095" s="141">
        <v>0</v>
      </c>
      <c r="T1095" s="142">
        <f>S1095*H1095</f>
        <v>0</v>
      </c>
      <c r="AR1095" s="143" t="s">
        <v>604</v>
      </c>
      <c r="AT1095" s="143" t="s">
        <v>1046</v>
      </c>
      <c r="AU1095" s="143" t="s">
        <v>87</v>
      </c>
      <c r="AY1095" s="17" t="s">
        <v>175</v>
      </c>
      <c r="BE1095" s="144">
        <f>IF(N1095="základní",J1095,0)</f>
        <v>0</v>
      </c>
      <c r="BF1095" s="144">
        <f>IF(N1095="snížená",J1095,0)</f>
        <v>0</v>
      </c>
      <c r="BG1095" s="144">
        <f>IF(N1095="zákl. přenesená",J1095,0)</f>
        <v>0</v>
      </c>
      <c r="BH1095" s="144">
        <f>IF(N1095="sníž. přenesená",J1095,0)</f>
        <v>0</v>
      </c>
      <c r="BI1095" s="144">
        <f>IF(N1095="nulová",J1095,0)</f>
        <v>0</v>
      </c>
      <c r="BJ1095" s="17" t="s">
        <v>85</v>
      </c>
      <c r="BK1095" s="144">
        <f>ROUND(I1095*H1095,2)</f>
        <v>0</v>
      </c>
      <c r="BL1095" s="17" t="s">
        <v>129</v>
      </c>
      <c r="BM1095" s="143" t="s">
        <v>1654</v>
      </c>
    </row>
    <row r="1096" spans="2:65" s="12" customFormat="1">
      <c r="B1096" s="154"/>
      <c r="D1096" s="145" t="s">
        <v>252</v>
      </c>
      <c r="F1096" s="156" t="s">
        <v>1655</v>
      </c>
      <c r="H1096" s="157">
        <v>5.25</v>
      </c>
      <c r="I1096" s="158"/>
      <c r="L1096" s="154"/>
      <c r="M1096" s="159"/>
      <c r="T1096" s="160"/>
      <c r="AT1096" s="155" t="s">
        <v>252</v>
      </c>
      <c r="AU1096" s="155" t="s">
        <v>87</v>
      </c>
      <c r="AV1096" s="12" t="s">
        <v>87</v>
      </c>
      <c r="AW1096" s="12" t="s">
        <v>4</v>
      </c>
      <c r="AX1096" s="12" t="s">
        <v>85</v>
      </c>
      <c r="AY1096" s="155" t="s">
        <v>175</v>
      </c>
    </row>
    <row r="1097" spans="2:65" s="1" customFormat="1" ht="16.5" customHeight="1">
      <c r="B1097" s="32"/>
      <c r="C1097" s="184" t="s">
        <v>1656</v>
      </c>
      <c r="D1097" s="184" t="s">
        <v>1046</v>
      </c>
      <c r="E1097" s="185" t="s">
        <v>1657</v>
      </c>
      <c r="F1097" s="186" t="s">
        <v>1658</v>
      </c>
      <c r="G1097" s="187" t="s">
        <v>200</v>
      </c>
      <c r="H1097" s="188">
        <v>607.76400000000001</v>
      </c>
      <c r="I1097" s="189"/>
      <c r="J1097" s="190">
        <f>ROUND(I1097*H1097,2)</f>
        <v>0</v>
      </c>
      <c r="K1097" s="186" t="s">
        <v>1</v>
      </c>
      <c r="L1097" s="191"/>
      <c r="M1097" s="192" t="s">
        <v>1</v>
      </c>
      <c r="N1097" s="193" t="s">
        <v>42</v>
      </c>
      <c r="P1097" s="141">
        <f>O1097*H1097</f>
        <v>0</v>
      </c>
      <c r="Q1097" s="141">
        <v>5.5999999999999999E-3</v>
      </c>
      <c r="R1097" s="141">
        <f>Q1097*H1097</f>
        <v>3.4034784</v>
      </c>
      <c r="S1097" s="141">
        <v>0</v>
      </c>
      <c r="T1097" s="142">
        <f>S1097*H1097</f>
        <v>0</v>
      </c>
      <c r="AR1097" s="143" t="s">
        <v>604</v>
      </c>
      <c r="AT1097" s="143" t="s">
        <v>1046</v>
      </c>
      <c r="AU1097" s="143" t="s">
        <v>87</v>
      </c>
      <c r="AY1097" s="17" t="s">
        <v>175</v>
      </c>
      <c r="BE1097" s="144">
        <f>IF(N1097="základní",J1097,0)</f>
        <v>0</v>
      </c>
      <c r="BF1097" s="144">
        <f>IF(N1097="snížená",J1097,0)</f>
        <v>0</v>
      </c>
      <c r="BG1097" s="144">
        <f>IF(N1097="zákl. přenesená",J1097,0)</f>
        <v>0</v>
      </c>
      <c r="BH1097" s="144">
        <f>IF(N1097="sníž. přenesená",J1097,0)</f>
        <v>0</v>
      </c>
      <c r="BI1097" s="144">
        <f>IF(N1097="nulová",J1097,0)</f>
        <v>0</v>
      </c>
      <c r="BJ1097" s="17" t="s">
        <v>85</v>
      </c>
      <c r="BK1097" s="144">
        <f>ROUND(I1097*H1097,2)</f>
        <v>0</v>
      </c>
      <c r="BL1097" s="17" t="s">
        <v>129</v>
      </c>
      <c r="BM1097" s="143" t="s">
        <v>1659</v>
      </c>
    </row>
    <row r="1098" spans="2:65" s="12" customFormat="1">
      <c r="B1098" s="154"/>
      <c r="D1098" s="145" t="s">
        <v>252</v>
      </c>
      <c r="F1098" s="156" t="s">
        <v>1638</v>
      </c>
      <c r="H1098" s="157">
        <v>607.76400000000001</v>
      </c>
      <c r="I1098" s="158"/>
      <c r="L1098" s="154"/>
      <c r="M1098" s="159"/>
      <c r="T1098" s="160"/>
      <c r="AT1098" s="155" t="s">
        <v>252</v>
      </c>
      <c r="AU1098" s="155" t="s">
        <v>87</v>
      </c>
      <c r="AV1098" s="12" t="s">
        <v>87</v>
      </c>
      <c r="AW1098" s="12" t="s">
        <v>4</v>
      </c>
      <c r="AX1098" s="12" t="s">
        <v>85</v>
      </c>
      <c r="AY1098" s="155" t="s">
        <v>175</v>
      </c>
    </row>
    <row r="1099" spans="2:65" s="1" customFormat="1" ht="16.5" customHeight="1">
      <c r="B1099" s="32"/>
      <c r="C1099" s="132" t="s">
        <v>1660</v>
      </c>
      <c r="D1099" s="132" t="s">
        <v>178</v>
      </c>
      <c r="E1099" s="133" t="s">
        <v>1661</v>
      </c>
      <c r="F1099" s="134" t="s">
        <v>1662</v>
      </c>
      <c r="G1099" s="135" t="s">
        <v>200</v>
      </c>
      <c r="H1099" s="136">
        <v>7.36</v>
      </c>
      <c r="I1099" s="137"/>
      <c r="J1099" s="138">
        <f>ROUND(I1099*H1099,2)</f>
        <v>0</v>
      </c>
      <c r="K1099" s="134" t="s">
        <v>1</v>
      </c>
      <c r="L1099" s="32"/>
      <c r="M1099" s="139" t="s">
        <v>1</v>
      </c>
      <c r="N1099" s="140" t="s">
        <v>42</v>
      </c>
      <c r="P1099" s="141">
        <f>O1099*H1099</f>
        <v>0</v>
      </c>
      <c r="Q1099" s="141">
        <v>2.32E-3</v>
      </c>
      <c r="R1099" s="141">
        <f>Q1099*H1099</f>
        <v>1.7075200000000002E-2</v>
      </c>
      <c r="S1099" s="141">
        <v>0</v>
      </c>
      <c r="T1099" s="142">
        <f>S1099*H1099</f>
        <v>0</v>
      </c>
      <c r="AR1099" s="143" t="s">
        <v>129</v>
      </c>
      <c r="AT1099" s="143" t="s">
        <v>178</v>
      </c>
      <c r="AU1099" s="143" t="s">
        <v>87</v>
      </c>
      <c r="AY1099" s="17" t="s">
        <v>175</v>
      </c>
      <c r="BE1099" s="144">
        <f>IF(N1099="základní",J1099,0)</f>
        <v>0</v>
      </c>
      <c r="BF1099" s="144">
        <f>IF(N1099="snížená",J1099,0)</f>
        <v>0</v>
      </c>
      <c r="BG1099" s="144">
        <f>IF(N1099="zákl. přenesená",J1099,0)</f>
        <v>0</v>
      </c>
      <c r="BH1099" s="144">
        <f>IF(N1099="sníž. přenesená",J1099,0)</f>
        <v>0</v>
      </c>
      <c r="BI1099" s="144">
        <f>IF(N1099="nulová",J1099,0)</f>
        <v>0</v>
      </c>
      <c r="BJ1099" s="17" t="s">
        <v>85</v>
      </c>
      <c r="BK1099" s="144">
        <f>ROUND(I1099*H1099,2)</f>
        <v>0</v>
      </c>
      <c r="BL1099" s="17" t="s">
        <v>129</v>
      </c>
      <c r="BM1099" s="143" t="s">
        <v>1663</v>
      </c>
    </row>
    <row r="1100" spans="2:65" s="12" customFormat="1">
      <c r="B1100" s="154"/>
      <c r="D1100" s="145" t="s">
        <v>252</v>
      </c>
      <c r="E1100" s="155" t="s">
        <v>1</v>
      </c>
      <c r="F1100" s="156" t="s">
        <v>1664</v>
      </c>
      <c r="H1100" s="157">
        <v>0.88</v>
      </c>
      <c r="I1100" s="158"/>
      <c r="L1100" s="154"/>
      <c r="M1100" s="159"/>
      <c r="T1100" s="160"/>
      <c r="AT1100" s="155" t="s">
        <v>252</v>
      </c>
      <c r="AU1100" s="155" t="s">
        <v>87</v>
      </c>
      <c r="AV1100" s="12" t="s">
        <v>87</v>
      </c>
      <c r="AW1100" s="12" t="s">
        <v>32</v>
      </c>
      <c r="AX1100" s="12" t="s">
        <v>77</v>
      </c>
      <c r="AY1100" s="155" t="s">
        <v>175</v>
      </c>
    </row>
    <row r="1101" spans="2:65" s="12" customFormat="1">
      <c r="B1101" s="154"/>
      <c r="D1101" s="145" t="s">
        <v>252</v>
      </c>
      <c r="E1101" s="155" t="s">
        <v>1</v>
      </c>
      <c r="F1101" s="156" t="s">
        <v>1665</v>
      </c>
      <c r="H1101" s="157">
        <v>6.48</v>
      </c>
      <c r="I1101" s="158"/>
      <c r="L1101" s="154"/>
      <c r="M1101" s="159"/>
      <c r="T1101" s="160"/>
      <c r="AT1101" s="155" t="s">
        <v>252</v>
      </c>
      <c r="AU1101" s="155" t="s">
        <v>87</v>
      </c>
      <c r="AV1101" s="12" t="s">
        <v>87</v>
      </c>
      <c r="AW1101" s="12" t="s">
        <v>32</v>
      </c>
      <c r="AX1101" s="12" t="s">
        <v>77</v>
      </c>
      <c r="AY1101" s="155" t="s">
        <v>175</v>
      </c>
    </row>
    <row r="1102" spans="2:65" s="13" customFormat="1">
      <c r="B1102" s="163"/>
      <c r="D1102" s="145" t="s">
        <v>252</v>
      </c>
      <c r="E1102" s="164" t="s">
        <v>1</v>
      </c>
      <c r="F1102" s="165" t="s">
        <v>294</v>
      </c>
      <c r="H1102" s="166">
        <v>7.36</v>
      </c>
      <c r="I1102" s="167"/>
      <c r="L1102" s="163"/>
      <c r="M1102" s="168"/>
      <c r="T1102" s="169"/>
      <c r="AT1102" s="164" t="s">
        <v>252</v>
      </c>
      <c r="AU1102" s="164" t="s">
        <v>87</v>
      </c>
      <c r="AV1102" s="13" t="s">
        <v>193</v>
      </c>
      <c r="AW1102" s="13" t="s">
        <v>32</v>
      </c>
      <c r="AX1102" s="13" t="s">
        <v>85</v>
      </c>
      <c r="AY1102" s="164" t="s">
        <v>175</v>
      </c>
    </row>
    <row r="1103" spans="2:65" s="1" customFormat="1" ht="16.5" customHeight="1">
      <c r="B1103" s="32"/>
      <c r="C1103" s="184" t="s">
        <v>1666</v>
      </c>
      <c r="D1103" s="184" t="s">
        <v>1046</v>
      </c>
      <c r="E1103" s="185" t="s">
        <v>1667</v>
      </c>
      <c r="F1103" s="186" t="s">
        <v>1668</v>
      </c>
      <c r="G1103" s="187" t="s">
        <v>200</v>
      </c>
      <c r="H1103" s="188">
        <v>0.92400000000000004</v>
      </c>
      <c r="I1103" s="189"/>
      <c r="J1103" s="190">
        <f>ROUND(I1103*H1103,2)</f>
        <v>0</v>
      </c>
      <c r="K1103" s="186" t="s">
        <v>1</v>
      </c>
      <c r="L1103" s="191"/>
      <c r="M1103" s="192" t="s">
        <v>1</v>
      </c>
      <c r="N1103" s="193" t="s">
        <v>42</v>
      </c>
      <c r="P1103" s="141">
        <f>O1103*H1103</f>
        <v>0</v>
      </c>
      <c r="Q1103" s="141">
        <v>4.7999999999999996E-3</v>
      </c>
      <c r="R1103" s="141">
        <f>Q1103*H1103</f>
        <v>4.4352000000000003E-3</v>
      </c>
      <c r="S1103" s="141">
        <v>0</v>
      </c>
      <c r="T1103" s="142">
        <f>S1103*H1103</f>
        <v>0</v>
      </c>
      <c r="AR1103" s="143" t="s">
        <v>604</v>
      </c>
      <c r="AT1103" s="143" t="s">
        <v>1046</v>
      </c>
      <c r="AU1103" s="143" t="s">
        <v>87</v>
      </c>
      <c r="AY1103" s="17" t="s">
        <v>175</v>
      </c>
      <c r="BE1103" s="144">
        <f>IF(N1103="základní",J1103,0)</f>
        <v>0</v>
      </c>
      <c r="BF1103" s="144">
        <f>IF(N1103="snížená",J1103,0)</f>
        <v>0</v>
      </c>
      <c r="BG1103" s="144">
        <f>IF(N1103="zákl. přenesená",J1103,0)</f>
        <v>0</v>
      </c>
      <c r="BH1103" s="144">
        <f>IF(N1103="sníž. přenesená",J1103,0)</f>
        <v>0</v>
      </c>
      <c r="BI1103" s="144">
        <f>IF(N1103="nulová",J1103,0)</f>
        <v>0</v>
      </c>
      <c r="BJ1103" s="17" t="s">
        <v>85</v>
      </c>
      <c r="BK1103" s="144">
        <f>ROUND(I1103*H1103,2)</f>
        <v>0</v>
      </c>
      <c r="BL1103" s="17" t="s">
        <v>129</v>
      </c>
      <c r="BM1103" s="143" t="s">
        <v>1669</v>
      </c>
    </row>
    <row r="1104" spans="2:65" s="12" customFormat="1">
      <c r="B1104" s="154"/>
      <c r="D1104" s="145" t="s">
        <v>252</v>
      </c>
      <c r="F1104" s="156" t="s">
        <v>1670</v>
      </c>
      <c r="H1104" s="157">
        <v>0.92400000000000004</v>
      </c>
      <c r="I1104" s="158"/>
      <c r="L1104" s="154"/>
      <c r="M1104" s="159"/>
      <c r="T1104" s="160"/>
      <c r="AT1104" s="155" t="s">
        <v>252</v>
      </c>
      <c r="AU1104" s="155" t="s">
        <v>87</v>
      </c>
      <c r="AV1104" s="12" t="s">
        <v>87</v>
      </c>
      <c r="AW1104" s="12" t="s">
        <v>4</v>
      </c>
      <c r="AX1104" s="12" t="s">
        <v>85</v>
      </c>
      <c r="AY1104" s="155" t="s">
        <v>175</v>
      </c>
    </row>
    <row r="1105" spans="2:65" s="1" customFormat="1" ht="16.5" customHeight="1">
      <c r="B1105" s="32"/>
      <c r="C1105" s="184" t="s">
        <v>1671</v>
      </c>
      <c r="D1105" s="184" t="s">
        <v>1046</v>
      </c>
      <c r="E1105" s="185" t="s">
        <v>1672</v>
      </c>
      <c r="F1105" s="186" t="s">
        <v>1673</v>
      </c>
      <c r="G1105" s="187" t="s">
        <v>200</v>
      </c>
      <c r="H1105" s="188">
        <v>6.8040000000000003</v>
      </c>
      <c r="I1105" s="189"/>
      <c r="J1105" s="190">
        <f>ROUND(I1105*H1105,2)</f>
        <v>0</v>
      </c>
      <c r="K1105" s="186" t="s">
        <v>1</v>
      </c>
      <c r="L1105" s="191"/>
      <c r="M1105" s="192" t="s">
        <v>1</v>
      </c>
      <c r="N1105" s="193" t="s">
        <v>42</v>
      </c>
      <c r="P1105" s="141">
        <f>O1105*H1105</f>
        <v>0</v>
      </c>
      <c r="Q1105" s="141">
        <v>4.7999999999999996E-3</v>
      </c>
      <c r="R1105" s="141">
        <f>Q1105*H1105</f>
        <v>3.2659199999999999E-2</v>
      </c>
      <c r="S1105" s="141">
        <v>0</v>
      </c>
      <c r="T1105" s="142">
        <f>S1105*H1105</f>
        <v>0</v>
      </c>
      <c r="AR1105" s="143" t="s">
        <v>604</v>
      </c>
      <c r="AT1105" s="143" t="s">
        <v>1046</v>
      </c>
      <c r="AU1105" s="143" t="s">
        <v>87</v>
      </c>
      <c r="AY1105" s="17" t="s">
        <v>175</v>
      </c>
      <c r="BE1105" s="144">
        <f>IF(N1105="základní",J1105,0)</f>
        <v>0</v>
      </c>
      <c r="BF1105" s="144">
        <f>IF(N1105="snížená",J1105,0)</f>
        <v>0</v>
      </c>
      <c r="BG1105" s="144">
        <f>IF(N1105="zákl. přenesená",J1105,0)</f>
        <v>0</v>
      </c>
      <c r="BH1105" s="144">
        <f>IF(N1105="sníž. přenesená",J1105,0)</f>
        <v>0</v>
      </c>
      <c r="BI1105" s="144">
        <f>IF(N1105="nulová",J1105,0)</f>
        <v>0</v>
      </c>
      <c r="BJ1105" s="17" t="s">
        <v>85</v>
      </c>
      <c r="BK1105" s="144">
        <f>ROUND(I1105*H1105,2)</f>
        <v>0</v>
      </c>
      <c r="BL1105" s="17" t="s">
        <v>129</v>
      </c>
      <c r="BM1105" s="143" t="s">
        <v>1674</v>
      </c>
    </row>
    <row r="1106" spans="2:65" s="12" customFormat="1">
      <c r="B1106" s="154"/>
      <c r="D1106" s="145" t="s">
        <v>252</v>
      </c>
      <c r="F1106" s="156" t="s">
        <v>1675</v>
      </c>
      <c r="H1106" s="157">
        <v>6.8040000000000003</v>
      </c>
      <c r="I1106" s="158"/>
      <c r="L1106" s="154"/>
      <c r="M1106" s="159"/>
      <c r="T1106" s="160"/>
      <c r="AT1106" s="155" t="s">
        <v>252</v>
      </c>
      <c r="AU1106" s="155" t="s">
        <v>87</v>
      </c>
      <c r="AV1106" s="12" t="s">
        <v>87</v>
      </c>
      <c r="AW1106" s="12" t="s">
        <v>4</v>
      </c>
      <c r="AX1106" s="12" t="s">
        <v>85</v>
      </c>
      <c r="AY1106" s="155" t="s">
        <v>175</v>
      </c>
    </row>
    <row r="1107" spans="2:65" s="1" customFormat="1" ht="16.5" customHeight="1">
      <c r="B1107" s="32"/>
      <c r="C1107" s="132" t="s">
        <v>1676</v>
      </c>
      <c r="D1107" s="132" t="s">
        <v>178</v>
      </c>
      <c r="E1107" s="133" t="s">
        <v>1677</v>
      </c>
      <c r="F1107" s="134" t="s">
        <v>1678</v>
      </c>
      <c r="G1107" s="135" t="s">
        <v>200</v>
      </c>
      <c r="H1107" s="136">
        <v>36.270000000000003</v>
      </c>
      <c r="I1107" s="137"/>
      <c r="J1107" s="138">
        <f>ROUND(I1107*H1107,2)</f>
        <v>0</v>
      </c>
      <c r="K1107" s="134" t="s">
        <v>1</v>
      </c>
      <c r="L1107" s="32"/>
      <c r="M1107" s="139" t="s">
        <v>1</v>
      </c>
      <c r="N1107" s="140" t="s">
        <v>42</v>
      </c>
      <c r="P1107" s="141">
        <f>O1107*H1107</f>
        <v>0</v>
      </c>
      <c r="Q1107" s="141">
        <v>0</v>
      </c>
      <c r="R1107" s="141">
        <f>Q1107*H1107</f>
        <v>0</v>
      </c>
      <c r="S1107" s="141">
        <v>0</v>
      </c>
      <c r="T1107" s="142">
        <f>S1107*H1107</f>
        <v>0</v>
      </c>
      <c r="AR1107" s="143" t="s">
        <v>129</v>
      </c>
      <c r="AT1107" s="143" t="s">
        <v>178</v>
      </c>
      <c r="AU1107" s="143" t="s">
        <v>87</v>
      </c>
      <c r="AY1107" s="17" t="s">
        <v>175</v>
      </c>
      <c r="BE1107" s="144">
        <f>IF(N1107="základní",J1107,0)</f>
        <v>0</v>
      </c>
      <c r="BF1107" s="144">
        <f>IF(N1107="snížená",J1107,0)</f>
        <v>0</v>
      </c>
      <c r="BG1107" s="144">
        <f>IF(N1107="zákl. přenesená",J1107,0)</f>
        <v>0</v>
      </c>
      <c r="BH1107" s="144">
        <f>IF(N1107="sníž. přenesená",J1107,0)</f>
        <v>0</v>
      </c>
      <c r="BI1107" s="144">
        <f>IF(N1107="nulová",J1107,0)</f>
        <v>0</v>
      </c>
      <c r="BJ1107" s="17" t="s">
        <v>85</v>
      </c>
      <c r="BK1107" s="144">
        <f>ROUND(I1107*H1107,2)</f>
        <v>0</v>
      </c>
      <c r="BL1107" s="17" t="s">
        <v>129</v>
      </c>
      <c r="BM1107" s="143" t="s">
        <v>1679</v>
      </c>
    </row>
    <row r="1108" spans="2:65" s="12" customFormat="1">
      <c r="B1108" s="154"/>
      <c r="D1108" s="145" t="s">
        <v>252</v>
      </c>
      <c r="E1108" s="155" t="s">
        <v>1</v>
      </c>
      <c r="F1108" s="156" t="s">
        <v>1680</v>
      </c>
      <c r="H1108" s="157">
        <v>35.4</v>
      </c>
      <c r="I1108" s="158"/>
      <c r="L1108" s="154"/>
      <c r="M1108" s="159"/>
      <c r="T1108" s="160"/>
      <c r="AT1108" s="155" t="s">
        <v>252</v>
      </c>
      <c r="AU1108" s="155" t="s">
        <v>87</v>
      </c>
      <c r="AV1108" s="12" t="s">
        <v>87</v>
      </c>
      <c r="AW1108" s="12" t="s">
        <v>32</v>
      </c>
      <c r="AX1108" s="12" t="s">
        <v>77</v>
      </c>
      <c r="AY1108" s="155" t="s">
        <v>175</v>
      </c>
    </row>
    <row r="1109" spans="2:65" s="12" customFormat="1">
      <c r="B1109" s="154"/>
      <c r="D1109" s="145" t="s">
        <v>252</v>
      </c>
      <c r="E1109" s="155" t="s">
        <v>1</v>
      </c>
      <c r="F1109" s="156" t="s">
        <v>1681</v>
      </c>
      <c r="H1109" s="157">
        <v>0.87</v>
      </c>
      <c r="I1109" s="158"/>
      <c r="L1109" s="154"/>
      <c r="M1109" s="159"/>
      <c r="T1109" s="160"/>
      <c r="AT1109" s="155" t="s">
        <v>252</v>
      </c>
      <c r="AU1109" s="155" t="s">
        <v>87</v>
      </c>
      <c r="AV1109" s="12" t="s">
        <v>87</v>
      </c>
      <c r="AW1109" s="12" t="s">
        <v>32</v>
      </c>
      <c r="AX1109" s="12" t="s">
        <v>77</v>
      </c>
      <c r="AY1109" s="155" t="s">
        <v>175</v>
      </c>
    </row>
    <row r="1110" spans="2:65" s="13" customFormat="1">
      <c r="B1110" s="163"/>
      <c r="D1110" s="145" t="s">
        <v>252</v>
      </c>
      <c r="E1110" s="164" t="s">
        <v>1</v>
      </c>
      <c r="F1110" s="165" t="s">
        <v>294</v>
      </c>
      <c r="H1110" s="166">
        <v>36.269999999999996</v>
      </c>
      <c r="I1110" s="167"/>
      <c r="L1110" s="163"/>
      <c r="M1110" s="168"/>
      <c r="T1110" s="169"/>
      <c r="AT1110" s="164" t="s">
        <v>252</v>
      </c>
      <c r="AU1110" s="164" t="s">
        <v>87</v>
      </c>
      <c r="AV1110" s="13" t="s">
        <v>193</v>
      </c>
      <c r="AW1110" s="13" t="s">
        <v>32</v>
      </c>
      <c r="AX1110" s="13" t="s">
        <v>85</v>
      </c>
      <c r="AY1110" s="164" t="s">
        <v>175</v>
      </c>
    </row>
    <row r="1111" spans="2:65" s="1" customFormat="1" ht="16.5" customHeight="1">
      <c r="B1111" s="32"/>
      <c r="C1111" s="184" t="s">
        <v>1682</v>
      </c>
      <c r="D1111" s="184" t="s">
        <v>1046</v>
      </c>
      <c r="E1111" s="185" t="s">
        <v>1683</v>
      </c>
      <c r="F1111" s="186" t="s">
        <v>1684</v>
      </c>
      <c r="G1111" s="187" t="s">
        <v>200</v>
      </c>
      <c r="H1111" s="188">
        <v>38.084000000000003</v>
      </c>
      <c r="I1111" s="189"/>
      <c r="J1111" s="190">
        <f>ROUND(I1111*H1111,2)</f>
        <v>0</v>
      </c>
      <c r="K1111" s="186" t="s">
        <v>1</v>
      </c>
      <c r="L1111" s="191"/>
      <c r="M1111" s="192" t="s">
        <v>1</v>
      </c>
      <c r="N1111" s="193" t="s">
        <v>42</v>
      </c>
      <c r="P1111" s="141">
        <f>O1111*H1111</f>
        <v>0</v>
      </c>
      <c r="Q1111" s="141">
        <v>2.8999999999999998E-3</v>
      </c>
      <c r="R1111" s="141">
        <f>Q1111*H1111</f>
        <v>0.1104436</v>
      </c>
      <c r="S1111" s="141">
        <v>0</v>
      </c>
      <c r="T1111" s="142">
        <f>S1111*H1111</f>
        <v>0</v>
      </c>
      <c r="AR1111" s="143" t="s">
        <v>604</v>
      </c>
      <c r="AT1111" s="143" t="s">
        <v>1046</v>
      </c>
      <c r="AU1111" s="143" t="s">
        <v>87</v>
      </c>
      <c r="AY1111" s="17" t="s">
        <v>175</v>
      </c>
      <c r="BE1111" s="144">
        <f>IF(N1111="základní",J1111,0)</f>
        <v>0</v>
      </c>
      <c r="BF1111" s="144">
        <f>IF(N1111="snížená",J1111,0)</f>
        <v>0</v>
      </c>
      <c r="BG1111" s="144">
        <f>IF(N1111="zákl. přenesená",J1111,0)</f>
        <v>0</v>
      </c>
      <c r="BH1111" s="144">
        <f>IF(N1111="sníž. přenesená",J1111,0)</f>
        <v>0</v>
      </c>
      <c r="BI1111" s="144">
        <f>IF(N1111="nulová",J1111,0)</f>
        <v>0</v>
      </c>
      <c r="BJ1111" s="17" t="s">
        <v>85</v>
      </c>
      <c r="BK1111" s="144">
        <f>ROUND(I1111*H1111,2)</f>
        <v>0</v>
      </c>
      <c r="BL1111" s="17" t="s">
        <v>129</v>
      </c>
      <c r="BM1111" s="143" t="s">
        <v>1685</v>
      </c>
    </row>
    <row r="1112" spans="2:65" s="12" customFormat="1">
      <c r="B1112" s="154"/>
      <c r="D1112" s="145" t="s">
        <v>252</v>
      </c>
      <c r="F1112" s="156" t="s">
        <v>1686</v>
      </c>
      <c r="H1112" s="157">
        <v>38.084000000000003</v>
      </c>
      <c r="I1112" s="158"/>
      <c r="L1112" s="154"/>
      <c r="M1112" s="159"/>
      <c r="T1112" s="160"/>
      <c r="AT1112" s="155" t="s">
        <v>252</v>
      </c>
      <c r="AU1112" s="155" t="s">
        <v>87</v>
      </c>
      <c r="AV1112" s="12" t="s">
        <v>87</v>
      </c>
      <c r="AW1112" s="12" t="s">
        <v>4</v>
      </c>
      <c r="AX1112" s="12" t="s">
        <v>85</v>
      </c>
      <c r="AY1112" s="155" t="s">
        <v>175</v>
      </c>
    </row>
    <row r="1113" spans="2:65" s="1" customFormat="1" ht="16.5" customHeight="1">
      <c r="B1113" s="32"/>
      <c r="C1113" s="132" t="s">
        <v>1687</v>
      </c>
      <c r="D1113" s="132" t="s">
        <v>178</v>
      </c>
      <c r="E1113" s="133" t="s">
        <v>1688</v>
      </c>
      <c r="F1113" s="134" t="s">
        <v>1689</v>
      </c>
      <c r="G1113" s="135" t="s">
        <v>200</v>
      </c>
      <c r="H1113" s="136">
        <v>52.734999999999999</v>
      </c>
      <c r="I1113" s="137"/>
      <c r="J1113" s="138">
        <f>ROUND(I1113*H1113,2)</f>
        <v>0</v>
      </c>
      <c r="K1113" s="134" t="s">
        <v>1</v>
      </c>
      <c r="L1113" s="32"/>
      <c r="M1113" s="139" t="s">
        <v>1</v>
      </c>
      <c r="N1113" s="140" t="s">
        <v>42</v>
      </c>
      <c r="P1113" s="141">
        <f>O1113*H1113</f>
        <v>0</v>
      </c>
      <c r="Q1113" s="141">
        <v>0</v>
      </c>
      <c r="R1113" s="141">
        <f>Q1113*H1113</f>
        <v>0</v>
      </c>
      <c r="S1113" s="141">
        <v>0</v>
      </c>
      <c r="T1113" s="142">
        <f>S1113*H1113</f>
        <v>0</v>
      </c>
      <c r="AR1113" s="143" t="s">
        <v>129</v>
      </c>
      <c r="AT1113" s="143" t="s">
        <v>178</v>
      </c>
      <c r="AU1113" s="143" t="s">
        <v>87</v>
      </c>
      <c r="AY1113" s="17" t="s">
        <v>175</v>
      </c>
      <c r="BE1113" s="144">
        <f>IF(N1113="základní",J1113,0)</f>
        <v>0</v>
      </c>
      <c r="BF1113" s="144">
        <f>IF(N1113="snížená",J1113,0)</f>
        <v>0</v>
      </c>
      <c r="BG1113" s="144">
        <f>IF(N1113="zákl. přenesená",J1113,0)</f>
        <v>0</v>
      </c>
      <c r="BH1113" s="144">
        <f>IF(N1113="sníž. přenesená",J1113,0)</f>
        <v>0</v>
      </c>
      <c r="BI1113" s="144">
        <f>IF(N1113="nulová",J1113,0)</f>
        <v>0</v>
      </c>
      <c r="BJ1113" s="17" t="s">
        <v>85</v>
      </c>
      <c r="BK1113" s="144">
        <f>ROUND(I1113*H1113,2)</f>
        <v>0</v>
      </c>
      <c r="BL1113" s="17" t="s">
        <v>129</v>
      </c>
      <c r="BM1113" s="143" t="s">
        <v>1690</v>
      </c>
    </row>
    <row r="1114" spans="2:65" s="12" customFormat="1">
      <c r="B1114" s="154"/>
      <c r="D1114" s="145" t="s">
        <v>252</v>
      </c>
      <c r="E1114" s="155" t="s">
        <v>1</v>
      </c>
      <c r="F1114" s="156" t="s">
        <v>1691</v>
      </c>
      <c r="H1114" s="157">
        <v>52.155000000000001</v>
      </c>
      <c r="I1114" s="158"/>
      <c r="L1114" s="154"/>
      <c r="M1114" s="159"/>
      <c r="T1114" s="160"/>
      <c r="AT1114" s="155" t="s">
        <v>252</v>
      </c>
      <c r="AU1114" s="155" t="s">
        <v>87</v>
      </c>
      <c r="AV1114" s="12" t="s">
        <v>87</v>
      </c>
      <c r="AW1114" s="12" t="s">
        <v>32</v>
      </c>
      <c r="AX1114" s="12" t="s">
        <v>77</v>
      </c>
      <c r="AY1114" s="155" t="s">
        <v>175</v>
      </c>
    </row>
    <row r="1115" spans="2:65" s="12" customFormat="1">
      <c r="B1115" s="154"/>
      <c r="D1115" s="145" t="s">
        <v>252</v>
      </c>
      <c r="E1115" s="155" t="s">
        <v>1</v>
      </c>
      <c r="F1115" s="156" t="s">
        <v>1692</v>
      </c>
      <c r="H1115" s="157">
        <v>0.57999999999999996</v>
      </c>
      <c r="I1115" s="158"/>
      <c r="L1115" s="154"/>
      <c r="M1115" s="159"/>
      <c r="T1115" s="160"/>
      <c r="AT1115" s="155" t="s">
        <v>252</v>
      </c>
      <c r="AU1115" s="155" t="s">
        <v>87</v>
      </c>
      <c r="AV1115" s="12" t="s">
        <v>87</v>
      </c>
      <c r="AW1115" s="12" t="s">
        <v>32</v>
      </c>
      <c r="AX1115" s="12" t="s">
        <v>77</v>
      </c>
      <c r="AY1115" s="155" t="s">
        <v>175</v>
      </c>
    </row>
    <row r="1116" spans="2:65" s="13" customFormat="1">
      <c r="B1116" s="163"/>
      <c r="D1116" s="145" t="s">
        <v>252</v>
      </c>
      <c r="E1116" s="164" t="s">
        <v>1</v>
      </c>
      <c r="F1116" s="165" t="s">
        <v>294</v>
      </c>
      <c r="H1116" s="166">
        <v>52.734999999999999</v>
      </c>
      <c r="I1116" s="167"/>
      <c r="L1116" s="163"/>
      <c r="M1116" s="168"/>
      <c r="T1116" s="169"/>
      <c r="AT1116" s="164" t="s">
        <v>252</v>
      </c>
      <c r="AU1116" s="164" t="s">
        <v>87</v>
      </c>
      <c r="AV1116" s="13" t="s">
        <v>193</v>
      </c>
      <c r="AW1116" s="13" t="s">
        <v>32</v>
      </c>
      <c r="AX1116" s="13" t="s">
        <v>85</v>
      </c>
      <c r="AY1116" s="164" t="s">
        <v>175</v>
      </c>
    </row>
    <row r="1117" spans="2:65" s="1" customFormat="1" ht="16.5" customHeight="1">
      <c r="B1117" s="32"/>
      <c r="C1117" s="184" t="s">
        <v>1693</v>
      </c>
      <c r="D1117" s="184" t="s">
        <v>1046</v>
      </c>
      <c r="E1117" s="185" t="s">
        <v>1528</v>
      </c>
      <c r="F1117" s="186" t="s">
        <v>1529</v>
      </c>
      <c r="G1117" s="187" t="s">
        <v>200</v>
      </c>
      <c r="H1117" s="188">
        <v>55.372</v>
      </c>
      <c r="I1117" s="189"/>
      <c r="J1117" s="190">
        <f>ROUND(I1117*H1117,2)</f>
        <v>0</v>
      </c>
      <c r="K1117" s="186" t="s">
        <v>250</v>
      </c>
      <c r="L1117" s="191"/>
      <c r="M1117" s="192" t="s">
        <v>1</v>
      </c>
      <c r="N1117" s="193" t="s">
        <v>42</v>
      </c>
      <c r="P1117" s="141">
        <f>O1117*H1117</f>
        <v>0</v>
      </c>
      <c r="Q1117" s="141">
        <v>2.8999999999999998E-3</v>
      </c>
      <c r="R1117" s="141">
        <f>Q1117*H1117</f>
        <v>0.16057879999999999</v>
      </c>
      <c r="S1117" s="141">
        <v>0</v>
      </c>
      <c r="T1117" s="142">
        <f>S1117*H1117</f>
        <v>0</v>
      </c>
      <c r="AR1117" s="143" t="s">
        <v>604</v>
      </c>
      <c r="AT1117" s="143" t="s">
        <v>1046</v>
      </c>
      <c r="AU1117" s="143" t="s">
        <v>87</v>
      </c>
      <c r="AY1117" s="17" t="s">
        <v>175</v>
      </c>
      <c r="BE1117" s="144">
        <f>IF(N1117="základní",J1117,0)</f>
        <v>0</v>
      </c>
      <c r="BF1117" s="144">
        <f>IF(N1117="snížená",J1117,0)</f>
        <v>0</v>
      </c>
      <c r="BG1117" s="144">
        <f>IF(N1117="zákl. přenesená",J1117,0)</f>
        <v>0</v>
      </c>
      <c r="BH1117" s="144">
        <f>IF(N1117="sníž. přenesená",J1117,0)</f>
        <v>0</v>
      </c>
      <c r="BI1117" s="144">
        <f>IF(N1117="nulová",J1117,0)</f>
        <v>0</v>
      </c>
      <c r="BJ1117" s="17" t="s">
        <v>85</v>
      </c>
      <c r="BK1117" s="144">
        <f>ROUND(I1117*H1117,2)</f>
        <v>0</v>
      </c>
      <c r="BL1117" s="17" t="s">
        <v>129</v>
      </c>
      <c r="BM1117" s="143" t="s">
        <v>1694</v>
      </c>
    </row>
    <row r="1118" spans="2:65" s="12" customFormat="1">
      <c r="B1118" s="154"/>
      <c r="D1118" s="145" t="s">
        <v>252</v>
      </c>
      <c r="F1118" s="156" t="s">
        <v>1695</v>
      </c>
      <c r="H1118" s="157">
        <v>55.372</v>
      </c>
      <c r="I1118" s="158"/>
      <c r="L1118" s="154"/>
      <c r="M1118" s="159"/>
      <c r="T1118" s="160"/>
      <c r="AT1118" s="155" t="s">
        <v>252</v>
      </c>
      <c r="AU1118" s="155" t="s">
        <v>87</v>
      </c>
      <c r="AV1118" s="12" t="s">
        <v>87</v>
      </c>
      <c r="AW1118" s="12" t="s">
        <v>4</v>
      </c>
      <c r="AX1118" s="12" t="s">
        <v>85</v>
      </c>
      <c r="AY1118" s="155" t="s">
        <v>175</v>
      </c>
    </row>
    <row r="1119" spans="2:65" s="1" customFormat="1" ht="16.5" customHeight="1">
      <c r="B1119" s="32"/>
      <c r="C1119" s="132" t="s">
        <v>1696</v>
      </c>
      <c r="D1119" s="132" t="s">
        <v>178</v>
      </c>
      <c r="E1119" s="133" t="s">
        <v>1697</v>
      </c>
      <c r="F1119" s="134" t="s">
        <v>1698</v>
      </c>
      <c r="G1119" s="135" t="s">
        <v>219</v>
      </c>
      <c r="H1119" s="136">
        <v>18</v>
      </c>
      <c r="I1119" s="137"/>
      <c r="J1119" s="138">
        <f>ROUND(I1119*H1119,2)</f>
        <v>0</v>
      </c>
      <c r="K1119" s="134" t="s">
        <v>1</v>
      </c>
      <c r="L1119" s="32"/>
      <c r="M1119" s="139" t="s">
        <v>1</v>
      </c>
      <c r="N1119" s="140" t="s">
        <v>42</v>
      </c>
      <c r="P1119" s="141">
        <f>O1119*H1119</f>
        <v>0</v>
      </c>
      <c r="Q1119" s="141">
        <v>0</v>
      </c>
      <c r="R1119" s="141">
        <f>Q1119*H1119</f>
        <v>0</v>
      </c>
      <c r="S1119" s="141">
        <v>0</v>
      </c>
      <c r="T1119" s="142">
        <f>S1119*H1119</f>
        <v>0</v>
      </c>
      <c r="AR1119" s="143" t="s">
        <v>129</v>
      </c>
      <c r="AT1119" s="143" t="s">
        <v>178</v>
      </c>
      <c r="AU1119" s="143" t="s">
        <v>87</v>
      </c>
      <c r="AY1119" s="17" t="s">
        <v>175</v>
      </c>
      <c r="BE1119" s="144">
        <f>IF(N1119="základní",J1119,0)</f>
        <v>0</v>
      </c>
      <c r="BF1119" s="144">
        <f>IF(N1119="snížená",J1119,0)</f>
        <v>0</v>
      </c>
      <c r="BG1119" s="144">
        <f>IF(N1119="zákl. přenesená",J1119,0)</f>
        <v>0</v>
      </c>
      <c r="BH1119" s="144">
        <f>IF(N1119="sníž. přenesená",J1119,0)</f>
        <v>0</v>
      </c>
      <c r="BI1119" s="144">
        <f>IF(N1119="nulová",J1119,0)</f>
        <v>0</v>
      </c>
      <c r="BJ1119" s="17" t="s">
        <v>85</v>
      </c>
      <c r="BK1119" s="144">
        <f>ROUND(I1119*H1119,2)</f>
        <v>0</v>
      </c>
      <c r="BL1119" s="17" t="s">
        <v>129</v>
      </c>
      <c r="BM1119" s="143" t="s">
        <v>1699</v>
      </c>
    </row>
    <row r="1120" spans="2:65" s="1" customFormat="1" ht="16.5" customHeight="1">
      <c r="B1120" s="32"/>
      <c r="C1120" s="184" t="s">
        <v>1700</v>
      </c>
      <c r="D1120" s="184" t="s">
        <v>1046</v>
      </c>
      <c r="E1120" s="185" t="s">
        <v>1701</v>
      </c>
      <c r="F1120" s="186" t="s">
        <v>1702</v>
      </c>
      <c r="G1120" s="187" t="s">
        <v>219</v>
      </c>
      <c r="H1120" s="188">
        <v>18</v>
      </c>
      <c r="I1120" s="189"/>
      <c r="J1120" s="190">
        <f>ROUND(I1120*H1120,2)</f>
        <v>0</v>
      </c>
      <c r="K1120" s="186" t="s">
        <v>1</v>
      </c>
      <c r="L1120" s="191"/>
      <c r="M1120" s="192" t="s">
        <v>1</v>
      </c>
      <c r="N1120" s="193" t="s">
        <v>42</v>
      </c>
      <c r="P1120" s="141">
        <f>O1120*H1120</f>
        <v>0</v>
      </c>
      <c r="Q1120" s="141">
        <v>6.0000000000000001E-3</v>
      </c>
      <c r="R1120" s="141">
        <f>Q1120*H1120</f>
        <v>0.108</v>
      </c>
      <c r="S1120" s="141">
        <v>0</v>
      </c>
      <c r="T1120" s="142">
        <f>S1120*H1120</f>
        <v>0</v>
      </c>
      <c r="AR1120" s="143" t="s">
        <v>604</v>
      </c>
      <c r="AT1120" s="143" t="s">
        <v>1046</v>
      </c>
      <c r="AU1120" s="143" t="s">
        <v>87</v>
      </c>
      <c r="AY1120" s="17" t="s">
        <v>175</v>
      </c>
      <c r="BE1120" s="144">
        <f>IF(N1120="základní",J1120,0)</f>
        <v>0</v>
      </c>
      <c r="BF1120" s="144">
        <f>IF(N1120="snížená",J1120,0)</f>
        <v>0</v>
      </c>
      <c r="BG1120" s="144">
        <f>IF(N1120="zákl. přenesená",J1120,0)</f>
        <v>0</v>
      </c>
      <c r="BH1120" s="144">
        <f>IF(N1120="sníž. přenesená",J1120,0)</f>
        <v>0</v>
      </c>
      <c r="BI1120" s="144">
        <f>IF(N1120="nulová",J1120,0)</f>
        <v>0</v>
      </c>
      <c r="BJ1120" s="17" t="s">
        <v>85</v>
      </c>
      <c r="BK1120" s="144">
        <f>ROUND(I1120*H1120,2)</f>
        <v>0</v>
      </c>
      <c r="BL1120" s="17" t="s">
        <v>129</v>
      </c>
      <c r="BM1120" s="143" t="s">
        <v>1703</v>
      </c>
    </row>
    <row r="1121" spans="2:65" s="1" customFormat="1" ht="16.5" customHeight="1">
      <c r="B1121" s="32"/>
      <c r="C1121" s="132" t="s">
        <v>1704</v>
      </c>
      <c r="D1121" s="132" t="s">
        <v>178</v>
      </c>
      <c r="E1121" s="133" t="s">
        <v>1705</v>
      </c>
      <c r="F1121" s="134" t="s">
        <v>1706</v>
      </c>
      <c r="G1121" s="135" t="s">
        <v>1377</v>
      </c>
      <c r="H1121" s="194"/>
      <c r="I1121" s="137"/>
      <c r="J1121" s="138">
        <f>ROUND(I1121*H1121,2)</f>
        <v>0</v>
      </c>
      <c r="K1121" s="134" t="s">
        <v>250</v>
      </c>
      <c r="L1121" s="32"/>
      <c r="M1121" s="139" t="s">
        <v>1</v>
      </c>
      <c r="N1121" s="140" t="s">
        <v>42</v>
      </c>
      <c r="P1121" s="141">
        <f>O1121*H1121</f>
        <v>0</v>
      </c>
      <c r="Q1121" s="141">
        <v>0</v>
      </c>
      <c r="R1121" s="141">
        <f>Q1121*H1121</f>
        <v>0</v>
      </c>
      <c r="S1121" s="141">
        <v>0</v>
      </c>
      <c r="T1121" s="142">
        <f>S1121*H1121</f>
        <v>0</v>
      </c>
      <c r="AR1121" s="143" t="s">
        <v>129</v>
      </c>
      <c r="AT1121" s="143" t="s">
        <v>178</v>
      </c>
      <c r="AU1121" s="143" t="s">
        <v>87</v>
      </c>
      <c r="AY1121" s="17" t="s">
        <v>175</v>
      </c>
      <c r="BE1121" s="144">
        <f>IF(N1121="základní",J1121,0)</f>
        <v>0</v>
      </c>
      <c r="BF1121" s="144">
        <f>IF(N1121="snížená",J1121,0)</f>
        <v>0</v>
      </c>
      <c r="BG1121" s="144">
        <f>IF(N1121="zákl. přenesená",J1121,0)</f>
        <v>0</v>
      </c>
      <c r="BH1121" s="144">
        <f>IF(N1121="sníž. přenesená",J1121,0)</f>
        <v>0</v>
      </c>
      <c r="BI1121" s="144">
        <f>IF(N1121="nulová",J1121,0)</f>
        <v>0</v>
      </c>
      <c r="BJ1121" s="17" t="s">
        <v>85</v>
      </c>
      <c r="BK1121" s="144">
        <f>ROUND(I1121*H1121,2)</f>
        <v>0</v>
      </c>
      <c r="BL1121" s="17" t="s">
        <v>129</v>
      </c>
      <c r="BM1121" s="143" t="s">
        <v>1707</v>
      </c>
    </row>
    <row r="1122" spans="2:65" s="11" customFormat="1" ht="22.9" customHeight="1">
      <c r="B1122" s="120"/>
      <c r="D1122" s="121" t="s">
        <v>76</v>
      </c>
      <c r="E1122" s="130" t="s">
        <v>1708</v>
      </c>
      <c r="F1122" s="130" t="s">
        <v>1709</v>
      </c>
      <c r="I1122" s="123"/>
      <c r="J1122" s="131">
        <f>BK1122</f>
        <v>0</v>
      </c>
      <c r="L1122" s="120"/>
      <c r="M1122" s="125"/>
      <c r="P1122" s="126">
        <f>SUM(P1123:P1135)</f>
        <v>0</v>
      </c>
      <c r="R1122" s="126">
        <f>SUM(R1123:R1135)</f>
        <v>3.5266000000000004E-3</v>
      </c>
      <c r="T1122" s="127">
        <f>SUM(T1123:T1135)</f>
        <v>0</v>
      </c>
      <c r="AR1122" s="121" t="s">
        <v>87</v>
      </c>
      <c r="AT1122" s="128" t="s">
        <v>76</v>
      </c>
      <c r="AU1122" s="128" t="s">
        <v>85</v>
      </c>
      <c r="AY1122" s="121" t="s">
        <v>175</v>
      </c>
      <c r="BK1122" s="129">
        <f>SUM(BK1123:BK1135)</f>
        <v>0</v>
      </c>
    </row>
    <row r="1123" spans="2:65" s="1" customFormat="1" ht="16.5" customHeight="1">
      <c r="B1123" s="32"/>
      <c r="C1123" s="132" t="s">
        <v>1710</v>
      </c>
      <c r="D1123" s="132" t="s">
        <v>178</v>
      </c>
      <c r="E1123" s="133" t="s">
        <v>1711</v>
      </c>
      <c r="F1123" s="134" t="s">
        <v>1712</v>
      </c>
      <c r="G1123" s="135" t="s">
        <v>200</v>
      </c>
      <c r="H1123" s="136">
        <v>6.4</v>
      </c>
      <c r="I1123" s="137"/>
      <c r="J1123" s="138">
        <f>ROUND(I1123*H1123,2)</f>
        <v>0</v>
      </c>
      <c r="K1123" s="134" t="s">
        <v>1</v>
      </c>
      <c r="L1123" s="32"/>
      <c r="M1123" s="139" t="s">
        <v>1</v>
      </c>
      <c r="N1123" s="140" t="s">
        <v>42</v>
      </c>
      <c r="P1123" s="141">
        <f>O1123*H1123</f>
        <v>0</v>
      </c>
      <c r="Q1123" s="141">
        <v>4.0000000000000003E-5</v>
      </c>
      <c r="R1123" s="141">
        <f>Q1123*H1123</f>
        <v>2.5600000000000004E-4</v>
      </c>
      <c r="S1123" s="141">
        <v>0</v>
      </c>
      <c r="T1123" s="142">
        <f>S1123*H1123</f>
        <v>0</v>
      </c>
      <c r="AR1123" s="143" t="s">
        <v>129</v>
      </c>
      <c r="AT1123" s="143" t="s">
        <v>178</v>
      </c>
      <c r="AU1123" s="143" t="s">
        <v>87</v>
      </c>
      <c r="AY1123" s="17" t="s">
        <v>175</v>
      </c>
      <c r="BE1123" s="144">
        <f>IF(N1123="základní",J1123,0)</f>
        <v>0</v>
      </c>
      <c r="BF1123" s="144">
        <f>IF(N1123="snížená",J1123,0)</f>
        <v>0</v>
      </c>
      <c r="BG1123" s="144">
        <f>IF(N1123="zákl. přenesená",J1123,0)</f>
        <v>0</v>
      </c>
      <c r="BH1123" s="144">
        <f>IF(N1123="sníž. přenesená",J1123,0)</f>
        <v>0</v>
      </c>
      <c r="BI1123" s="144">
        <f>IF(N1123="nulová",J1123,0)</f>
        <v>0</v>
      </c>
      <c r="BJ1123" s="17" t="s">
        <v>85</v>
      </c>
      <c r="BK1123" s="144">
        <f>ROUND(I1123*H1123,2)</f>
        <v>0</v>
      </c>
      <c r="BL1123" s="17" t="s">
        <v>129</v>
      </c>
      <c r="BM1123" s="143" t="s">
        <v>1713</v>
      </c>
    </row>
    <row r="1124" spans="2:65" s="12" customFormat="1">
      <c r="B1124" s="154"/>
      <c r="D1124" s="145" t="s">
        <v>252</v>
      </c>
      <c r="E1124" s="155" t="s">
        <v>1</v>
      </c>
      <c r="F1124" s="156" t="s">
        <v>1714</v>
      </c>
      <c r="H1124" s="157">
        <v>5.8</v>
      </c>
      <c r="I1124" s="158"/>
      <c r="L1124" s="154"/>
      <c r="M1124" s="159"/>
      <c r="T1124" s="160"/>
      <c r="AT1124" s="155" t="s">
        <v>252</v>
      </c>
      <c r="AU1124" s="155" t="s">
        <v>87</v>
      </c>
      <c r="AV1124" s="12" t="s">
        <v>87</v>
      </c>
      <c r="AW1124" s="12" t="s">
        <v>32</v>
      </c>
      <c r="AX1124" s="12" t="s">
        <v>77</v>
      </c>
      <c r="AY1124" s="155" t="s">
        <v>175</v>
      </c>
    </row>
    <row r="1125" spans="2:65" s="12" customFormat="1">
      <c r="B1125" s="154"/>
      <c r="D1125" s="145" t="s">
        <v>252</v>
      </c>
      <c r="E1125" s="155" t="s">
        <v>1</v>
      </c>
      <c r="F1125" s="156" t="s">
        <v>1715</v>
      </c>
      <c r="H1125" s="157">
        <v>0.6</v>
      </c>
      <c r="I1125" s="158"/>
      <c r="L1125" s="154"/>
      <c r="M1125" s="159"/>
      <c r="T1125" s="160"/>
      <c r="AT1125" s="155" t="s">
        <v>252</v>
      </c>
      <c r="AU1125" s="155" t="s">
        <v>87</v>
      </c>
      <c r="AV1125" s="12" t="s">
        <v>87</v>
      </c>
      <c r="AW1125" s="12" t="s">
        <v>32</v>
      </c>
      <c r="AX1125" s="12" t="s">
        <v>77</v>
      </c>
      <c r="AY1125" s="155" t="s">
        <v>175</v>
      </c>
    </row>
    <row r="1126" spans="2:65" s="13" customFormat="1">
      <c r="B1126" s="163"/>
      <c r="D1126" s="145" t="s">
        <v>252</v>
      </c>
      <c r="E1126" s="164" t="s">
        <v>1</v>
      </c>
      <c r="F1126" s="165" t="s">
        <v>294</v>
      </c>
      <c r="H1126" s="166">
        <v>6.3999999999999995</v>
      </c>
      <c r="I1126" s="167"/>
      <c r="L1126" s="163"/>
      <c r="M1126" s="168"/>
      <c r="T1126" s="169"/>
      <c r="AT1126" s="164" t="s">
        <v>252</v>
      </c>
      <c r="AU1126" s="164" t="s">
        <v>87</v>
      </c>
      <c r="AV1126" s="13" t="s">
        <v>193</v>
      </c>
      <c r="AW1126" s="13" t="s">
        <v>32</v>
      </c>
      <c r="AX1126" s="13" t="s">
        <v>85</v>
      </c>
      <c r="AY1126" s="164" t="s">
        <v>175</v>
      </c>
    </row>
    <row r="1127" spans="2:65" s="1" customFormat="1" ht="16.5" customHeight="1">
      <c r="B1127" s="32"/>
      <c r="C1127" s="184" t="s">
        <v>1716</v>
      </c>
      <c r="D1127" s="184" t="s">
        <v>1046</v>
      </c>
      <c r="E1127" s="185" t="s">
        <v>1717</v>
      </c>
      <c r="F1127" s="186" t="s">
        <v>1718</v>
      </c>
      <c r="G1127" s="187" t="s">
        <v>200</v>
      </c>
      <c r="H1127" s="188">
        <v>6.09</v>
      </c>
      <c r="I1127" s="189"/>
      <c r="J1127" s="190">
        <f>ROUND(I1127*H1127,2)</f>
        <v>0</v>
      </c>
      <c r="K1127" s="186" t="s">
        <v>1</v>
      </c>
      <c r="L1127" s="191"/>
      <c r="M1127" s="192" t="s">
        <v>1</v>
      </c>
      <c r="N1127" s="193" t="s">
        <v>42</v>
      </c>
      <c r="P1127" s="141">
        <f>O1127*H1127</f>
        <v>0</v>
      </c>
      <c r="Q1127" s="141">
        <v>1.8000000000000001E-4</v>
      </c>
      <c r="R1127" s="141">
        <f>Q1127*H1127</f>
        <v>1.0962000000000001E-3</v>
      </c>
      <c r="S1127" s="141">
        <v>0</v>
      </c>
      <c r="T1127" s="142">
        <f>S1127*H1127</f>
        <v>0</v>
      </c>
      <c r="AR1127" s="143" t="s">
        <v>604</v>
      </c>
      <c r="AT1127" s="143" t="s">
        <v>1046</v>
      </c>
      <c r="AU1127" s="143" t="s">
        <v>87</v>
      </c>
      <c r="AY1127" s="17" t="s">
        <v>175</v>
      </c>
      <c r="BE1127" s="144">
        <f>IF(N1127="základní",J1127,0)</f>
        <v>0</v>
      </c>
      <c r="BF1127" s="144">
        <f>IF(N1127="snížená",J1127,0)</f>
        <v>0</v>
      </c>
      <c r="BG1127" s="144">
        <f>IF(N1127="zákl. přenesená",J1127,0)</f>
        <v>0</v>
      </c>
      <c r="BH1127" s="144">
        <f>IF(N1127="sníž. přenesená",J1127,0)</f>
        <v>0</v>
      </c>
      <c r="BI1127" s="144">
        <f>IF(N1127="nulová",J1127,0)</f>
        <v>0</v>
      </c>
      <c r="BJ1127" s="17" t="s">
        <v>85</v>
      </c>
      <c r="BK1127" s="144">
        <f>ROUND(I1127*H1127,2)</f>
        <v>0</v>
      </c>
      <c r="BL1127" s="17" t="s">
        <v>129</v>
      </c>
      <c r="BM1127" s="143" t="s">
        <v>1719</v>
      </c>
    </row>
    <row r="1128" spans="2:65" s="12" customFormat="1">
      <c r="B1128" s="154"/>
      <c r="D1128" s="145" t="s">
        <v>252</v>
      </c>
      <c r="F1128" s="156" t="s">
        <v>1720</v>
      </c>
      <c r="H1128" s="157">
        <v>6.09</v>
      </c>
      <c r="I1128" s="158"/>
      <c r="L1128" s="154"/>
      <c r="M1128" s="159"/>
      <c r="T1128" s="160"/>
      <c r="AT1128" s="155" t="s">
        <v>252</v>
      </c>
      <c r="AU1128" s="155" t="s">
        <v>87</v>
      </c>
      <c r="AV1128" s="12" t="s">
        <v>87</v>
      </c>
      <c r="AW1128" s="12" t="s">
        <v>4</v>
      </c>
      <c r="AX1128" s="12" t="s">
        <v>85</v>
      </c>
      <c r="AY1128" s="155" t="s">
        <v>175</v>
      </c>
    </row>
    <row r="1129" spans="2:65" s="1" customFormat="1" ht="16.5" customHeight="1">
      <c r="B1129" s="32"/>
      <c r="C1129" s="184" t="s">
        <v>1721</v>
      </c>
      <c r="D1129" s="184" t="s">
        <v>1046</v>
      </c>
      <c r="E1129" s="185" t="s">
        <v>1722</v>
      </c>
      <c r="F1129" s="186" t="s">
        <v>1723</v>
      </c>
      <c r="G1129" s="187" t="s">
        <v>200</v>
      </c>
      <c r="H1129" s="188">
        <v>0.63</v>
      </c>
      <c r="I1129" s="189"/>
      <c r="J1129" s="190">
        <f>ROUND(I1129*H1129,2)</f>
        <v>0</v>
      </c>
      <c r="K1129" s="186" t="s">
        <v>1</v>
      </c>
      <c r="L1129" s="191"/>
      <c r="M1129" s="192" t="s">
        <v>1</v>
      </c>
      <c r="N1129" s="193" t="s">
        <v>42</v>
      </c>
      <c r="P1129" s="141">
        <f>O1129*H1129</f>
        <v>0</v>
      </c>
      <c r="Q1129" s="141">
        <v>1.8000000000000001E-4</v>
      </c>
      <c r="R1129" s="141">
        <f>Q1129*H1129</f>
        <v>1.1340000000000001E-4</v>
      </c>
      <c r="S1129" s="141">
        <v>0</v>
      </c>
      <c r="T1129" s="142">
        <f>S1129*H1129</f>
        <v>0</v>
      </c>
      <c r="AR1129" s="143" t="s">
        <v>604</v>
      </c>
      <c r="AT1129" s="143" t="s">
        <v>1046</v>
      </c>
      <c r="AU1129" s="143" t="s">
        <v>87</v>
      </c>
      <c r="AY1129" s="17" t="s">
        <v>175</v>
      </c>
      <c r="BE1129" s="144">
        <f>IF(N1129="základní",J1129,0)</f>
        <v>0</v>
      </c>
      <c r="BF1129" s="144">
        <f>IF(N1129="snížená",J1129,0)</f>
        <v>0</v>
      </c>
      <c r="BG1129" s="144">
        <f>IF(N1129="zákl. přenesená",J1129,0)</f>
        <v>0</v>
      </c>
      <c r="BH1129" s="144">
        <f>IF(N1129="sníž. přenesená",J1129,0)</f>
        <v>0</v>
      </c>
      <c r="BI1129" s="144">
        <f>IF(N1129="nulová",J1129,0)</f>
        <v>0</v>
      </c>
      <c r="BJ1129" s="17" t="s">
        <v>85</v>
      </c>
      <c r="BK1129" s="144">
        <f>ROUND(I1129*H1129,2)</f>
        <v>0</v>
      </c>
      <c r="BL1129" s="17" t="s">
        <v>129</v>
      </c>
      <c r="BM1129" s="143" t="s">
        <v>1724</v>
      </c>
    </row>
    <row r="1130" spans="2:65" s="12" customFormat="1">
      <c r="B1130" s="154"/>
      <c r="D1130" s="145" t="s">
        <v>252</v>
      </c>
      <c r="F1130" s="156" t="s">
        <v>1725</v>
      </c>
      <c r="H1130" s="157">
        <v>0.63</v>
      </c>
      <c r="I1130" s="158"/>
      <c r="L1130" s="154"/>
      <c r="M1130" s="159"/>
      <c r="T1130" s="160"/>
      <c r="AT1130" s="155" t="s">
        <v>252</v>
      </c>
      <c r="AU1130" s="155" t="s">
        <v>87</v>
      </c>
      <c r="AV1130" s="12" t="s">
        <v>87</v>
      </c>
      <c r="AW1130" s="12" t="s">
        <v>4</v>
      </c>
      <c r="AX1130" s="12" t="s">
        <v>85</v>
      </c>
      <c r="AY1130" s="155" t="s">
        <v>175</v>
      </c>
    </row>
    <row r="1131" spans="2:65" s="1" customFormat="1" ht="16.5" customHeight="1">
      <c r="B1131" s="32"/>
      <c r="C1131" s="132" t="s">
        <v>1726</v>
      </c>
      <c r="D1131" s="132" t="s">
        <v>178</v>
      </c>
      <c r="E1131" s="133" t="s">
        <v>1727</v>
      </c>
      <c r="F1131" s="134" t="s">
        <v>1728</v>
      </c>
      <c r="G1131" s="135" t="s">
        <v>200</v>
      </c>
      <c r="H1131" s="136">
        <v>9</v>
      </c>
      <c r="I1131" s="137"/>
      <c r="J1131" s="138">
        <f>ROUND(I1131*H1131,2)</f>
        <v>0</v>
      </c>
      <c r="K1131" s="134" t="s">
        <v>1</v>
      </c>
      <c r="L1131" s="32"/>
      <c r="M1131" s="139" t="s">
        <v>1</v>
      </c>
      <c r="N1131" s="140" t="s">
        <v>42</v>
      </c>
      <c r="P1131" s="141">
        <f>O1131*H1131</f>
        <v>0</v>
      </c>
      <c r="Q1131" s="141">
        <v>4.0000000000000003E-5</v>
      </c>
      <c r="R1131" s="141">
        <f>Q1131*H1131</f>
        <v>3.6000000000000002E-4</v>
      </c>
      <c r="S1131" s="141">
        <v>0</v>
      </c>
      <c r="T1131" s="142">
        <f>S1131*H1131</f>
        <v>0</v>
      </c>
      <c r="AR1131" s="143" t="s">
        <v>129</v>
      </c>
      <c r="AT1131" s="143" t="s">
        <v>178</v>
      </c>
      <c r="AU1131" s="143" t="s">
        <v>87</v>
      </c>
      <c r="AY1131" s="17" t="s">
        <v>175</v>
      </c>
      <c r="BE1131" s="144">
        <f>IF(N1131="základní",J1131,0)</f>
        <v>0</v>
      </c>
      <c r="BF1131" s="144">
        <f>IF(N1131="snížená",J1131,0)</f>
        <v>0</v>
      </c>
      <c r="BG1131" s="144">
        <f>IF(N1131="zákl. přenesená",J1131,0)</f>
        <v>0</v>
      </c>
      <c r="BH1131" s="144">
        <f>IF(N1131="sníž. přenesená",J1131,0)</f>
        <v>0</v>
      </c>
      <c r="BI1131" s="144">
        <f>IF(N1131="nulová",J1131,0)</f>
        <v>0</v>
      </c>
      <c r="BJ1131" s="17" t="s">
        <v>85</v>
      </c>
      <c r="BK1131" s="144">
        <f>ROUND(I1131*H1131,2)</f>
        <v>0</v>
      </c>
      <c r="BL1131" s="17" t="s">
        <v>129</v>
      </c>
      <c r="BM1131" s="143" t="s">
        <v>1729</v>
      </c>
    </row>
    <row r="1132" spans="2:65" s="12" customFormat="1">
      <c r="B1132" s="154"/>
      <c r="D1132" s="145" t="s">
        <v>252</v>
      </c>
      <c r="E1132" s="155" t="s">
        <v>1</v>
      </c>
      <c r="F1132" s="156" t="s">
        <v>1730</v>
      </c>
      <c r="H1132" s="157">
        <v>9</v>
      </c>
      <c r="I1132" s="158"/>
      <c r="L1132" s="154"/>
      <c r="M1132" s="159"/>
      <c r="T1132" s="160"/>
      <c r="AT1132" s="155" t="s">
        <v>252</v>
      </c>
      <c r="AU1132" s="155" t="s">
        <v>87</v>
      </c>
      <c r="AV1132" s="12" t="s">
        <v>87</v>
      </c>
      <c r="AW1132" s="12" t="s">
        <v>32</v>
      </c>
      <c r="AX1132" s="12" t="s">
        <v>85</v>
      </c>
      <c r="AY1132" s="155" t="s">
        <v>175</v>
      </c>
    </row>
    <row r="1133" spans="2:65" s="1" customFormat="1" ht="16.5" customHeight="1">
      <c r="B1133" s="32"/>
      <c r="C1133" s="184" t="s">
        <v>1731</v>
      </c>
      <c r="D1133" s="184" t="s">
        <v>1046</v>
      </c>
      <c r="E1133" s="185" t="s">
        <v>1732</v>
      </c>
      <c r="F1133" s="186" t="s">
        <v>1733</v>
      </c>
      <c r="G1133" s="187" t="s">
        <v>200</v>
      </c>
      <c r="H1133" s="188">
        <v>9.4499999999999993</v>
      </c>
      <c r="I1133" s="189"/>
      <c r="J1133" s="190">
        <f>ROUND(I1133*H1133,2)</f>
        <v>0</v>
      </c>
      <c r="K1133" s="186" t="s">
        <v>1</v>
      </c>
      <c r="L1133" s="191"/>
      <c r="M1133" s="192" t="s">
        <v>1</v>
      </c>
      <c r="N1133" s="193" t="s">
        <v>42</v>
      </c>
      <c r="P1133" s="141">
        <f>O1133*H1133</f>
        <v>0</v>
      </c>
      <c r="Q1133" s="141">
        <v>1.8000000000000001E-4</v>
      </c>
      <c r="R1133" s="141">
        <f>Q1133*H1133</f>
        <v>1.701E-3</v>
      </c>
      <c r="S1133" s="141">
        <v>0</v>
      </c>
      <c r="T1133" s="142">
        <f>S1133*H1133</f>
        <v>0</v>
      </c>
      <c r="AR1133" s="143" t="s">
        <v>604</v>
      </c>
      <c r="AT1133" s="143" t="s">
        <v>1046</v>
      </c>
      <c r="AU1133" s="143" t="s">
        <v>87</v>
      </c>
      <c r="AY1133" s="17" t="s">
        <v>175</v>
      </c>
      <c r="BE1133" s="144">
        <f>IF(N1133="základní",J1133,0)</f>
        <v>0</v>
      </c>
      <c r="BF1133" s="144">
        <f>IF(N1133="snížená",J1133,0)</f>
        <v>0</v>
      </c>
      <c r="BG1133" s="144">
        <f>IF(N1133="zákl. přenesená",J1133,0)</f>
        <v>0</v>
      </c>
      <c r="BH1133" s="144">
        <f>IF(N1133="sníž. přenesená",J1133,0)</f>
        <v>0</v>
      </c>
      <c r="BI1133" s="144">
        <f>IF(N1133="nulová",J1133,0)</f>
        <v>0</v>
      </c>
      <c r="BJ1133" s="17" t="s">
        <v>85</v>
      </c>
      <c r="BK1133" s="144">
        <f>ROUND(I1133*H1133,2)</f>
        <v>0</v>
      </c>
      <c r="BL1133" s="17" t="s">
        <v>129</v>
      </c>
      <c r="BM1133" s="143" t="s">
        <v>1734</v>
      </c>
    </row>
    <row r="1134" spans="2:65" s="12" customFormat="1">
      <c r="B1134" s="154"/>
      <c r="D1134" s="145" t="s">
        <v>252</v>
      </c>
      <c r="F1134" s="156" t="s">
        <v>1735</v>
      </c>
      <c r="H1134" s="157">
        <v>9.4499999999999993</v>
      </c>
      <c r="I1134" s="158"/>
      <c r="L1134" s="154"/>
      <c r="M1134" s="159"/>
      <c r="T1134" s="160"/>
      <c r="AT1134" s="155" t="s">
        <v>252</v>
      </c>
      <c r="AU1134" s="155" t="s">
        <v>87</v>
      </c>
      <c r="AV1134" s="12" t="s">
        <v>87</v>
      </c>
      <c r="AW1134" s="12" t="s">
        <v>4</v>
      </c>
      <c r="AX1134" s="12" t="s">
        <v>85</v>
      </c>
      <c r="AY1134" s="155" t="s">
        <v>175</v>
      </c>
    </row>
    <row r="1135" spans="2:65" s="1" customFormat="1" ht="16.5" customHeight="1">
      <c r="B1135" s="32"/>
      <c r="C1135" s="132" t="s">
        <v>1736</v>
      </c>
      <c r="D1135" s="132" t="s">
        <v>178</v>
      </c>
      <c r="E1135" s="133" t="s">
        <v>1737</v>
      </c>
      <c r="F1135" s="134" t="s">
        <v>1738</v>
      </c>
      <c r="G1135" s="135" t="s">
        <v>1377</v>
      </c>
      <c r="H1135" s="194"/>
      <c r="I1135" s="137"/>
      <c r="J1135" s="138">
        <f>ROUND(I1135*H1135,2)</f>
        <v>0</v>
      </c>
      <c r="K1135" s="134" t="s">
        <v>250</v>
      </c>
      <c r="L1135" s="32"/>
      <c r="M1135" s="139" t="s">
        <v>1</v>
      </c>
      <c r="N1135" s="140" t="s">
        <v>42</v>
      </c>
      <c r="P1135" s="141">
        <f>O1135*H1135</f>
        <v>0</v>
      </c>
      <c r="Q1135" s="141">
        <v>0</v>
      </c>
      <c r="R1135" s="141">
        <f>Q1135*H1135</f>
        <v>0</v>
      </c>
      <c r="S1135" s="141">
        <v>0</v>
      </c>
      <c r="T1135" s="142">
        <f>S1135*H1135</f>
        <v>0</v>
      </c>
      <c r="AR1135" s="143" t="s">
        <v>129</v>
      </c>
      <c r="AT1135" s="143" t="s">
        <v>178</v>
      </c>
      <c r="AU1135" s="143" t="s">
        <v>87</v>
      </c>
      <c r="AY1135" s="17" t="s">
        <v>175</v>
      </c>
      <c r="BE1135" s="144">
        <f>IF(N1135="základní",J1135,0)</f>
        <v>0</v>
      </c>
      <c r="BF1135" s="144">
        <f>IF(N1135="snížená",J1135,0)</f>
        <v>0</v>
      </c>
      <c r="BG1135" s="144">
        <f>IF(N1135="zákl. přenesená",J1135,0)</f>
        <v>0</v>
      </c>
      <c r="BH1135" s="144">
        <f>IF(N1135="sníž. přenesená",J1135,0)</f>
        <v>0</v>
      </c>
      <c r="BI1135" s="144">
        <f>IF(N1135="nulová",J1135,0)</f>
        <v>0</v>
      </c>
      <c r="BJ1135" s="17" t="s">
        <v>85</v>
      </c>
      <c r="BK1135" s="144">
        <f>ROUND(I1135*H1135,2)</f>
        <v>0</v>
      </c>
      <c r="BL1135" s="17" t="s">
        <v>129</v>
      </c>
      <c r="BM1135" s="143" t="s">
        <v>1739</v>
      </c>
    </row>
    <row r="1136" spans="2:65" s="11" customFormat="1" ht="22.9" customHeight="1">
      <c r="B1136" s="120"/>
      <c r="D1136" s="121" t="s">
        <v>76</v>
      </c>
      <c r="E1136" s="130" t="s">
        <v>1740</v>
      </c>
      <c r="F1136" s="130" t="s">
        <v>1741</v>
      </c>
      <c r="I1136" s="123"/>
      <c r="J1136" s="131">
        <f>BK1136</f>
        <v>0</v>
      </c>
      <c r="L1136" s="120"/>
      <c r="M1136" s="125"/>
      <c r="P1136" s="126">
        <f>SUM(P1137:P1141)</f>
        <v>0</v>
      </c>
      <c r="R1136" s="126">
        <f>SUM(R1137:R1141)</f>
        <v>1.0393289399999999</v>
      </c>
      <c r="T1136" s="127">
        <f>SUM(T1137:T1141)</f>
        <v>0</v>
      </c>
      <c r="AR1136" s="121" t="s">
        <v>87</v>
      </c>
      <c r="AT1136" s="128" t="s">
        <v>76</v>
      </c>
      <c r="AU1136" s="128" t="s">
        <v>85</v>
      </c>
      <c r="AY1136" s="121" t="s">
        <v>175</v>
      </c>
      <c r="BK1136" s="129">
        <f>SUM(BK1137:BK1141)</f>
        <v>0</v>
      </c>
    </row>
    <row r="1137" spans="2:65" s="1" customFormat="1" ht="16.5" customHeight="1">
      <c r="B1137" s="32"/>
      <c r="C1137" s="132" t="s">
        <v>1742</v>
      </c>
      <c r="D1137" s="132" t="s">
        <v>178</v>
      </c>
      <c r="E1137" s="133" t="s">
        <v>1743</v>
      </c>
      <c r="F1137" s="134" t="s">
        <v>1744</v>
      </c>
      <c r="G1137" s="135" t="s">
        <v>200</v>
      </c>
      <c r="H1137" s="136">
        <v>64.076999999999998</v>
      </c>
      <c r="I1137" s="137"/>
      <c r="J1137" s="138">
        <f>ROUND(I1137*H1137,2)</f>
        <v>0</v>
      </c>
      <c r="K1137" s="134" t="s">
        <v>250</v>
      </c>
      <c r="L1137" s="32"/>
      <c r="M1137" s="139" t="s">
        <v>1</v>
      </c>
      <c r="N1137" s="140" t="s">
        <v>42</v>
      </c>
      <c r="P1137" s="141">
        <f>O1137*H1137</f>
        <v>0</v>
      </c>
      <c r="Q1137" s="141">
        <v>1.6219999999999998E-2</v>
      </c>
      <c r="R1137" s="141">
        <f>Q1137*H1137</f>
        <v>1.0393289399999999</v>
      </c>
      <c r="S1137" s="141">
        <v>0</v>
      </c>
      <c r="T1137" s="142">
        <f>S1137*H1137</f>
        <v>0</v>
      </c>
      <c r="AR1137" s="143" t="s">
        <v>129</v>
      </c>
      <c r="AT1137" s="143" t="s">
        <v>178</v>
      </c>
      <c r="AU1137" s="143" t="s">
        <v>87</v>
      </c>
      <c r="AY1137" s="17" t="s">
        <v>175</v>
      </c>
      <c r="BE1137" s="144">
        <f>IF(N1137="základní",J1137,0)</f>
        <v>0</v>
      </c>
      <c r="BF1137" s="144">
        <f>IF(N1137="snížená",J1137,0)</f>
        <v>0</v>
      </c>
      <c r="BG1137" s="144">
        <f>IF(N1137="zákl. přenesená",J1137,0)</f>
        <v>0</v>
      </c>
      <c r="BH1137" s="144">
        <f>IF(N1137="sníž. přenesená",J1137,0)</f>
        <v>0</v>
      </c>
      <c r="BI1137" s="144">
        <f>IF(N1137="nulová",J1137,0)</f>
        <v>0</v>
      </c>
      <c r="BJ1137" s="17" t="s">
        <v>85</v>
      </c>
      <c r="BK1137" s="144">
        <f>ROUND(I1137*H1137,2)</f>
        <v>0</v>
      </c>
      <c r="BL1137" s="17" t="s">
        <v>129</v>
      </c>
      <c r="BM1137" s="143" t="s">
        <v>1745</v>
      </c>
    </row>
    <row r="1138" spans="2:65" s="12" customFormat="1">
      <c r="B1138" s="154"/>
      <c r="D1138" s="145" t="s">
        <v>252</v>
      </c>
      <c r="E1138" s="155" t="s">
        <v>1</v>
      </c>
      <c r="F1138" s="156" t="s">
        <v>1746</v>
      </c>
      <c r="H1138" s="157">
        <v>62.54</v>
      </c>
      <c r="I1138" s="158"/>
      <c r="L1138" s="154"/>
      <c r="M1138" s="159"/>
      <c r="T1138" s="160"/>
      <c r="AT1138" s="155" t="s">
        <v>252</v>
      </c>
      <c r="AU1138" s="155" t="s">
        <v>87</v>
      </c>
      <c r="AV1138" s="12" t="s">
        <v>87</v>
      </c>
      <c r="AW1138" s="12" t="s">
        <v>32</v>
      </c>
      <c r="AX1138" s="12" t="s">
        <v>77</v>
      </c>
      <c r="AY1138" s="155" t="s">
        <v>175</v>
      </c>
    </row>
    <row r="1139" spans="2:65" s="12" customFormat="1">
      <c r="B1139" s="154"/>
      <c r="D1139" s="145" t="s">
        <v>252</v>
      </c>
      <c r="E1139" s="155" t="s">
        <v>1</v>
      </c>
      <c r="F1139" s="156" t="s">
        <v>1747</v>
      </c>
      <c r="H1139" s="157">
        <v>1.5369999999999999</v>
      </c>
      <c r="I1139" s="158"/>
      <c r="L1139" s="154"/>
      <c r="M1139" s="159"/>
      <c r="T1139" s="160"/>
      <c r="AT1139" s="155" t="s">
        <v>252</v>
      </c>
      <c r="AU1139" s="155" t="s">
        <v>87</v>
      </c>
      <c r="AV1139" s="12" t="s">
        <v>87</v>
      </c>
      <c r="AW1139" s="12" t="s">
        <v>32</v>
      </c>
      <c r="AX1139" s="12" t="s">
        <v>77</v>
      </c>
      <c r="AY1139" s="155" t="s">
        <v>175</v>
      </c>
    </row>
    <row r="1140" spans="2:65" s="13" customFormat="1">
      <c r="B1140" s="163"/>
      <c r="D1140" s="145" t="s">
        <v>252</v>
      </c>
      <c r="E1140" s="164" t="s">
        <v>1</v>
      </c>
      <c r="F1140" s="165" t="s">
        <v>294</v>
      </c>
      <c r="H1140" s="166">
        <v>64.076999999999998</v>
      </c>
      <c r="I1140" s="167"/>
      <c r="L1140" s="163"/>
      <c r="M1140" s="168"/>
      <c r="T1140" s="169"/>
      <c r="AT1140" s="164" t="s">
        <v>252</v>
      </c>
      <c r="AU1140" s="164" t="s">
        <v>87</v>
      </c>
      <c r="AV1140" s="13" t="s">
        <v>193</v>
      </c>
      <c r="AW1140" s="13" t="s">
        <v>32</v>
      </c>
      <c r="AX1140" s="13" t="s">
        <v>85</v>
      </c>
      <c r="AY1140" s="164" t="s">
        <v>175</v>
      </c>
    </row>
    <row r="1141" spans="2:65" s="1" customFormat="1" ht="16.5" customHeight="1">
      <c r="B1141" s="32"/>
      <c r="C1141" s="132" t="s">
        <v>1748</v>
      </c>
      <c r="D1141" s="132" t="s">
        <v>178</v>
      </c>
      <c r="E1141" s="133" t="s">
        <v>1749</v>
      </c>
      <c r="F1141" s="134" t="s">
        <v>1750</v>
      </c>
      <c r="G1141" s="135" t="s">
        <v>1377</v>
      </c>
      <c r="H1141" s="194"/>
      <c r="I1141" s="137"/>
      <c r="J1141" s="138">
        <f>ROUND(I1141*H1141,2)</f>
        <v>0</v>
      </c>
      <c r="K1141" s="134" t="s">
        <v>250</v>
      </c>
      <c r="L1141" s="32"/>
      <c r="M1141" s="139" t="s">
        <v>1</v>
      </c>
      <c r="N1141" s="140" t="s">
        <v>42</v>
      </c>
      <c r="P1141" s="141">
        <f>O1141*H1141</f>
        <v>0</v>
      </c>
      <c r="Q1141" s="141">
        <v>0</v>
      </c>
      <c r="R1141" s="141">
        <f>Q1141*H1141</f>
        <v>0</v>
      </c>
      <c r="S1141" s="141">
        <v>0</v>
      </c>
      <c r="T1141" s="142">
        <f>S1141*H1141</f>
        <v>0</v>
      </c>
      <c r="AR1141" s="143" t="s">
        <v>129</v>
      </c>
      <c r="AT1141" s="143" t="s">
        <v>178</v>
      </c>
      <c r="AU1141" s="143" t="s">
        <v>87</v>
      </c>
      <c r="AY1141" s="17" t="s">
        <v>175</v>
      </c>
      <c r="BE1141" s="144">
        <f>IF(N1141="základní",J1141,0)</f>
        <v>0</v>
      </c>
      <c r="BF1141" s="144">
        <f>IF(N1141="snížená",J1141,0)</f>
        <v>0</v>
      </c>
      <c r="BG1141" s="144">
        <f>IF(N1141="zákl. přenesená",J1141,0)</f>
        <v>0</v>
      </c>
      <c r="BH1141" s="144">
        <f>IF(N1141="sníž. přenesená",J1141,0)</f>
        <v>0</v>
      </c>
      <c r="BI1141" s="144">
        <f>IF(N1141="nulová",J1141,0)</f>
        <v>0</v>
      </c>
      <c r="BJ1141" s="17" t="s">
        <v>85</v>
      </c>
      <c r="BK1141" s="144">
        <f>ROUND(I1141*H1141,2)</f>
        <v>0</v>
      </c>
      <c r="BL1141" s="17" t="s">
        <v>129</v>
      </c>
      <c r="BM1141" s="143" t="s">
        <v>1751</v>
      </c>
    </row>
    <row r="1142" spans="2:65" s="11" customFormat="1" ht="22.9" customHeight="1">
      <c r="B1142" s="120"/>
      <c r="D1142" s="121" t="s">
        <v>76</v>
      </c>
      <c r="E1142" s="130" t="s">
        <v>1752</v>
      </c>
      <c r="F1142" s="130" t="s">
        <v>1753</v>
      </c>
      <c r="I1142" s="123"/>
      <c r="J1142" s="131">
        <f>BK1142</f>
        <v>0</v>
      </c>
      <c r="L1142" s="120"/>
      <c r="M1142" s="125"/>
      <c r="P1142" s="126">
        <f>SUM(P1143:P1189)</f>
        <v>0</v>
      </c>
      <c r="R1142" s="126">
        <f>SUM(R1143:R1189)</f>
        <v>13.872341499999999</v>
      </c>
      <c r="T1142" s="127">
        <f>SUM(T1143:T1189)</f>
        <v>0</v>
      </c>
      <c r="AR1142" s="121" t="s">
        <v>87</v>
      </c>
      <c r="AT1142" s="128" t="s">
        <v>76</v>
      </c>
      <c r="AU1142" s="128" t="s">
        <v>85</v>
      </c>
      <c r="AY1142" s="121" t="s">
        <v>175</v>
      </c>
      <c r="BK1142" s="129">
        <f>SUM(BK1143:BK1189)</f>
        <v>0</v>
      </c>
    </row>
    <row r="1143" spans="2:65" s="1" customFormat="1" ht="21.75" customHeight="1">
      <c r="B1143" s="32"/>
      <c r="C1143" s="132" t="s">
        <v>1754</v>
      </c>
      <c r="D1143" s="132" t="s">
        <v>178</v>
      </c>
      <c r="E1143" s="133" t="s">
        <v>1755</v>
      </c>
      <c r="F1143" s="134" t="s">
        <v>1756</v>
      </c>
      <c r="G1143" s="135" t="s">
        <v>200</v>
      </c>
      <c r="H1143" s="136">
        <v>86</v>
      </c>
      <c r="I1143" s="137"/>
      <c r="J1143" s="138">
        <f>ROUND(I1143*H1143,2)</f>
        <v>0</v>
      </c>
      <c r="K1143" s="134" t="s">
        <v>1</v>
      </c>
      <c r="L1143" s="32"/>
      <c r="M1143" s="139" t="s">
        <v>1</v>
      </c>
      <c r="N1143" s="140" t="s">
        <v>42</v>
      </c>
      <c r="P1143" s="141">
        <f>O1143*H1143</f>
        <v>0</v>
      </c>
      <c r="Q1143" s="141">
        <v>1.661E-2</v>
      </c>
      <c r="R1143" s="141">
        <f>Q1143*H1143</f>
        <v>1.4284600000000001</v>
      </c>
      <c r="S1143" s="141">
        <v>0</v>
      </c>
      <c r="T1143" s="142">
        <f>S1143*H1143</f>
        <v>0</v>
      </c>
      <c r="AR1143" s="143" t="s">
        <v>129</v>
      </c>
      <c r="AT1143" s="143" t="s">
        <v>178</v>
      </c>
      <c r="AU1143" s="143" t="s">
        <v>87</v>
      </c>
      <c r="AY1143" s="17" t="s">
        <v>175</v>
      </c>
      <c r="BE1143" s="144">
        <f>IF(N1143="základní",J1143,0)</f>
        <v>0</v>
      </c>
      <c r="BF1143" s="144">
        <f>IF(N1143="snížená",J1143,0)</f>
        <v>0</v>
      </c>
      <c r="BG1143" s="144">
        <f>IF(N1143="zákl. přenesená",J1143,0)</f>
        <v>0</v>
      </c>
      <c r="BH1143" s="144">
        <f>IF(N1143="sníž. přenesená",J1143,0)</f>
        <v>0</v>
      </c>
      <c r="BI1143" s="144">
        <f>IF(N1143="nulová",J1143,0)</f>
        <v>0</v>
      </c>
      <c r="BJ1143" s="17" t="s">
        <v>85</v>
      </c>
      <c r="BK1143" s="144">
        <f>ROUND(I1143*H1143,2)</f>
        <v>0</v>
      </c>
      <c r="BL1143" s="17" t="s">
        <v>129</v>
      </c>
      <c r="BM1143" s="143" t="s">
        <v>1757</v>
      </c>
    </row>
    <row r="1144" spans="2:65" s="1" customFormat="1" ht="39">
      <c r="B1144" s="32"/>
      <c r="D1144" s="145" t="s">
        <v>196</v>
      </c>
      <c r="F1144" s="146" t="s">
        <v>1758</v>
      </c>
      <c r="I1144" s="147"/>
      <c r="L1144" s="32"/>
      <c r="M1144" s="148"/>
      <c r="T1144" s="56"/>
      <c r="AT1144" s="17" t="s">
        <v>196</v>
      </c>
      <c r="AU1144" s="17" t="s">
        <v>87</v>
      </c>
    </row>
    <row r="1145" spans="2:65" s="14" customFormat="1">
      <c r="B1145" s="170"/>
      <c r="D1145" s="145" t="s">
        <v>252</v>
      </c>
      <c r="E1145" s="171" t="s">
        <v>1</v>
      </c>
      <c r="F1145" s="172" t="s">
        <v>564</v>
      </c>
      <c r="H1145" s="171" t="s">
        <v>1</v>
      </c>
      <c r="I1145" s="173"/>
      <c r="L1145" s="170"/>
      <c r="M1145" s="174"/>
      <c r="T1145" s="175"/>
      <c r="AT1145" s="171" t="s">
        <v>252</v>
      </c>
      <c r="AU1145" s="171" t="s">
        <v>87</v>
      </c>
      <c r="AV1145" s="14" t="s">
        <v>85</v>
      </c>
      <c r="AW1145" s="14" t="s">
        <v>32</v>
      </c>
      <c r="AX1145" s="14" t="s">
        <v>77</v>
      </c>
      <c r="AY1145" s="171" t="s">
        <v>175</v>
      </c>
    </row>
    <row r="1146" spans="2:65" s="12" customFormat="1">
      <c r="B1146" s="154"/>
      <c r="D1146" s="145" t="s">
        <v>252</v>
      </c>
      <c r="E1146" s="155" t="s">
        <v>1</v>
      </c>
      <c r="F1146" s="156" t="s">
        <v>1759</v>
      </c>
      <c r="H1146" s="157">
        <v>21.5</v>
      </c>
      <c r="I1146" s="158"/>
      <c r="L1146" s="154"/>
      <c r="M1146" s="159"/>
      <c r="T1146" s="160"/>
      <c r="AT1146" s="155" t="s">
        <v>252</v>
      </c>
      <c r="AU1146" s="155" t="s">
        <v>87</v>
      </c>
      <c r="AV1146" s="12" t="s">
        <v>87</v>
      </c>
      <c r="AW1146" s="12" t="s">
        <v>32</v>
      </c>
      <c r="AX1146" s="12" t="s">
        <v>77</v>
      </c>
      <c r="AY1146" s="155" t="s">
        <v>175</v>
      </c>
    </row>
    <row r="1147" spans="2:65" s="12" customFormat="1">
      <c r="B1147" s="154"/>
      <c r="D1147" s="145" t="s">
        <v>252</v>
      </c>
      <c r="E1147" s="155" t="s">
        <v>1</v>
      </c>
      <c r="F1147" s="156" t="s">
        <v>1760</v>
      </c>
      <c r="H1147" s="157">
        <v>21.5</v>
      </c>
      <c r="I1147" s="158"/>
      <c r="L1147" s="154"/>
      <c r="M1147" s="159"/>
      <c r="T1147" s="160"/>
      <c r="AT1147" s="155" t="s">
        <v>252</v>
      </c>
      <c r="AU1147" s="155" t="s">
        <v>87</v>
      </c>
      <c r="AV1147" s="12" t="s">
        <v>87</v>
      </c>
      <c r="AW1147" s="12" t="s">
        <v>32</v>
      </c>
      <c r="AX1147" s="12" t="s">
        <v>77</v>
      </c>
      <c r="AY1147" s="155" t="s">
        <v>175</v>
      </c>
    </row>
    <row r="1148" spans="2:65" s="14" customFormat="1">
      <c r="B1148" s="170"/>
      <c r="D1148" s="145" t="s">
        <v>252</v>
      </c>
      <c r="E1148" s="171" t="s">
        <v>1</v>
      </c>
      <c r="F1148" s="172" t="s">
        <v>566</v>
      </c>
      <c r="H1148" s="171" t="s">
        <v>1</v>
      </c>
      <c r="I1148" s="173"/>
      <c r="L1148" s="170"/>
      <c r="M1148" s="174"/>
      <c r="T1148" s="175"/>
      <c r="AT1148" s="171" t="s">
        <v>252</v>
      </c>
      <c r="AU1148" s="171" t="s">
        <v>87</v>
      </c>
      <c r="AV1148" s="14" t="s">
        <v>85</v>
      </c>
      <c r="AW1148" s="14" t="s">
        <v>32</v>
      </c>
      <c r="AX1148" s="14" t="s">
        <v>77</v>
      </c>
      <c r="AY1148" s="171" t="s">
        <v>175</v>
      </c>
    </row>
    <row r="1149" spans="2:65" s="12" customFormat="1">
      <c r="B1149" s="154"/>
      <c r="D1149" s="145" t="s">
        <v>252</v>
      </c>
      <c r="E1149" s="155" t="s">
        <v>1</v>
      </c>
      <c r="F1149" s="156" t="s">
        <v>1761</v>
      </c>
      <c r="H1149" s="157">
        <v>21.5</v>
      </c>
      <c r="I1149" s="158"/>
      <c r="L1149" s="154"/>
      <c r="M1149" s="159"/>
      <c r="T1149" s="160"/>
      <c r="AT1149" s="155" t="s">
        <v>252</v>
      </c>
      <c r="AU1149" s="155" t="s">
        <v>87</v>
      </c>
      <c r="AV1149" s="12" t="s">
        <v>87</v>
      </c>
      <c r="AW1149" s="12" t="s">
        <v>32</v>
      </c>
      <c r="AX1149" s="12" t="s">
        <v>77</v>
      </c>
      <c r="AY1149" s="155" t="s">
        <v>175</v>
      </c>
    </row>
    <row r="1150" spans="2:65" s="12" customFormat="1">
      <c r="B1150" s="154"/>
      <c r="D1150" s="145" t="s">
        <v>252</v>
      </c>
      <c r="E1150" s="155" t="s">
        <v>1</v>
      </c>
      <c r="F1150" s="156" t="s">
        <v>1762</v>
      </c>
      <c r="H1150" s="157">
        <v>21.5</v>
      </c>
      <c r="I1150" s="158"/>
      <c r="L1150" s="154"/>
      <c r="M1150" s="159"/>
      <c r="T1150" s="160"/>
      <c r="AT1150" s="155" t="s">
        <v>252</v>
      </c>
      <c r="AU1150" s="155" t="s">
        <v>87</v>
      </c>
      <c r="AV1150" s="12" t="s">
        <v>87</v>
      </c>
      <c r="AW1150" s="12" t="s">
        <v>32</v>
      </c>
      <c r="AX1150" s="12" t="s">
        <v>77</v>
      </c>
      <c r="AY1150" s="155" t="s">
        <v>175</v>
      </c>
    </row>
    <row r="1151" spans="2:65" s="13" customFormat="1">
      <c r="B1151" s="163"/>
      <c r="D1151" s="145" t="s">
        <v>252</v>
      </c>
      <c r="E1151" s="164" t="s">
        <v>1</v>
      </c>
      <c r="F1151" s="165" t="s">
        <v>294</v>
      </c>
      <c r="H1151" s="166">
        <v>86</v>
      </c>
      <c r="I1151" s="167"/>
      <c r="L1151" s="163"/>
      <c r="M1151" s="168"/>
      <c r="T1151" s="169"/>
      <c r="AT1151" s="164" t="s">
        <v>252</v>
      </c>
      <c r="AU1151" s="164" t="s">
        <v>87</v>
      </c>
      <c r="AV1151" s="13" t="s">
        <v>193</v>
      </c>
      <c r="AW1151" s="13" t="s">
        <v>32</v>
      </c>
      <c r="AX1151" s="13" t="s">
        <v>85</v>
      </c>
      <c r="AY1151" s="164" t="s">
        <v>175</v>
      </c>
    </row>
    <row r="1152" spans="2:65" s="1" customFormat="1" ht="21.75" customHeight="1">
      <c r="B1152" s="32"/>
      <c r="C1152" s="132" t="s">
        <v>1763</v>
      </c>
      <c r="D1152" s="132" t="s">
        <v>178</v>
      </c>
      <c r="E1152" s="133" t="s">
        <v>1764</v>
      </c>
      <c r="F1152" s="134" t="s">
        <v>1765</v>
      </c>
      <c r="G1152" s="135" t="s">
        <v>200</v>
      </c>
      <c r="H1152" s="136">
        <v>315.89999999999998</v>
      </c>
      <c r="I1152" s="137"/>
      <c r="J1152" s="138">
        <f>ROUND(I1152*H1152,2)</f>
        <v>0</v>
      </c>
      <c r="K1152" s="134" t="s">
        <v>1</v>
      </c>
      <c r="L1152" s="32"/>
      <c r="M1152" s="139" t="s">
        <v>1</v>
      </c>
      <c r="N1152" s="140" t="s">
        <v>42</v>
      </c>
      <c r="P1152" s="141">
        <f>O1152*H1152</f>
        <v>0</v>
      </c>
      <c r="Q1152" s="141">
        <v>1.661E-2</v>
      </c>
      <c r="R1152" s="141">
        <f>Q1152*H1152</f>
        <v>5.2470989999999995</v>
      </c>
      <c r="S1152" s="141">
        <v>0</v>
      </c>
      <c r="T1152" s="142">
        <f>S1152*H1152</f>
        <v>0</v>
      </c>
      <c r="AR1152" s="143" t="s">
        <v>129</v>
      </c>
      <c r="AT1152" s="143" t="s">
        <v>178</v>
      </c>
      <c r="AU1152" s="143" t="s">
        <v>87</v>
      </c>
      <c r="AY1152" s="17" t="s">
        <v>175</v>
      </c>
      <c r="BE1152" s="144">
        <f>IF(N1152="základní",J1152,0)</f>
        <v>0</v>
      </c>
      <c r="BF1152" s="144">
        <f>IF(N1152="snížená",J1152,0)</f>
        <v>0</v>
      </c>
      <c r="BG1152" s="144">
        <f>IF(N1152="zákl. přenesená",J1152,0)</f>
        <v>0</v>
      </c>
      <c r="BH1152" s="144">
        <f>IF(N1152="sníž. přenesená",J1152,0)</f>
        <v>0</v>
      </c>
      <c r="BI1152" s="144">
        <f>IF(N1152="nulová",J1152,0)</f>
        <v>0</v>
      </c>
      <c r="BJ1152" s="17" t="s">
        <v>85</v>
      </c>
      <c r="BK1152" s="144">
        <f>ROUND(I1152*H1152,2)</f>
        <v>0</v>
      </c>
      <c r="BL1152" s="17" t="s">
        <v>129</v>
      </c>
      <c r="BM1152" s="143" t="s">
        <v>1766</v>
      </c>
    </row>
    <row r="1153" spans="2:65" s="1" customFormat="1" ht="58.5">
      <c r="B1153" s="32"/>
      <c r="D1153" s="145" t="s">
        <v>196</v>
      </c>
      <c r="F1153" s="146" t="s">
        <v>1767</v>
      </c>
      <c r="I1153" s="147"/>
      <c r="L1153" s="32"/>
      <c r="M1153" s="148"/>
      <c r="T1153" s="56"/>
      <c r="AT1153" s="17" t="s">
        <v>196</v>
      </c>
      <c r="AU1153" s="17" t="s">
        <v>87</v>
      </c>
    </row>
    <row r="1154" spans="2:65" s="14" customFormat="1">
      <c r="B1154" s="170"/>
      <c r="D1154" s="145" t="s">
        <v>252</v>
      </c>
      <c r="E1154" s="171" t="s">
        <v>1</v>
      </c>
      <c r="F1154" s="172" t="s">
        <v>564</v>
      </c>
      <c r="H1154" s="171" t="s">
        <v>1</v>
      </c>
      <c r="I1154" s="173"/>
      <c r="L1154" s="170"/>
      <c r="M1154" s="174"/>
      <c r="T1154" s="175"/>
      <c r="AT1154" s="171" t="s">
        <v>252</v>
      </c>
      <c r="AU1154" s="171" t="s">
        <v>87</v>
      </c>
      <c r="AV1154" s="14" t="s">
        <v>85</v>
      </c>
      <c r="AW1154" s="14" t="s">
        <v>32</v>
      </c>
      <c r="AX1154" s="14" t="s">
        <v>77</v>
      </c>
      <c r="AY1154" s="171" t="s">
        <v>175</v>
      </c>
    </row>
    <row r="1155" spans="2:65" s="12" customFormat="1">
      <c r="B1155" s="154"/>
      <c r="D1155" s="145" t="s">
        <v>252</v>
      </c>
      <c r="E1155" s="155" t="s">
        <v>1</v>
      </c>
      <c r="F1155" s="156" t="s">
        <v>1768</v>
      </c>
      <c r="H1155" s="157">
        <v>79.040000000000006</v>
      </c>
      <c r="I1155" s="158"/>
      <c r="L1155" s="154"/>
      <c r="M1155" s="159"/>
      <c r="T1155" s="160"/>
      <c r="AT1155" s="155" t="s">
        <v>252</v>
      </c>
      <c r="AU1155" s="155" t="s">
        <v>87</v>
      </c>
      <c r="AV1155" s="12" t="s">
        <v>87</v>
      </c>
      <c r="AW1155" s="12" t="s">
        <v>32</v>
      </c>
      <c r="AX1155" s="12" t="s">
        <v>77</v>
      </c>
      <c r="AY1155" s="155" t="s">
        <v>175</v>
      </c>
    </row>
    <row r="1156" spans="2:65" s="12" customFormat="1">
      <c r="B1156" s="154"/>
      <c r="D1156" s="145" t="s">
        <v>252</v>
      </c>
      <c r="E1156" s="155" t="s">
        <v>1</v>
      </c>
      <c r="F1156" s="156" t="s">
        <v>1769</v>
      </c>
      <c r="H1156" s="157">
        <v>78.78</v>
      </c>
      <c r="I1156" s="158"/>
      <c r="L1156" s="154"/>
      <c r="M1156" s="159"/>
      <c r="T1156" s="160"/>
      <c r="AT1156" s="155" t="s">
        <v>252</v>
      </c>
      <c r="AU1156" s="155" t="s">
        <v>87</v>
      </c>
      <c r="AV1156" s="12" t="s">
        <v>87</v>
      </c>
      <c r="AW1156" s="12" t="s">
        <v>32</v>
      </c>
      <c r="AX1156" s="12" t="s">
        <v>77</v>
      </c>
      <c r="AY1156" s="155" t="s">
        <v>175</v>
      </c>
    </row>
    <row r="1157" spans="2:65" s="14" customFormat="1">
      <c r="B1157" s="170"/>
      <c r="D1157" s="145" t="s">
        <v>252</v>
      </c>
      <c r="E1157" s="171" t="s">
        <v>1</v>
      </c>
      <c r="F1157" s="172" t="s">
        <v>566</v>
      </c>
      <c r="H1157" s="171" t="s">
        <v>1</v>
      </c>
      <c r="I1157" s="173"/>
      <c r="L1157" s="170"/>
      <c r="M1157" s="174"/>
      <c r="T1157" s="175"/>
      <c r="AT1157" s="171" t="s">
        <v>252</v>
      </c>
      <c r="AU1157" s="171" t="s">
        <v>87</v>
      </c>
      <c r="AV1157" s="14" t="s">
        <v>85</v>
      </c>
      <c r="AW1157" s="14" t="s">
        <v>32</v>
      </c>
      <c r="AX1157" s="14" t="s">
        <v>77</v>
      </c>
      <c r="AY1157" s="171" t="s">
        <v>175</v>
      </c>
    </row>
    <row r="1158" spans="2:65" s="12" customFormat="1">
      <c r="B1158" s="154"/>
      <c r="D1158" s="145" t="s">
        <v>252</v>
      </c>
      <c r="E1158" s="155" t="s">
        <v>1</v>
      </c>
      <c r="F1158" s="156" t="s">
        <v>1770</v>
      </c>
      <c r="H1158" s="157">
        <v>79.040000000000006</v>
      </c>
      <c r="I1158" s="158"/>
      <c r="L1158" s="154"/>
      <c r="M1158" s="159"/>
      <c r="T1158" s="160"/>
      <c r="AT1158" s="155" t="s">
        <v>252</v>
      </c>
      <c r="AU1158" s="155" t="s">
        <v>87</v>
      </c>
      <c r="AV1158" s="12" t="s">
        <v>87</v>
      </c>
      <c r="AW1158" s="12" t="s">
        <v>32</v>
      </c>
      <c r="AX1158" s="12" t="s">
        <v>77</v>
      </c>
      <c r="AY1158" s="155" t="s">
        <v>175</v>
      </c>
    </row>
    <row r="1159" spans="2:65" s="12" customFormat="1">
      <c r="B1159" s="154"/>
      <c r="D1159" s="145" t="s">
        <v>252</v>
      </c>
      <c r="E1159" s="155" t="s">
        <v>1</v>
      </c>
      <c r="F1159" s="156" t="s">
        <v>1771</v>
      </c>
      <c r="H1159" s="157">
        <v>79.040000000000006</v>
      </c>
      <c r="I1159" s="158"/>
      <c r="L1159" s="154"/>
      <c r="M1159" s="159"/>
      <c r="T1159" s="160"/>
      <c r="AT1159" s="155" t="s">
        <v>252</v>
      </c>
      <c r="AU1159" s="155" t="s">
        <v>87</v>
      </c>
      <c r="AV1159" s="12" t="s">
        <v>87</v>
      </c>
      <c r="AW1159" s="12" t="s">
        <v>32</v>
      </c>
      <c r="AX1159" s="12" t="s">
        <v>77</v>
      </c>
      <c r="AY1159" s="155" t="s">
        <v>175</v>
      </c>
    </row>
    <row r="1160" spans="2:65" s="13" customFormat="1">
      <c r="B1160" s="163"/>
      <c r="D1160" s="145" t="s">
        <v>252</v>
      </c>
      <c r="E1160" s="164" t="s">
        <v>1</v>
      </c>
      <c r="F1160" s="165" t="s">
        <v>294</v>
      </c>
      <c r="H1160" s="166">
        <v>315.90000000000003</v>
      </c>
      <c r="I1160" s="167"/>
      <c r="L1160" s="163"/>
      <c r="M1160" s="168"/>
      <c r="T1160" s="169"/>
      <c r="AT1160" s="164" t="s">
        <v>252</v>
      </c>
      <c r="AU1160" s="164" t="s">
        <v>87</v>
      </c>
      <c r="AV1160" s="13" t="s">
        <v>193</v>
      </c>
      <c r="AW1160" s="13" t="s">
        <v>32</v>
      </c>
      <c r="AX1160" s="13" t="s">
        <v>85</v>
      </c>
      <c r="AY1160" s="164" t="s">
        <v>175</v>
      </c>
    </row>
    <row r="1161" spans="2:65" s="1" customFormat="1" ht="21.75" customHeight="1">
      <c r="B1161" s="32"/>
      <c r="C1161" s="132" t="s">
        <v>1772</v>
      </c>
      <c r="D1161" s="132" t="s">
        <v>178</v>
      </c>
      <c r="E1161" s="133" t="s">
        <v>1773</v>
      </c>
      <c r="F1161" s="134" t="s">
        <v>1774</v>
      </c>
      <c r="G1161" s="135" t="s">
        <v>200</v>
      </c>
      <c r="H1161" s="136">
        <v>134.38999999999999</v>
      </c>
      <c r="I1161" s="137"/>
      <c r="J1161" s="138">
        <f>ROUND(I1161*H1161,2)</f>
        <v>0</v>
      </c>
      <c r="K1161" s="134" t="s">
        <v>1</v>
      </c>
      <c r="L1161" s="32"/>
      <c r="M1161" s="139" t="s">
        <v>1</v>
      </c>
      <c r="N1161" s="140" t="s">
        <v>42</v>
      </c>
      <c r="P1161" s="141">
        <f>O1161*H1161</f>
        <v>0</v>
      </c>
      <c r="Q1161" s="141">
        <v>1.661E-2</v>
      </c>
      <c r="R1161" s="141">
        <f>Q1161*H1161</f>
        <v>2.2322178999999998</v>
      </c>
      <c r="S1161" s="141">
        <v>0</v>
      </c>
      <c r="T1161" s="142">
        <f>S1161*H1161</f>
        <v>0</v>
      </c>
      <c r="AR1161" s="143" t="s">
        <v>129</v>
      </c>
      <c r="AT1161" s="143" t="s">
        <v>178</v>
      </c>
      <c r="AU1161" s="143" t="s">
        <v>87</v>
      </c>
      <c r="AY1161" s="17" t="s">
        <v>175</v>
      </c>
      <c r="BE1161" s="144">
        <f>IF(N1161="základní",J1161,0)</f>
        <v>0</v>
      </c>
      <c r="BF1161" s="144">
        <f>IF(N1161="snížená",J1161,0)</f>
        <v>0</v>
      </c>
      <c r="BG1161" s="144">
        <f>IF(N1161="zákl. přenesená",J1161,0)</f>
        <v>0</v>
      </c>
      <c r="BH1161" s="144">
        <f>IF(N1161="sníž. přenesená",J1161,0)</f>
        <v>0</v>
      </c>
      <c r="BI1161" s="144">
        <f>IF(N1161="nulová",J1161,0)</f>
        <v>0</v>
      </c>
      <c r="BJ1161" s="17" t="s">
        <v>85</v>
      </c>
      <c r="BK1161" s="144">
        <f>ROUND(I1161*H1161,2)</f>
        <v>0</v>
      </c>
      <c r="BL1161" s="17" t="s">
        <v>129</v>
      </c>
      <c r="BM1161" s="143" t="s">
        <v>1775</v>
      </c>
    </row>
    <row r="1162" spans="2:65" s="1" customFormat="1" ht="39">
      <c r="B1162" s="32"/>
      <c r="D1162" s="145" t="s">
        <v>196</v>
      </c>
      <c r="F1162" s="146" t="s">
        <v>1776</v>
      </c>
      <c r="I1162" s="147"/>
      <c r="L1162" s="32"/>
      <c r="M1162" s="148"/>
      <c r="T1162" s="56"/>
      <c r="AT1162" s="17" t="s">
        <v>196</v>
      </c>
      <c r="AU1162" s="17" t="s">
        <v>87</v>
      </c>
    </row>
    <row r="1163" spans="2:65" s="12" customFormat="1">
      <c r="B1163" s="154"/>
      <c r="D1163" s="145" t="s">
        <v>252</v>
      </c>
      <c r="E1163" s="155" t="s">
        <v>1</v>
      </c>
      <c r="F1163" s="156" t="s">
        <v>1777</v>
      </c>
      <c r="H1163" s="157">
        <v>86.3</v>
      </c>
      <c r="I1163" s="158"/>
      <c r="L1163" s="154"/>
      <c r="M1163" s="159"/>
      <c r="T1163" s="160"/>
      <c r="AT1163" s="155" t="s">
        <v>252</v>
      </c>
      <c r="AU1163" s="155" t="s">
        <v>87</v>
      </c>
      <c r="AV1163" s="12" t="s">
        <v>87</v>
      </c>
      <c r="AW1163" s="12" t="s">
        <v>32</v>
      </c>
      <c r="AX1163" s="12" t="s">
        <v>77</v>
      </c>
      <c r="AY1163" s="155" t="s">
        <v>175</v>
      </c>
    </row>
    <row r="1164" spans="2:65" s="12" customFormat="1">
      <c r="B1164" s="154"/>
      <c r="D1164" s="145" t="s">
        <v>252</v>
      </c>
      <c r="E1164" s="155" t="s">
        <v>1</v>
      </c>
      <c r="F1164" s="156" t="s">
        <v>1778</v>
      </c>
      <c r="H1164" s="157">
        <v>48.09</v>
      </c>
      <c r="I1164" s="158"/>
      <c r="L1164" s="154"/>
      <c r="M1164" s="159"/>
      <c r="T1164" s="160"/>
      <c r="AT1164" s="155" t="s">
        <v>252</v>
      </c>
      <c r="AU1164" s="155" t="s">
        <v>87</v>
      </c>
      <c r="AV1164" s="12" t="s">
        <v>87</v>
      </c>
      <c r="AW1164" s="12" t="s">
        <v>32</v>
      </c>
      <c r="AX1164" s="12" t="s">
        <v>77</v>
      </c>
      <c r="AY1164" s="155" t="s">
        <v>175</v>
      </c>
    </row>
    <row r="1165" spans="2:65" s="13" customFormat="1">
      <c r="B1165" s="163"/>
      <c r="D1165" s="145" t="s">
        <v>252</v>
      </c>
      <c r="E1165" s="164" t="s">
        <v>1</v>
      </c>
      <c r="F1165" s="165" t="s">
        <v>294</v>
      </c>
      <c r="H1165" s="166">
        <v>134.38999999999999</v>
      </c>
      <c r="I1165" s="167"/>
      <c r="L1165" s="163"/>
      <c r="M1165" s="168"/>
      <c r="T1165" s="169"/>
      <c r="AT1165" s="164" t="s">
        <v>252</v>
      </c>
      <c r="AU1165" s="164" t="s">
        <v>87</v>
      </c>
      <c r="AV1165" s="13" t="s">
        <v>193</v>
      </c>
      <c r="AW1165" s="13" t="s">
        <v>32</v>
      </c>
      <c r="AX1165" s="13" t="s">
        <v>85</v>
      </c>
      <c r="AY1165" s="164" t="s">
        <v>175</v>
      </c>
    </row>
    <row r="1166" spans="2:65" s="1" customFormat="1" ht="21.75" customHeight="1">
      <c r="B1166" s="32"/>
      <c r="C1166" s="132" t="s">
        <v>1779</v>
      </c>
      <c r="D1166" s="132" t="s">
        <v>178</v>
      </c>
      <c r="E1166" s="133" t="s">
        <v>1780</v>
      </c>
      <c r="F1166" s="134" t="s">
        <v>1781</v>
      </c>
      <c r="G1166" s="135" t="s">
        <v>200</v>
      </c>
      <c r="H1166" s="136">
        <v>85.06</v>
      </c>
      <c r="I1166" s="137"/>
      <c r="J1166" s="138">
        <f>ROUND(I1166*H1166,2)</f>
        <v>0</v>
      </c>
      <c r="K1166" s="134" t="s">
        <v>1</v>
      </c>
      <c r="L1166" s="32"/>
      <c r="M1166" s="139" t="s">
        <v>1</v>
      </c>
      <c r="N1166" s="140" t="s">
        <v>42</v>
      </c>
      <c r="P1166" s="141">
        <f>O1166*H1166</f>
        <v>0</v>
      </c>
      <c r="Q1166" s="141">
        <v>1.661E-2</v>
      </c>
      <c r="R1166" s="141">
        <f>Q1166*H1166</f>
        <v>1.4128466</v>
      </c>
      <c r="S1166" s="141">
        <v>0</v>
      </c>
      <c r="T1166" s="142">
        <f>S1166*H1166</f>
        <v>0</v>
      </c>
      <c r="AR1166" s="143" t="s">
        <v>129</v>
      </c>
      <c r="AT1166" s="143" t="s">
        <v>178</v>
      </c>
      <c r="AU1166" s="143" t="s">
        <v>87</v>
      </c>
      <c r="AY1166" s="17" t="s">
        <v>175</v>
      </c>
      <c r="BE1166" s="144">
        <f>IF(N1166="základní",J1166,0)</f>
        <v>0</v>
      </c>
      <c r="BF1166" s="144">
        <f>IF(N1166="snížená",J1166,0)</f>
        <v>0</v>
      </c>
      <c r="BG1166" s="144">
        <f>IF(N1166="zákl. přenesená",J1166,0)</f>
        <v>0</v>
      </c>
      <c r="BH1166" s="144">
        <f>IF(N1166="sníž. přenesená",J1166,0)</f>
        <v>0</v>
      </c>
      <c r="BI1166" s="144">
        <f>IF(N1166="nulová",J1166,0)</f>
        <v>0</v>
      </c>
      <c r="BJ1166" s="17" t="s">
        <v>85</v>
      </c>
      <c r="BK1166" s="144">
        <f>ROUND(I1166*H1166,2)</f>
        <v>0</v>
      </c>
      <c r="BL1166" s="17" t="s">
        <v>129</v>
      </c>
      <c r="BM1166" s="143" t="s">
        <v>1782</v>
      </c>
    </row>
    <row r="1167" spans="2:65" s="1" customFormat="1" ht="87.75">
      <c r="B1167" s="32"/>
      <c r="D1167" s="145" t="s">
        <v>196</v>
      </c>
      <c r="F1167" s="146" t="s">
        <v>1783</v>
      </c>
      <c r="I1167" s="147"/>
      <c r="L1167" s="32"/>
      <c r="M1167" s="148"/>
      <c r="T1167" s="56"/>
      <c r="AT1167" s="17" t="s">
        <v>196</v>
      </c>
      <c r="AU1167" s="17" t="s">
        <v>87</v>
      </c>
    </row>
    <row r="1168" spans="2:65" s="12" customFormat="1">
      <c r="B1168" s="154"/>
      <c r="D1168" s="145" t="s">
        <v>252</v>
      </c>
      <c r="E1168" s="155" t="s">
        <v>1</v>
      </c>
      <c r="F1168" s="156" t="s">
        <v>1784</v>
      </c>
      <c r="H1168" s="157">
        <v>22.93</v>
      </c>
      <c r="I1168" s="158"/>
      <c r="L1168" s="154"/>
      <c r="M1168" s="159"/>
      <c r="T1168" s="160"/>
      <c r="AT1168" s="155" t="s">
        <v>252</v>
      </c>
      <c r="AU1168" s="155" t="s">
        <v>87</v>
      </c>
      <c r="AV1168" s="12" t="s">
        <v>87</v>
      </c>
      <c r="AW1168" s="12" t="s">
        <v>32</v>
      </c>
      <c r="AX1168" s="12" t="s">
        <v>77</v>
      </c>
      <c r="AY1168" s="155" t="s">
        <v>175</v>
      </c>
    </row>
    <row r="1169" spans="2:65" s="12" customFormat="1">
      <c r="B1169" s="154"/>
      <c r="D1169" s="145" t="s">
        <v>252</v>
      </c>
      <c r="E1169" s="155" t="s">
        <v>1</v>
      </c>
      <c r="F1169" s="156" t="s">
        <v>1785</v>
      </c>
      <c r="H1169" s="157">
        <v>62.13</v>
      </c>
      <c r="I1169" s="158"/>
      <c r="L1169" s="154"/>
      <c r="M1169" s="159"/>
      <c r="T1169" s="160"/>
      <c r="AT1169" s="155" t="s">
        <v>252</v>
      </c>
      <c r="AU1169" s="155" t="s">
        <v>87</v>
      </c>
      <c r="AV1169" s="12" t="s">
        <v>87</v>
      </c>
      <c r="AW1169" s="12" t="s">
        <v>32</v>
      </c>
      <c r="AX1169" s="12" t="s">
        <v>77</v>
      </c>
      <c r="AY1169" s="155" t="s">
        <v>175</v>
      </c>
    </row>
    <row r="1170" spans="2:65" s="13" customFormat="1">
      <c r="B1170" s="163"/>
      <c r="D1170" s="145" t="s">
        <v>252</v>
      </c>
      <c r="E1170" s="164" t="s">
        <v>1</v>
      </c>
      <c r="F1170" s="165" t="s">
        <v>294</v>
      </c>
      <c r="H1170" s="166">
        <v>85.06</v>
      </c>
      <c r="I1170" s="167"/>
      <c r="L1170" s="163"/>
      <c r="M1170" s="168"/>
      <c r="T1170" s="169"/>
      <c r="AT1170" s="164" t="s">
        <v>252</v>
      </c>
      <c r="AU1170" s="164" t="s">
        <v>87</v>
      </c>
      <c r="AV1170" s="13" t="s">
        <v>193</v>
      </c>
      <c r="AW1170" s="13" t="s">
        <v>32</v>
      </c>
      <c r="AX1170" s="13" t="s">
        <v>85</v>
      </c>
      <c r="AY1170" s="164" t="s">
        <v>175</v>
      </c>
    </row>
    <row r="1171" spans="2:65" s="1" customFormat="1" ht="16.5" customHeight="1">
      <c r="B1171" s="32"/>
      <c r="C1171" s="132" t="s">
        <v>1786</v>
      </c>
      <c r="D1171" s="132" t="s">
        <v>178</v>
      </c>
      <c r="E1171" s="133" t="s">
        <v>1787</v>
      </c>
      <c r="F1171" s="134" t="s">
        <v>1788</v>
      </c>
      <c r="G1171" s="135" t="s">
        <v>200</v>
      </c>
      <c r="H1171" s="136">
        <v>57.57</v>
      </c>
      <c r="I1171" s="137"/>
      <c r="J1171" s="138">
        <f>ROUND(I1171*H1171,2)</f>
        <v>0</v>
      </c>
      <c r="K1171" s="134" t="s">
        <v>250</v>
      </c>
      <c r="L1171" s="32"/>
      <c r="M1171" s="139" t="s">
        <v>1</v>
      </c>
      <c r="N1171" s="140" t="s">
        <v>42</v>
      </c>
      <c r="P1171" s="141">
        <f>O1171*H1171</f>
        <v>0</v>
      </c>
      <c r="Q1171" s="141">
        <v>1.2200000000000001E-2</v>
      </c>
      <c r="R1171" s="141">
        <f>Q1171*H1171</f>
        <v>0.70235400000000003</v>
      </c>
      <c r="S1171" s="141">
        <v>0</v>
      </c>
      <c r="T1171" s="142">
        <f>S1171*H1171</f>
        <v>0</v>
      </c>
      <c r="AR1171" s="143" t="s">
        <v>129</v>
      </c>
      <c r="AT1171" s="143" t="s">
        <v>178</v>
      </c>
      <c r="AU1171" s="143" t="s">
        <v>87</v>
      </c>
      <c r="AY1171" s="17" t="s">
        <v>175</v>
      </c>
      <c r="BE1171" s="144">
        <f>IF(N1171="základní",J1171,0)</f>
        <v>0</v>
      </c>
      <c r="BF1171" s="144">
        <f>IF(N1171="snížená",J1171,0)</f>
        <v>0</v>
      </c>
      <c r="BG1171" s="144">
        <f>IF(N1171="zákl. přenesená",J1171,0)</f>
        <v>0</v>
      </c>
      <c r="BH1171" s="144">
        <f>IF(N1171="sníž. přenesená",J1171,0)</f>
        <v>0</v>
      </c>
      <c r="BI1171" s="144">
        <f>IF(N1171="nulová",J1171,0)</f>
        <v>0</v>
      </c>
      <c r="BJ1171" s="17" t="s">
        <v>85</v>
      </c>
      <c r="BK1171" s="144">
        <f>ROUND(I1171*H1171,2)</f>
        <v>0</v>
      </c>
      <c r="BL1171" s="17" t="s">
        <v>129</v>
      </c>
      <c r="BM1171" s="143" t="s">
        <v>1789</v>
      </c>
    </row>
    <row r="1172" spans="2:65" s="14" customFormat="1">
      <c r="B1172" s="170"/>
      <c r="D1172" s="145" t="s">
        <v>252</v>
      </c>
      <c r="E1172" s="171" t="s">
        <v>1</v>
      </c>
      <c r="F1172" s="172" t="s">
        <v>1790</v>
      </c>
      <c r="H1172" s="171" t="s">
        <v>1</v>
      </c>
      <c r="I1172" s="173"/>
      <c r="L1172" s="170"/>
      <c r="M1172" s="174"/>
      <c r="T1172" s="175"/>
      <c r="AT1172" s="171" t="s">
        <v>252</v>
      </c>
      <c r="AU1172" s="171" t="s">
        <v>87</v>
      </c>
      <c r="AV1172" s="14" t="s">
        <v>85</v>
      </c>
      <c r="AW1172" s="14" t="s">
        <v>32</v>
      </c>
      <c r="AX1172" s="14" t="s">
        <v>77</v>
      </c>
      <c r="AY1172" s="171" t="s">
        <v>175</v>
      </c>
    </row>
    <row r="1173" spans="2:65" s="12" customFormat="1">
      <c r="B1173" s="154"/>
      <c r="D1173" s="145" t="s">
        <v>252</v>
      </c>
      <c r="E1173" s="155" t="s">
        <v>1</v>
      </c>
      <c r="F1173" s="156" t="s">
        <v>1791</v>
      </c>
      <c r="H1173" s="157">
        <v>16.54</v>
      </c>
      <c r="I1173" s="158"/>
      <c r="L1173" s="154"/>
      <c r="M1173" s="159"/>
      <c r="T1173" s="160"/>
      <c r="AT1173" s="155" t="s">
        <v>252</v>
      </c>
      <c r="AU1173" s="155" t="s">
        <v>87</v>
      </c>
      <c r="AV1173" s="12" t="s">
        <v>87</v>
      </c>
      <c r="AW1173" s="12" t="s">
        <v>32</v>
      </c>
      <c r="AX1173" s="12" t="s">
        <v>77</v>
      </c>
      <c r="AY1173" s="155" t="s">
        <v>175</v>
      </c>
    </row>
    <row r="1174" spans="2:65" s="12" customFormat="1">
      <c r="B1174" s="154"/>
      <c r="D1174" s="145" t="s">
        <v>252</v>
      </c>
      <c r="E1174" s="155" t="s">
        <v>1</v>
      </c>
      <c r="F1174" s="156" t="s">
        <v>1792</v>
      </c>
      <c r="H1174" s="157">
        <v>41.03</v>
      </c>
      <c r="I1174" s="158"/>
      <c r="L1174" s="154"/>
      <c r="M1174" s="159"/>
      <c r="T1174" s="160"/>
      <c r="AT1174" s="155" t="s">
        <v>252</v>
      </c>
      <c r="AU1174" s="155" t="s">
        <v>87</v>
      </c>
      <c r="AV1174" s="12" t="s">
        <v>87</v>
      </c>
      <c r="AW1174" s="12" t="s">
        <v>32</v>
      </c>
      <c r="AX1174" s="12" t="s">
        <v>77</v>
      </c>
      <c r="AY1174" s="155" t="s">
        <v>175</v>
      </c>
    </row>
    <row r="1175" spans="2:65" s="13" customFormat="1">
      <c r="B1175" s="163"/>
      <c r="D1175" s="145" t="s">
        <v>252</v>
      </c>
      <c r="E1175" s="164" t="s">
        <v>1</v>
      </c>
      <c r="F1175" s="165" t="s">
        <v>294</v>
      </c>
      <c r="H1175" s="166">
        <v>57.57</v>
      </c>
      <c r="I1175" s="167"/>
      <c r="L1175" s="163"/>
      <c r="M1175" s="168"/>
      <c r="T1175" s="169"/>
      <c r="AT1175" s="164" t="s">
        <v>252</v>
      </c>
      <c r="AU1175" s="164" t="s">
        <v>87</v>
      </c>
      <c r="AV1175" s="13" t="s">
        <v>193</v>
      </c>
      <c r="AW1175" s="13" t="s">
        <v>32</v>
      </c>
      <c r="AX1175" s="13" t="s">
        <v>85</v>
      </c>
      <c r="AY1175" s="164" t="s">
        <v>175</v>
      </c>
    </row>
    <row r="1176" spans="2:65" s="1" customFormat="1" ht="16.5" customHeight="1">
      <c r="B1176" s="32"/>
      <c r="C1176" s="132" t="s">
        <v>1793</v>
      </c>
      <c r="D1176" s="132" t="s">
        <v>178</v>
      </c>
      <c r="E1176" s="133" t="s">
        <v>1794</v>
      </c>
      <c r="F1176" s="134" t="s">
        <v>1795</v>
      </c>
      <c r="G1176" s="135" t="s">
        <v>200</v>
      </c>
      <c r="H1176" s="136">
        <v>147.24</v>
      </c>
      <c r="I1176" s="137"/>
      <c r="J1176" s="138">
        <f>ROUND(I1176*H1176,2)</f>
        <v>0</v>
      </c>
      <c r="K1176" s="134" t="s">
        <v>250</v>
      </c>
      <c r="L1176" s="32"/>
      <c r="M1176" s="139" t="s">
        <v>1</v>
      </c>
      <c r="N1176" s="140" t="s">
        <v>42</v>
      </c>
      <c r="P1176" s="141">
        <f>O1176*H1176</f>
        <v>0</v>
      </c>
      <c r="Q1176" s="141">
        <v>1.26E-2</v>
      </c>
      <c r="R1176" s="141">
        <f>Q1176*H1176</f>
        <v>1.8552240000000002</v>
      </c>
      <c r="S1176" s="141">
        <v>0</v>
      </c>
      <c r="T1176" s="142">
        <f>S1176*H1176</f>
        <v>0</v>
      </c>
      <c r="AR1176" s="143" t="s">
        <v>129</v>
      </c>
      <c r="AT1176" s="143" t="s">
        <v>178</v>
      </c>
      <c r="AU1176" s="143" t="s">
        <v>87</v>
      </c>
      <c r="AY1176" s="17" t="s">
        <v>175</v>
      </c>
      <c r="BE1176" s="144">
        <f>IF(N1176="základní",J1176,0)</f>
        <v>0</v>
      </c>
      <c r="BF1176" s="144">
        <f>IF(N1176="snížená",J1176,0)</f>
        <v>0</v>
      </c>
      <c r="BG1176" s="144">
        <f>IF(N1176="zákl. přenesená",J1176,0)</f>
        <v>0</v>
      </c>
      <c r="BH1176" s="144">
        <f>IF(N1176="sníž. přenesená",J1176,0)</f>
        <v>0</v>
      </c>
      <c r="BI1176" s="144">
        <f>IF(N1176="nulová",J1176,0)</f>
        <v>0</v>
      </c>
      <c r="BJ1176" s="17" t="s">
        <v>85</v>
      </c>
      <c r="BK1176" s="144">
        <f>ROUND(I1176*H1176,2)</f>
        <v>0</v>
      </c>
      <c r="BL1176" s="17" t="s">
        <v>129</v>
      </c>
      <c r="BM1176" s="143" t="s">
        <v>1796</v>
      </c>
    </row>
    <row r="1177" spans="2:65" s="14" customFormat="1">
      <c r="B1177" s="170"/>
      <c r="D1177" s="145" t="s">
        <v>252</v>
      </c>
      <c r="E1177" s="171" t="s">
        <v>1</v>
      </c>
      <c r="F1177" s="172" t="s">
        <v>1797</v>
      </c>
      <c r="H1177" s="171" t="s">
        <v>1</v>
      </c>
      <c r="I1177" s="173"/>
      <c r="L1177" s="170"/>
      <c r="M1177" s="174"/>
      <c r="T1177" s="175"/>
      <c r="AT1177" s="171" t="s">
        <v>252</v>
      </c>
      <c r="AU1177" s="171" t="s">
        <v>87</v>
      </c>
      <c r="AV1177" s="14" t="s">
        <v>85</v>
      </c>
      <c r="AW1177" s="14" t="s">
        <v>32</v>
      </c>
      <c r="AX1177" s="14" t="s">
        <v>77</v>
      </c>
      <c r="AY1177" s="171" t="s">
        <v>175</v>
      </c>
    </row>
    <row r="1178" spans="2:65" s="12" customFormat="1">
      <c r="B1178" s="154"/>
      <c r="D1178" s="145" t="s">
        <v>252</v>
      </c>
      <c r="E1178" s="155" t="s">
        <v>1</v>
      </c>
      <c r="F1178" s="156" t="s">
        <v>1798</v>
      </c>
      <c r="H1178" s="157">
        <v>78.650000000000006</v>
      </c>
      <c r="I1178" s="158"/>
      <c r="L1178" s="154"/>
      <c r="M1178" s="159"/>
      <c r="T1178" s="160"/>
      <c r="AT1178" s="155" t="s">
        <v>252</v>
      </c>
      <c r="AU1178" s="155" t="s">
        <v>87</v>
      </c>
      <c r="AV1178" s="12" t="s">
        <v>87</v>
      </c>
      <c r="AW1178" s="12" t="s">
        <v>32</v>
      </c>
      <c r="AX1178" s="12" t="s">
        <v>77</v>
      </c>
      <c r="AY1178" s="155" t="s">
        <v>175</v>
      </c>
    </row>
    <row r="1179" spans="2:65" s="12" customFormat="1">
      <c r="B1179" s="154"/>
      <c r="D1179" s="145" t="s">
        <v>252</v>
      </c>
      <c r="E1179" s="155" t="s">
        <v>1</v>
      </c>
      <c r="F1179" s="156" t="s">
        <v>1799</v>
      </c>
      <c r="H1179" s="157">
        <v>68.59</v>
      </c>
      <c r="I1179" s="158"/>
      <c r="L1179" s="154"/>
      <c r="M1179" s="159"/>
      <c r="T1179" s="160"/>
      <c r="AT1179" s="155" t="s">
        <v>252</v>
      </c>
      <c r="AU1179" s="155" t="s">
        <v>87</v>
      </c>
      <c r="AV1179" s="12" t="s">
        <v>87</v>
      </c>
      <c r="AW1179" s="12" t="s">
        <v>32</v>
      </c>
      <c r="AX1179" s="12" t="s">
        <v>77</v>
      </c>
      <c r="AY1179" s="155" t="s">
        <v>175</v>
      </c>
    </row>
    <row r="1180" spans="2:65" s="13" customFormat="1">
      <c r="B1180" s="163"/>
      <c r="D1180" s="145" t="s">
        <v>252</v>
      </c>
      <c r="E1180" s="164" t="s">
        <v>1</v>
      </c>
      <c r="F1180" s="165" t="s">
        <v>294</v>
      </c>
      <c r="H1180" s="166">
        <v>147.24</v>
      </c>
      <c r="I1180" s="167"/>
      <c r="L1180" s="163"/>
      <c r="M1180" s="168"/>
      <c r="T1180" s="169"/>
      <c r="AT1180" s="164" t="s">
        <v>252</v>
      </c>
      <c r="AU1180" s="164" t="s">
        <v>87</v>
      </c>
      <c r="AV1180" s="13" t="s">
        <v>193</v>
      </c>
      <c r="AW1180" s="13" t="s">
        <v>32</v>
      </c>
      <c r="AX1180" s="13" t="s">
        <v>85</v>
      </c>
      <c r="AY1180" s="164" t="s">
        <v>175</v>
      </c>
    </row>
    <row r="1181" spans="2:65" s="1" customFormat="1" ht="24.2" customHeight="1">
      <c r="B1181" s="32"/>
      <c r="C1181" s="132" t="s">
        <v>1800</v>
      </c>
      <c r="D1181" s="132" t="s">
        <v>178</v>
      </c>
      <c r="E1181" s="133" t="s">
        <v>1801</v>
      </c>
      <c r="F1181" s="134" t="s">
        <v>1802</v>
      </c>
      <c r="G1181" s="135" t="s">
        <v>200</v>
      </c>
      <c r="H1181" s="136">
        <v>2.74</v>
      </c>
      <c r="I1181" s="137"/>
      <c r="J1181" s="138">
        <f>ROUND(I1181*H1181,2)</f>
        <v>0</v>
      </c>
      <c r="K1181" s="134" t="s">
        <v>1</v>
      </c>
      <c r="L1181" s="32"/>
      <c r="M1181" s="139" t="s">
        <v>1</v>
      </c>
      <c r="N1181" s="140" t="s">
        <v>42</v>
      </c>
      <c r="P1181" s="141">
        <f>O1181*H1181</f>
        <v>0</v>
      </c>
      <c r="Q1181" s="141">
        <v>1.26E-2</v>
      </c>
      <c r="R1181" s="141">
        <f>Q1181*H1181</f>
        <v>3.4524000000000006E-2</v>
      </c>
      <c r="S1181" s="141">
        <v>0</v>
      </c>
      <c r="T1181" s="142">
        <f>S1181*H1181</f>
        <v>0</v>
      </c>
      <c r="AR1181" s="143" t="s">
        <v>129</v>
      </c>
      <c r="AT1181" s="143" t="s">
        <v>178</v>
      </c>
      <c r="AU1181" s="143" t="s">
        <v>87</v>
      </c>
      <c r="AY1181" s="17" t="s">
        <v>175</v>
      </c>
      <c r="BE1181" s="144">
        <f>IF(N1181="základní",J1181,0)</f>
        <v>0</v>
      </c>
      <c r="BF1181" s="144">
        <f>IF(N1181="snížená",J1181,0)</f>
        <v>0</v>
      </c>
      <c r="BG1181" s="144">
        <f>IF(N1181="zákl. přenesená",J1181,0)</f>
        <v>0</v>
      </c>
      <c r="BH1181" s="144">
        <f>IF(N1181="sníž. přenesená",J1181,0)</f>
        <v>0</v>
      </c>
      <c r="BI1181" s="144">
        <f>IF(N1181="nulová",J1181,0)</f>
        <v>0</v>
      </c>
      <c r="BJ1181" s="17" t="s">
        <v>85</v>
      </c>
      <c r="BK1181" s="144">
        <f>ROUND(I1181*H1181,2)</f>
        <v>0</v>
      </c>
      <c r="BL1181" s="17" t="s">
        <v>129</v>
      </c>
      <c r="BM1181" s="143" t="s">
        <v>1803</v>
      </c>
    </row>
    <row r="1182" spans="2:65" s="14" customFormat="1">
      <c r="B1182" s="170"/>
      <c r="D1182" s="145" t="s">
        <v>252</v>
      </c>
      <c r="E1182" s="171" t="s">
        <v>1</v>
      </c>
      <c r="F1182" s="172" t="s">
        <v>1804</v>
      </c>
      <c r="H1182" s="171" t="s">
        <v>1</v>
      </c>
      <c r="I1182" s="173"/>
      <c r="L1182" s="170"/>
      <c r="M1182" s="174"/>
      <c r="T1182" s="175"/>
      <c r="AT1182" s="171" t="s">
        <v>252</v>
      </c>
      <c r="AU1182" s="171" t="s">
        <v>87</v>
      </c>
      <c r="AV1182" s="14" t="s">
        <v>85</v>
      </c>
      <c r="AW1182" s="14" t="s">
        <v>32</v>
      </c>
      <c r="AX1182" s="14" t="s">
        <v>77</v>
      </c>
      <c r="AY1182" s="171" t="s">
        <v>175</v>
      </c>
    </row>
    <row r="1183" spans="2:65" s="12" customFormat="1">
      <c r="B1183" s="154"/>
      <c r="D1183" s="145" t="s">
        <v>252</v>
      </c>
      <c r="E1183" s="155" t="s">
        <v>1</v>
      </c>
      <c r="F1183" s="156" t="s">
        <v>1805</v>
      </c>
      <c r="H1183" s="157">
        <v>2.74</v>
      </c>
      <c r="I1183" s="158"/>
      <c r="L1183" s="154"/>
      <c r="M1183" s="159"/>
      <c r="T1183" s="160"/>
      <c r="AT1183" s="155" t="s">
        <v>252</v>
      </c>
      <c r="AU1183" s="155" t="s">
        <v>87</v>
      </c>
      <c r="AV1183" s="12" t="s">
        <v>87</v>
      </c>
      <c r="AW1183" s="12" t="s">
        <v>32</v>
      </c>
      <c r="AX1183" s="12" t="s">
        <v>85</v>
      </c>
      <c r="AY1183" s="155" t="s">
        <v>175</v>
      </c>
    </row>
    <row r="1184" spans="2:65" s="1" customFormat="1" ht="24.2" customHeight="1">
      <c r="B1184" s="32"/>
      <c r="C1184" s="132" t="s">
        <v>1806</v>
      </c>
      <c r="D1184" s="132" t="s">
        <v>178</v>
      </c>
      <c r="E1184" s="133" t="s">
        <v>1807</v>
      </c>
      <c r="F1184" s="134" t="s">
        <v>1808</v>
      </c>
      <c r="G1184" s="135" t="s">
        <v>200</v>
      </c>
      <c r="H1184" s="136">
        <v>76.16</v>
      </c>
      <c r="I1184" s="137"/>
      <c r="J1184" s="138">
        <f>ROUND(I1184*H1184,2)</f>
        <v>0</v>
      </c>
      <c r="K1184" s="134" t="s">
        <v>1</v>
      </c>
      <c r="L1184" s="32"/>
      <c r="M1184" s="139" t="s">
        <v>1</v>
      </c>
      <c r="N1184" s="140" t="s">
        <v>42</v>
      </c>
      <c r="P1184" s="141">
        <f>O1184*H1184</f>
        <v>0</v>
      </c>
      <c r="Q1184" s="141">
        <v>1.26E-2</v>
      </c>
      <c r="R1184" s="141">
        <f>Q1184*H1184</f>
        <v>0.95961599999999991</v>
      </c>
      <c r="S1184" s="141">
        <v>0</v>
      </c>
      <c r="T1184" s="142">
        <f>S1184*H1184</f>
        <v>0</v>
      </c>
      <c r="AR1184" s="143" t="s">
        <v>129</v>
      </c>
      <c r="AT1184" s="143" t="s">
        <v>178</v>
      </c>
      <c r="AU1184" s="143" t="s">
        <v>87</v>
      </c>
      <c r="AY1184" s="17" t="s">
        <v>175</v>
      </c>
      <c r="BE1184" s="144">
        <f>IF(N1184="základní",J1184,0)</f>
        <v>0</v>
      </c>
      <c r="BF1184" s="144">
        <f>IF(N1184="snížená",J1184,0)</f>
        <v>0</v>
      </c>
      <c r="BG1184" s="144">
        <f>IF(N1184="zákl. přenesená",J1184,0)</f>
        <v>0</v>
      </c>
      <c r="BH1184" s="144">
        <f>IF(N1184="sníž. přenesená",J1184,0)</f>
        <v>0</v>
      </c>
      <c r="BI1184" s="144">
        <f>IF(N1184="nulová",J1184,0)</f>
        <v>0</v>
      </c>
      <c r="BJ1184" s="17" t="s">
        <v>85</v>
      </c>
      <c r="BK1184" s="144">
        <f>ROUND(I1184*H1184,2)</f>
        <v>0</v>
      </c>
      <c r="BL1184" s="17" t="s">
        <v>129</v>
      </c>
      <c r="BM1184" s="143" t="s">
        <v>1809</v>
      </c>
    </row>
    <row r="1185" spans="2:65" s="14" customFormat="1">
      <c r="B1185" s="170"/>
      <c r="D1185" s="145" t="s">
        <v>252</v>
      </c>
      <c r="E1185" s="171" t="s">
        <v>1</v>
      </c>
      <c r="F1185" s="172" t="s">
        <v>1810</v>
      </c>
      <c r="H1185" s="171" t="s">
        <v>1</v>
      </c>
      <c r="I1185" s="173"/>
      <c r="L1185" s="170"/>
      <c r="M1185" s="174"/>
      <c r="T1185" s="175"/>
      <c r="AT1185" s="171" t="s">
        <v>252</v>
      </c>
      <c r="AU1185" s="171" t="s">
        <v>87</v>
      </c>
      <c r="AV1185" s="14" t="s">
        <v>85</v>
      </c>
      <c r="AW1185" s="14" t="s">
        <v>32</v>
      </c>
      <c r="AX1185" s="14" t="s">
        <v>77</v>
      </c>
      <c r="AY1185" s="171" t="s">
        <v>175</v>
      </c>
    </row>
    <row r="1186" spans="2:65" s="12" customFormat="1">
      <c r="B1186" s="154"/>
      <c r="D1186" s="145" t="s">
        <v>252</v>
      </c>
      <c r="E1186" s="155" t="s">
        <v>1</v>
      </c>
      <c r="F1186" s="156" t="s">
        <v>1811</v>
      </c>
      <c r="H1186" s="157">
        <v>38.08</v>
      </c>
      <c r="I1186" s="158"/>
      <c r="L1186" s="154"/>
      <c r="M1186" s="159"/>
      <c r="T1186" s="160"/>
      <c r="AT1186" s="155" t="s">
        <v>252</v>
      </c>
      <c r="AU1186" s="155" t="s">
        <v>87</v>
      </c>
      <c r="AV1186" s="12" t="s">
        <v>87</v>
      </c>
      <c r="AW1186" s="12" t="s">
        <v>32</v>
      </c>
      <c r="AX1186" s="12" t="s">
        <v>77</v>
      </c>
      <c r="AY1186" s="155" t="s">
        <v>175</v>
      </c>
    </row>
    <row r="1187" spans="2:65" s="12" customFormat="1">
      <c r="B1187" s="154"/>
      <c r="D1187" s="145" t="s">
        <v>252</v>
      </c>
      <c r="E1187" s="155" t="s">
        <v>1</v>
      </c>
      <c r="F1187" s="156" t="s">
        <v>1812</v>
      </c>
      <c r="H1187" s="157">
        <v>38.08</v>
      </c>
      <c r="I1187" s="158"/>
      <c r="L1187" s="154"/>
      <c r="M1187" s="159"/>
      <c r="T1187" s="160"/>
      <c r="AT1187" s="155" t="s">
        <v>252</v>
      </c>
      <c r="AU1187" s="155" t="s">
        <v>87</v>
      </c>
      <c r="AV1187" s="12" t="s">
        <v>87</v>
      </c>
      <c r="AW1187" s="12" t="s">
        <v>32</v>
      </c>
      <c r="AX1187" s="12" t="s">
        <v>77</v>
      </c>
      <c r="AY1187" s="155" t="s">
        <v>175</v>
      </c>
    </row>
    <row r="1188" spans="2:65" s="13" customFormat="1">
      <c r="B1188" s="163"/>
      <c r="D1188" s="145" t="s">
        <v>252</v>
      </c>
      <c r="E1188" s="164" t="s">
        <v>1</v>
      </c>
      <c r="F1188" s="165" t="s">
        <v>294</v>
      </c>
      <c r="H1188" s="166">
        <v>76.16</v>
      </c>
      <c r="I1188" s="167"/>
      <c r="L1188" s="163"/>
      <c r="M1188" s="168"/>
      <c r="T1188" s="169"/>
      <c r="AT1188" s="164" t="s">
        <v>252</v>
      </c>
      <c r="AU1188" s="164" t="s">
        <v>87</v>
      </c>
      <c r="AV1188" s="13" t="s">
        <v>193</v>
      </c>
      <c r="AW1188" s="13" t="s">
        <v>32</v>
      </c>
      <c r="AX1188" s="13" t="s">
        <v>85</v>
      </c>
      <c r="AY1188" s="164" t="s">
        <v>175</v>
      </c>
    </row>
    <row r="1189" spans="2:65" s="1" customFormat="1" ht="16.5" customHeight="1">
      <c r="B1189" s="32"/>
      <c r="C1189" s="132" t="s">
        <v>1813</v>
      </c>
      <c r="D1189" s="132" t="s">
        <v>178</v>
      </c>
      <c r="E1189" s="133" t="s">
        <v>1814</v>
      </c>
      <c r="F1189" s="134" t="s">
        <v>1815</v>
      </c>
      <c r="G1189" s="135" t="s">
        <v>1377</v>
      </c>
      <c r="H1189" s="194"/>
      <c r="I1189" s="137"/>
      <c r="J1189" s="138">
        <f>ROUND(I1189*H1189,2)</f>
        <v>0</v>
      </c>
      <c r="K1189" s="134" t="s">
        <v>250</v>
      </c>
      <c r="L1189" s="32"/>
      <c r="M1189" s="139" t="s">
        <v>1</v>
      </c>
      <c r="N1189" s="140" t="s">
        <v>42</v>
      </c>
      <c r="P1189" s="141">
        <f>O1189*H1189</f>
        <v>0</v>
      </c>
      <c r="Q1189" s="141">
        <v>0</v>
      </c>
      <c r="R1189" s="141">
        <f>Q1189*H1189</f>
        <v>0</v>
      </c>
      <c r="S1189" s="141">
        <v>0</v>
      </c>
      <c r="T1189" s="142">
        <f>S1189*H1189</f>
        <v>0</v>
      </c>
      <c r="AR1189" s="143" t="s">
        <v>129</v>
      </c>
      <c r="AT1189" s="143" t="s">
        <v>178</v>
      </c>
      <c r="AU1189" s="143" t="s">
        <v>87</v>
      </c>
      <c r="AY1189" s="17" t="s">
        <v>175</v>
      </c>
      <c r="BE1189" s="144">
        <f>IF(N1189="základní",J1189,0)</f>
        <v>0</v>
      </c>
      <c r="BF1189" s="144">
        <f>IF(N1189="snížená",J1189,0)</f>
        <v>0</v>
      </c>
      <c r="BG1189" s="144">
        <f>IF(N1189="zákl. přenesená",J1189,0)</f>
        <v>0</v>
      </c>
      <c r="BH1189" s="144">
        <f>IF(N1189="sníž. přenesená",J1189,0)</f>
        <v>0</v>
      </c>
      <c r="BI1189" s="144">
        <f>IF(N1189="nulová",J1189,0)</f>
        <v>0</v>
      </c>
      <c r="BJ1189" s="17" t="s">
        <v>85</v>
      </c>
      <c r="BK1189" s="144">
        <f>ROUND(I1189*H1189,2)</f>
        <v>0</v>
      </c>
      <c r="BL1189" s="17" t="s">
        <v>129</v>
      </c>
      <c r="BM1189" s="143" t="s">
        <v>1816</v>
      </c>
    </row>
    <row r="1190" spans="2:65" s="11" customFormat="1" ht="22.9" customHeight="1">
      <c r="B1190" s="120"/>
      <c r="D1190" s="121" t="s">
        <v>76</v>
      </c>
      <c r="E1190" s="130" t="s">
        <v>1817</v>
      </c>
      <c r="F1190" s="130" t="s">
        <v>1818</v>
      </c>
      <c r="I1190" s="123"/>
      <c r="J1190" s="131">
        <f>BK1190</f>
        <v>0</v>
      </c>
      <c r="L1190" s="120"/>
      <c r="M1190" s="125"/>
      <c r="P1190" s="126">
        <f>SUM(P1191:P1200)</f>
        <v>0</v>
      </c>
      <c r="R1190" s="126">
        <f>SUM(R1191:R1200)</f>
        <v>0</v>
      </c>
      <c r="T1190" s="127">
        <f>SUM(T1191:T1200)</f>
        <v>6.4560000000000006E-2</v>
      </c>
      <c r="AR1190" s="121" t="s">
        <v>87</v>
      </c>
      <c r="AT1190" s="128" t="s">
        <v>76</v>
      </c>
      <c r="AU1190" s="128" t="s">
        <v>85</v>
      </c>
      <c r="AY1190" s="121" t="s">
        <v>175</v>
      </c>
      <c r="BK1190" s="129">
        <f>SUM(BK1191:BK1200)</f>
        <v>0</v>
      </c>
    </row>
    <row r="1191" spans="2:65" s="1" customFormat="1" ht="24.2" customHeight="1">
      <c r="B1191" s="32"/>
      <c r="C1191" s="132" t="s">
        <v>1819</v>
      </c>
      <c r="D1191" s="132" t="s">
        <v>178</v>
      </c>
      <c r="E1191" s="133" t="s">
        <v>1820</v>
      </c>
      <c r="F1191" s="134" t="s">
        <v>1821</v>
      </c>
      <c r="G1191" s="135" t="s">
        <v>219</v>
      </c>
      <c r="H1191" s="136">
        <v>20</v>
      </c>
      <c r="I1191" s="137"/>
      <c r="J1191" s="138">
        <f t="shared" ref="J1191:J1200" si="30">ROUND(I1191*H1191,2)</f>
        <v>0</v>
      </c>
      <c r="K1191" s="134" t="s">
        <v>1</v>
      </c>
      <c r="L1191" s="32"/>
      <c r="M1191" s="139" t="s">
        <v>1</v>
      </c>
      <c r="N1191" s="140" t="s">
        <v>42</v>
      </c>
      <c r="P1191" s="141">
        <f t="shared" ref="P1191:P1200" si="31">O1191*H1191</f>
        <v>0</v>
      </c>
      <c r="Q1191" s="141">
        <v>0</v>
      </c>
      <c r="R1191" s="141">
        <f t="shared" ref="R1191:R1200" si="32">Q1191*H1191</f>
        <v>0</v>
      </c>
      <c r="S1191" s="141">
        <v>1E-4</v>
      </c>
      <c r="T1191" s="142">
        <f t="shared" ref="T1191:T1200" si="33">S1191*H1191</f>
        <v>2E-3</v>
      </c>
      <c r="AR1191" s="143" t="s">
        <v>129</v>
      </c>
      <c r="AT1191" s="143" t="s">
        <v>178</v>
      </c>
      <c r="AU1191" s="143" t="s">
        <v>87</v>
      </c>
      <c r="AY1191" s="17" t="s">
        <v>175</v>
      </c>
      <c r="BE1191" s="144">
        <f t="shared" ref="BE1191:BE1200" si="34">IF(N1191="základní",J1191,0)</f>
        <v>0</v>
      </c>
      <c r="BF1191" s="144">
        <f t="shared" ref="BF1191:BF1200" si="35">IF(N1191="snížená",J1191,0)</f>
        <v>0</v>
      </c>
      <c r="BG1191" s="144">
        <f t="shared" ref="BG1191:BG1200" si="36">IF(N1191="zákl. přenesená",J1191,0)</f>
        <v>0</v>
      </c>
      <c r="BH1191" s="144">
        <f t="shared" ref="BH1191:BH1200" si="37">IF(N1191="sníž. přenesená",J1191,0)</f>
        <v>0</v>
      </c>
      <c r="BI1191" s="144">
        <f t="shared" ref="BI1191:BI1200" si="38">IF(N1191="nulová",J1191,0)</f>
        <v>0</v>
      </c>
      <c r="BJ1191" s="17" t="s">
        <v>85</v>
      </c>
      <c r="BK1191" s="144">
        <f t="shared" ref="BK1191:BK1200" si="39">ROUND(I1191*H1191,2)</f>
        <v>0</v>
      </c>
      <c r="BL1191" s="17" t="s">
        <v>129</v>
      </c>
      <c r="BM1191" s="143" t="s">
        <v>1822</v>
      </c>
    </row>
    <row r="1192" spans="2:65" s="1" customFormat="1" ht="24.2" customHeight="1">
      <c r="B1192" s="32"/>
      <c r="C1192" s="132" t="s">
        <v>1823</v>
      </c>
      <c r="D1192" s="132" t="s">
        <v>178</v>
      </c>
      <c r="E1192" s="133" t="s">
        <v>1824</v>
      </c>
      <c r="F1192" s="134" t="s">
        <v>1825</v>
      </c>
      <c r="G1192" s="135" t="s">
        <v>219</v>
      </c>
      <c r="H1192" s="136">
        <v>7</v>
      </c>
      <c r="I1192" s="137"/>
      <c r="J1192" s="138">
        <f t="shared" si="30"/>
        <v>0</v>
      </c>
      <c r="K1192" s="134" t="s">
        <v>1</v>
      </c>
      <c r="L1192" s="32"/>
      <c r="M1192" s="139" t="s">
        <v>1</v>
      </c>
      <c r="N1192" s="140" t="s">
        <v>42</v>
      </c>
      <c r="P1192" s="141">
        <f t="shared" si="31"/>
        <v>0</v>
      </c>
      <c r="Q1192" s="141">
        <v>0</v>
      </c>
      <c r="R1192" s="141">
        <f t="shared" si="32"/>
        <v>0</v>
      </c>
      <c r="S1192" s="141">
        <v>1E-4</v>
      </c>
      <c r="T1192" s="142">
        <f t="shared" si="33"/>
        <v>6.9999999999999999E-4</v>
      </c>
      <c r="AR1192" s="143" t="s">
        <v>129</v>
      </c>
      <c r="AT1192" s="143" t="s">
        <v>178</v>
      </c>
      <c r="AU1192" s="143" t="s">
        <v>87</v>
      </c>
      <c r="AY1192" s="17" t="s">
        <v>175</v>
      </c>
      <c r="BE1192" s="144">
        <f t="shared" si="34"/>
        <v>0</v>
      </c>
      <c r="BF1192" s="144">
        <f t="shared" si="35"/>
        <v>0</v>
      </c>
      <c r="BG1192" s="144">
        <f t="shared" si="36"/>
        <v>0</v>
      </c>
      <c r="BH1192" s="144">
        <f t="shared" si="37"/>
        <v>0</v>
      </c>
      <c r="BI1192" s="144">
        <f t="shared" si="38"/>
        <v>0</v>
      </c>
      <c r="BJ1192" s="17" t="s">
        <v>85</v>
      </c>
      <c r="BK1192" s="144">
        <f t="shared" si="39"/>
        <v>0</v>
      </c>
      <c r="BL1192" s="17" t="s">
        <v>129</v>
      </c>
      <c r="BM1192" s="143" t="s">
        <v>1826</v>
      </c>
    </row>
    <row r="1193" spans="2:65" s="1" customFormat="1" ht="24.2" customHeight="1">
      <c r="B1193" s="32"/>
      <c r="C1193" s="132" t="s">
        <v>1827</v>
      </c>
      <c r="D1193" s="132" t="s">
        <v>178</v>
      </c>
      <c r="E1193" s="133" t="s">
        <v>1828</v>
      </c>
      <c r="F1193" s="134" t="s">
        <v>1829</v>
      </c>
      <c r="G1193" s="135" t="s">
        <v>219</v>
      </c>
      <c r="H1193" s="136">
        <v>10</v>
      </c>
      <c r="I1193" s="137"/>
      <c r="J1193" s="138">
        <f t="shared" si="30"/>
        <v>0</v>
      </c>
      <c r="K1193" s="134" t="s">
        <v>1</v>
      </c>
      <c r="L1193" s="32"/>
      <c r="M1193" s="139" t="s">
        <v>1</v>
      </c>
      <c r="N1193" s="140" t="s">
        <v>42</v>
      </c>
      <c r="P1193" s="141">
        <f t="shared" si="31"/>
        <v>0</v>
      </c>
      <c r="Q1193" s="141">
        <v>0</v>
      </c>
      <c r="R1193" s="141">
        <f t="shared" si="32"/>
        <v>0</v>
      </c>
      <c r="S1193" s="141">
        <v>1E-4</v>
      </c>
      <c r="T1193" s="142">
        <f t="shared" si="33"/>
        <v>1E-3</v>
      </c>
      <c r="AR1193" s="143" t="s">
        <v>129</v>
      </c>
      <c r="AT1193" s="143" t="s">
        <v>178</v>
      </c>
      <c r="AU1193" s="143" t="s">
        <v>87</v>
      </c>
      <c r="AY1193" s="17" t="s">
        <v>175</v>
      </c>
      <c r="BE1193" s="144">
        <f t="shared" si="34"/>
        <v>0</v>
      </c>
      <c r="BF1193" s="144">
        <f t="shared" si="35"/>
        <v>0</v>
      </c>
      <c r="BG1193" s="144">
        <f t="shared" si="36"/>
        <v>0</v>
      </c>
      <c r="BH1193" s="144">
        <f t="shared" si="37"/>
        <v>0</v>
      </c>
      <c r="BI1193" s="144">
        <f t="shared" si="38"/>
        <v>0</v>
      </c>
      <c r="BJ1193" s="17" t="s">
        <v>85</v>
      </c>
      <c r="BK1193" s="144">
        <f t="shared" si="39"/>
        <v>0</v>
      </c>
      <c r="BL1193" s="17" t="s">
        <v>129</v>
      </c>
      <c r="BM1193" s="143" t="s">
        <v>1830</v>
      </c>
    </row>
    <row r="1194" spans="2:65" s="1" customFormat="1" ht="24.2" customHeight="1">
      <c r="B1194" s="32"/>
      <c r="C1194" s="132" t="s">
        <v>1831</v>
      </c>
      <c r="D1194" s="132" t="s">
        <v>178</v>
      </c>
      <c r="E1194" s="133" t="s">
        <v>1832</v>
      </c>
      <c r="F1194" s="134" t="s">
        <v>1833</v>
      </c>
      <c r="G1194" s="135" t="s">
        <v>219</v>
      </c>
      <c r="H1194" s="136">
        <v>1</v>
      </c>
      <c r="I1194" s="137"/>
      <c r="J1194" s="138">
        <f t="shared" si="30"/>
        <v>0</v>
      </c>
      <c r="K1194" s="134" t="s">
        <v>1</v>
      </c>
      <c r="L1194" s="32"/>
      <c r="M1194" s="139" t="s">
        <v>1</v>
      </c>
      <c r="N1194" s="140" t="s">
        <v>42</v>
      </c>
      <c r="P1194" s="141">
        <f t="shared" si="31"/>
        <v>0</v>
      </c>
      <c r="Q1194" s="141">
        <v>0</v>
      </c>
      <c r="R1194" s="141">
        <f t="shared" si="32"/>
        <v>0</v>
      </c>
      <c r="S1194" s="141">
        <v>1E-4</v>
      </c>
      <c r="T1194" s="142">
        <f t="shared" si="33"/>
        <v>1E-4</v>
      </c>
      <c r="AR1194" s="143" t="s">
        <v>129</v>
      </c>
      <c r="AT1194" s="143" t="s">
        <v>178</v>
      </c>
      <c r="AU1194" s="143" t="s">
        <v>87</v>
      </c>
      <c r="AY1194" s="17" t="s">
        <v>175</v>
      </c>
      <c r="BE1194" s="144">
        <f t="shared" si="34"/>
        <v>0</v>
      </c>
      <c r="BF1194" s="144">
        <f t="shared" si="35"/>
        <v>0</v>
      </c>
      <c r="BG1194" s="144">
        <f t="shared" si="36"/>
        <v>0</v>
      </c>
      <c r="BH1194" s="144">
        <f t="shared" si="37"/>
        <v>0</v>
      </c>
      <c r="BI1194" s="144">
        <f t="shared" si="38"/>
        <v>0</v>
      </c>
      <c r="BJ1194" s="17" t="s">
        <v>85</v>
      </c>
      <c r="BK1194" s="144">
        <f t="shared" si="39"/>
        <v>0</v>
      </c>
      <c r="BL1194" s="17" t="s">
        <v>129</v>
      </c>
      <c r="BM1194" s="143" t="s">
        <v>1834</v>
      </c>
    </row>
    <row r="1195" spans="2:65" s="1" customFormat="1" ht="24.2" customHeight="1">
      <c r="B1195" s="32"/>
      <c r="C1195" s="132" t="s">
        <v>1835</v>
      </c>
      <c r="D1195" s="132" t="s">
        <v>178</v>
      </c>
      <c r="E1195" s="133" t="s">
        <v>1836</v>
      </c>
      <c r="F1195" s="134" t="s">
        <v>1837</v>
      </c>
      <c r="G1195" s="135" t="s">
        <v>219</v>
      </c>
      <c r="H1195" s="136">
        <v>3</v>
      </c>
      <c r="I1195" s="137"/>
      <c r="J1195" s="138">
        <f t="shared" si="30"/>
        <v>0</v>
      </c>
      <c r="K1195" s="134" t="s">
        <v>1</v>
      </c>
      <c r="L1195" s="32"/>
      <c r="M1195" s="139" t="s">
        <v>1</v>
      </c>
      <c r="N1195" s="140" t="s">
        <v>42</v>
      </c>
      <c r="P1195" s="141">
        <f t="shared" si="31"/>
        <v>0</v>
      </c>
      <c r="Q1195" s="141">
        <v>0</v>
      </c>
      <c r="R1195" s="141">
        <f t="shared" si="32"/>
        <v>0</v>
      </c>
      <c r="S1195" s="141">
        <v>1E-4</v>
      </c>
      <c r="T1195" s="142">
        <f t="shared" si="33"/>
        <v>3.0000000000000003E-4</v>
      </c>
      <c r="AR1195" s="143" t="s">
        <v>129</v>
      </c>
      <c r="AT1195" s="143" t="s">
        <v>178</v>
      </c>
      <c r="AU1195" s="143" t="s">
        <v>87</v>
      </c>
      <c r="AY1195" s="17" t="s">
        <v>175</v>
      </c>
      <c r="BE1195" s="144">
        <f t="shared" si="34"/>
        <v>0</v>
      </c>
      <c r="BF1195" s="144">
        <f t="shared" si="35"/>
        <v>0</v>
      </c>
      <c r="BG1195" s="144">
        <f t="shared" si="36"/>
        <v>0</v>
      </c>
      <c r="BH1195" s="144">
        <f t="shared" si="37"/>
        <v>0</v>
      </c>
      <c r="BI1195" s="144">
        <f t="shared" si="38"/>
        <v>0</v>
      </c>
      <c r="BJ1195" s="17" t="s">
        <v>85</v>
      </c>
      <c r="BK1195" s="144">
        <f t="shared" si="39"/>
        <v>0</v>
      </c>
      <c r="BL1195" s="17" t="s">
        <v>129</v>
      </c>
      <c r="BM1195" s="143" t="s">
        <v>1838</v>
      </c>
    </row>
    <row r="1196" spans="2:65" s="1" customFormat="1" ht="24.2" customHeight="1">
      <c r="B1196" s="32"/>
      <c r="C1196" s="132" t="s">
        <v>1839</v>
      </c>
      <c r="D1196" s="132" t="s">
        <v>178</v>
      </c>
      <c r="E1196" s="133" t="s">
        <v>1840</v>
      </c>
      <c r="F1196" s="134" t="s">
        <v>1841</v>
      </c>
      <c r="G1196" s="135" t="s">
        <v>219</v>
      </c>
      <c r="H1196" s="136">
        <v>4</v>
      </c>
      <c r="I1196" s="137"/>
      <c r="J1196" s="138">
        <f t="shared" si="30"/>
        <v>0</v>
      </c>
      <c r="K1196" s="134" t="s">
        <v>1</v>
      </c>
      <c r="L1196" s="32"/>
      <c r="M1196" s="139" t="s">
        <v>1</v>
      </c>
      <c r="N1196" s="140" t="s">
        <v>42</v>
      </c>
      <c r="P1196" s="141">
        <f t="shared" si="31"/>
        <v>0</v>
      </c>
      <c r="Q1196" s="141">
        <v>0</v>
      </c>
      <c r="R1196" s="141">
        <f t="shared" si="32"/>
        <v>0</v>
      </c>
      <c r="S1196" s="141">
        <v>1E-4</v>
      </c>
      <c r="T1196" s="142">
        <f t="shared" si="33"/>
        <v>4.0000000000000002E-4</v>
      </c>
      <c r="AR1196" s="143" t="s">
        <v>129</v>
      </c>
      <c r="AT1196" s="143" t="s">
        <v>178</v>
      </c>
      <c r="AU1196" s="143" t="s">
        <v>87</v>
      </c>
      <c r="AY1196" s="17" t="s">
        <v>175</v>
      </c>
      <c r="BE1196" s="144">
        <f t="shared" si="34"/>
        <v>0</v>
      </c>
      <c r="BF1196" s="144">
        <f t="shared" si="35"/>
        <v>0</v>
      </c>
      <c r="BG1196" s="144">
        <f t="shared" si="36"/>
        <v>0</v>
      </c>
      <c r="BH1196" s="144">
        <f t="shared" si="37"/>
        <v>0</v>
      </c>
      <c r="BI1196" s="144">
        <f t="shared" si="38"/>
        <v>0</v>
      </c>
      <c r="BJ1196" s="17" t="s">
        <v>85</v>
      </c>
      <c r="BK1196" s="144">
        <f t="shared" si="39"/>
        <v>0</v>
      </c>
      <c r="BL1196" s="17" t="s">
        <v>129</v>
      </c>
      <c r="BM1196" s="143" t="s">
        <v>1842</v>
      </c>
    </row>
    <row r="1197" spans="2:65" s="1" customFormat="1" ht="24.2" customHeight="1">
      <c r="B1197" s="32"/>
      <c r="C1197" s="132" t="s">
        <v>1843</v>
      </c>
      <c r="D1197" s="132" t="s">
        <v>178</v>
      </c>
      <c r="E1197" s="133" t="s">
        <v>1844</v>
      </c>
      <c r="F1197" s="134" t="s">
        <v>1845</v>
      </c>
      <c r="G1197" s="135" t="s">
        <v>318</v>
      </c>
      <c r="H1197" s="136">
        <v>118</v>
      </c>
      <c r="I1197" s="137"/>
      <c r="J1197" s="138">
        <f t="shared" si="30"/>
        <v>0</v>
      </c>
      <c r="K1197" s="134" t="s">
        <v>1</v>
      </c>
      <c r="L1197" s="32"/>
      <c r="M1197" s="139" t="s">
        <v>1</v>
      </c>
      <c r="N1197" s="140" t="s">
        <v>42</v>
      </c>
      <c r="P1197" s="141">
        <f t="shared" si="31"/>
        <v>0</v>
      </c>
      <c r="Q1197" s="141">
        <v>0</v>
      </c>
      <c r="R1197" s="141">
        <f t="shared" si="32"/>
        <v>0</v>
      </c>
      <c r="S1197" s="141">
        <v>1E-4</v>
      </c>
      <c r="T1197" s="142">
        <f t="shared" si="33"/>
        <v>1.18E-2</v>
      </c>
      <c r="AR1197" s="143" t="s">
        <v>129</v>
      </c>
      <c r="AT1197" s="143" t="s">
        <v>178</v>
      </c>
      <c r="AU1197" s="143" t="s">
        <v>87</v>
      </c>
      <c r="AY1197" s="17" t="s">
        <v>175</v>
      </c>
      <c r="BE1197" s="144">
        <f t="shared" si="34"/>
        <v>0</v>
      </c>
      <c r="BF1197" s="144">
        <f t="shared" si="35"/>
        <v>0</v>
      </c>
      <c r="BG1197" s="144">
        <f t="shared" si="36"/>
        <v>0</v>
      </c>
      <c r="BH1197" s="144">
        <f t="shared" si="37"/>
        <v>0</v>
      </c>
      <c r="BI1197" s="144">
        <f t="shared" si="38"/>
        <v>0</v>
      </c>
      <c r="BJ1197" s="17" t="s">
        <v>85</v>
      </c>
      <c r="BK1197" s="144">
        <f t="shared" si="39"/>
        <v>0</v>
      </c>
      <c r="BL1197" s="17" t="s">
        <v>129</v>
      </c>
      <c r="BM1197" s="143" t="s">
        <v>1846</v>
      </c>
    </row>
    <row r="1198" spans="2:65" s="1" customFormat="1" ht="33" customHeight="1">
      <c r="B1198" s="32"/>
      <c r="C1198" s="132" t="s">
        <v>1847</v>
      </c>
      <c r="D1198" s="132" t="s">
        <v>178</v>
      </c>
      <c r="E1198" s="133" t="s">
        <v>1848</v>
      </c>
      <c r="F1198" s="134" t="s">
        <v>1849</v>
      </c>
      <c r="G1198" s="135" t="s">
        <v>318</v>
      </c>
      <c r="H1198" s="136">
        <v>2.6</v>
      </c>
      <c r="I1198" s="137"/>
      <c r="J1198" s="138">
        <f t="shared" si="30"/>
        <v>0</v>
      </c>
      <c r="K1198" s="134" t="s">
        <v>1</v>
      </c>
      <c r="L1198" s="32"/>
      <c r="M1198" s="139" t="s">
        <v>1</v>
      </c>
      <c r="N1198" s="140" t="s">
        <v>42</v>
      </c>
      <c r="P1198" s="141">
        <f t="shared" si="31"/>
        <v>0</v>
      </c>
      <c r="Q1198" s="141">
        <v>0</v>
      </c>
      <c r="R1198" s="141">
        <f t="shared" si="32"/>
        <v>0</v>
      </c>
      <c r="S1198" s="141">
        <v>1E-4</v>
      </c>
      <c r="T1198" s="142">
        <f t="shared" si="33"/>
        <v>2.6000000000000003E-4</v>
      </c>
      <c r="AR1198" s="143" t="s">
        <v>129</v>
      </c>
      <c r="AT1198" s="143" t="s">
        <v>178</v>
      </c>
      <c r="AU1198" s="143" t="s">
        <v>87</v>
      </c>
      <c r="AY1198" s="17" t="s">
        <v>175</v>
      </c>
      <c r="BE1198" s="144">
        <f t="shared" si="34"/>
        <v>0</v>
      </c>
      <c r="BF1198" s="144">
        <f t="shared" si="35"/>
        <v>0</v>
      </c>
      <c r="BG1198" s="144">
        <f t="shared" si="36"/>
        <v>0</v>
      </c>
      <c r="BH1198" s="144">
        <f t="shared" si="37"/>
        <v>0</v>
      </c>
      <c r="BI1198" s="144">
        <f t="shared" si="38"/>
        <v>0</v>
      </c>
      <c r="BJ1198" s="17" t="s">
        <v>85</v>
      </c>
      <c r="BK1198" s="144">
        <f t="shared" si="39"/>
        <v>0</v>
      </c>
      <c r="BL1198" s="17" t="s">
        <v>129</v>
      </c>
      <c r="BM1198" s="143" t="s">
        <v>1850</v>
      </c>
    </row>
    <row r="1199" spans="2:65" s="1" customFormat="1" ht="33" customHeight="1">
      <c r="B1199" s="32"/>
      <c r="C1199" s="132" t="s">
        <v>1851</v>
      </c>
      <c r="D1199" s="132" t="s">
        <v>178</v>
      </c>
      <c r="E1199" s="133" t="s">
        <v>1852</v>
      </c>
      <c r="F1199" s="134" t="s">
        <v>1853</v>
      </c>
      <c r="G1199" s="135" t="s">
        <v>318</v>
      </c>
      <c r="H1199" s="136">
        <v>480</v>
      </c>
      <c r="I1199" s="137"/>
      <c r="J1199" s="138">
        <f t="shared" si="30"/>
        <v>0</v>
      </c>
      <c r="K1199" s="134" t="s">
        <v>1</v>
      </c>
      <c r="L1199" s="32"/>
      <c r="M1199" s="139" t="s">
        <v>1</v>
      </c>
      <c r="N1199" s="140" t="s">
        <v>42</v>
      </c>
      <c r="P1199" s="141">
        <f t="shared" si="31"/>
        <v>0</v>
      </c>
      <c r="Q1199" s="141">
        <v>0</v>
      </c>
      <c r="R1199" s="141">
        <f t="shared" si="32"/>
        <v>0</v>
      </c>
      <c r="S1199" s="141">
        <v>1E-4</v>
      </c>
      <c r="T1199" s="142">
        <f t="shared" si="33"/>
        <v>4.8000000000000001E-2</v>
      </c>
      <c r="AR1199" s="143" t="s">
        <v>129</v>
      </c>
      <c r="AT1199" s="143" t="s">
        <v>178</v>
      </c>
      <c r="AU1199" s="143" t="s">
        <v>87</v>
      </c>
      <c r="AY1199" s="17" t="s">
        <v>175</v>
      </c>
      <c r="BE1199" s="144">
        <f t="shared" si="34"/>
        <v>0</v>
      </c>
      <c r="BF1199" s="144">
        <f t="shared" si="35"/>
        <v>0</v>
      </c>
      <c r="BG1199" s="144">
        <f t="shared" si="36"/>
        <v>0</v>
      </c>
      <c r="BH1199" s="144">
        <f t="shared" si="37"/>
        <v>0</v>
      </c>
      <c r="BI1199" s="144">
        <f t="shared" si="38"/>
        <v>0</v>
      </c>
      <c r="BJ1199" s="17" t="s">
        <v>85</v>
      </c>
      <c r="BK1199" s="144">
        <f t="shared" si="39"/>
        <v>0</v>
      </c>
      <c r="BL1199" s="17" t="s">
        <v>129</v>
      </c>
      <c r="BM1199" s="143" t="s">
        <v>1854</v>
      </c>
    </row>
    <row r="1200" spans="2:65" s="1" customFormat="1" ht="16.5" customHeight="1">
      <c r="B1200" s="32"/>
      <c r="C1200" s="132" t="s">
        <v>1855</v>
      </c>
      <c r="D1200" s="132" t="s">
        <v>178</v>
      </c>
      <c r="E1200" s="133" t="s">
        <v>1856</v>
      </c>
      <c r="F1200" s="134" t="s">
        <v>1857</v>
      </c>
      <c r="G1200" s="135" t="s">
        <v>1377</v>
      </c>
      <c r="H1200" s="194"/>
      <c r="I1200" s="137"/>
      <c r="J1200" s="138">
        <f t="shared" si="30"/>
        <v>0</v>
      </c>
      <c r="K1200" s="134" t="s">
        <v>250</v>
      </c>
      <c r="L1200" s="32"/>
      <c r="M1200" s="139" t="s">
        <v>1</v>
      </c>
      <c r="N1200" s="140" t="s">
        <v>42</v>
      </c>
      <c r="P1200" s="141">
        <f t="shared" si="31"/>
        <v>0</v>
      </c>
      <c r="Q1200" s="141">
        <v>0</v>
      </c>
      <c r="R1200" s="141">
        <f t="shared" si="32"/>
        <v>0</v>
      </c>
      <c r="S1200" s="141">
        <v>0</v>
      </c>
      <c r="T1200" s="142">
        <f t="shared" si="33"/>
        <v>0</v>
      </c>
      <c r="AR1200" s="143" t="s">
        <v>129</v>
      </c>
      <c r="AT1200" s="143" t="s">
        <v>178</v>
      </c>
      <c r="AU1200" s="143" t="s">
        <v>87</v>
      </c>
      <c r="AY1200" s="17" t="s">
        <v>175</v>
      </c>
      <c r="BE1200" s="144">
        <f t="shared" si="34"/>
        <v>0</v>
      </c>
      <c r="BF1200" s="144">
        <f t="shared" si="35"/>
        <v>0</v>
      </c>
      <c r="BG1200" s="144">
        <f t="shared" si="36"/>
        <v>0</v>
      </c>
      <c r="BH1200" s="144">
        <f t="shared" si="37"/>
        <v>0</v>
      </c>
      <c r="BI1200" s="144">
        <f t="shared" si="38"/>
        <v>0</v>
      </c>
      <c r="BJ1200" s="17" t="s">
        <v>85</v>
      </c>
      <c r="BK1200" s="144">
        <f t="shared" si="39"/>
        <v>0</v>
      </c>
      <c r="BL1200" s="17" t="s">
        <v>129</v>
      </c>
      <c r="BM1200" s="143" t="s">
        <v>1858</v>
      </c>
    </row>
    <row r="1201" spans="2:65" s="11" customFormat="1" ht="22.9" customHeight="1">
      <c r="B1201" s="120"/>
      <c r="D1201" s="121" t="s">
        <v>76</v>
      </c>
      <c r="E1201" s="130" t="s">
        <v>1859</v>
      </c>
      <c r="F1201" s="130" t="s">
        <v>1860</v>
      </c>
      <c r="I1201" s="123"/>
      <c r="J1201" s="131">
        <f>BK1201</f>
        <v>0</v>
      </c>
      <c r="L1201" s="120"/>
      <c r="M1201" s="125"/>
      <c r="P1201" s="126">
        <f>SUM(P1202:P1222)</f>
        <v>0</v>
      </c>
      <c r="R1201" s="126">
        <f>SUM(R1202:R1222)</f>
        <v>0</v>
      </c>
      <c r="T1201" s="127">
        <f>SUM(T1202:T1222)</f>
        <v>0</v>
      </c>
      <c r="AR1201" s="121" t="s">
        <v>87</v>
      </c>
      <c r="AT1201" s="128" t="s">
        <v>76</v>
      </c>
      <c r="AU1201" s="128" t="s">
        <v>85</v>
      </c>
      <c r="AY1201" s="121" t="s">
        <v>175</v>
      </c>
      <c r="BK1201" s="129">
        <f>SUM(BK1202:BK1222)</f>
        <v>0</v>
      </c>
    </row>
    <row r="1202" spans="2:65" s="1" customFormat="1" ht="33" customHeight="1">
      <c r="B1202" s="32"/>
      <c r="C1202" s="132" t="s">
        <v>1861</v>
      </c>
      <c r="D1202" s="132" t="s">
        <v>178</v>
      </c>
      <c r="E1202" s="133" t="s">
        <v>1862</v>
      </c>
      <c r="F1202" s="134" t="s">
        <v>1863</v>
      </c>
      <c r="G1202" s="135" t="s">
        <v>219</v>
      </c>
      <c r="H1202" s="136">
        <v>4</v>
      </c>
      <c r="I1202" s="137"/>
      <c r="J1202" s="138">
        <f t="shared" ref="J1202:J1222" si="40">ROUND(I1202*H1202,2)</f>
        <v>0</v>
      </c>
      <c r="K1202" s="134" t="s">
        <v>1</v>
      </c>
      <c r="L1202" s="32"/>
      <c r="M1202" s="139" t="s">
        <v>1</v>
      </c>
      <c r="N1202" s="140" t="s">
        <v>42</v>
      </c>
      <c r="P1202" s="141">
        <f t="shared" ref="P1202:P1222" si="41">O1202*H1202</f>
        <v>0</v>
      </c>
      <c r="Q1202" s="141">
        <v>0</v>
      </c>
      <c r="R1202" s="141">
        <f t="shared" ref="R1202:R1222" si="42">Q1202*H1202</f>
        <v>0</v>
      </c>
      <c r="S1202" s="141">
        <v>0</v>
      </c>
      <c r="T1202" s="142">
        <f t="shared" ref="T1202:T1222" si="43">S1202*H1202</f>
        <v>0</v>
      </c>
      <c r="AR1202" s="143" t="s">
        <v>129</v>
      </c>
      <c r="AT1202" s="143" t="s">
        <v>178</v>
      </c>
      <c r="AU1202" s="143" t="s">
        <v>87</v>
      </c>
      <c r="AY1202" s="17" t="s">
        <v>175</v>
      </c>
      <c r="BE1202" s="144">
        <f t="shared" ref="BE1202:BE1222" si="44">IF(N1202="základní",J1202,0)</f>
        <v>0</v>
      </c>
      <c r="BF1202" s="144">
        <f t="shared" ref="BF1202:BF1222" si="45">IF(N1202="snížená",J1202,0)</f>
        <v>0</v>
      </c>
      <c r="BG1202" s="144">
        <f t="shared" ref="BG1202:BG1222" si="46">IF(N1202="zákl. přenesená",J1202,0)</f>
        <v>0</v>
      </c>
      <c r="BH1202" s="144">
        <f t="shared" ref="BH1202:BH1222" si="47">IF(N1202="sníž. přenesená",J1202,0)</f>
        <v>0</v>
      </c>
      <c r="BI1202" s="144">
        <f t="shared" ref="BI1202:BI1222" si="48">IF(N1202="nulová",J1202,0)</f>
        <v>0</v>
      </c>
      <c r="BJ1202" s="17" t="s">
        <v>85</v>
      </c>
      <c r="BK1202" s="144">
        <f t="shared" ref="BK1202:BK1222" si="49">ROUND(I1202*H1202,2)</f>
        <v>0</v>
      </c>
      <c r="BL1202" s="17" t="s">
        <v>129</v>
      </c>
      <c r="BM1202" s="143" t="s">
        <v>1864</v>
      </c>
    </row>
    <row r="1203" spans="2:65" s="1" customFormat="1" ht="37.9" customHeight="1">
      <c r="B1203" s="32"/>
      <c r="C1203" s="132" t="s">
        <v>1865</v>
      </c>
      <c r="D1203" s="132" t="s">
        <v>178</v>
      </c>
      <c r="E1203" s="133" t="s">
        <v>1866</v>
      </c>
      <c r="F1203" s="134" t="s">
        <v>1867</v>
      </c>
      <c r="G1203" s="135" t="s">
        <v>219</v>
      </c>
      <c r="H1203" s="136">
        <v>3</v>
      </c>
      <c r="I1203" s="137"/>
      <c r="J1203" s="138">
        <f t="shared" si="40"/>
        <v>0</v>
      </c>
      <c r="K1203" s="134" t="s">
        <v>1</v>
      </c>
      <c r="L1203" s="32"/>
      <c r="M1203" s="139" t="s">
        <v>1</v>
      </c>
      <c r="N1203" s="140" t="s">
        <v>42</v>
      </c>
      <c r="P1203" s="141">
        <f t="shared" si="41"/>
        <v>0</v>
      </c>
      <c r="Q1203" s="141">
        <v>0</v>
      </c>
      <c r="R1203" s="141">
        <f t="shared" si="42"/>
        <v>0</v>
      </c>
      <c r="S1203" s="141">
        <v>0</v>
      </c>
      <c r="T1203" s="142">
        <f t="shared" si="43"/>
        <v>0</v>
      </c>
      <c r="AR1203" s="143" t="s">
        <v>129</v>
      </c>
      <c r="AT1203" s="143" t="s">
        <v>178</v>
      </c>
      <c r="AU1203" s="143" t="s">
        <v>87</v>
      </c>
      <c r="AY1203" s="17" t="s">
        <v>175</v>
      </c>
      <c r="BE1203" s="144">
        <f t="shared" si="44"/>
        <v>0</v>
      </c>
      <c r="BF1203" s="144">
        <f t="shared" si="45"/>
        <v>0</v>
      </c>
      <c r="BG1203" s="144">
        <f t="shared" si="46"/>
        <v>0</v>
      </c>
      <c r="BH1203" s="144">
        <f t="shared" si="47"/>
        <v>0</v>
      </c>
      <c r="BI1203" s="144">
        <f t="shared" si="48"/>
        <v>0</v>
      </c>
      <c r="BJ1203" s="17" t="s">
        <v>85</v>
      </c>
      <c r="BK1203" s="144">
        <f t="shared" si="49"/>
        <v>0</v>
      </c>
      <c r="BL1203" s="17" t="s">
        <v>129</v>
      </c>
      <c r="BM1203" s="143" t="s">
        <v>1868</v>
      </c>
    </row>
    <row r="1204" spans="2:65" s="1" customFormat="1" ht="37.9" customHeight="1">
      <c r="B1204" s="32"/>
      <c r="C1204" s="132" t="s">
        <v>1869</v>
      </c>
      <c r="D1204" s="132" t="s">
        <v>178</v>
      </c>
      <c r="E1204" s="133" t="s">
        <v>1870</v>
      </c>
      <c r="F1204" s="134" t="s">
        <v>1871</v>
      </c>
      <c r="G1204" s="135" t="s">
        <v>219</v>
      </c>
      <c r="H1204" s="136">
        <v>2</v>
      </c>
      <c r="I1204" s="137"/>
      <c r="J1204" s="138">
        <f t="shared" si="40"/>
        <v>0</v>
      </c>
      <c r="K1204" s="134" t="s">
        <v>1</v>
      </c>
      <c r="L1204" s="32"/>
      <c r="M1204" s="139" t="s">
        <v>1</v>
      </c>
      <c r="N1204" s="140" t="s">
        <v>42</v>
      </c>
      <c r="P1204" s="141">
        <f t="shared" si="41"/>
        <v>0</v>
      </c>
      <c r="Q1204" s="141">
        <v>0</v>
      </c>
      <c r="R1204" s="141">
        <f t="shared" si="42"/>
        <v>0</v>
      </c>
      <c r="S1204" s="141">
        <v>0</v>
      </c>
      <c r="T1204" s="142">
        <f t="shared" si="43"/>
        <v>0</v>
      </c>
      <c r="AR1204" s="143" t="s">
        <v>129</v>
      </c>
      <c r="AT1204" s="143" t="s">
        <v>178</v>
      </c>
      <c r="AU1204" s="143" t="s">
        <v>87</v>
      </c>
      <c r="AY1204" s="17" t="s">
        <v>175</v>
      </c>
      <c r="BE1204" s="144">
        <f t="shared" si="44"/>
        <v>0</v>
      </c>
      <c r="BF1204" s="144">
        <f t="shared" si="45"/>
        <v>0</v>
      </c>
      <c r="BG1204" s="144">
        <f t="shared" si="46"/>
        <v>0</v>
      </c>
      <c r="BH1204" s="144">
        <f t="shared" si="47"/>
        <v>0</v>
      </c>
      <c r="BI1204" s="144">
        <f t="shared" si="48"/>
        <v>0</v>
      </c>
      <c r="BJ1204" s="17" t="s">
        <v>85</v>
      </c>
      <c r="BK1204" s="144">
        <f t="shared" si="49"/>
        <v>0</v>
      </c>
      <c r="BL1204" s="17" t="s">
        <v>129</v>
      </c>
      <c r="BM1204" s="143" t="s">
        <v>1872</v>
      </c>
    </row>
    <row r="1205" spans="2:65" s="1" customFormat="1" ht="37.9" customHeight="1">
      <c r="B1205" s="32"/>
      <c r="C1205" s="132" t="s">
        <v>1873</v>
      </c>
      <c r="D1205" s="132" t="s">
        <v>178</v>
      </c>
      <c r="E1205" s="133" t="s">
        <v>1874</v>
      </c>
      <c r="F1205" s="134" t="s">
        <v>1875</v>
      </c>
      <c r="G1205" s="135" t="s">
        <v>219</v>
      </c>
      <c r="H1205" s="136">
        <v>1</v>
      </c>
      <c r="I1205" s="137"/>
      <c r="J1205" s="138">
        <f t="shared" si="40"/>
        <v>0</v>
      </c>
      <c r="K1205" s="134" t="s">
        <v>1</v>
      </c>
      <c r="L1205" s="32"/>
      <c r="M1205" s="139" t="s">
        <v>1</v>
      </c>
      <c r="N1205" s="140" t="s">
        <v>42</v>
      </c>
      <c r="P1205" s="141">
        <f t="shared" si="41"/>
        <v>0</v>
      </c>
      <c r="Q1205" s="141">
        <v>0</v>
      </c>
      <c r="R1205" s="141">
        <f t="shared" si="42"/>
        <v>0</v>
      </c>
      <c r="S1205" s="141">
        <v>0</v>
      </c>
      <c r="T1205" s="142">
        <f t="shared" si="43"/>
        <v>0</v>
      </c>
      <c r="AR1205" s="143" t="s">
        <v>129</v>
      </c>
      <c r="AT1205" s="143" t="s">
        <v>178</v>
      </c>
      <c r="AU1205" s="143" t="s">
        <v>87</v>
      </c>
      <c r="AY1205" s="17" t="s">
        <v>175</v>
      </c>
      <c r="BE1205" s="144">
        <f t="shared" si="44"/>
        <v>0</v>
      </c>
      <c r="BF1205" s="144">
        <f t="shared" si="45"/>
        <v>0</v>
      </c>
      <c r="BG1205" s="144">
        <f t="shared" si="46"/>
        <v>0</v>
      </c>
      <c r="BH1205" s="144">
        <f t="shared" si="47"/>
        <v>0</v>
      </c>
      <c r="BI1205" s="144">
        <f t="shared" si="48"/>
        <v>0</v>
      </c>
      <c r="BJ1205" s="17" t="s">
        <v>85</v>
      </c>
      <c r="BK1205" s="144">
        <f t="shared" si="49"/>
        <v>0</v>
      </c>
      <c r="BL1205" s="17" t="s">
        <v>129</v>
      </c>
      <c r="BM1205" s="143" t="s">
        <v>1876</v>
      </c>
    </row>
    <row r="1206" spans="2:65" s="1" customFormat="1" ht="37.9" customHeight="1">
      <c r="B1206" s="32"/>
      <c r="C1206" s="132" t="s">
        <v>1877</v>
      </c>
      <c r="D1206" s="132" t="s">
        <v>178</v>
      </c>
      <c r="E1206" s="133" t="s">
        <v>1878</v>
      </c>
      <c r="F1206" s="134" t="s">
        <v>1879</v>
      </c>
      <c r="G1206" s="135" t="s">
        <v>219</v>
      </c>
      <c r="H1206" s="136">
        <v>3</v>
      </c>
      <c r="I1206" s="137"/>
      <c r="J1206" s="138">
        <f t="shared" si="40"/>
        <v>0</v>
      </c>
      <c r="K1206" s="134" t="s">
        <v>1</v>
      </c>
      <c r="L1206" s="32"/>
      <c r="M1206" s="139" t="s">
        <v>1</v>
      </c>
      <c r="N1206" s="140" t="s">
        <v>42</v>
      </c>
      <c r="P1206" s="141">
        <f t="shared" si="41"/>
        <v>0</v>
      </c>
      <c r="Q1206" s="141">
        <v>0</v>
      </c>
      <c r="R1206" s="141">
        <f t="shared" si="42"/>
        <v>0</v>
      </c>
      <c r="S1206" s="141">
        <v>0</v>
      </c>
      <c r="T1206" s="142">
        <f t="shared" si="43"/>
        <v>0</v>
      </c>
      <c r="AR1206" s="143" t="s">
        <v>129</v>
      </c>
      <c r="AT1206" s="143" t="s">
        <v>178</v>
      </c>
      <c r="AU1206" s="143" t="s">
        <v>87</v>
      </c>
      <c r="AY1206" s="17" t="s">
        <v>175</v>
      </c>
      <c r="BE1206" s="144">
        <f t="shared" si="44"/>
        <v>0</v>
      </c>
      <c r="BF1206" s="144">
        <f t="shared" si="45"/>
        <v>0</v>
      </c>
      <c r="BG1206" s="144">
        <f t="shared" si="46"/>
        <v>0</v>
      </c>
      <c r="BH1206" s="144">
        <f t="shared" si="47"/>
        <v>0</v>
      </c>
      <c r="BI1206" s="144">
        <f t="shared" si="48"/>
        <v>0</v>
      </c>
      <c r="BJ1206" s="17" t="s">
        <v>85</v>
      </c>
      <c r="BK1206" s="144">
        <f t="shared" si="49"/>
        <v>0</v>
      </c>
      <c r="BL1206" s="17" t="s">
        <v>129</v>
      </c>
      <c r="BM1206" s="143" t="s">
        <v>1880</v>
      </c>
    </row>
    <row r="1207" spans="2:65" s="1" customFormat="1" ht="37.9" customHeight="1">
      <c r="B1207" s="32"/>
      <c r="C1207" s="132" t="s">
        <v>1881</v>
      </c>
      <c r="D1207" s="132" t="s">
        <v>178</v>
      </c>
      <c r="E1207" s="133" t="s">
        <v>1882</v>
      </c>
      <c r="F1207" s="134" t="s">
        <v>1883</v>
      </c>
      <c r="G1207" s="135" t="s">
        <v>219</v>
      </c>
      <c r="H1207" s="136">
        <v>4</v>
      </c>
      <c r="I1207" s="137"/>
      <c r="J1207" s="138">
        <f t="shared" si="40"/>
        <v>0</v>
      </c>
      <c r="K1207" s="134" t="s">
        <v>1</v>
      </c>
      <c r="L1207" s="32"/>
      <c r="M1207" s="139" t="s">
        <v>1</v>
      </c>
      <c r="N1207" s="140" t="s">
        <v>42</v>
      </c>
      <c r="P1207" s="141">
        <f t="shared" si="41"/>
        <v>0</v>
      </c>
      <c r="Q1207" s="141">
        <v>0</v>
      </c>
      <c r="R1207" s="141">
        <f t="shared" si="42"/>
        <v>0</v>
      </c>
      <c r="S1207" s="141">
        <v>0</v>
      </c>
      <c r="T1207" s="142">
        <f t="shared" si="43"/>
        <v>0</v>
      </c>
      <c r="AR1207" s="143" t="s">
        <v>129</v>
      </c>
      <c r="AT1207" s="143" t="s">
        <v>178</v>
      </c>
      <c r="AU1207" s="143" t="s">
        <v>87</v>
      </c>
      <c r="AY1207" s="17" t="s">
        <v>175</v>
      </c>
      <c r="BE1207" s="144">
        <f t="shared" si="44"/>
        <v>0</v>
      </c>
      <c r="BF1207" s="144">
        <f t="shared" si="45"/>
        <v>0</v>
      </c>
      <c r="BG1207" s="144">
        <f t="shared" si="46"/>
        <v>0</v>
      </c>
      <c r="BH1207" s="144">
        <f t="shared" si="47"/>
        <v>0</v>
      </c>
      <c r="BI1207" s="144">
        <f t="shared" si="48"/>
        <v>0</v>
      </c>
      <c r="BJ1207" s="17" t="s">
        <v>85</v>
      </c>
      <c r="BK1207" s="144">
        <f t="shared" si="49"/>
        <v>0</v>
      </c>
      <c r="BL1207" s="17" t="s">
        <v>129</v>
      </c>
      <c r="BM1207" s="143" t="s">
        <v>1884</v>
      </c>
    </row>
    <row r="1208" spans="2:65" s="1" customFormat="1" ht="37.9" customHeight="1">
      <c r="B1208" s="32"/>
      <c r="C1208" s="132" t="s">
        <v>1885</v>
      </c>
      <c r="D1208" s="132" t="s">
        <v>178</v>
      </c>
      <c r="E1208" s="133" t="s">
        <v>1886</v>
      </c>
      <c r="F1208" s="134" t="s">
        <v>1887</v>
      </c>
      <c r="G1208" s="135" t="s">
        <v>219</v>
      </c>
      <c r="H1208" s="136">
        <v>1</v>
      </c>
      <c r="I1208" s="137"/>
      <c r="J1208" s="138">
        <f t="shared" si="40"/>
        <v>0</v>
      </c>
      <c r="K1208" s="134" t="s">
        <v>1</v>
      </c>
      <c r="L1208" s="32"/>
      <c r="M1208" s="139" t="s">
        <v>1</v>
      </c>
      <c r="N1208" s="140" t="s">
        <v>42</v>
      </c>
      <c r="P1208" s="141">
        <f t="shared" si="41"/>
        <v>0</v>
      </c>
      <c r="Q1208" s="141">
        <v>0</v>
      </c>
      <c r="R1208" s="141">
        <f t="shared" si="42"/>
        <v>0</v>
      </c>
      <c r="S1208" s="141">
        <v>0</v>
      </c>
      <c r="T1208" s="142">
        <f t="shared" si="43"/>
        <v>0</v>
      </c>
      <c r="AR1208" s="143" t="s">
        <v>129</v>
      </c>
      <c r="AT1208" s="143" t="s">
        <v>178</v>
      </c>
      <c r="AU1208" s="143" t="s">
        <v>87</v>
      </c>
      <c r="AY1208" s="17" t="s">
        <v>175</v>
      </c>
      <c r="BE1208" s="144">
        <f t="shared" si="44"/>
        <v>0</v>
      </c>
      <c r="BF1208" s="144">
        <f t="shared" si="45"/>
        <v>0</v>
      </c>
      <c r="BG1208" s="144">
        <f t="shared" si="46"/>
        <v>0</v>
      </c>
      <c r="BH1208" s="144">
        <f t="shared" si="47"/>
        <v>0</v>
      </c>
      <c r="BI1208" s="144">
        <f t="shared" si="48"/>
        <v>0</v>
      </c>
      <c r="BJ1208" s="17" t="s">
        <v>85</v>
      </c>
      <c r="BK1208" s="144">
        <f t="shared" si="49"/>
        <v>0</v>
      </c>
      <c r="BL1208" s="17" t="s">
        <v>129</v>
      </c>
      <c r="BM1208" s="143" t="s">
        <v>1888</v>
      </c>
    </row>
    <row r="1209" spans="2:65" s="1" customFormat="1" ht="37.9" customHeight="1">
      <c r="B1209" s="32"/>
      <c r="C1209" s="132" t="s">
        <v>1889</v>
      </c>
      <c r="D1209" s="132" t="s">
        <v>178</v>
      </c>
      <c r="E1209" s="133" t="s">
        <v>1890</v>
      </c>
      <c r="F1209" s="134" t="s">
        <v>1891</v>
      </c>
      <c r="G1209" s="135" t="s">
        <v>219</v>
      </c>
      <c r="H1209" s="136">
        <v>2</v>
      </c>
      <c r="I1209" s="137"/>
      <c r="J1209" s="138">
        <f t="shared" si="40"/>
        <v>0</v>
      </c>
      <c r="K1209" s="134" t="s">
        <v>1</v>
      </c>
      <c r="L1209" s="32"/>
      <c r="M1209" s="139" t="s">
        <v>1</v>
      </c>
      <c r="N1209" s="140" t="s">
        <v>42</v>
      </c>
      <c r="P1209" s="141">
        <f t="shared" si="41"/>
        <v>0</v>
      </c>
      <c r="Q1209" s="141">
        <v>0</v>
      </c>
      <c r="R1209" s="141">
        <f t="shared" si="42"/>
        <v>0</v>
      </c>
      <c r="S1209" s="141">
        <v>0</v>
      </c>
      <c r="T1209" s="142">
        <f t="shared" si="43"/>
        <v>0</v>
      </c>
      <c r="AR1209" s="143" t="s">
        <v>129</v>
      </c>
      <c r="AT1209" s="143" t="s">
        <v>178</v>
      </c>
      <c r="AU1209" s="143" t="s">
        <v>87</v>
      </c>
      <c r="AY1209" s="17" t="s">
        <v>175</v>
      </c>
      <c r="BE1209" s="144">
        <f t="shared" si="44"/>
        <v>0</v>
      </c>
      <c r="BF1209" s="144">
        <f t="shared" si="45"/>
        <v>0</v>
      </c>
      <c r="BG1209" s="144">
        <f t="shared" si="46"/>
        <v>0</v>
      </c>
      <c r="BH1209" s="144">
        <f t="shared" si="47"/>
        <v>0</v>
      </c>
      <c r="BI1209" s="144">
        <f t="shared" si="48"/>
        <v>0</v>
      </c>
      <c r="BJ1209" s="17" t="s">
        <v>85</v>
      </c>
      <c r="BK1209" s="144">
        <f t="shared" si="49"/>
        <v>0</v>
      </c>
      <c r="BL1209" s="17" t="s">
        <v>129</v>
      </c>
      <c r="BM1209" s="143" t="s">
        <v>1892</v>
      </c>
    </row>
    <row r="1210" spans="2:65" s="1" customFormat="1" ht="37.9" customHeight="1">
      <c r="B1210" s="32"/>
      <c r="C1210" s="132" t="s">
        <v>1893</v>
      </c>
      <c r="D1210" s="132" t="s">
        <v>178</v>
      </c>
      <c r="E1210" s="133" t="s">
        <v>1894</v>
      </c>
      <c r="F1210" s="134" t="s">
        <v>1895</v>
      </c>
      <c r="G1210" s="135" t="s">
        <v>219</v>
      </c>
      <c r="H1210" s="136">
        <v>1</v>
      </c>
      <c r="I1210" s="137"/>
      <c r="J1210" s="138">
        <f t="shared" si="40"/>
        <v>0</v>
      </c>
      <c r="K1210" s="134" t="s">
        <v>1</v>
      </c>
      <c r="L1210" s="32"/>
      <c r="M1210" s="139" t="s">
        <v>1</v>
      </c>
      <c r="N1210" s="140" t="s">
        <v>42</v>
      </c>
      <c r="P1210" s="141">
        <f t="shared" si="41"/>
        <v>0</v>
      </c>
      <c r="Q1210" s="141">
        <v>0</v>
      </c>
      <c r="R1210" s="141">
        <f t="shared" si="42"/>
        <v>0</v>
      </c>
      <c r="S1210" s="141">
        <v>0</v>
      </c>
      <c r="T1210" s="142">
        <f t="shared" si="43"/>
        <v>0</v>
      </c>
      <c r="AR1210" s="143" t="s">
        <v>129</v>
      </c>
      <c r="AT1210" s="143" t="s">
        <v>178</v>
      </c>
      <c r="AU1210" s="143" t="s">
        <v>87</v>
      </c>
      <c r="AY1210" s="17" t="s">
        <v>175</v>
      </c>
      <c r="BE1210" s="144">
        <f t="shared" si="44"/>
        <v>0</v>
      </c>
      <c r="BF1210" s="144">
        <f t="shared" si="45"/>
        <v>0</v>
      </c>
      <c r="BG1210" s="144">
        <f t="shared" si="46"/>
        <v>0</v>
      </c>
      <c r="BH1210" s="144">
        <f t="shared" si="47"/>
        <v>0</v>
      </c>
      <c r="BI1210" s="144">
        <f t="shared" si="48"/>
        <v>0</v>
      </c>
      <c r="BJ1210" s="17" t="s">
        <v>85</v>
      </c>
      <c r="BK1210" s="144">
        <f t="shared" si="49"/>
        <v>0</v>
      </c>
      <c r="BL1210" s="17" t="s">
        <v>129</v>
      </c>
      <c r="BM1210" s="143" t="s">
        <v>1896</v>
      </c>
    </row>
    <row r="1211" spans="2:65" s="1" customFormat="1" ht="33" customHeight="1">
      <c r="B1211" s="32"/>
      <c r="C1211" s="132" t="s">
        <v>1897</v>
      </c>
      <c r="D1211" s="132" t="s">
        <v>178</v>
      </c>
      <c r="E1211" s="133" t="s">
        <v>1898</v>
      </c>
      <c r="F1211" s="134" t="s">
        <v>1899</v>
      </c>
      <c r="G1211" s="135" t="s">
        <v>219</v>
      </c>
      <c r="H1211" s="136">
        <v>5</v>
      </c>
      <c r="I1211" s="137"/>
      <c r="J1211" s="138">
        <f t="shared" si="40"/>
        <v>0</v>
      </c>
      <c r="K1211" s="134" t="s">
        <v>1</v>
      </c>
      <c r="L1211" s="32"/>
      <c r="M1211" s="139" t="s">
        <v>1</v>
      </c>
      <c r="N1211" s="140" t="s">
        <v>42</v>
      </c>
      <c r="P1211" s="141">
        <f t="shared" si="41"/>
        <v>0</v>
      </c>
      <c r="Q1211" s="141">
        <v>0</v>
      </c>
      <c r="R1211" s="141">
        <f t="shared" si="42"/>
        <v>0</v>
      </c>
      <c r="S1211" s="141">
        <v>0</v>
      </c>
      <c r="T1211" s="142">
        <f t="shared" si="43"/>
        <v>0</v>
      </c>
      <c r="AR1211" s="143" t="s">
        <v>129</v>
      </c>
      <c r="AT1211" s="143" t="s">
        <v>178</v>
      </c>
      <c r="AU1211" s="143" t="s">
        <v>87</v>
      </c>
      <c r="AY1211" s="17" t="s">
        <v>175</v>
      </c>
      <c r="BE1211" s="144">
        <f t="shared" si="44"/>
        <v>0</v>
      </c>
      <c r="BF1211" s="144">
        <f t="shared" si="45"/>
        <v>0</v>
      </c>
      <c r="BG1211" s="144">
        <f t="shared" si="46"/>
        <v>0</v>
      </c>
      <c r="BH1211" s="144">
        <f t="shared" si="47"/>
        <v>0</v>
      </c>
      <c r="BI1211" s="144">
        <f t="shared" si="48"/>
        <v>0</v>
      </c>
      <c r="BJ1211" s="17" t="s">
        <v>85</v>
      </c>
      <c r="BK1211" s="144">
        <f t="shared" si="49"/>
        <v>0</v>
      </c>
      <c r="BL1211" s="17" t="s">
        <v>129</v>
      </c>
      <c r="BM1211" s="143" t="s">
        <v>1900</v>
      </c>
    </row>
    <row r="1212" spans="2:65" s="1" customFormat="1" ht="33" customHeight="1">
      <c r="B1212" s="32"/>
      <c r="C1212" s="132" t="s">
        <v>1901</v>
      </c>
      <c r="D1212" s="132" t="s">
        <v>178</v>
      </c>
      <c r="E1212" s="133" t="s">
        <v>1902</v>
      </c>
      <c r="F1212" s="134" t="s">
        <v>1903</v>
      </c>
      <c r="G1212" s="135" t="s">
        <v>219</v>
      </c>
      <c r="H1212" s="136">
        <v>2</v>
      </c>
      <c r="I1212" s="137"/>
      <c r="J1212" s="138">
        <f t="shared" si="40"/>
        <v>0</v>
      </c>
      <c r="K1212" s="134" t="s">
        <v>1</v>
      </c>
      <c r="L1212" s="32"/>
      <c r="M1212" s="139" t="s">
        <v>1</v>
      </c>
      <c r="N1212" s="140" t="s">
        <v>42</v>
      </c>
      <c r="P1212" s="141">
        <f t="shared" si="41"/>
        <v>0</v>
      </c>
      <c r="Q1212" s="141">
        <v>0</v>
      </c>
      <c r="R1212" s="141">
        <f t="shared" si="42"/>
        <v>0</v>
      </c>
      <c r="S1212" s="141">
        <v>0</v>
      </c>
      <c r="T1212" s="142">
        <f t="shared" si="43"/>
        <v>0</v>
      </c>
      <c r="AR1212" s="143" t="s">
        <v>129</v>
      </c>
      <c r="AT1212" s="143" t="s">
        <v>178</v>
      </c>
      <c r="AU1212" s="143" t="s">
        <v>87</v>
      </c>
      <c r="AY1212" s="17" t="s">
        <v>175</v>
      </c>
      <c r="BE1212" s="144">
        <f t="shared" si="44"/>
        <v>0</v>
      </c>
      <c r="BF1212" s="144">
        <f t="shared" si="45"/>
        <v>0</v>
      </c>
      <c r="BG1212" s="144">
        <f t="shared" si="46"/>
        <v>0</v>
      </c>
      <c r="BH1212" s="144">
        <f t="shared" si="47"/>
        <v>0</v>
      </c>
      <c r="BI1212" s="144">
        <f t="shared" si="48"/>
        <v>0</v>
      </c>
      <c r="BJ1212" s="17" t="s">
        <v>85</v>
      </c>
      <c r="BK1212" s="144">
        <f t="shared" si="49"/>
        <v>0</v>
      </c>
      <c r="BL1212" s="17" t="s">
        <v>129</v>
      </c>
      <c r="BM1212" s="143" t="s">
        <v>1904</v>
      </c>
    </row>
    <row r="1213" spans="2:65" s="1" customFormat="1" ht="33" customHeight="1">
      <c r="B1213" s="32"/>
      <c r="C1213" s="132" t="s">
        <v>1905</v>
      </c>
      <c r="D1213" s="132" t="s">
        <v>178</v>
      </c>
      <c r="E1213" s="133" t="s">
        <v>1906</v>
      </c>
      <c r="F1213" s="134" t="s">
        <v>1907</v>
      </c>
      <c r="G1213" s="135" t="s">
        <v>219</v>
      </c>
      <c r="H1213" s="136">
        <v>1</v>
      </c>
      <c r="I1213" s="137"/>
      <c r="J1213" s="138">
        <f t="shared" si="40"/>
        <v>0</v>
      </c>
      <c r="K1213" s="134" t="s">
        <v>1</v>
      </c>
      <c r="L1213" s="32"/>
      <c r="M1213" s="139" t="s">
        <v>1</v>
      </c>
      <c r="N1213" s="140" t="s">
        <v>42</v>
      </c>
      <c r="P1213" s="141">
        <f t="shared" si="41"/>
        <v>0</v>
      </c>
      <c r="Q1213" s="141">
        <v>0</v>
      </c>
      <c r="R1213" s="141">
        <f t="shared" si="42"/>
        <v>0</v>
      </c>
      <c r="S1213" s="141">
        <v>0</v>
      </c>
      <c r="T1213" s="142">
        <f t="shared" si="43"/>
        <v>0</v>
      </c>
      <c r="AR1213" s="143" t="s">
        <v>129</v>
      </c>
      <c r="AT1213" s="143" t="s">
        <v>178</v>
      </c>
      <c r="AU1213" s="143" t="s">
        <v>87</v>
      </c>
      <c r="AY1213" s="17" t="s">
        <v>175</v>
      </c>
      <c r="BE1213" s="144">
        <f t="shared" si="44"/>
        <v>0</v>
      </c>
      <c r="BF1213" s="144">
        <f t="shared" si="45"/>
        <v>0</v>
      </c>
      <c r="BG1213" s="144">
        <f t="shared" si="46"/>
        <v>0</v>
      </c>
      <c r="BH1213" s="144">
        <f t="shared" si="47"/>
        <v>0</v>
      </c>
      <c r="BI1213" s="144">
        <f t="shared" si="48"/>
        <v>0</v>
      </c>
      <c r="BJ1213" s="17" t="s">
        <v>85</v>
      </c>
      <c r="BK1213" s="144">
        <f t="shared" si="49"/>
        <v>0</v>
      </c>
      <c r="BL1213" s="17" t="s">
        <v>129</v>
      </c>
      <c r="BM1213" s="143" t="s">
        <v>1908</v>
      </c>
    </row>
    <row r="1214" spans="2:65" s="1" customFormat="1" ht="33" customHeight="1">
      <c r="B1214" s="32"/>
      <c r="C1214" s="132" t="s">
        <v>1909</v>
      </c>
      <c r="D1214" s="132" t="s">
        <v>178</v>
      </c>
      <c r="E1214" s="133" t="s">
        <v>1910</v>
      </c>
      <c r="F1214" s="134" t="s">
        <v>1911</v>
      </c>
      <c r="G1214" s="135" t="s">
        <v>219</v>
      </c>
      <c r="H1214" s="136">
        <v>1</v>
      </c>
      <c r="I1214" s="137"/>
      <c r="J1214" s="138">
        <f t="shared" si="40"/>
        <v>0</v>
      </c>
      <c r="K1214" s="134" t="s">
        <v>1</v>
      </c>
      <c r="L1214" s="32"/>
      <c r="M1214" s="139" t="s">
        <v>1</v>
      </c>
      <c r="N1214" s="140" t="s">
        <v>42</v>
      </c>
      <c r="P1214" s="141">
        <f t="shared" si="41"/>
        <v>0</v>
      </c>
      <c r="Q1214" s="141">
        <v>0</v>
      </c>
      <c r="R1214" s="141">
        <f t="shared" si="42"/>
        <v>0</v>
      </c>
      <c r="S1214" s="141">
        <v>0</v>
      </c>
      <c r="T1214" s="142">
        <f t="shared" si="43"/>
        <v>0</v>
      </c>
      <c r="AR1214" s="143" t="s">
        <v>129</v>
      </c>
      <c r="AT1214" s="143" t="s">
        <v>178</v>
      </c>
      <c r="AU1214" s="143" t="s">
        <v>87</v>
      </c>
      <c r="AY1214" s="17" t="s">
        <v>175</v>
      </c>
      <c r="BE1214" s="144">
        <f t="shared" si="44"/>
        <v>0</v>
      </c>
      <c r="BF1214" s="144">
        <f t="shared" si="45"/>
        <v>0</v>
      </c>
      <c r="BG1214" s="144">
        <f t="shared" si="46"/>
        <v>0</v>
      </c>
      <c r="BH1214" s="144">
        <f t="shared" si="47"/>
        <v>0</v>
      </c>
      <c r="BI1214" s="144">
        <f t="shared" si="48"/>
        <v>0</v>
      </c>
      <c r="BJ1214" s="17" t="s">
        <v>85</v>
      </c>
      <c r="BK1214" s="144">
        <f t="shared" si="49"/>
        <v>0</v>
      </c>
      <c r="BL1214" s="17" t="s">
        <v>129</v>
      </c>
      <c r="BM1214" s="143" t="s">
        <v>1912</v>
      </c>
    </row>
    <row r="1215" spans="2:65" s="1" customFormat="1" ht="33" customHeight="1">
      <c r="B1215" s="32"/>
      <c r="C1215" s="132" t="s">
        <v>1913</v>
      </c>
      <c r="D1215" s="132" t="s">
        <v>178</v>
      </c>
      <c r="E1215" s="133" t="s">
        <v>1914</v>
      </c>
      <c r="F1215" s="134" t="s">
        <v>1915</v>
      </c>
      <c r="G1215" s="135" t="s">
        <v>219</v>
      </c>
      <c r="H1215" s="136">
        <v>4</v>
      </c>
      <c r="I1215" s="137"/>
      <c r="J1215" s="138">
        <f t="shared" si="40"/>
        <v>0</v>
      </c>
      <c r="K1215" s="134" t="s">
        <v>1</v>
      </c>
      <c r="L1215" s="32"/>
      <c r="M1215" s="139" t="s">
        <v>1</v>
      </c>
      <c r="N1215" s="140" t="s">
        <v>42</v>
      </c>
      <c r="P1215" s="141">
        <f t="shared" si="41"/>
        <v>0</v>
      </c>
      <c r="Q1215" s="141">
        <v>0</v>
      </c>
      <c r="R1215" s="141">
        <f t="shared" si="42"/>
        <v>0</v>
      </c>
      <c r="S1215" s="141">
        <v>0</v>
      </c>
      <c r="T1215" s="142">
        <f t="shared" si="43"/>
        <v>0</v>
      </c>
      <c r="AR1215" s="143" t="s">
        <v>129</v>
      </c>
      <c r="AT1215" s="143" t="s">
        <v>178</v>
      </c>
      <c r="AU1215" s="143" t="s">
        <v>87</v>
      </c>
      <c r="AY1215" s="17" t="s">
        <v>175</v>
      </c>
      <c r="BE1215" s="144">
        <f t="shared" si="44"/>
        <v>0</v>
      </c>
      <c r="BF1215" s="144">
        <f t="shared" si="45"/>
        <v>0</v>
      </c>
      <c r="BG1215" s="144">
        <f t="shared" si="46"/>
        <v>0</v>
      </c>
      <c r="BH1215" s="144">
        <f t="shared" si="47"/>
        <v>0</v>
      </c>
      <c r="BI1215" s="144">
        <f t="shared" si="48"/>
        <v>0</v>
      </c>
      <c r="BJ1215" s="17" t="s">
        <v>85</v>
      </c>
      <c r="BK1215" s="144">
        <f t="shared" si="49"/>
        <v>0</v>
      </c>
      <c r="BL1215" s="17" t="s">
        <v>129</v>
      </c>
      <c r="BM1215" s="143" t="s">
        <v>1916</v>
      </c>
    </row>
    <row r="1216" spans="2:65" s="1" customFormat="1" ht="33" customHeight="1">
      <c r="B1216" s="32"/>
      <c r="C1216" s="132" t="s">
        <v>1917</v>
      </c>
      <c r="D1216" s="132" t="s">
        <v>178</v>
      </c>
      <c r="E1216" s="133" t="s">
        <v>1918</v>
      </c>
      <c r="F1216" s="134" t="s">
        <v>1919</v>
      </c>
      <c r="G1216" s="135" t="s">
        <v>219</v>
      </c>
      <c r="H1216" s="136">
        <v>10</v>
      </c>
      <c r="I1216" s="137"/>
      <c r="J1216" s="138">
        <f t="shared" si="40"/>
        <v>0</v>
      </c>
      <c r="K1216" s="134" t="s">
        <v>1</v>
      </c>
      <c r="L1216" s="32"/>
      <c r="M1216" s="139" t="s">
        <v>1</v>
      </c>
      <c r="N1216" s="140" t="s">
        <v>42</v>
      </c>
      <c r="P1216" s="141">
        <f t="shared" si="41"/>
        <v>0</v>
      </c>
      <c r="Q1216" s="141">
        <v>0</v>
      </c>
      <c r="R1216" s="141">
        <f t="shared" si="42"/>
        <v>0</v>
      </c>
      <c r="S1216" s="141">
        <v>0</v>
      </c>
      <c r="T1216" s="142">
        <f t="shared" si="43"/>
        <v>0</v>
      </c>
      <c r="AR1216" s="143" t="s">
        <v>129</v>
      </c>
      <c r="AT1216" s="143" t="s">
        <v>178</v>
      </c>
      <c r="AU1216" s="143" t="s">
        <v>87</v>
      </c>
      <c r="AY1216" s="17" t="s">
        <v>175</v>
      </c>
      <c r="BE1216" s="144">
        <f t="shared" si="44"/>
        <v>0</v>
      </c>
      <c r="BF1216" s="144">
        <f t="shared" si="45"/>
        <v>0</v>
      </c>
      <c r="BG1216" s="144">
        <f t="shared" si="46"/>
        <v>0</v>
      </c>
      <c r="BH1216" s="144">
        <f t="shared" si="47"/>
        <v>0</v>
      </c>
      <c r="BI1216" s="144">
        <f t="shared" si="48"/>
        <v>0</v>
      </c>
      <c r="BJ1216" s="17" t="s">
        <v>85</v>
      </c>
      <c r="BK1216" s="144">
        <f t="shared" si="49"/>
        <v>0</v>
      </c>
      <c r="BL1216" s="17" t="s">
        <v>129</v>
      </c>
      <c r="BM1216" s="143" t="s">
        <v>1920</v>
      </c>
    </row>
    <row r="1217" spans="2:65" s="1" customFormat="1" ht="33" customHeight="1">
      <c r="B1217" s="32"/>
      <c r="C1217" s="132" t="s">
        <v>1921</v>
      </c>
      <c r="D1217" s="132" t="s">
        <v>178</v>
      </c>
      <c r="E1217" s="133" t="s">
        <v>1922</v>
      </c>
      <c r="F1217" s="134" t="s">
        <v>1923</v>
      </c>
      <c r="G1217" s="135" t="s">
        <v>219</v>
      </c>
      <c r="H1217" s="136">
        <v>1</v>
      </c>
      <c r="I1217" s="137"/>
      <c r="J1217" s="138">
        <f t="shared" si="40"/>
        <v>0</v>
      </c>
      <c r="K1217" s="134" t="s">
        <v>1</v>
      </c>
      <c r="L1217" s="32"/>
      <c r="M1217" s="139" t="s">
        <v>1</v>
      </c>
      <c r="N1217" s="140" t="s">
        <v>42</v>
      </c>
      <c r="P1217" s="141">
        <f t="shared" si="41"/>
        <v>0</v>
      </c>
      <c r="Q1217" s="141">
        <v>0</v>
      </c>
      <c r="R1217" s="141">
        <f t="shared" si="42"/>
        <v>0</v>
      </c>
      <c r="S1217" s="141">
        <v>0</v>
      </c>
      <c r="T1217" s="142">
        <f t="shared" si="43"/>
        <v>0</v>
      </c>
      <c r="AR1217" s="143" t="s">
        <v>129</v>
      </c>
      <c r="AT1217" s="143" t="s">
        <v>178</v>
      </c>
      <c r="AU1217" s="143" t="s">
        <v>87</v>
      </c>
      <c r="AY1217" s="17" t="s">
        <v>175</v>
      </c>
      <c r="BE1217" s="144">
        <f t="shared" si="44"/>
        <v>0</v>
      </c>
      <c r="BF1217" s="144">
        <f t="shared" si="45"/>
        <v>0</v>
      </c>
      <c r="BG1217" s="144">
        <f t="shared" si="46"/>
        <v>0</v>
      </c>
      <c r="BH1217" s="144">
        <f t="shared" si="47"/>
        <v>0</v>
      </c>
      <c r="BI1217" s="144">
        <f t="shared" si="48"/>
        <v>0</v>
      </c>
      <c r="BJ1217" s="17" t="s">
        <v>85</v>
      </c>
      <c r="BK1217" s="144">
        <f t="shared" si="49"/>
        <v>0</v>
      </c>
      <c r="BL1217" s="17" t="s">
        <v>129</v>
      </c>
      <c r="BM1217" s="143" t="s">
        <v>1924</v>
      </c>
    </row>
    <row r="1218" spans="2:65" s="1" customFormat="1" ht="24.2" customHeight="1">
      <c r="B1218" s="32"/>
      <c r="C1218" s="132" t="s">
        <v>1925</v>
      </c>
      <c r="D1218" s="132" t="s">
        <v>178</v>
      </c>
      <c r="E1218" s="133" t="s">
        <v>1926</v>
      </c>
      <c r="F1218" s="134" t="s">
        <v>1927</v>
      </c>
      <c r="G1218" s="135" t="s">
        <v>219</v>
      </c>
      <c r="H1218" s="136">
        <v>20</v>
      </c>
      <c r="I1218" s="137"/>
      <c r="J1218" s="138">
        <f t="shared" si="40"/>
        <v>0</v>
      </c>
      <c r="K1218" s="134" t="s">
        <v>1</v>
      </c>
      <c r="L1218" s="32"/>
      <c r="M1218" s="139" t="s">
        <v>1</v>
      </c>
      <c r="N1218" s="140" t="s">
        <v>42</v>
      </c>
      <c r="P1218" s="141">
        <f t="shared" si="41"/>
        <v>0</v>
      </c>
      <c r="Q1218" s="141">
        <v>0</v>
      </c>
      <c r="R1218" s="141">
        <f t="shared" si="42"/>
        <v>0</v>
      </c>
      <c r="S1218" s="141">
        <v>0</v>
      </c>
      <c r="T1218" s="142">
        <f t="shared" si="43"/>
        <v>0</v>
      </c>
      <c r="AR1218" s="143" t="s">
        <v>129</v>
      </c>
      <c r="AT1218" s="143" t="s">
        <v>178</v>
      </c>
      <c r="AU1218" s="143" t="s">
        <v>87</v>
      </c>
      <c r="AY1218" s="17" t="s">
        <v>175</v>
      </c>
      <c r="BE1218" s="144">
        <f t="shared" si="44"/>
        <v>0</v>
      </c>
      <c r="BF1218" s="144">
        <f t="shared" si="45"/>
        <v>0</v>
      </c>
      <c r="BG1218" s="144">
        <f t="shared" si="46"/>
        <v>0</v>
      </c>
      <c r="BH1218" s="144">
        <f t="shared" si="47"/>
        <v>0</v>
      </c>
      <c r="BI1218" s="144">
        <f t="shared" si="48"/>
        <v>0</v>
      </c>
      <c r="BJ1218" s="17" t="s">
        <v>85</v>
      </c>
      <c r="BK1218" s="144">
        <f t="shared" si="49"/>
        <v>0</v>
      </c>
      <c r="BL1218" s="17" t="s">
        <v>129</v>
      </c>
      <c r="BM1218" s="143" t="s">
        <v>1928</v>
      </c>
    </row>
    <row r="1219" spans="2:65" s="1" customFormat="1" ht="24.2" customHeight="1">
      <c r="B1219" s="32"/>
      <c r="C1219" s="132" t="s">
        <v>1929</v>
      </c>
      <c r="D1219" s="132" t="s">
        <v>178</v>
      </c>
      <c r="E1219" s="133" t="s">
        <v>1930</v>
      </c>
      <c r="F1219" s="134" t="s">
        <v>1931</v>
      </c>
      <c r="G1219" s="135" t="s">
        <v>219</v>
      </c>
      <c r="H1219" s="136">
        <v>10</v>
      </c>
      <c r="I1219" s="137"/>
      <c r="J1219" s="138">
        <f t="shared" si="40"/>
        <v>0</v>
      </c>
      <c r="K1219" s="134" t="s">
        <v>1</v>
      </c>
      <c r="L1219" s="32"/>
      <c r="M1219" s="139" t="s">
        <v>1</v>
      </c>
      <c r="N1219" s="140" t="s">
        <v>42</v>
      </c>
      <c r="P1219" s="141">
        <f t="shared" si="41"/>
        <v>0</v>
      </c>
      <c r="Q1219" s="141">
        <v>0</v>
      </c>
      <c r="R1219" s="141">
        <f t="shared" si="42"/>
        <v>0</v>
      </c>
      <c r="S1219" s="141">
        <v>0</v>
      </c>
      <c r="T1219" s="142">
        <f t="shared" si="43"/>
        <v>0</v>
      </c>
      <c r="AR1219" s="143" t="s">
        <v>129</v>
      </c>
      <c r="AT1219" s="143" t="s">
        <v>178</v>
      </c>
      <c r="AU1219" s="143" t="s">
        <v>87</v>
      </c>
      <c r="AY1219" s="17" t="s">
        <v>175</v>
      </c>
      <c r="BE1219" s="144">
        <f t="shared" si="44"/>
        <v>0</v>
      </c>
      <c r="BF1219" s="144">
        <f t="shared" si="45"/>
        <v>0</v>
      </c>
      <c r="BG1219" s="144">
        <f t="shared" si="46"/>
        <v>0</v>
      </c>
      <c r="BH1219" s="144">
        <f t="shared" si="47"/>
        <v>0</v>
      </c>
      <c r="BI1219" s="144">
        <f t="shared" si="48"/>
        <v>0</v>
      </c>
      <c r="BJ1219" s="17" t="s">
        <v>85</v>
      </c>
      <c r="BK1219" s="144">
        <f t="shared" si="49"/>
        <v>0</v>
      </c>
      <c r="BL1219" s="17" t="s">
        <v>129</v>
      </c>
      <c r="BM1219" s="143" t="s">
        <v>1932</v>
      </c>
    </row>
    <row r="1220" spans="2:65" s="1" customFormat="1" ht="33" customHeight="1">
      <c r="B1220" s="32"/>
      <c r="C1220" s="132" t="s">
        <v>1933</v>
      </c>
      <c r="D1220" s="132" t="s">
        <v>178</v>
      </c>
      <c r="E1220" s="133" t="s">
        <v>1934</v>
      </c>
      <c r="F1220" s="134" t="s">
        <v>1935</v>
      </c>
      <c r="G1220" s="135" t="s">
        <v>219</v>
      </c>
      <c r="H1220" s="136">
        <v>1</v>
      </c>
      <c r="I1220" s="137"/>
      <c r="J1220" s="138">
        <f t="shared" si="40"/>
        <v>0</v>
      </c>
      <c r="K1220" s="134" t="s">
        <v>1</v>
      </c>
      <c r="L1220" s="32"/>
      <c r="M1220" s="139" t="s">
        <v>1</v>
      </c>
      <c r="N1220" s="140" t="s">
        <v>42</v>
      </c>
      <c r="P1220" s="141">
        <f t="shared" si="41"/>
        <v>0</v>
      </c>
      <c r="Q1220" s="141">
        <v>0</v>
      </c>
      <c r="R1220" s="141">
        <f t="shared" si="42"/>
        <v>0</v>
      </c>
      <c r="S1220" s="141">
        <v>0</v>
      </c>
      <c r="T1220" s="142">
        <f t="shared" si="43"/>
        <v>0</v>
      </c>
      <c r="AR1220" s="143" t="s">
        <v>129</v>
      </c>
      <c r="AT1220" s="143" t="s">
        <v>178</v>
      </c>
      <c r="AU1220" s="143" t="s">
        <v>87</v>
      </c>
      <c r="AY1220" s="17" t="s">
        <v>175</v>
      </c>
      <c r="BE1220" s="144">
        <f t="shared" si="44"/>
        <v>0</v>
      </c>
      <c r="BF1220" s="144">
        <f t="shared" si="45"/>
        <v>0</v>
      </c>
      <c r="BG1220" s="144">
        <f t="shared" si="46"/>
        <v>0</v>
      </c>
      <c r="BH1220" s="144">
        <f t="shared" si="47"/>
        <v>0</v>
      </c>
      <c r="BI1220" s="144">
        <f t="shared" si="48"/>
        <v>0</v>
      </c>
      <c r="BJ1220" s="17" t="s">
        <v>85</v>
      </c>
      <c r="BK1220" s="144">
        <f t="shared" si="49"/>
        <v>0</v>
      </c>
      <c r="BL1220" s="17" t="s">
        <v>129</v>
      </c>
      <c r="BM1220" s="143" t="s">
        <v>1936</v>
      </c>
    </row>
    <row r="1221" spans="2:65" s="1" customFormat="1" ht="33" customHeight="1">
      <c r="B1221" s="32"/>
      <c r="C1221" s="132" t="s">
        <v>1937</v>
      </c>
      <c r="D1221" s="132" t="s">
        <v>178</v>
      </c>
      <c r="E1221" s="133" t="s">
        <v>1938</v>
      </c>
      <c r="F1221" s="134" t="s">
        <v>1939</v>
      </c>
      <c r="G1221" s="135" t="s">
        <v>219</v>
      </c>
      <c r="H1221" s="136">
        <v>3</v>
      </c>
      <c r="I1221" s="137"/>
      <c r="J1221" s="138">
        <f t="shared" si="40"/>
        <v>0</v>
      </c>
      <c r="K1221" s="134" t="s">
        <v>1</v>
      </c>
      <c r="L1221" s="32"/>
      <c r="M1221" s="139" t="s">
        <v>1</v>
      </c>
      <c r="N1221" s="140" t="s">
        <v>42</v>
      </c>
      <c r="P1221" s="141">
        <f t="shared" si="41"/>
        <v>0</v>
      </c>
      <c r="Q1221" s="141">
        <v>0</v>
      </c>
      <c r="R1221" s="141">
        <f t="shared" si="42"/>
        <v>0</v>
      </c>
      <c r="S1221" s="141">
        <v>0</v>
      </c>
      <c r="T1221" s="142">
        <f t="shared" si="43"/>
        <v>0</v>
      </c>
      <c r="AR1221" s="143" t="s">
        <v>129</v>
      </c>
      <c r="AT1221" s="143" t="s">
        <v>178</v>
      </c>
      <c r="AU1221" s="143" t="s">
        <v>87</v>
      </c>
      <c r="AY1221" s="17" t="s">
        <v>175</v>
      </c>
      <c r="BE1221" s="144">
        <f t="shared" si="44"/>
        <v>0</v>
      </c>
      <c r="BF1221" s="144">
        <f t="shared" si="45"/>
        <v>0</v>
      </c>
      <c r="BG1221" s="144">
        <f t="shared" si="46"/>
        <v>0</v>
      </c>
      <c r="BH1221" s="144">
        <f t="shared" si="47"/>
        <v>0</v>
      </c>
      <c r="BI1221" s="144">
        <f t="shared" si="48"/>
        <v>0</v>
      </c>
      <c r="BJ1221" s="17" t="s">
        <v>85</v>
      </c>
      <c r="BK1221" s="144">
        <f t="shared" si="49"/>
        <v>0</v>
      </c>
      <c r="BL1221" s="17" t="s">
        <v>129</v>
      </c>
      <c r="BM1221" s="143" t="s">
        <v>1940</v>
      </c>
    </row>
    <row r="1222" spans="2:65" s="1" customFormat="1" ht="16.5" customHeight="1">
      <c r="B1222" s="32"/>
      <c r="C1222" s="132" t="s">
        <v>1941</v>
      </c>
      <c r="D1222" s="132" t="s">
        <v>178</v>
      </c>
      <c r="E1222" s="133" t="s">
        <v>1942</v>
      </c>
      <c r="F1222" s="134" t="s">
        <v>1943</v>
      </c>
      <c r="G1222" s="135" t="s">
        <v>1377</v>
      </c>
      <c r="H1222" s="194"/>
      <c r="I1222" s="137"/>
      <c r="J1222" s="138">
        <f t="shared" si="40"/>
        <v>0</v>
      </c>
      <c r="K1222" s="134" t="s">
        <v>250</v>
      </c>
      <c r="L1222" s="32"/>
      <c r="M1222" s="139" t="s">
        <v>1</v>
      </c>
      <c r="N1222" s="140" t="s">
        <v>42</v>
      </c>
      <c r="P1222" s="141">
        <f t="shared" si="41"/>
        <v>0</v>
      </c>
      <c r="Q1222" s="141">
        <v>0</v>
      </c>
      <c r="R1222" s="141">
        <f t="shared" si="42"/>
        <v>0</v>
      </c>
      <c r="S1222" s="141">
        <v>0</v>
      </c>
      <c r="T1222" s="142">
        <f t="shared" si="43"/>
        <v>0</v>
      </c>
      <c r="AR1222" s="143" t="s">
        <v>129</v>
      </c>
      <c r="AT1222" s="143" t="s">
        <v>178</v>
      </c>
      <c r="AU1222" s="143" t="s">
        <v>87</v>
      </c>
      <c r="AY1222" s="17" t="s">
        <v>175</v>
      </c>
      <c r="BE1222" s="144">
        <f t="shared" si="44"/>
        <v>0</v>
      </c>
      <c r="BF1222" s="144">
        <f t="shared" si="45"/>
        <v>0</v>
      </c>
      <c r="BG1222" s="144">
        <f t="shared" si="46"/>
        <v>0</v>
      </c>
      <c r="BH1222" s="144">
        <f t="shared" si="47"/>
        <v>0</v>
      </c>
      <c r="BI1222" s="144">
        <f t="shared" si="48"/>
        <v>0</v>
      </c>
      <c r="BJ1222" s="17" t="s">
        <v>85</v>
      </c>
      <c r="BK1222" s="144">
        <f t="shared" si="49"/>
        <v>0</v>
      </c>
      <c r="BL1222" s="17" t="s">
        <v>129</v>
      </c>
      <c r="BM1222" s="143" t="s">
        <v>1944</v>
      </c>
    </row>
    <row r="1223" spans="2:65" s="11" customFormat="1" ht="22.9" customHeight="1">
      <c r="B1223" s="120"/>
      <c r="D1223" s="121" t="s">
        <v>76</v>
      </c>
      <c r="E1223" s="130" t="s">
        <v>1945</v>
      </c>
      <c r="F1223" s="130" t="s">
        <v>1946</v>
      </c>
      <c r="I1223" s="123"/>
      <c r="J1223" s="131">
        <f>BK1223</f>
        <v>0</v>
      </c>
      <c r="L1223" s="120"/>
      <c r="M1223" s="125"/>
      <c r="P1223" s="126">
        <f>SUM(P1224:P1263)</f>
        <v>0</v>
      </c>
      <c r="R1223" s="126">
        <f>SUM(R1224:R1263)</f>
        <v>2.114640000000002E-2</v>
      </c>
      <c r="T1223" s="127">
        <f>SUM(T1224:T1263)</f>
        <v>0</v>
      </c>
      <c r="AR1223" s="121" t="s">
        <v>87</v>
      </c>
      <c r="AT1223" s="128" t="s">
        <v>76</v>
      </c>
      <c r="AU1223" s="128" t="s">
        <v>85</v>
      </c>
      <c r="AY1223" s="121" t="s">
        <v>175</v>
      </c>
      <c r="BK1223" s="129">
        <f>SUM(BK1224:BK1263)</f>
        <v>0</v>
      </c>
    </row>
    <row r="1224" spans="2:65" s="1" customFormat="1" ht="24.2" customHeight="1">
      <c r="B1224" s="32"/>
      <c r="C1224" s="132" t="s">
        <v>1947</v>
      </c>
      <c r="D1224" s="132" t="s">
        <v>178</v>
      </c>
      <c r="E1224" s="133" t="s">
        <v>1948</v>
      </c>
      <c r="F1224" s="134" t="s">
        <v>1949</v>
      </c>
      <c r="G1224" s="135" t="s">
        <v>219</v>
      </c>
      <c r="H1224" s="136">
        <v>1</v>
      </c>
      <c r="I1224" s="137"/>
      <c r="J1224" s="138">
        <f t="shared" ref="J1224:J1263" si="50">ROUND(I1224*H1224,2)</f>
        <v>0</v>
      </c>
      <c r="K1224" s="134" t="s">
        <v>1</v>
      </c>
      <c r="L1224" s="32"/>
      <c r="M1224" s="139" t="s">
        <v>1</v>
      </c>
      <c r="N1224" s="140" t="s">
        <v>42</v>
      </c>
      <c r="P1224" s="141">
        <f t="shared" ref="P1224:P1263" si="51">O1224*H1224</f>
        <v>0</v>
      </c>
      <c r="Q1224" s="141">
        <v>2.4000000000000001E-4</v>
      </c>
      <c r="R1224" s="141">
        <f t="shared" ref="R1224:R1263" si="52">Q1224*H1224</f>
        <v>2.4000000000000001E-4</v>
      </c>
      <c r="S1224" s="141">
        <v>0</v>
      </c>
      <c r="T1224" s="142">
        <f t="shared" ref="T1224:T1263" si="53">S1224*H1224</f>
        <v>0</v>
      </c>
      <c r="AR1224" s="143" t="s">
        <v>129</v>
      </c>
      <c r="AT1224" s="143" t="s">
        <v>178</v>
      </c>
      <c r="AU1224" s="143" t="s">
        <v>87</v>
      </c>
      <c r="AY1224" s="17" t="s">
        <v>175</v>
      </c>
      <c r="BE1224" s="144">
        <f t="shared" ref="BE1224:BE1263" si="54">IF(N1224="základní",J1224,0)</f>
        <v>0</v>
      </c>
      <c r="BF1224" s="144">
        <f t="shared" ref="BF1224:BF1263" si="55">IF(N1224="snížená",J1224,0)</f>
        <v>0</v>
      </c>
      <c r="BG1224" s="144">
        <f t="shared" ref="BG1224:BG1263" si="56">IF(N1224="zákl. přenesená",J1224,0)</f>
        <v>0</v>
      </c>
      <c r="BH1224" s="144">
        <f t="shared" ref="BH1224:BH1263" si="57">IF(N1224="sníž. přenesená",J1224,0)</f>
        <v>0</v>
      </c>
      <c r="BI1224" s="144">
        <f t="shared" ref="BI1224:BI1263" si="58">IF(N1224="nulová",J1224,0)</f>
        <v>0</v>
      </c>
      <c r="BJ1224" s="17" t="s">
        <v>85</v>
      </c>
      <c r="BK1224" s="144">
        <f t="shared" ref="BK1224:BK1263" si="59">ROUND(I1224*H1224,2)</f>
        <v>0</v>
      </c>
      <c r="BL1224" s="17" t="s">
        <v>129</v>
      </c>
      <c r="BM1224" s="143" t="s">
        <v>1950</v>
      </c>
    </row>
    <row r="1225" spans="2:65" s="1" customFormat="1" ht="24.2" customHeight="1">
      <c r="B1225" s="32"/>
      <c r="C1225" s="132" t="s">
        <v>1951</v>
      </c>
      <c r="D1225" s="132" t="s">
        <v>178</v>
      </c>
      <c r="E1225" s="133" t="s">
        <v>1952</v>
      </c>
      <c r="F1225" s="134" t="s">
        <v>1953</v>
      </c>
      <c r="G1225" s="135" t="s">
        <v>219</v>
      </c>
      <c r="H1225" s="136">
        <v>3</v>
      </c>
      <c r="I1225" s="137"/>
      <c r="J1225" s="138">
        <f t="shared" si="50"/>
        <v>0</v>
      </c>
      <c r="K1225" s="134" t="s">
        <v>1</v>
      </c>
      <c r="L1225" s="32"/>
      <c r="M1225" s="139" t="s">
        <v>1</v>
      </c>
      <c r="N1225" s="140" t="s">
        <v>42</v>
      </c>
      <c r="P1225" s="141">
        <f t="shared" si="51"/>
        <v>0</v>
      </c>
      <c r="Q1225" s="141">
        <v>2.4000000000000001E-4</v>
      </c>
      <c r="R1225" s="141">
        <f t="shared" si="52"/>
        <v>7.2000000000000005E-4</v>
      </c>
      <c r="S1225" s="141">
        <v>0</v>
      </c>
      <c r="T1225" s="142">
        <f t="shared" si="53"/>
        <v>0</v>
      </c>
      <c r="AR1225" s="143" t="s">
        <v>129</v>
      </c>
      <c r="AT1225" s="143" t="s">
        <v>178</v>
      </c>
      <c r="AU1225" s="143" t="s">
        <v>87</v>
      </c>
      <c r="AY1225" s="17" t="s">
        <v>175</v>
      </c>
      <c r="BE1225" s="144">
        <f t="shared" si="54"/>
        <v>0</v>
      </c>
      <c r="BF1225" s="144">
        <f t="shared" si="55"/>
        <v>0</v>
      </c>
      <c r="BG1225" s="144">
        <f t="shared" si="56"/>
        <v>0</v>
      </c>
      <c r="BH1225" s="144">
        <f t="shared" si="57"/>
        <v>0</v>
      </c>
      <c r="BI1225" s="144">
        <f t="shared" si="58"/>
        <v>0</v>
      </c>
      <c r="BJ1225" s="17" t="s">
        <v>85</v>
      </c>
      <c r="BK1225" s="144">
        <f t="shared" si="59"/>
        <v>0</v>
      </c>
      <c r="BL1225" s="17" t="s">
        <v>129</v>
      </c>
      <c r="BM1225" s="143" t="s">
        <v>1954</v>
      </c>
    </row>
    <row r="1226" spans="2:65" s="1" customFormat="1" ht="37.9" customHeight="1">
      <c r="B1226" s="32"/>
      <c r="C1226" s="132" t="s">
        <v>1955</v>
      </c>
      <c r="D1226" s="132" t="s">
        <v>178</v>
      </c>
      <c r="E1226" s="133" t="s">
        <v>1956</v>
      </c>
      <c r="F1226" s="134" t="s">
        <v>1957</v>
      </c>
      <c r="G1226" s="135" t="s">
        <v>219</v>
      </c>
      <c r="H1226" s="136">
        <v>1</v>
      </c>
      <c r="I1226" s="137"/>
      <c r="J1226" s="138">
        <f t="shared" si="50"/>
        <v>0</v>
      </c>
      <c r="K1226" s="134" t="s">
        <v>1</v>
      </c>
      <c r="L1226" s="32"/>
      <c r="M1226" s="139" t="s">
        <v>1</v>
      </c>
      <c r="N1226" s="140" t="s">
        <v>42</v>
      </c>
      <c r="P1226" s="141">
        <f t="shared" si="51"/>
        <v>0</v>
      </c>
      <c r="Q1226" s="141">
        <v>2.4000000000000001E-4</v>
      </c>
      <c r="R1226" s="141">
        <f t="shared" si="52"/>
        <v>2.4000000000000001E-4</v>
      </c>
      <c r="S1226" s="141">
        <v>0</v>
      </c>
      <c r="T1226" s="142">
        <f t="shared" si="53"/>
        <v>0</v>
      </c>
      <c r="AR1226" s="143" t="s">
        <v>129</v>
      </c>
      <c r="AT1226" s="143" t="s">
        <v>178</v>
      </c>
      <c r="AU1226" s="143" t="s">
        <v>87</v>
      </c>
      <c r="AY1226" s="17" t="s">
        <v>175</v>
      </c>
      <c r="BE1226" s="144">
        <f t="shared" si="54"/>
        <v>0</v>
      </c>
      <c r="BF1226" s="144">
        <f t="shared" si="55"/>
        <v>0</v>
      </c>
      <c r="BG1226" s="144">
        <f t="shared" si="56"/>
        <v>0</v>
      </c>
      <c r="BH1226" s="144">
        <f t="shared" si="57"/>
        <v>0</v>
      </c>
      <c r="BI1226" s="144">
        <f t="shared" si="58"/>
        <v>0</v>
      </c>
      <c r="BJ1226" s="17" t="s">
        <v>85</v>
      </c>
      <c r="BK1226" s="144">
        <f t="shared" si="59"/>
        <v>0</v>
      </c>
      <c r="BL1226" s="17" t="s">
        <v>129</v>
      </c>
      <c r="BM1226" s="143" t="s">
        <v>1958</v>
      </c>
    </row>
    <row r="1227" spans="2:65" s="1" customFormat="1" ht="33" customHeight="1">
      <c r="B1227" s="32"/>
      <c r="C1227" s="132" t="s">
        <v>1959</v>
      </c>
      <c r="D1227" s="132" t="s">
        <v>178</v>
      </c>
      <c r="E1227" s="133" t="s">
        <v>1960</v>
      </c>
      <c r="F1227" s="134" t="s">
        <v>1961</v>
      </c>
      <c r="G1227" s="135" t="s">
        <v>219</v>
      </c>
      <c r="H1227" s="136">
        <v>1</v>
      </c>
      <c r="I1227" s="137"/>
      <c r="J1227" s="138">
        <f t="shared" si="50"/>
        <v>0</v>
      </c>
      <c r="K1227" s="134" t="s">
        <v>1</v>
      </c>
      <c r="L1227" s="32"/>
      <c r="M1227" s="139" t="s">
        <v>1</v>
      </c>
      <c r="N1227" s="140" t="s">
        <v>42</v>
      </c>
      <c r="P1227" s="141">
        <f t="shared" si="51"/>
        <v>0</v>
      </c>
      <c r="Q1227" s="141">
        <v>2.4000000000000001E-4</v>
      </c>
      <c r="R1227" s="141">
        <f t="shared" si="52"/>
        <v>2.4000000000000001E-4</v>
      </c>
      <c r="S1227" s="141">
        <v>0</v>
      </c>
      <c r="T1227" s="142">
        <f t="shared" si="53"/>
        <v>0</v>
      </c>
      <c r="AR1227" s="143" t="s">
        <v>129</v>
      </c>
      <c r="AT1227" s="143" t="s">
        <v>178</v>
      </c>
      <c r="AU1227" s="143" t="s">
        <v>87</v>
      </c>
      <c r="AY1227" s="17" t="s">
        <v>175</v>
      </c>
      <c r="BE1227" s="144">
        <f t="shared" si="54"/>
        <v>0</v>
      </c>
      <c r="BF1227" s="144">
        <f t="shared" si="55"/>
        <v>0</v>
      </c>
      <c r="BG1227" s="144">
        <f t="shared" si="56"/>
        <v>0</v>
      </c>
      <c r="BH1227" s="144">
        <f t="shared" si="57"/>
        <v>0</v>
      </c>
      <c r="BI1227" s="144">
        <f t="shared" si="58"/>
        <v>0</v>
      </c>
      <c r="BJ1227" s="17" t="s">
        <v>85</v>
      </c>
      <c r="BK1227" s="144">
        <f t="shared" si="59"/>
        <v>0</v>
      </c>
      <c r="BL1227" s="17" t="s">
        <v>129</v>
      </c>
      <c r="BM1227" s="143" t="s">
        <v>1962</v>
      </c>
    </row>
    <row r="1228" spans="2:65" s="1" customFormat="1" ht="37.9" customHeight="1">
      <c r="B1228" s="32"/>
      <c r="C1228" s="132" t="s">
        <v>1963</v>
      </c>
      <c r="D1228" s="132" t="s">
        <v>178</v>
      </c>
      <c r="E1228" s="133" t="s">
        <v>1964</v>
      </c>
      <c r="F1228" s="134" t="s">
        <v>1965</v>
      </c>
      <c r="G1228" s="135" t="s">
        <v>219</v>
      </c>
      <c r="H1228" s="136">
        <v>11</v>
      </c>
      <c r="I1228" s="137"/>
      <c r="J1228" s="138">
        <f t="shared" si="50"/>
        <v>0</v>
      </c>
      <c r="K1228" s="134" t="s">
        <v>1</v>
      </c>
      <c r="L1228" s="32"/>
      <c r="M1228" s="139" t="s">
        <v>1</v>
      </c>
      <c r="N1228" s="140" t="s">
        <v>42</v>
      </c>
      <c r="P1228" s="141">
        <f t="shared" si="51"/>
        <v>0</v>
      </c>
      <c r="Q1228" s="141">
        <v>2.4000000000000001E-4</v>
      </c>
      <c r="R1228" s="141">
        <f t="shared" si="52"/>
        <v>2.64E-3</v>
      </c>
      <c r="S1228" s="141">
        <v>0</v>
      </c>
      <c r="T1228" s="142">
        <f t="shared" si="53"/>
        <v>0</v>
      </c>
      <c r="AR1228" s="143" t="s">
        <v>129</v>
      </c>
      <c r="AT1228" s="143" t="s">
        <v>178</v>
      </c>
      <c r="AU1228" s="143" t="s">
        <v>87</v>
      </c>
      <c r="AY1228" s="17" t="s">
        <v>175</v>
      </c>
      <c r="BE1228" s="144">
        <f t="shared" si="54"/>
        <v>0</v>
      </c>
      <c r="BF1228" s="144">
        <f t="shared" si="55"/>
        <v>0</v>
      </c>
      <c r="BG1228" s="144">
        <f t="shared" si="56"/>
        <v>0</v>
      </c>
      <c r="BH1228" s="144">
        <f t="shared" si="57"/>
        <v>0</v>
      </c>
      <c r="BI1228" s="144">
        <f t="shared" si="58"/>
        <v>0</v>
      </c>
      <c r="BJ1228" s="17" t="s">
        <v>85</v>
      </c>
      <c r="BK1228" s="144">
        <f t="shared" si="59"/>
        <v>0</v>
      </c>
      <c r="BL1228" s="17" t="s">
        <v>129</v>
      </c>
      <c r="BM1228" s="143" t="s">
        <v>1966</v>
      </c>
    </row>
    <row r="1229" spans="2:65" s="1" customFormat="1" ht="37.9" customHeight="1">
      <c r="B1229" s="32"/>
      <c r="C1229" s="132" t="s">
        <v>1967</v>
      </c>
      <c r="D1229" s="132" t="s">
        <v>178</v>
      </c>
      <c r="E1229" s="133" t="s">
        <v>1968</v>
      </c>
      <c r="F1229" s="134" t="s">
        <v>1969</v>
      </c>
      <c r="G1229" s="135" t="s">
        <v>219</v>
      </c>
      <c r="H1229" s="136">
        <v>7</v>
      </c>
      <c r="I1229" s="137"/>
      <c r="J1229" s="138">
        <f t="shared" si="50"/>
        <v>0</v>
      </c>
      <c r="K1229" s="134" t="s">
        <v>1</v>
      </c>
      <c r="L1229" s="32"/>
      <c r="M1229" s="139" t="s">
        <v>1</v>
      </c>
      <c r="N1229" s="140" t="s">
        <v>42</v>
      </c>
      <c r="P1229" s="141">
        <f t="shared" si="51"/>
        <v>0</v>
      </c>
      <c r="Q1229" s="141">
        <v>2.4000000000000001E-4</v>
      </c>
      <c r="R1229" s="141">
        <f t="shared" si="52"/>
        <v>1.6800000000000001E-3</v>
      </c>
      <c r="S1229" s="141">
        <v>0</v>
      </c>
      <c r="T1229" s="142">
        <f t="shared" si="53"/>
        <v>0</v>
      </c>
      <c r="AR1229" s="143" t="s">
        <v>129</v>
      </c>
      <c r="AT1229" s="143" t="s">
        <v>178</v>
      </c>
      <c r="AU1229" s="143" t="s">
        <v>87</v>
      </c>
      <c r="AY1229" s="17" t="s">
        <v>175</v>
      </c>
      <c r="BE1229" s="144">
        <f t="shared" si="54"/>
        <v>0</v>
      </c>
      <c r="BF1229" s="144">
        <f t="shared" si="55"/>
        <v>0</v>
      </c>
      <c r="BG1229" s="144">
        <f t="shared" si="56"/>
        <v>0</v>
      </c>
      <c r="BH1229" s="144">
        <f t="shared" si="57"/>
        <v>0</v>
      </c>
      <c r="BI1229" s="144">
        <f t="shared" si="58"/>
        <v>0</v>
      </c>
      <c r="BJ1229" s="17" t="s">
        <v>85</v>
      </c>
      <c r="BK1229" s="144">
        <f t="shared" si="59"/>
        <v>0</v>
      </c>
      <c r="BL1229" s="17" t="s">
        <v>129</v>
      </c>
      <c r="BM1229" s="143" t="s">
        <v>1970</v>
      </c>
    </row>
    <row r="1230" spans="2:65" s="1" customFormat="1" ht="37.9" customHeight="1">
      <c r="B1230" s="32"/>
      <c r="C1230" s="132" t="s">
        <v>1971</v>
      </c>
      <c r="D1230" s="132" t="s">
        <v>178</v>
      </c>
      <c r="E1230" s="133" t="s">
        <v>1972</v>
      </c>
      <c r="F1230" s="134" t="s">
        <v>1973</v>
      </c>
      <c r="G1230" s="135" t="s">
        <v>219</v>
      </c>
      <c r="H1230" s="136">
        <v>1</v>
      </c>
      <c r="I1230" s="137"/>
      <c r="J1230" s="138">
        <f t="shared" si="50"/>
        <v>0</v>
      </c>
      <c r="K1230" s="134" t="s">
        <v>1</v>
      </c>
      <c r="L1230" s="32"/>
      <c r="M1230" s="139" t="s">
        <v>1</v>
      </c>
      <c r="N1230" s="140" t="s">
        <v>42</v>
      </c>
      <c r="P1230" s="141">
        <f t="shared" si="51"/>
        <v>0</v>
      </c>
      <c r="Q1230" s="141">
        <v>2.4000000000000001E-4</v>
      </c>
      <c r="R1230" s="141">
        <f t="shared" si="52"/>
        <v>2.4000000000000001E-4</v>
      </c>
      <c r="S1230" s="141">
        <v>0</v>
      </c>
      <c r="T1230" s="142">
        <f t="shared" si="53"/>
        <v>0</v>
      </c>
      <c r="AR1230" s="143" t="s">
        <v>129</v>
      </c>
      <c r="AT1230" s="143" t="s">
        <v>178</v>
      </c>
      <c r="AU1230" s="143" t="s">
        <v>87</v>
      </c>
      <c r="AY1230" s="17" t="s">
        <v>175</v>
      </c>
      <c r="BE1230" s="144">
        <f t="shared" si="54"/>
        <v>0</v>
      </c>
      <c r="BF1230" s="144">
        <f t="shared" si="55"/>
        <v>0</v>
      </c>
      <c r="BG1230" s="144">
        <f t="shared" si="56"/>
        <v>0</v>
      </c>
      <c r="BH1230" s="144">
        <f t="shared" si="57"/>
        <v>0</v>
      </c>
      <c r="BI1230" s="144">
        <f t="shared" si="58"/>
        <v>0</v>
      </c>
      <c r="BJ1230" s="17" t="s">
        <v>85</v>
      </c>
      <c r="BK1230" s="144">
        <f t="shared" si="59"/>
        <v>0</v>
      </c>
      <c r="BL1230" s="17" t="s">
        <v>129</v>
      </c>
      <c r="BM1230" s="143" t="s">
        <v>1974</v>
      </c>
    </row>
    <row r="1231" spans="2:65" s="1" customFormat="1" ht="37.9" customHeight="1">
      <c r="B1231" s="32"/>
      <c r="C1231" s="132" t="s">
        <v>1975</v>
      </c>
      <c r="D1231" s="132" t="s">
        <v>178</v>
      </c>
      <c r="E1231" s="133" t="s">
        <v>1976</v>
      </c>
      <c r="F1231" s="134" t="s">
        <v>1977</v>
      </c>
      <c r="G1231" s="135" t="s">
        <v>219</v>
      </c>
      <c r="H1231" s="136">
        <v>1</v>
      </c>
      <c r="I1231" s="137"/>
      <c r="J1231" s="138">
        <f t="shared" si="50"/>
        <v>0</v>
      </c>
      <c r="K1231" s="134" t="s">
        <v>1</v>
      </c>
      <c r="L1231" s="32"/>
      <c r="M1231" s="139" t="s">
        <v>1</v>
      </c>
      <c r="N1231" s="140" t="s">
        <v>42</v>
      </c>
      <c r="P1231" s="141">
        <f t="shared" si="51"/>
        <v>0</v>
      </c>
      <c r="Q1231" s="141">
        <v>2.4000000000000001E-4</v>
      </c>
      <c r="R1231" s="141">
        <f t="shared" si="52"/>
        <v>2.4000000000000001E-4</v>
      </c>
      <c r="S1231" s="141">
        <v>0</v>
      </c>
      <c r="T1231" s="142">
        <f t="shared" si="53"/>
        <v>0</v>
      </c>
      <c r="AR1231" s="143" t="s">
        <v>129</v>
      </c>
      <c r="AT1231" s="143" t="s">
        <v>178</v>
      </c>
      <c r="AU1231" s="143" t="s">
        <v>87</v>
      </c>
      <c r="AY1231" s="17" t="s">
        <v>175</v>
      </c>
      <c r="BE1231" s="144">
        <f t="shared" si="54"/>
        <v>0</v>
      </c>
      <c r="BF1231" s="144">
        <f t="shared" si="55"/>
        <v>0</v>
      </c>
      <c r="BG1231" s="144">
        <f t="shared" si="56"/>
        <v>0</v>
      </c>
      <c r="BH1231" s="144">
        <f t="shared" si="57"/>
        <v>0</v>
      </c>
      <c r="BI1231" s="144">
        <f t="shared" si="58"/>
        <v>0</v>
      </c>
      <c r="BJ1231" s="17" t="s">
        <v>85</v>
      </c>
      <c r="BK1231" s="144">
        <f t="shared" si="59"/>
        <v>0</v>
      </c>
      <c r="BL1231" s="17" t="s">
        <v>129</v>
      </c>
      <c r="BM1231" s="143" t="s">
        <v>1978</v>
      </c>
    </row>
    <row r="1232" spans="2:65" s="1" customFormat="1" ht="24.2" customHeight="1">
      <c r="B1232" s="32"/>
      <c r="C1232" s="132" t="s">
        <v>1979</v>
      </c>
      <c r="D1232" s="132" t="s">
        <v>178</v>
      </c>
      <c r="E1232" s="133" t="s">
        <v>1980</v>
      </c>
      <c r="F1232" s="134" t="s">
        <v>1981</v>
      </c>
      <c r="G1232" s="135" t="s">
        <v>219</v>
      </c>
      <c r="H1232" s="136">
        <v>8</v>
      </c>
      <c r="I1232" s="137"/>
      <c r="J1232" s="138">
        <f t="shared" si="50"/>
        <v>0</v>
      </c>
      <c r="K1232" s="134" t="s">
        <v>1</v>
      </c>
      <c r="L1232" s="32"/>
      <c r="M1232" s="139" t="s">
        <v>1</v>
      </c>
      <c r="N1232" s="140" t="s">
        <v>42</v>
      </c>
      <c r="P1232" s="141">
        <f t="shared" si="51"/>
        <v>0</v>
      </c>
      <c r="Q1232" s="141">
        <v>2.4000000000000001E-4</v>
      </c>
      <c r="R1232" s="141">
        <f t="shared" si="52"/>
        <v>1.92E-3</v>
      </c>
      <c r="S1232" s="141">
        <v>0</v>
      </c>
      <c r="T1232" s="142">
        <f t="shared" si="53"/>
        <v>0</v>
      </c>
      <c r="AR1232" s="143" t="s">
        <v>129</v>
      </c>
      <c r="AT1232" s="143" t="s">
        <v>178</v>
      </c>
      <c r="AU1232" s="143" t="s">
        <v>87</v>
      </c>
      <c r="AY1232" s="17" t="s">
        <v>175</v>
      </c>
      <c r="BE1232" s="144">
        <f t="shared" si="54"/>
        <v>0</v>
      </c>
      <c r="BF1232" s="144">
        <f t="shared" si="55"/>
        <v>0</v>
      </c>
      <c r="BG1232" s="144">
        <f t="shared" si="56"/>
        <v>0</v>
      </c>
      <c r="BH1232" s="144">
        <f t="shared" si="57"/>
        <v>0</v>
      </c>
      <c r="BI1232" s="144">
        <f t="shared" si="58"/>
        <v>0</v>
      </c>
      <c r="BJ1232" s="17" t="s">
        <v>85</v>
      </c>
      <c r="BK1232" s="144">
        <f t="shared" si="59"/>
        <v>0</v>
      </c>
      <c r="BL1232" s="17" t="s">
        <v>129</v>
      </c>
      <c r="BM1232" s="143" t="s">
        <v>1982</v>
      </c>
    </row>
    <row r="1233" spans="2:65" s="1" customFormat="1" ht="37.9" customHeight="1">
      <c r="B1233" s="32"/>
      <c r="C1233" s="132" t="s">
        <v>1983</v>
      </c>
      <c r="D1233" s="132" t="s">
        <v>178</v>
      </c>
      <c r="E1233" s="133" t="s">
        <v>1984</v>
      </c>
      <c r="F1233" s="134" t="s">
        <v>1985</v>
      </c>
      <c r="G1233" s="135" t="s">
        <v>219</v>
      </c>
      <c r="H1233" s="136">
        <v>1</v>
      </c>
      <c r="I1233" s="137"/>
      <c r="J1233" s="138">
        <f t="shared" si="50"/>
        <v>0</v>
      </c>
      <c r="K1233" s="134" t="s">
        <v>1</v>
      </c>
      <c r="L1233" s="32"/>
      <c r="M1233" s="139" t="s">
        <v>1</v>
      </c>
      <c r="N1233" s="140" t="s">
        <v>42</v>
      </c>
      <c r="P1233" s="141">
        <f t="shared" si="51"/>
        <v>0</v>
      </c>
      <c r="Q1233" s="141">
        <v>2.4000000000000001E-4</v>
      </c>
      <c r="R1233" s="141">
        <f t="shared" si="52"/>
        <v>2.4000000000000001E-4</v>
      </c>
      <c r="S1233" s="141">
        <v>0</v>
      </c>
      <c r="T1233" s="142">
        <f t="shared" si="53"/>
        <v>0</v>
      </c>
      <c r="AR1233" s="143" t="s">
        <v>129</v>
      </c>
      <c r="AT1233" s="143" t="s">
        <v>178</v>
      </c>
      <c r="AU1233" s="143" t="s">
        <v>87</v>
      </c>
      <c r="AY1233" s="17" t="s">
        <v>175</v>
      </c>
      <c r="BE1233" s="144">
        <f t="shared" si="54"/>
        <v>0</v>
      </c>
      <c r="BF1233" s="144">
        <f t="shared" si="55"/>
        <v>0</v>
      </c>
      <c r="BG1233" s="144">
        <f t="shared" si="56"/>
        <v>0</v>
      </c>
      <c r="BH1233" s="144">
        <f t="shared" si="57"/>
        <v>0</v>
      </c>
      <c r="BI1233" s="144">
        <f t="shared" si="58"/>
        <v>0</v>
      </c>
      <c r="BJ1233" s="17" t="s">
        <v>85</v>
      </c>
      <c r="BK1233" s="144">
        <f t="shared" si="59"/>
        <v>0</v>
      </c>
      <c r="BL1233" s="17" t="s">
        <v>129</v>
      </c>
      <c r="BM1233" s="143" t="s">
        <v>1986</v>
      </c>
    </row>
    <row r="1234" spans="2:65" s="1" customFormat="1" ht="37.9" customHeight="1">
      <c r="B1234" s="32"/>
      <c r="C1234" s="132" t="s">
        <v>1987</v>
      </c>
      <c r="D1234" s="132" t="s">
        <v>178</v>
      </c>
      <c r="E1234" s="133" t="s">
        <v>1988</v>
      </c>
      <c r="F1234" s="134" t="s">
        <v>1989</v>
      </c>
      <c r="G1234" s="135" t="s">
        <v>219</v>
      </c>
      <c r="H1234" s="136">
        <v>1</v>
      </c>
      <c r="I1234" s="137"/>
      <c r="J1234" s="138">
        <f t="shared" si="50"/>
        <v>0</v>
      </c>
      <c r="K1234" s="134" t="s">
        <v>1</v>
      </c>
      <c r="L1234" s="32"/>
      <c r="M1234" s="139" t="s">
        <v>1</v>
      </c>
      <c r="N1234" s="140" t="s">
        <v>42</v>
      </c>
      <c r="P1234" s="141">
        <f t="shared" si="51"/>
        <v>0</v>
      </c>
      <c r="Q1234" s="141">
        <v>2.4000000000000001E-4</v>
      </c>
      <c r="R1234" s="141">
        <f t="shared" si="52"/>
        <v>2.4000000000000001E-4</v>
      </c>
      <c r="S1234" s="141">
        <v>0</v>
      </c>
      <c r="T1234" s="142">
        <f t="shared" si="53"/>
        <v>0</v>
      </c>
      <c r="AR1234" s="143" t="s">
        <v>129</v>
      </c>
      <c r="AT1234" s="143" t="s">
        <v>178</v>
      </c>
      <c r="AU1234" s="143" t="s">
        <v>87</v>
      </c>
      <c r="AY1234" s="17" t="s">
        <v>175</v>
      </c>
      <c r="BE1234" s="144">
        <f t="shared" si="54"/>
        <v>0</v>
      </c>
      <c r="BF1234" s="144">
        <f t="shared" si="55"/>
        <v>0</v>
      </c>
      <c r="BG1234" s="144">
        <f t="shared" si="56"/>
        <v>0</v>
      </c>
      <c r="BH1234" s="144">
        <f t="shared" si="57"/>
        <v>0</v>
      </c>
      <c r="BI1234" s="144">
        <f t="shared" si="58"/>
        <v>0</v>
      </c>
      <c r="BJ1234" s="17" t="s">
        <v>85</v>
      </c>
      <c r="BK1234" s="144">
        <f t="shared" si="59"/>
        <v>0</v>
      </c>
      <c r="BL1234" s="17" t="s">
        <v>129</v>
      </c>
      <c r="BM1234" s="143" t="s">
        <v>1990</v>
      </c>
    </row>
    <row r="1235" spans="2:65" s="1" customFormat="1" ht="24.2" customHeight="1">
      <c r="B1235" s="32"/>
      <c r="C1235" s="132" t="s">
        <v>1991</v>
      </c>
      <c r="D1235" s="132" t="s">
        <v>178</v>
      </c>
      <c r="E1235" s="133" t="s">
        <v>1992</v>
      </c>
      <c r="F1235" s="134" t="s">
        <v>1993</v>
      </c>
      <c r="G1235" s="135" t="s">
        <v>219</v>
      </c>
      <c r="H1235" s="136">
        <v>2</v>
      </c>
      <c r="I1235" s="137"/>
      <c r="J1235" s="138">
        <f t="shared" si="50"/>
        <v>0</v>
      </c>
      <c r="K1235" s="134" t="s">
        <v>1</v>
      </c>
      <c r="L1235" s="32"/>
      <c r="M1235" s="139" t="s">
        <v>1</v>
      </c>
      <c r="N1235" s="140" t="s">
        <v>42</v>
      </c>
      <c r="P1235" s="141">
        <f t="shared" si="51"/>
        <v>0</v>
      </c>
      <c r="Q1235" s="141">
        <v>2.4000000000000001E-4</v>
      </c>
      <c r="R1235" s="141">
        <f t="shared" si="52"/>
        <v>4.8000000000000001E-4</v>
      </c>
      <c r="S1235" s="141">
        <v>0</v>
      </c>
      <c r="T1235" s="142">
        <f t="shared" si="53"/>
        <v>0</v>
      </c>
      <c r="AR1235" s="143" t="s">
        <v>129</v>
      </c>
      <c r="AT1235" s="143" t="s">
        <v>178</v>
      </c>
      <c r="AU1235" s="143" t="s">
        <v>87</v>
      </c>
      <c r="AY1235" s="17" t="s">
        <v>175</v>
      </c>
      <c r="BE1235" s="144">
        <f t="shared" si="54"/>
        <v>0</v>
      </c>
      <c r="BF1235" s="144">
        <f t="shared" si="55"/>
        <v>0</v>
      </c>
      <c r="BG1235" s="144">
        <f t="shared" si="56"/>
        <v>0</v>
      </c>
      <c r="BH1235" s="144">
        <f t="shared" si="57"/>
        <v>0</v>
      </c>
      <c r="BI1235" s="144">
        <f t="shared" si="58"/>
        <v>0</v>
      </c>
      <c r="BJ1235" s="17" t="s">
        <v>85</v>
      </c>
      <c r="BK1235" s="144">
        <f t="shared" si="59"/>
        <v>0</v>
      </c>
      <c r="BL1235" s="17" t="s">
        <v>129</v>
      </c>
      <c r="BM1235" s="143" t="s">
        <v>1994</v>
      </c>
    </row>
    <row r="1236" spans="2:65" s="1" customFormat="1" ht="24.2" customHeight="1">
      <c r="B1236" s="32"/>
      <c r="C1236" s="132" t="s">
        <v>1995</v>
      </c>
      <c r="D1236" s="132" t="s">
        <v>178</v>
      </c>
      <c r="E1236" s="133" t="s">
        <v>1996</v>
      </c>
      <c r="F1236" s="134" t="s">
        <v>1997</v>
      </c>
      <c r="G1236" s="135" t="s">
        <v>219</v>
      </c>
      <c r="H1236" s="136">
        <v>4</v>
      </c>
      <c r="I1236" s="137"/>
      <c r="J1236" s="138">
        <f t="shared" si="50"/>
        <v>0</v>
      </c>
      <c r="K1236" s="134" t="s">
        <v>1</v>
      </c>
      <c r="L1236" s="32"/>
      <c r="M1236" s="139" t="s">
        <v>1</v>
      </c>
      <c r="N1236" s="140" t="s">
        <v>42</v>
      </c>
      <c r="P1236" s="141">
        <f t="shared" si="51"/>
        <v>0</v>
      </c>
      <c r="Q1236" s="141">
        <v>2.4000000000000001E-4</v>
      </c>
      <c r="R1236" s="141">
        <f t="shared" si="52"/>
        <v>9.6000000000000002E-4</v>
      </c>
      <c r="S1236" s="141">
        <v>0</v>
      </c>
      <c r="T1236" s="142">
        <f t="shared" si="53"/>
        <v>0</v>
      </c>
      <c r="AR1236" s="143" t="s">
        <v>129</v>
      </c>
      <c r="AT1236" s="143" t="s">
        <v>178</v>
      </c>
      <c r="AU1236" s="143" t="s">
        <v>87</v>
      </c>
      <c r="AY1236" s="17" t="s">
        <v>175</v>
      </c>
      <c r="BE1236" s="144">
        <f t="shared" si="54"/>
        <v>0</v>
      </c>
      <c r="BF1236" s="144">
        <f t="shared" si="55"/>
        <v>0</v>
      </c>
      <c r="BG1236" s="144">
        <f t="shared" si="56"/>
        <v>0</v>
      </c>
      <c r="BH1236" s="144">
        <f t="shared" si="57"/>
        <v>0</v>
      </c>
      <c r="BI1236" s="144">
        <f t="shared" si="58"/>
        <v>0</v>
      </c>
      <c r="BJ1236" s="17" t="s">
        <v>85</v>
      </c>
      <c r="BK1236" s="144">
        <f t="shared" si="59"/>
        <v>0</v>
      </c>
      <c r="BL1236" s="17" t="s">
        <v>129</v>
      </c>
      <c r="BM1236" s="143" t="s">
        <v>1998</v>
      </c>
    </row>
    <row r="1237" spans="2:65" s="1" customFormat="1" ht="37.9" customHeight="1">
      <c r="B1237" s="32"/>
      <c r="C1237" s="132" t="s">
        <v>1999</v>
      </c>
      <c r="D1237" s="132" t="s">
        <v>178</v>
      </c>
      <c r="E1237" s="133" t="s">
        <v>2000</v>
      </c>
      <c r="F1237" s="134" t="s">
        <v>2001</v>
      </c>
      <c r="G1237" s="135" t="s">
        <v>219</v>
      </c>
      <c r="H1237" s="136">
        <v>3</v>
      </c>
      <c r="I1237" s="137"/>
      <c r="J1237" s="138">
        <f t="shared" si="50"/>
        <v>0</v>
      </c>
      <c r="K1237" s="134" t="s">
        <v>1</v>
      </c>
      <c r="L1237" s="32"/>
      <c r="M1237" s="139" t="s">
        <v>1</v>
      </c>
      <c r="N1237" s="140" t="s">
        <v>42</v>
      </c>
      <c r="P1237" s="141">
        <f t="shared" si="51"/>
        <v>0</v>
      </c>
      <c r="Q1237" s="141">
        <v>2.4000000000000001E-4</v>
      </c>
      <c r="R1237" s="141">
        <f t="shared" si="52"/>
        <v>7.2000000000000005E-4</v>
      </c>
      <c r="S1237" s="141">
        <v>0</v>
      </c>
      <c r="T1237" s="142">
        <f t="shared" si="53"/>
        <v>0</v>
      </c>
      <c r="AR1237" s="143" t="s">
        <v>129</v>
      </c>
      <c r="AT1237" s="143" t="s">
        <v>178</v>
      </c>
      <c r="AU1237" s="143" t="s">
        <v>87</v>
      </c>
      <c r="AY1237" s="17" t="s">
        <v>175</v>
      </c>
      <c r="BE1237" s="144">
        <f t="shared" si="54"/>
        <v>0</v>
      </c>
      <c r="BF1237" s="144">
        <f t="shared" si="55"/>
        <v>0</v>
      </c>
      <c r="BG1237" s="144">
        <f t="shared" si="56"/>
        <v>0</v>
      </c>
      <c r="BH1237" s="144">
        <f t="shared" si="57"/>
        <v>0</v>
      </c>
      <c r="BI1237" s="144">
        <f t="shared" si="58"/>
        <v>0</v>
      </c>
      <c r="BJ1237" s="17" t="s">
        <v>85</v>
      </c>
      <c r="BK1237" s="144">
        <f t="shared" si="59"/>
        <v>0</v>
      </c>
      <c r="BL1237" s="17" t="s">
        <v>129</v>
      </c>
      <c r="BM1237" s="143" t="s">
        <v>2002</v>
      </c>
    </row>
    <row r="1238" spans="2:65" s="1" customFormat="1" ht="33" customHeight="1">
      <c r="B1238" s="32"/>
      <c r="C1238" s="132" t="s">
        <v>2003</v>
      </c>
      <c r="D1238" s="132" t="s">
        <v>178</v>
      </c>
      <c r="E1238" s="133" t="s">
        <v>2004</v>
      </c>
      <c r="F1238" s="134" t="s">
        <v>2005</v>
      </c>
      <c r="G1238" s="135" t="s">
        <v>219</v>
      </c>
      <c r="H1238" s="136">
        <v>1</v>
      </c>
      <c r="I1238" s="137"/>
      <c r="J1238" s="138">
        <f t="shared" si="50"/>
        <v>0</v>
      </c>
      <c r="K1238" s="134" t="s">
        <v>1</v>
      </c>
      <c r="L1238" s="32"/>
      <c r="M1238" s="139" t="s">
        <v>1</v>
      </c>
      <c r="N1238" s="140" t="s">
        <v>42</v>
      </c>
      <c r="P1238" s="141">
        <f t="shared" si="51"/>
        <v>0</v>
      </c>
      <c r="Q1238" s="141">
        <v>2.4000000000000001E-4</v>
      </c>
      <c r="R1238" s="141">
        <f t="shared" si="52"/>
        <v>2.4000000000000001E-4</v>
      </c>
      <c r="S1238" s="141">
        <v>0</v>
      </c>
      <c r="T1238" s="142">
        <f t="shared" si="53"/>
        <v>0</v>
      </c>
      <c r="AR1238" s="143" t="s">
        <v>129</v>
      </c>
      <c r="AT1238" s="143" t="s">
        <v>178</v>
      </c>
      <c r="AU1238" s="143" t="s">
        <v>87</v>
      </c>
      <c r="AY1238" s="17" t="s">
        <v>175</v>
      </c>
      <c r="BE1238" s="144">
        <f t="shared" si="54"/>
        <v>0</v>
      </c>
      <c r="BF1238" s="144">
        <f t="shared" si="55"/>
        <v>0</v>
      </c>
      <c r="BG1238" s="144">
        <f t="shared" si="56"/>
        <v>0</v>
      </c>
      <c r="BH1238" s="144">
        <f t="shared" si="57"/>
        <v>0</v>
      </c>
      <c r="BI1238" s="144">
        <f t="shared" si="58"/>
        <v>0</v>
      </c>
      <c r="BJ1238" s="17" t="s">
        <v>85</v>
      </c>
      <c r="BK1238" s="144">
        <f t="shared" si="59"/>
        <v>0</v>
      </c>
      <c r="BL1238" s="17" t="s">
        <v>129</v>
      </c>
      <c r="BM1238" s="143" t="s">
        <v>2006</v>
      </c>
    </row>
    <row r="1239" spans="2:65" s="1" customFormat="1" ht="33" customHeight="1">
      <c r="B1239" s="32"/>
      <c r="C1239" s="132" t="s">
        <v>2007</v>
      </c>
      <c r="D1239" s="132" t="s">
        <v>178</v>
      </c>
      <c r="E1239" s="133" t="s">
        <v>2008</v>
      </c>
      <c r="F1239" s="134" t="s">
        <v>2009</v>
      </c>
      <c r="G1239" s="135" t="s">
        <v>219</v>
      </c>
      <c r="H1239" s="136">
        <v>1</v>
      </c>
      <c r="I1239" s="137"/>
      <c r="J1239" s="138">
        <f t="shared" si="50"/>
        <v>0</v>
      </c>
      <c r="K1239" s="134" t="s">
        <v>1</v>
      </c>
      <c r="L1239" s="32"/>
      <c r="M1239" s="139" t="s">
        <v>1</v>
      </c>
      <c r="N1239" s="140" t="s">
        <v>42</v>
      </c>
      <c r="P1239" s="141">
        <f t="shared" si="51"/>
        <v>0</v>
      </c>
      <c r="Q1239" s="141">
        <v>2.4000000000000001E-4</v>
      </c>
      <c r="R1239" s="141">
        <f t="shared" si="52"/>
        <v>2.4000000000000001E-4</v>
      </c>
      <c r="S1239" s="141">
        <v>0</v>
      </c>
      <c r="T1239" s="142">
        <f t="shared" si="53"/>
        <v>0</v>
      </c>
      <c r="AR1239" s="143" t="s">
        <v>129</v>
      </c>
      <c r="AT1239" s="143" t="s">
        <v>178</v>
      </c>
      <c r="AU1239" s="143" t="s">
        <v>87</v>
      </c>
      <c r="AY1239" s="17" t="s">
        <v>175</v>
      </c>
      <c r="BE1239" s="144">
        <f t="shared" si="54"/>
        <v>0</v>
      </c>
      <c r="BF1239" s="144">
        <f t="shared" si="55"/>
        <v>0</v>
      </c>
      <c r="BG1239" s="144">
        <f t="shared" si="56"/>
        <v>0</v>
      </c>
      <c r="BH1239" s="144">
        <f t="shared" si="57"/>
        <v>0</v>
      </c>
      <c r="BI1239" s="144">
        <f t="shared" si="58"/>
        <v>0</v>
      </c>
      <c r="BJ1239" s="17" t="s">
        <v>85</v>
      </c>
      <c r="BK1239" s="144">
        <f t="shared" si="59"/>
        <v>0</v>
      </c>
      <c r="BL1239" s="17" t="s">
        <v>129</v>
      </c>
      <c r="BM1239" s="143" t="s">
        <v>2010</v>
      </c>
    </row>
    <row r="1240" spans="2:65" s="1" customFormat="1" ht="33" customHeight="1">
      <c r="B1240" s="32"/>
      <c r="C1240" s="132" t="s">
        <v>2011</v>
      </c>
      <c r="D1240" s="132" t="s">
        <v>178</v>
      </c>
      <c r="E1240" s="133" t="s">
        <v>2012</v>
      </c>
      <c r="F1240" s="134" t="s">
        <v>2013</v>
      </c>
      <c r="G1240" s="135" t="s">
        <v>219</v>
      </c>
      <c r="H1240" s="136">
        <v>1</v>
      </c>
      <c r="I1240" s="137"/>
      <c r="J1240" s="138">
        <f t="shared" si="50"/>
        <v>0</v>
      </c>
      <c r="K1240" s="134" t="s">
        <v>1</v>
      </c>
      <c r="L1240" s="32"/>
      <c r="M1240" s="139" t="s">
        <v>1</v>
      </c>
      <c r="N1240" s="140" t="s">
        <v>42</v>
      </c>
      <c r="P1240" s="141">
        <f t="shared" si="51"/>
        <v>0</v>
      </c>
      <c r="Q1240" s="141">
        <v>2.4000000000000001E-4</v>
      </c>
      <c r="R1240" s="141">
        <f t="shared" si="52"/>
        <v>2.4000000000000001E-4</v>
      </c>
      <c r="S1240" s="141">
        <v>0</v>
      </c>
      <c r="T1240" s="142">
        <f t="shared" si="53"/>
        <v>0</v>
      </c>
      <c r="AR1240" s="143" t="s">
        <v>129</v>
      </c>
      <c r="AT1240" s="143" t="s">
        <v>178</v>
      </c>
      <c r="AU1240" s="143" t="s">
        <v>87</v>
      </c>
      <c r="AY1240" s="17" t="s">
        <v>175</v>
      </c>
      <c r="BE1240" s="144">
        <f t="shared" si="54"/>
        <v>0</v>
      </c>
      <c r="BF1240" s="144">
        <f t="shared" si="55"/>
        <v>0</v>
      </c>
      <c r="BG1240" s="144">
        <f t="shared" si="56"/>
        <v>0</v>
      </c>
      <c r="BH1240" s="144">
        <f t="shared" si="57"/>
        <v>0</v>
      </c>
      <c r="BI1240" s="144">
        <f t="shared" si="58"/>
        <v>0</v>
      </c>
      <c r="BJ1240" s="17" t="s">
        <v>85</v>
      </c>
      <c r="BK1240" s="144">
        <f t="shared" si="59"/>
        <v>0</v>
      </c>
      <c r="BL1240" s="17" t="s">
        <v>129</v>
      </c>
      <c r="BM1240" s="143" t="s">
        <v>2014</v>
      </c>
    </row>
    <row r="1241" spans="2:65" s="1" customFormat="1" ht="33" customHeight="1">
      <c r="B1241" s="32"/>
      <c r="C1241" s="132" t="s">
        <v>2015</v>
      </c>
      <c r="D1241" s="132" t="s">
        <v>178</v>
      </c>
      <c r="E1241" s="133" t="s">
        <v>2016</v>
      </c>
      <c r="F1241" s="134" t="s">
        <v>2017</v>
      </c>
      <c r="G1241" s="135" t="s">
        <v>219</v>
      </c>
      <c r="H1241" s="136">
        <v>1</v>
      </c>
      <c r="I1241" s="137"/>
      <c r="J1241" s="138">
        <f t="shared" si="50"/>
        <v>0</v>
      </c>
      <c r="K1241" s="134" t="s">
        <v>1</v>
      </c>
      <c r="L1241" s="32"/>
      <c r="M1241" s="139" t="s">
        <v>1</v>
      </c>
      <c r="N1241" s="140" t="s">
        <v>42</v>
      </c>
      <c r="P1241" s="141">
        <f t="shared" si="51"/>
        <v>0</v>
      </c>
      <c r="Q1241" s="141">
        <v>2.4000000000000001E-4</v>
      </c>
      <c r="R1241" s="141">
        <f t="shared" si="52"/>
        <v>2.4000000000000001E-4</v>
      </c>
      <c r="S1241" s="141">
        <v>0</v>
      </c>
      <c r="T1241" s="142">
        <f t="shared" si="53"/>
        <v>0</v>
      </c>
      <c r="AR1241" s="143" t="s">
        <v>129</v>
      </c>
      <c r="AT1241" s="143" t="s">
        <v>178</v>
      </c>
      <c r="AU1241" s="143" t="s">
        <v>87</v>
      </c>
      <c r="AY1241" s="17" t="s">
        <v>175</v>
      </c>
      <c r="BE1241" s="144">
        <f t="shared" si="54"/>
        <v>0</v>
      </c>
      <c r="BF1241" s="144">
        <f t="shared" si="55"/>
        <v>0</v>
      </c>
      <c r="BG1241" s="144">
        <f t="shared" si="56"/>
        <v>0</v>
      </c>
      <c r="BH1241" s="144">
        <f t="shared" si="57"/>
        <v>0</v>
      </c>
      <c r="BI1241" s="144">
        <f t="shared" si="58"/>
        <v>0</v>
      </c>
      <c r="BJ1241" s="17" t="s">
        <v>85</v>
      </c>
      <c r="BK1241" s="144">
        <f t="shared" si="59"/>
        <v>0</v>
      </c>
      <c r="BL1241" s="17" t="s">
        <v>129</v>
      </c>
      <c r="BM1241" s="143" t="s">
        <v>2018</v>
      </c>
    </row>
    <row r="1242" spans="2:65" s="1" customFormat="1" ht="37.9" customHeight="1">
      <c r="B1242" s="32"/>
      <c r="C1242" s="132" t="s">
        <v>2019</v>
      </c>
      <c r="D1242" s="132" t="s">
        <v>178</v>
      </c>
      <c r="E1242" s="133" t="s">
        <v>2020</v>
      </c>
      <c r="F1242" s="134" t="s">
        <v>2021</v>
      </c>
      <c r="G1242" s="135" t="s">
        <v>219</v>
      </c>
      <c r="H1242" s="136">
        <v>1</v>
      </c>
      <c r="I1242" s="137"/>
      <c r="J1242" s="138">
        <f t="shared" si="50"/>
        <v>0</v>
      </c>
      <c r="K1242" s="134" t="s">
        <v>1</v>
      </c>
      <c r="L1242" s="32"/>
      <c r="M1242" s="139" t="s">
        <v>1</v>
      </c>
      <c r="N1242" s="140" t="s">
        <v>42</v>
      </c>
      <c r="P1242" s="141">
        <f t="shared" si="51"/>
        <v>0</v>
      </c>
      <c r="Q1242" s="141">
        <v>2.4000000000000001E-4</v>
      </c>
      <c r="R1242" s="141">
        <f t="shared" si="52"/>
        <v>2.4000000000000001E-4</v>
      </c>
      <c r="S1242" s="141">
        <v>0</v>
      </c>
      <c r="T1242" s="142">
        <f t="shared" si="53"/>
        <v>0</v>
      </c>
      <c r="AR1242" s="143" t="s">
        <v>129</v>
      </c>
      <c r="AT1242" s="143" t="s">
        <v>178</v>
      </c>
      <c r="AU1242" s="143" t="s">
        <v>87</v>
      </c>
      <c r="AY1242" s="17" t="s">
        <v>175</v>
      </c>
      <c r="BE1242" s="144">
        <f t="shared" si="54"/>
        <v>0</v>
      </c>
      <c r="BF1242" s="144">
        <f t="shared" si="55"/>
        <v>0</v>
      </c>
      <c r="BG1242" s="144">
        <f t="shared" si="56"/>
        <v>0</v>
      </c>
      <c r="BH1242" s="144">
        <f t="shared" si="57"/>
        <v>0</v>
      </c>
      <c r="BI1242" s="144">
        <f t="shared" si="58"/>
        <v>0</v>
      </c>
      <c r="BJ1242" s="17" t="s">
        <v>85</v>
      </c>
      <c r="BK1242" s="144">
        <f t="shared" si="59"/>
        <v>0</v>
      </c>
      <c r="BL1242" s="17" t="s">
        <v>129</v>
      </c>
      <c r="BM1242" s="143" t="s">
        <v>2022</v>
      </c>
    </row>
    <row r="1243" spans="2:65" s="1" customFormat="1" ht="24.2" customHeight="1">
      <c r="B1243" s="32"/>
      <c r="C1243" s="132" t="s">
        <v>2023</v>
      </c>
      <c r="D1243" s="132" t="s">
        <v>178</v>
      </c>
      <c r="E1243" s="133" t="s">
        <v>2024</v>
      </c>
      <c r="F1243" s="134" t="s">
        <v>2025</v>
      </c>
      <c r="G1243" s="135" t="s">
        <v>219</v>
      </c>
      <c r="H1243" s="136">
        <v>2</v>
      </c>
      <c r="I1243" s="137"/>
      <c r="J1243" s="138">
        <f t="shared" si="50"/>
        <v>0</v>
      </c>
      <c r="K1243" s="134" t="s">
        <v>1</v>
      </c>
      <c r="L1243" s="32"/>
      <c r="M1243" s="139" t="s">
        <v>1</v>
      </c>
      <c r="N1243" s="140" t="s">
        <v>42</v>
      </c>
      <c r="P1243" s="141">
        <f t="shared" si="51"/>
        <v>0</v>
      </c>
      <c r="Q1243" s="141">
        <v>2.4000000000000001E-4</v>
      </c>
      <c r="R1243" s="141">
        <f t="shared" si="52"/>
        <v>4.8000000000000001E-4</v>
      </c>
      <c r="S1243" s="141">
        <v>0</v>
      </c>
      <c r="T1243" s="142">
        <f t="shared" si="53"/>
        <v>0</v>
      </c>
      <c r="AR1243" s="143" t="s">
        <v>129</v>
      </c>
      <c r="AT1243" s="143" t="s">
        <v>178</v>
      </c>
      <c r="AU1243" s="143" t="s">
        <v>87</v>
      </c>
      <c r="AY1243" s="17" t="s">
        <v>175</v>
      </c>
      <c r="BE1243" s="144">
        <f t="shared" si="54"/>
        <v>0</v>
      </c>
      <c r="BF1243" s="144">
        <f t="shared" si="55"/>
        <v>0</v>
      </c>
      <c r="BG1243" s="144">
        <f t="shared" si="56"/>
        <v>0</v>
      </c>
      <c r="BH1243" s="144">
        <f t="shared" si="57"/>
        <v>0</v>
      </c>
      <c r="BI1243" s="144">
        <f t="shared" si="58"/>
        <v>0</v>
      </c>
      <c r="BJ1243" s="17" t="s">
        <v>85</v>
      </c>
      <c r="BK1243" s="144">
        <f t="shared" si="59"/>
        <v>0</v>
      </c>
      <c r="BL1243" s="17" t="s">
        <v>129</v>
      </c>
      <c r="BM1243" s="143" t="s">
        <v>2026</v>
      </c>
    </row>
    <row r="1244" spans="2:65" s="1" customFormat="1" ht="24.2" customHeight="1">
      <c r="B1244" s="32"/>
      <c r="C1244" s="132" t="s">
        <v>2027</v>
      </c>
      <c r="D1244" s="132" t="s">
        <v>178</v>
      </c>
      <c r="E1244" s="133" t="s">
        <v>2028</v>
      </c>
      <c r="F1244" s="134" t="s">
        <v>2029</v>
      </c>
      <c r="G1244" s="135" t="s">
        <v>219</v>
      </c>
      <c r="H1244" s="136">
        <v>1</v>
      </c>
      <c r="I1244" s="137"/>
      <c r="J1244" s="138">
        <f t="shared" si="50"/>
        <v>0</v>
      </c>
      <c r="K1244" s="134" t="s">
        <v>1</v>
      </c>
      <c r="L1244" s="32"/>
      <c r="M1244" s="139" t="s">
        <v>1</v>
      </c>
      <c r="N1244" s="140" t="s">
        <v>42</v>
      </c>
      <c r="P1244" s="141">
        <f t="shared" si="51"/>
        <v>0</v>
      </c>
      <c r="Q1244" s="141">
        <v>2.4000000000000001E-4</v>
      </c>
      <c r="R1244" s="141">
        <f t="shared" si="52"/>
        <v>2.4000000000000001E-4</v>
      </c>
      <c r="S1244" s="141">
        <v>0</v>
      </c>
      <c r="T1244" s="142">
        <f t="shared" si="53"/>
        <v>0</v>
      </c>
      <c r="AR1244" s="143" t="s">
        <v>129</v>
      </c>
      <c r="AT1244" s="143" t="s">
        <v>178</v>
      </c>
      <c r="AU1244" s="143" t="s">
        <v>87</v>
      </c>
      <c r="AY1244" s="17" t="s">
        <v>175</v>
      </c>
      <c r="BE1244" s="144">
        <f t="shared" si="54"/>
        <v>0</v>
      </c>
      <c r="BF1244" s="144">
        <f t="shared" si="55"/>
        <v>0</v>
      </c>
      <c r="BG1244" s="144">
        <f t="shared" si="56"/>
        <v>0</v>
      </c>
      <c r="BH1244" s="144">
        <f t="shared" si="57"/>
        <v>0</v>
      </c>
      <c r="BI1244" s="144">
        <f t="shared" si="58"/>
        <v>0</v>
      </c>
      <c r="BJ1244" s="17" t="s">
        <v>85</v>
      </c>
      <c r="BK1244" s="144">
        <f t="shared" si="59"/>
        <v>0</v>
      </c>
      <c r="BL1244" s="17" t="s">
        <v>129</v>
      </c>
      <c r="BM1244" s="143" t="s">
        <v>2030</v>
      </c>
    </row>
    <row r="1245" spans="2:65" s="1" customFormat="1" ht="33" customHeight="1">
      <c r="B1245" s="32"/>
      <c r="C1245" s="132" t="s">
        <v>2031</v>
      </c>
      <c r="D1245" s="132" t="s">
        <v>178</v>
      </c>
      <c r="E1245" s="133" t="s">
        <v>2032</v>
      </c>
      <c r="F1245" s="134" t="s">
        <v>2033</v>
      </c>
      <c r="G1245" s="135" t="s">
        <v>219</v>
      </c>
      <c r="H1245" s="136">
        <v>1</v>
      </c>
      <c r="I1245" s="137"/>
      <c r="J1245" s="138">
        <f t="shared" si="50"/>
        <v>0</v>
      </c>
      <c r="K1245" s="134" t="s">
        <v>1</v>
      </c>
      <c r="L1245" s="32"/>
      <c r="M1245" s="139" t="s">
        <v>1</v>
      </c>
      <c r="N1245" s="140" t="s">
        <v>42</v>
      </c>
      <c r="P1245" s="141">
        <f t="shared" si="51"/>
        <v>0</v>
      </c>
      <c r="Q1245" s="141">
        <v>2.4000000000000001E-4</v>
      </c>
      <c r="R1245" s="141">
        <f t="shared" si="52"/>
        <v>2.4000000000000001E-4</v>
      </c>
      <c r="S1245" s="141">
        <v>0</v>
      </c>
      <c r="T1245" s="142">
        <f t="shared" si="53"/>
        <v>0</v>
      </c>
      <c r="AR1245" s="143" t="s">
        <v>129</v>
      </c>
      <c r="AT1245" s="143" t="s">
        <v>178</v>
      </c>
      <c r="AU1245" s="143" t="s">
        <v>87</v>
      </c>
      <c r="AY1245" s="17" t="s">
        <v>175</v>
      </c>
      <c r="BE1245" s="144">
        <f t="shared" si="54"/>
        <v>0</v>
      </c>
      <c r="BF1245" s="144">
        <f t="shared" si="55"/>
        <v>0</v>
      </c>
      <c r="BG1245" s="144">
        <f t="shared" si="56"/>
        <v>0</v>
      </c>
      <c r="BH1245" s="144">
        <f t="shared" si="57"/>
        <v>0</v>
      </c>
      <c r="BI1245" s="144">
        <f t="shared" si="58"/>
        <v>0</v>
      </c>
      <c r="BJ1245" s="17" t="s">
        <v>85</v>
      </c>
      <c r="BK1245" s="144">
        <f t="shared" si="59"/>
        <v>0</v>
      </c>
      <c r="BL1245" s="17" t="s">
        <v>129</v>
      </c>
      <c r="BM1245" s="143" t="s">
        <v>2034</v>
      </c>
    </row>
    <row r="1246" spans="2:65" s="1" customFormat="1" ht="33" customHeight="1">
      <c r="B1246" s="32"/>
      <c r="C1246" s="132" t="s">
        <v>2035</v>
      </c>
      <c r="D1246" s="132" t="s">
        <v>178</v>
      </c>
      <c r="E1246" s="133" t="s">
        <v>2036</v>
      </c>
      <c r="F1246" s="134" t="s">
        <v>2037</v>
      </c>
      <c r="G1246" s="135" t="s">
        <v>219</v>
      </c>
      <c r="H1246" s="136">
        <v>1</v>
      </c>
      <c r="I1246" s="137"/>
      <c r="J1246" s="138">
        <f t="shared" si="50"/>
        <v>0</v>
      </c>
      <c r="K1246" s="134" t="s">
        <v>1</v>
      </c>
      <c r="L1246" s="32"/>
      <c r="M1246" s="139" t="s">
        <v>1</v>
      </c>
      <c r="N1246" s="140" t="s">
        <v>42</v>
      </c>
      <c r="P1246" s="141">
        <f t="shared" si="51"/>
        <v>0</v>
      </c>
      <c r="Q1246" s="141">
        <v>2.4000000000000001E-4</v>
      </c>
      <c r="R1246" s="141">
        <f t="shared" si="52"/>
        <v>2.4000000000000001E-4</v>
      </c>
      <c r="S1246" s="141">
        <v>0</v>
      </c>
      <c r="T1246" s="142">
        <f t="shared" si="53"/>
        <v>0</v>
      </c>
      <c r="AR1246" s="143" t="s">
        <v>129</v>
      </c>
      <c r="AT1246" s="143" t="s">
        <v>178</v>
      </c>
      <c r="AU1246" s="143" t="s">
        <v>87</v>
      </c>
      <c r="AY1246" s="17" t="s">
        <v>175</v>
      </c>
      <c r="BE1246" s="144">
        <f t="shared" si="54"/>
        <v>0</v>
      </c>
      <c r="BF1246" s="144">
        <f t="shared" si="55"/>
        <v>0</v>
      </c>
      <c r="BG1246" s="144">
        <f t="shared" si="56"/>
        <v>0</v>
      </c>
      <c r="BH1246" s="144">
        <f t="shared" si="57"/>
        <v>0</v>
      </c>
      <c r="BI1246" s="144">
        <f t="shared" si="58"/>
        <v>0</v>
      </c>
      <c r="BJ1246" s="17" t="s">
        <v>85</v>
      </c>
      <c r="BK1246" s="144">
        <f t="shared" si="59"/>
        <v>0</v>
      </c>
      <c r="BL1246" s="17" t="s">
        <v>129</v>
      </c>
      <c r="BM1246" s="143" t="s">
        <v>2038</v>
      </c>
    </row>
    <row r="1247" spans="2:65" s="1" customFormat="1" ht="37.9" customHeight="1">
      <c r="B1247" s="32"/>
      <c r="C1247" s="132" t="s">
        <v>2039</v>
      </c>
      <c r="D1247" s="132" t="s">
        <v>178</v>
      </c>
      <c r="E1247" s="133" t="s">
        <v>2040</v>
      </c>
      <c r="F1247" s="134" t="s">
        <v>2041</v>
      </c>
      <c r="G1247" s="135" t="s">
        <v>219</v>
      </c>
      <c r="H1247" s="136">
        <v>1</v>
      </c>
      <c r="I1247" s="137"/>
      <c r="J1247" s="138">
        <f t="shared" si="50"/>
        <v>0</v>
      </c>
      <c r="K1247" s="134" t="s">
        <v>1</v>
      </c>
      <c r="L1247" s="32"/>
      <c r="M1247" s="139" t="s">
        <v>1</v>
      </c>
      <c r="N1247" s="140" t="s">
        <v>42</v>
      </c>
      <c r="P1247" s="141">
        <f t="shared" si="51"/>
        <v>0</v>
      </c>
      <c r="Q1247" s="141">
        <v>2.4000000000000001E-4</v>
      </c>
      <c r="R1247" s="141">
        <f t="shared" si="52"/>
        <v>2.4000000000000001E-4</v>
      </c>
      <c r="S1247" s="141">
        <v>0</v>
      </c>
      <c r="T1247" s="142">
        <f t="shared" si="53"/>
        <v>0</v>
      </c>
      <c r="AR1247" s="143" t="s">
        <v>129</v>
      </c>
      <c r="AT1247" s="143" t="s">
        <v>178</v>
      </c>
      <c r="AU1247" s="143" t="s">
        <v>87</v>
      </c>
      <c r="AY1247" s="17" t="s">
        <v>175</v>
      </c>
      <c r="BE1247" s="144">
        <f t="shared" si="54"/>
        <v>0</v>
      </c>
      <c r="BF1247" s="144">
        <f t="shared" si="55"/>
        <v>0</v>
      </c>
      <c r="BG1247" s="144">
        <f t="shared" si="56"/>
        <v>0</v>
      </c>
      <c r="BH1247" s="144">
        <f t="shared" si="57"/>
        <v>0</v>
      </c>
      <c r="BI1247" s="144">
        <f t="shared" si="58"/>
        <v>0</v>
      </c>
      <c r="BJ1247" s="17" t="s">
        <v>85</v>
      </c>
      <c r="BK1247" s="144">
        <f t="shared" si="59"/>
        <v>0</v>
      </c>
      <c r="BL1247" s="17" t="s">
        <v>129</v>
      </c>
      <c r="BM1247" s="143" t="s">
        <v>2042</v>
      </c>
    </row>
    <row r="1248" spans="2:65" s="1" customFormat="1" ht="37.9" customHeight="1">
      <c r="B1248" s="32"/>
      <c r="C1248" s="132" t="s">
        <v>2043</v>
      </c>
      <c r="D1248" s="132" t="s">
        <v>178</v>
      </c>
      <c r="E1248" s="133" t="s">
        <v>2044</v>
      </c>
      <c r="F1248" s="134" t="s">
        <v>2045</v>
      </c>
      <c r="G1248" s="135" t="s">
        <v>219</v>
      </c>
      <c r="H1248" s="136">
        <v>1</v>
      </c>
      <c r="I1248" s="137"/>
      <c r="J1248" s="138">
        <f t="shared" si="50"/>
        <v>0</v>
      </c>
      <c r="K1248" s="134" t="s">
        <v>1</v>
      </c>
      <c r="L1248" s="32"/>
      <c r="M1248" s="139" t="s">
        <v>1</v>
      </c>
      <c r="N1248" s="140" t="s">
        <v>42</v>
      </c>
      <c r="P1248" s="141">
        <f t="shared" si="51"/>
        <v>0</v>
      </c>
      <c r="Q1248" s="141">
        <v>2.4000000000000001E-4</v>
      </c>
      <c r="R1248" s="141">
        <f t="shared" si="52"/>
        <v>2.4000000000000001E-4</v>
      </c>
      <c r="S1248" s="141">
        <v>0</v>
      </c>
      <c r="T1248" s="142">
        <f t="shared" si="53"/>
        <v>0</v>
      </c>
      <c r="AR1248" s="143" t="s">
        <v>129</v>
      </c>
      <c r="AT1248" s="143" t="s">
        <v>178</v>
      </c>
      <c r="AU1248" s="143" t="s">
        <v>87</v>
      </c>
      <c r="AY1248" s="17" t="s">
        <v>175</v>
      </c>
      <c r="BE1248" s="144">
        <f t="shared" si="54"/>
        <v>0</v>
      </c>
      <c r="BF1248" s="144">
        <f t="shared" si="55"/>
        <v>0</v>
      </c>
      <c r="BG1248" s="144">
        <f t="shared" si="56"/>
        <v>0</v>
      </c>
      <c r="BH1248" s="144">
        <f t="shared" si="57"/>
        <v>0</v>
      </c>
      <c r="BI1248" s="144">
        <f t="shared" si="58"/>
        <v>0</v>
      </c>
      <c r="BJ1248" s="17" t="s">
        <v>85</v>
      </c>
      <c r="BK1248" s="144">
        <f t="shared" si="59"/>
        <v>0</v>
      </c>
      <c r="BL1248" s="17" t="s">
        <v>129</v>
      </c>
      <c r="BM1248" s="143" t="s">
        <v>2046</v>
      </c>
    </row>
    <row r="1249" spans="2:65" s="1" customFormat="1" ht="37.9" customHeight="1">
      <c r="B1249" s="32"/>
      <c r="C1249" s="132" t="s">
        <v>2047</v>
      </c>
      <c r="D1249" s="132" t="s">
        <v>178</v>
      </c>
      <c r="E1249" s="133" t="s">
        <v>2048</v>
      </c>
      <c r="F1249" s="134" t="s">
        <v>2049</v>
      </c>
      <c r="G1249" s="135" t="s">
        <v>219</v>
      </c>
      <c r="H1249" s="136">
        <v>4</v>
      </c>
      <c r="I1249" s="137"/>
      <c r="J1249" s="138">
        <f t="shared" si="50"/>
        <v>0</v>
      </c>
      <c r="K1249" s="134" t="s">
        <v>1</v>
      </c>
      <c r="L1249" s="32"/>
      <c r="M1249" s="139" t="s">
        <v>1</v>
      </c>
      <c r="N1249" s="140" t="s">
        <v>42</v>
      </c>
      <c r="P1249" s="141">
        <f t="shared" si="51"/>
        <v>0</v>
      </c>
      <c r="Q1249" s="141">
        <v>2.4000000000000001E-4</v>
      </c>
      <c r="R1249" s="141">
        <f t="shared" si="52"/>
        <v>9.6000000000000002E-4</v>
      </c>
      <c r="S1249" s="141">
        <v>0</v>
      </c>
      <c r="T1249" s="142">
        <f t="shared" si="53"/>
        <v>0</v>
      </c>
      <c r="AR1249" s="143" t="s">
        <v>129</v>
      </c>
      <c r="AT1249" s="143" t="s">
        <v>178</v>
      </c>
      <c r="AU1249" s="143" t="s">
        <v>87</v>
      </c>
      <c r="AY1249" s="17" t="s">
        <v>175</v>
      </c>
      <c r="BE1249" s="144">
        <f t="shared" si="54"/>
        <v>0</v>
      </c>
      <c r="BF1249" s="144">
        <f t="shared" si="55"/>
        <v>0</v>
      </c>
      <c r="BG1249" s="144">
        <f t="shared" si="56"/>
        <v>0</v>
      </c>
      <c r="BH1249" s="144">
        <f t="shared" si="57"/>
        <v>0</v>
      </c>
      <c r="BI1249" s="144">
        <f t="shared" si="58"/>
        <v>0</v>
      </c>
      <c r="BJ1249" s="17" t="s">
        <v>85</v>
      </c>
      <c r="BK1249" s="144">
        <f t="shared" si="59"/>
        <v>0</v>
      </c>
      <c r="BL1249" s="17" t="s">
        <v>129</v>
      </c>
      <c r="BM1249" s="143" t="s">
        <v>2050</v>
      </c>
    </row>
    <row r="1250" spans="2:65" s="1" customFormat="1" ht="24.2" customHeight="1">
      <c r="B1250" s="32"/>
      <c r="C1250" s="132" t="s">
        <v>2051</v>
      </c>
      <c r="D1250" s="132" t="s">
        <v>178</v>
      </c>
      <c r="E1250" s="133" t="s">
        <v>2052</v>
      </c>
      <c r="F1250" s="134" t="s">
        <v>2053</v>
      </c>
      <c r="G1250" s="135" t="s">
        <v>219</v>
      </c>
      <c r="H1250" s="136">
        <v>4</v>
      </c>
      <c r="I1250" s="137"/>
      <c r="J1250" s="138">
        <f t="shared" si="50"/>
        <v>0</v>
      </c>
      <c r="K1250" s="134" t="s">
        <v>1</v>
      </c>
      <c r="L1250" s="32"/>
      <c r="M1250" s="139" t="s">
        <v>1</v>
      </c>
      <c r="N1250" s="140" t="s">
        <v>42</v>
      </c>
      <c r="P1250" s="141">
        <f t="shared" si="51"/>
        <v>0</v>
      </c>
      <c r="Q1250" s="141">
        <v>2.4000000000000001E-4</v>
      </c>
      <c r="R1250" s="141">
        <f t="shared" si="52"/>
        <v>9.6000000000000002E-4</v>
      </c>
      <c r="S1250" s="141">
        <v>0</v>
      </c>
      <c r="T1250" s="142">
        <f t="shared" si="53"/>
        <v>0</v>
      </c>
      <c r="AR1250" s="143" t="s">
        <v>129</v>
      </c>
      <c r="AT1250" s="143" t="s">
        <v>178</v>
      </c>
      <c r="AU1250" s="143" t="s">
        <v>87</v>
      </c>
      <c r="AY1250" s="17" t="s">
        <v>175</v>
      </c>
      <c r="BE1250" s="144">
        <f t="shared" si="54"/>
        <v>0</v>
      </c>
      <c r="BF1250" s="144">
        <f t="shared" si="55"/>
        <v>0</v>
      </c>
      <c r="BG1250" s="144">
        <f t="shared" si="56"/>
        <v>0</v>
      </c>
      <c r="BH1250" s="144">
        <f t="shared" si="57"/>
        <v>0</v>
      </c>
      <c r="BI1250" s="144">
        <f t="shared" si="58"/>
        <v>0</v>
      </c>
      <c r="BJ1250" s="17" t="s">
        <v>85</v>
      </c>
      <c r="BK1250" s="144">
        <f t="shared" si="59"/>
        <v>0</v>
      </c>
      <c r="BL1250" s="17" t="s">
        <v>129</v>
      </c>
      <c r="BM1250" s="143" t="s">
        <v>2054</v>
      </c>
    </row>
    <row r="1251" spans="2:65" s="1" customFormat="1" ht="24.2" customHeight="1">
      <c r="B1251" s="32"/>
      <c r="C1251" s="132" t="s">
        <v>2055</v>
      </c>
      <c r="D1251" s="132" t="s">
        <v>178</v>
      </c>
      <c r="E1251" s="133" t="s">
        <v>2056</v>
      </c>
      <c r="F1251" s="134" t="s">
        <v>2057</v>
      </c>
      <c r="G1251" s="135" t="s">
        <v>219</v>
      </c>
      <c r="H1251" s="136">
        <v>1</v>
      </c>
      <c r="I1251" s="137"/>
      <c r="J1251" s="138">
        <f t="shared" si="50"/>
        <v>0</v>
      </c>
      <c r="K1251" s="134" t="s">
        <v>1</v>
      </c>
      <c r="L1251" s="32"/>
      <c r="M1251" s="139" t="s">
        <v>1</v>
      </c>
      <c r="N1251" s="140" t="s">
        <v>42</v>
      </c>
      <c r="P1251" s="141">
        <f t="shared" si="51"/>
        <v>0</v>
      </c>
      <c r="Q1251" s="141">
        <v>2.4000000000000001E-4</v>
      </c>
      <c r="R1251" s="141">
        <f t="shared" si="52"/>
        <v>2.4000000000000001E-4</v>
      </c>
      <c r="S1251" s="141">
        <v>0</v>
      </c>
      <c r="T1251" s="142">
        <f t="shared" si="53"/>
        <v>0</v>
      </c>
      <c r="AR1251" s="143" t="s">
        <v>129</v>
      </c>
      <c r="AT1251" s="143" t="s">
        <v>178</v>
      </c>
      <c r="AU1251" s="143" t="s">
        <v>87</v>
      </c>
      <c r="AY1251" s="17" t="s">
        <v>175</v>
      </c>
      <c r="BE1251" s="144">
        <f t="shared" si="54"/>
        <v>0</v>
      </c>
      <c r="BF1251" s="144">
        <f t="shared" si="55"/>
        <v>0</v>
      </c>
      <c r="BG1251" s="144">
        <f t="shared" si="56"/>
        <v>0</v>
      </c>
      <c r="BH1251" s="144">
        <f t="shared" si="57"/>
        <v>0</v>
      </c>
      <c r="BI1251" s="144">
        <f t="shared" si="58"/>
        <v>0</v>
      </c>
      <c r="BJ1251" s="17" t="s">
        <v>85</v>
      </c>
      <c r="BK1251" s="144">
        <f t="shared" si="59"/>
        <v>0</v>
      </c>
      <c r="BL1251" s="17" t="s">
        <v>129</v>
      </c>
      <c r="BM1251" s="143" t="s">
        <v>2058</v>
      </c>
    </row>
    <row r="1252" spans="2:65" s="1" customFormat="1" ht="33" customHeight="1">
      <c r="B1252" s="32"/>
      <c r="C1252" s="132" t="s">
        <v>2059</v>
      </c>
      <c r="D1252" s="132" t="s">
        <v>178</v>
      </c>
      <c r="E1252" s="133" t="s">
        <v>2060</v>
      </c>
      <c r="F1252" s="134" t="s">
        <v>2061</v>
      </c>
      <c r="G1252" s="135" t="s">
        <v>219</v>
      </c>
      <c r="H1252" s="136">
        <v>1</v>
      </c>
      <c r="I1252" s="137"/>
      <c r="J1252" s="138">
        <f t="shared" si="50"/>
        <v>0</v>
      </c>
      <c r="K1252" s="134" t="s">
        <v>1</v>
      </c>
      <c r="L1252" s="32"/>
      <c r="M1252" s="139" t="s">
        <v>1</v>
      </c>
      <c r="N1252" s="140" t="s">
        <v>42</v>
      </c>
      <c r="P1252" s="141">
        <f t="shared" si="51"/>
        <v>0</v>
      </c>
      <c r="Q1252" s="141">
        <v>2.4000000000000001E-4</v>
      </c>
      <c r="R1252" s="141">
        <f t="shared" si="52"/>
        <v>2.4000000000000001E-4</v>
      </c>
      <c r="S1252" s="141">
        <v>0</v>
      </c>
      <c r="T1252" s="142">
        <f t="shared" si="53"/>
        <v>0</v>
      </c>
      <c r="AR1252" s="143" t="s">
        <v>129</v>
      </c>
      <c r="AT1252" s="143" t="s">
        <v>178</v>
      </c>
      <c r="AU1252" s="143" t="s">
        <v>87</v>
      </c>
      <c r="AY1252" s="17" t="s">
        <v>175</v>
      </c>
      <c r="BE1252" s="144">
        <f t="shared" si="54"/>
        <v>0</v>
      </c>
      <c r="BF1252" s="144">
        <f t="shared" si="55"/>
        <v>0</v>
      </c>
      <c r="BG1252" s="144">
        <f t="shared" si="56"/>
        <v>0</v>
      </c>
      <c r="BH1252" s="144">
        <f t="shared" si="57"/>
        <v>0</v>
      </c>
      <c r="BI1252" s="144">
        <f t="shared" si="58"/>
        <v>0</v>
      </c>
      <c r="BJ1252" s="17" t="s">
        <v>85</v>
      </c>
      <c r="BK1252" s="144">
        <f t="shared" si="59"/>
        <v>0</v>
      </c>
      <c r="BL1252" s="17" t="s">
        <v>129</v>
      </c>
      <c r="BM1252" s="143" t="s">
        <v>2062</v>
      </c>
    </row>
    <row r="1253" spans="2:65" s="1" customFormat="1" ht="24.2" customHeight="1">
      <c r="B1253" s="32"/>
      <c r="C1253" s="132" t="s">
        <v>2063</v>
      </c>
      <c r="D1253" s="132" t="s">
        <v>178</v>
      </c>
      <c r="E1253" s="133" t="s">
        <v>2064</v>
      </c>
      <c r="F1253" s="134" t="s">
        <v>2065</v>
      </c>
      <c r="G1253" s="135" t="s">
        <v>219</v>
      </c>
      <c r="H1253" s="136">
        <v>1</v>
      </c>
      <c r="I1253" s="137"/>
      <c r="J1253" s="138">
        <f t="shared" si="50"/>
        <v>0</v>
      </c>
      <c r="K1253" s="134" t="s">
        <v>1</v>
      </c>
      <c r="L1253" s="32"/>
      <c r="M1253" s="139" t="s">
        <v>1</v>
      </c>
      <c r="N1253" s="140" t="s">
        <v>42</v>
      </c>
      <c r="P1253" s="141">
        <f t="shared" si="51"/>
        <v>0</v>
      </c>
      <c r="Q1253" s="141">
        <v>2.4000000000000001E-4</v>
      </c>
      <c r="R1253" s="141">
        <f t="shared" si="52"/>
        <v>2.4000000000000001E-4</v>
      </c>
      <c r="S1253" s="141">
        <v>0</v>
      </c>
      <c r="T1253" s="142">
        <f t="shared" si="53"/>
        <v>0</v>
      </c>
      <c r="AR1253" s="143" t="s">
        <v>129</v>
      </c>
      <c r="AT1253" s="143" t="s">
        <v>178</v>
      </c>
      <c r="AU1253" s="143" t="s">
        <v>87</v>
      </c>
      <c r="AY1253" s="17" t="s">
        <v>175</v>
      </c>
      <c r="BE1253" s="144">
        <f t="shared" si="54"/>
        <v>0</v>
      </c>
      <c r="BF1253" s="144">
        <f t="shared" si="55"/>
        <v>0</v>
      </c>
      <c r="BG1253" s="144">
        <f t="shared" si="56"/>
        <v>0</v>
      </c>
      <c r="BH1253" s="144">
        <f t="shared" si="57"/>
        <v>0</v>
      </c>
      <c r="BI1253" s="144">
        <f t="shared" si="58"/>
        <v>0</v>
      </c>
      <c r="BJ1253" s="17" t="s">
        <v>85</v>
      </c>
      <c r="BK1253" s="144">
        <f t="shared" si="59"/>
        <v>0</v>
      </c>
      <c r="BL1253" s="17" t="s">
        <v>129</v>
      </c>
      <c r="BM1253" s="143" t="s">
        <v>2066</v>
      </c>
    </row>
    <row r="1254" spans="2:65" s="1" customFormat="1" ht="33" customHeight="1">
      <c r="B1254" s="32"/>
      <c r="C1254" s="132" t="s">
        <v>2067</v>
      </c>
      <c r="D1254" s="132" t="s">
        <v>178</v>
      </c>
      <c r="E1254" s="133" t="s">
        <v>2068</v>
      </c>
      <c r="F1254" s="134" t="s">
        <v>2069</v>
      </c>
      <c r="G1254" s="135" t="s">
        <v>219</v>
      </c>
      <c r="H1254" s="136">
        <v>1</v>
      </c>
      <c r="I1254" s="137"/>
      <c r="J1254" s="138">
        <f t="shared" si="50"/>
        <v>0</v>
      </c>
      <c r="K1254" s="134" t="s">
        <v>1</v>
      </c>
      <c r="L1254" s="32"/>
      <c r="M1254" s="139" t="s">
        <v>1</v>
      </c>
      <c r="N1254" s="140" t="s">
        <v>42</v>
      </c>
      <c r="P1254" s="141">
        <f t="shared" si="51"/>
        <v>0</v>
      </c>
      <c r="Q1254" s="141">
        <v>2.4000000000000001E-4</v>
      </c>
      <c r="R1254" s="141">
        <f t="shared" si="52"/>
        <v>2.4000000000000001E-4</v>
      </c>
      <c r="S1254" s="141">
        <v>0</v>
      </c>
      <c r="T1254" s="142">
        <f t="shared" si="53"/>
        <v>0</v>
      </c>
      <c r="AR1254" s="143" t="s">
        <v>129</v>
      </c>
      <c r="AT1254" s="143" t="s">
        <v>178</v>
      </c>
      <c r="AU1254" s="143" t="s">
        <v>87</v>
      </c>
      <c r="AY1254" s="17" t="s">
        <v>175</v>
      </c>
      <c r="BE1254" s="144">
        <f t="shared" si="54"/>
        <v>0</v>
      </c>
      <c r="BF1254" s="144">
        <f t="shared" si="55"/>
        <v>0</v>
      </c>
      <c r="BG1254" s="144">
        <f t="shared" si="56"/>
        <v>0</v>
      </c>
      <c r="BH1254" s="144">
        <f t="shared" si="57"/>
        <v>0</v>
      </c>
      <c r="BI1254" s="144">
        <f t="shared" si="58"/>
        <v>0</v>
      </c>
      <c r="BJ1254" s="17" t="s">
        <v>85</v>
      </c>
      <c r="BK1254" s="144">
        <f t="shared" si="59"/>
        <v>0</v>
      </c>
      <c r="BL1254" s="17" t="s">
        <v>129</v>
      </c>
      <c r="BM1254" s="143" t="s">
        <v>2070</v>
      </c>
    </row>
    <row r="1255" spans="2:65" s="1" customFormat="1" ht="24.2" customHeight="1">
      <c r="B1255" s="32"/>
      <c r="C1255" s="132" t="s">
        <v>2071</v>
      </c>
      <c r="D1255" s="132" t="s">
        <v>178</v>
      </c>
      <c r="E1255" s="133" t="s">
        <v>2072</v>
      </c>
      <c r="F1255" s="134" t="s">
        <v>2073</v>
      </c>
      <c r="G1255" s="135" t="s">
        <v>219</v>
      </c>
      <c r="H1255" s="136">
        <v>1</v>
      </c>
      <c r="I1255" s="137"/>
      <c r="J1255" s="138">
        <f t="shared" si="50"/>
        <v>0</v>
      </c>
      <c r="K1255" s="134" t="s">
        <v>1</v>
      </c>
      <c r="L1255" s="32"/>
      <c r="M1255" s="139" t="s">
        <v>1</v>
      </c>
      <c r="N1255" s="140" t="s">
        <v>42</v>
      </c>
      <c r="P1255" s="141">
        <f t="shared" si="51"/>
        <v>0</v>
      </c>
      <c r="Q1255" s="141">
        <v>2.4000000000000001E-4</v>
      </c>
      <c r="R1255" s="141">
        <f t="shared" si="52"/>
        <v>2.4000000000000001E-4</v>
      </c>
      <c r="S1255" s="141">
        <v>0</v>
      </c>
      <c r="T1255" s="142">
        <f t="shared" si="53"/>
        <v>0</v>
      </c>
      <c r="AR1255" s="143" t="s">
        <v>129</v>
      </c>
      <c r="AT1255" s="143" t="s">
        <v>178</v>
      </c>
      <c r="AU1255" s="143" t="s">
        <v>87</v>
      </c>
      <c r="AY1255" s="17" t="s">
        <v>175</v>
      </c>
      <c r="BE1255" s="144">
        <f t="shared" si="54"/>
        <v>0</v>
      </c>
      <c r="BF1255" s="144">
        <f t="shared" si="55"/>
        <v>0</v>
      </c>
      <c r="BG1255" s="144">
        <f t="shared" si="56"/>
        <v>0</v>
      </c>
      <c r="BH1255" s="144">
        <f t="shared" si="57"/>
        <v>0</v>
      </c>
      <c r="BI1255" s="144">
        <f t="shared" si="58"/>
        <v>0</v>
      </c>
      <c r="BJ1255" s="17" t="s">
        <v>85</v>
      </c>
      <c r="BK1255" s="144">
        <f t="shared" si="59"/>
        <v>0</v>
      </c>
      <c r="BL1255" s="17" t="s">
        <v>129</v>
      </c>
      <c r="BM1255" s="143" t="s">
        <v>2074</v>
      </c>
    </row>
    <row r="1256" spans="2:65" s="1" customFormat="1" ht="33" customHeight="1">
      <c r="B1256" s="32"/>
      <c r="C1256" s="132" t="s">
        <v>2075</v>
      </c>
      <c r="D1256" s="132" t="s">
        <v>178</v>
      </c>
      <c r="E1256" s="133" t="s">
        <v>2076</v>
      </c>
      <c r="F1256" s="134" t="s">
        <v>2077</v>
      </c>
      <c r="G1256" s="135" t="s">
        <v>219</v>
      </c>
      <c r="H1256" s="136">
        <v>2</v>
      </c>
      <c r="I1256" s="137"/>
      <c r="J1256" s="138">
        <f t="shared" si="50"/>
        <v>0</v>
      </c>
      <c r="K1256" s="134" t="s">
        <v>1</v>
      </c>
      <c r="L1256" s="32"/>
      <c r="M1256" s="139" t="s">
        <v>1</v>
      </c>
      <c r="N1256" s="140" t="s">
        <v>42</v>
      </c>
      <c r="P1256" s="141">
        <f t="shared" si="51"/>
        <v>0</v>
      </c>
      <c r="Q1256" s="141">
        <v>2.4000000000000001E-4</v>
      </c>
      <c r="R1256" s="141">
        <f t="shared" si="52"/>
        <v>4.8000000000000001E-4</v>
      </c>
      <c r="S1256" s="141">
        <v>0</v>
      </c>
      <c r="T1256" s="142">
        <f t="shared" si="53"/>
        <v>0</v>
      </c>
      <c r="AR1256" s="143" t="s">
        <v>129</v>
      </c>
      <c r="AT1256" s="143" t="s">
        <v>178</v>
      </c>
      <c r="AU1256" s="143" t="s">
        <v>87</v>
      </c>
      <c r="AY1256" s="17" t="s">
        <v>175</v>
      </c>
      <c r="BE1256" s="144">
        <f t="shared" si="54"/>
        <v>0</v>
      </c>
      <c r="BF1256" s="144">
        <f t="shared" si="55"/>
        <v>0</v>
      </c>
      <c r="BG1256" s="144">
        <f t="shared" si="56"/>
        <v>0</v>
      </c>
      <c r="BH1256" s="144">
        <f t="shared" si="57"/>
        <v>0</v>
      </c>
      <c r="BI1256" s="144">
        <f t="shared" si="58"/>
        <v>0</v>
      </c>
      <c r="BJ1256" s="17" t="s">
        <v>85</v>
      </c>
      <c r="BK1256" s="144">
        <f t="shared" si="59"/>
        <v>0</v>
      </c>
      <c r="BL1256" s="17" t="s">
        <v>129</v>
      </c>
      <c r="BM1256" s="143" t="s">
        <v>2078</v>
      </c>
    </row>
    <row r="1257" spans="2:65" s="1" customFormat="1" ht="24.2" customHeight="1">
      <c r="B1257" s="32"/>
      <c r="C1257" s="132" t="s">
        <v>2079</v>
      </c>
      <c r="D1257" s="132" t="s">
        <v>178</v>
      </c>
      <c r="E1257" s="133" t="s">
        <v>2080</v>
      </c>
      <c r="F1257" s="134" t="s">
        <v>2081</v>
      </c>
      <c r="G1257" s="135" t="s">
        <v>219</v>
      </c>
      <c r="H1257" s="136">
        <v>1</v>
      </c>
      <c r="I1257" s="137"/>
      <c r="J1257" s="138">
        <f t="shared" si="50"/>
        <v>0</v>
      </c>
      <c r="K1257" s="134" t="s">
        <v>1</v>
      </c>
      <c r="L1257" s="32"/>
      <c r="M1257" s="139" t="s">
        <v>1</v>
      </c>
      <c r="N1257" s="140" t="s">
        <v>42</v>
      </c>
      <c r="P1257" s="141">
        <f t="shared" si="51"/>
        <v>0</v>
      </c>
      <c r="Q1257" s="141">
        <v>2.4000000000000001E-4</v>
      </c>
      <c r="R1257" s="141">
        <f t="shared" si="52"/>
        <v>2.4000000000000001E-4</v>
      </c>
      <c r="S1257" s="141">
        <v>0</v>
      </c>
      <c r="T1257" s="142">
        <f t="shared" si="53"/>
        <v>0</v>
      </c>
      <c r="AR1257" s="143" t="s">
        <v>129</v>
      </c>
      <c r="AT1257" s="143" t="s">
        <v>178</v>
      </c>
      <c r="AU1257" s="143" t="s">
        <v>87</v>
      </c>
      <c r="AY1257" s="17" t="s">
        <v>175</v>
      </c>
      <c r="BE1257" s="144">
        <f t="shared" si="54"/>
        <v>0</v>
      </c>
      <c r="BF1257" s="144">
        <f t="shared" si="55"/>
        <v>0</v>
      </c>
      <c r="BG1257" s="144">
        <f t="shared" si="56"/>
        <v>0</v>
      </c>
      <c r="BH1257" s="144">
        <f t="shared" si="57"/>
        <v>0</v>
      </c>
      <c r="BI1257" s="144">
        <f t="shared" si="58"/>
        <v>0</v>
      </c>
      <c r="BJ1257" s="17" t="s">
        <v>85</v>
      </c>
      <c r="BK1257" s="144">
        <f t="shared" si="59"/>
        <v>0</v>
      </c>
      <c r="BL1257" s="17" t="s">
        <v>129</v>
      </c>
      <c r="BM1257" s="143" t="s">
        <v>2082</v>
      </c>
    </row>
    <row r="1258" spans="2:65" s="1" customFormat="1" ht="24.2" customHeight="1">
      <c r="B1258" s="32"/>
      <c r="C1258" s="132" t="s">
        <v>2083</v>
      </c>
      <c r="D1258" s="132" t="s">
        <v>178</v>
      </c>
      <c r="E1258" s="133" t="s">
        <v>2084</v>
      </c>
      <c r="F1258" s="134" t="s">
        <v>2085</v>
      </c>
      <c r="G1258" s="135" t="s">
        <v>181</v>
      </c>
      <c r="H1258" s="136">
        <v>1</v>
      </c>
      <c r="I1258" s="137"/>
      <c r="J1258" s="138">
        <f t="shared" si="50"/>
        <v>0</v>
      </c>
      <c r="K1258" s="134" t="s">
        <v>1</v>
      </c>
      <c r="L1258" s="32"/>
      <c r="M1258" s="139" t="s">
        <v>1</v>
      </c>
      <c r="N1258" s="140" t="s">
        <v>42</v>
      </c>
      <c r="P1258" s="141">
        <f t="shared" si="51"/>
        <v>0</v>
      </c>
      <c r="Q1258" s="141">
        <v>2.4000000000000001E-4</v>
      </c>
      <c r="R1258" s="141">
        <f t="shared" si="52"/>
        <v>2.4000000000000001E-4</v>
      </c>
      <c r="S1258" s="141">
        <v>0</v>
      </c>
      <c r="T1258" s="142">
        <f t="shared" si="53"/>
        <v>0</v>
      </c>
      <c r="AR1258" s="143" t="s">
        <v>129</v>
      </c>
      <c r="AT1258" s="143" t="s">
        <v>178</v>
      </c>
      <c r="AU1258" s="143" t="s">
        <v>87</v>
      </c>
      <c r="AY1258" s="17" t="s">
        <v>175</v>
      </c>
      <c r="BE1258" s="144">
        <f t="shared" si="54"/>
        <v>0</v>
      </c>
      <c r="BF1258" s="144">
        <f t="shared" si="55"/>
        <v>0</v>
      </c>
      <c r="BG1258" s="144">
        <f t="shared" si="56"/>
        <v>0</v>
      </c>
      <c r="BH1258" s="144">
        <f t="shared" si="57"/>
        <v>0</v>
      </c>
      <c r="BI1258" s="144">
        <f t="shared" si="58"/>
        <v>0</v>
      </c>
      <c r="BJ1258" s="17" t="s">
        <v>85</v>
      </c>
      <c r="BK1258" s="144">
        <f t="shared" si="59"/>
        <v>0</v>
      </c>
      <c r="BL1258" s="17" t="s">
        <v>129</v>
      </c>
      <c r="BM1258" s="143" t="s">
        <v>2086</v>
      </c>
    </row>
    <row r="1259" spans="2:65" s="1" customFormat="1" ht="33" customHeight="1">
      <c r="B1259" s="32"/>
      <c r="C1259" s="132" t="s">
        <v>2087</v>
      </c>
      <c r="D1259" s="132" t="s">
        <v>178</v>
      </c>
      <c r="E1259" s="133" t="s">
        <v>2088</v>
      </c>
      <c r="F1259" s="134" t="s">
        <v>2089</v>
      </c>
      <c r="G1259" s="135" t="s">
        <v>219</v>
      </c>
      <c r="H1259" s="136">
        <v>2</v>
      </c>
      <c r="I1259" s="137"/>
      <c r="J1259" s="138">
        <f t="shared" si="50"/>
        <v>0</v>
      </c>
      <c r="K1259" s="134" t="s">
        <v>1</v>
      </c>
      <c r="L1259" s="32"/>
      <c r="M1259" s="139" t="s">
        <v>1</v>
      </c>
      <c r="N1259" s="140" t="s">
        <v>42</v>
      </c>
      <c r="P1259" s="141">
        <f t="shared" si="51"/>
        <v>0</v>
      </c>
      <c r="Q1259" s="141">
        <v>2.4000000000000001E-4</v>
      </c>
      <c r="R1259" s="141">
        <f t="shared" si="52"/>
        <v>4.8000000000000001E-4</v>
      </c>
      <c r="S1259" s="141">
        <v>0</v>
      </c>
      <c r="T1259" s="142">
        <f t="shared" si="53"/>
        <v>0</v>
      </c>
      <c r="AR1259" s="143" t="s">
        <v>129</v>
      </c>
      <c r="AT1259" s="143" t="s">
        <v>178</v>
      </c>
      <c r="AU1259" s="143" t="s">
        <v>87</v>
      </c>
      <c r="AY1259" s="17" t="s">
        <v>175</v>
      </c>
      <c r="BE1259" s="144">
        <f t="shared" si="54"/>
        <v>0</v>
      </c>
      <c r="BF1259" s="144">
        <f t="shared" si="55"/>
        <v>0</v>
      </c>
      <c r="BG1259" s="144">
        <f t="shared" si="56"/>
        <v>0</v>
      </c>
      <c r="BH1259" s="144">
        <f t="shared" si="57"/>
        <v>0</v>
      </c>
      <c r="BI1259" s="144">
        <f t="shared" si="58"/>
        <v>0</v>
      </c>
      <c r="BJ1259" s="17" t="s">
        <v>85</v>
      </c>
      <c r="BK1259" s="144">
        <f t="shared" si="59"/>
        <v>0</v>
      </c>
      <c r="BL1259" s="17" t="s">
        <v>129</v>
      </c>
      <c r="BM1259" s="143" t="s">
        <v>2090</v>
      </c>
    </row>
    <row r="1260" spans="2:65" s="1" customFormat="1" ht="37.9" customHeight="1">
      <c r="B1260" s="32"/>
      <c r="C1260" s="132" t="s">
        <v>2091</v>
      </c>
      <c r="D1260" s="132" t="s">
        <v>178</v>
      </c>
      <c r="E1260" s="133" t="s">
        <v>2092</v>
      </c>
      <c r="F1260" s="134" t="s">
        <v>2093</v>
      </c>
      <c r="G1260" s="135" t="s">
        <v>318</v>
      </c>
      <c r="H1260" s="136">
        <v>9.11</v>
      </c>
      <c r="I1260" s="137"/>
      <c r="J1260" s="138">
        <f t="shared" si="50"/>
        <v>0</v>
      </c>
      <c r="K1260" s="134" t="s">
        <v>1</v>
      </c>
      <c r="L1260" s="32"/>
      <c r="M1260" s="139" t="s">
        <v>1</v>
      </c>
      <c r="N1260" s="140" t="s">
        <v>42</v>
      </c>
      <c r="P1260" s="141">
        <f t="shared" si="51"/>
        <v>0</v>
      </c>
      <c r="Q1260" s="141">
        <v>2.4000000000000001E-4</v>
      </c>
      <c r="R1260" s="141">
        <f t="shared" si="52"/>
        <v>2.1863999999999998E-3</v>
      </c>
      <c r="S1260" s="141">
        <v>0</v>
      </c>
      <c r="T1260" s="142">
        <f t="shared" si="53"/>
        <v>0</v>
      </c>
      <c r="AR1260" s="143" t="s">
        <v>129</v>
      </c>
      <c r="AT1260" s="143" t="s">
        <v>178</v>
      </c>
      <c r="AU1260" s="143" t="s">
        <v>87</v>
      </c>
      <c r="AY1260" s="17" t="s">
        <v>175</v>
      </c>
      <c r="BE1260" s="144">
        <f t="shared" si="54"/>
        <v>0</v>
      </c>
      <c r="BF1260" s="144">
        <f t="shared" si="55"/>
        <v>0</v>
      </c>
      <c r="BG1260" s="144">
        <f t="shared" si="56"/>
        <v>0</v>
      </c>
      <c r="BH1260" s="144">
        <f t="shared" si="57"/>
        <v>0</v>
      </c>
      <c r="BI1260" s="144">
        <f t="shared" si="58"/>
        <v>0</v>
      </c>
      <c r="BJ1260" s="17" t="s">
        <v>85</v>
      </c>
      <c r="BK1260" s="144">
        <f t="shared" si="59"/>
        <v>0</v>
      </c>
      <c r="BL1260" s="17" t="s">
        <v>129</v>
      </c>
      <c r="BM1260" s="143" t="s">
        <v>2094</v>
      </c>
    </row>
    <row r="1261" spans="2:65" s="1" customFormat="1" ht="33" customHeight="1">
      <c r="B1261" s="32"/>
      <c r="C1261" s="132" t="s">
        <v>2095</v>
      </c>
      <c r="D1261" s="132" t="s">
        <v>178</v>
      </c>
      <c r="E1261" s="133" t="s">
        <v>2096</v>
      </c>
      <c r="F1261" s="134" t="s">
        <v>2097</v>
      </c>
      <c r="G1261" s="135" t="s">
        <v>219</v>
      </c>
      <c r="H1261" s="136">
        <v>1</v>
      </c>
      <c r="I1261" s="137"/>
      <c r="J1261" s="138">
        <f t="shared" si="50"/>
        <v>0</v>
      </c>
      <c r="K1261" s="134" t="s">
        <v>1</v>
      </c>
      <c r="L1261" s="32"/>
      <c r="M1261" s="139" t="s">
        <v>1</v>
      </c>
      <c r="N1261" s="140" t="s">
        <v>42</v>
      </c>
      <c r="P1261" s="141">
        <f t="shared" si="51"/>
        <v>0</v>
      </c>
      <c r="Q1261" s="141">
        <v>2.4000000000000001E-4</v>
      </c>
      <c r="R1261" s="141">
        <f t="shared" si="52"/>
        <v>2.4000000000000001E-4</v>
      </c>
      <c r="S1261" s="141">
        <v>0</v>
      </c>
      <c r="T1261" s="142">
        <f t="shared" si="53"/>
        <v>0</v>
      </c>
      <c r="AR1261" s="143" t="s">
        <v>129</v>
      </c>
      <c r="AT1261" s="143" t="s">
        <v>178</v>
      </c>
      <c r="AU1261" s="143" t="s">
        <v>87</v>
      </c>
      <c r="AY1261" s="17" t="s">
        <v>175</v>
      </c>
      <c r="BE1261" s="144">
        <f t="shared" si="54"/>
        <v>0</v>
      </c>
      <c r="BF1261" s="144">
        <f t="shared" si="55"/>
        <v>0</v>
      </c>
      <c r="BG1261" s="144">
        <f t="shared" si="56"/>
        <v>0</v>
      </c>
      <c r="BH1261" s="144">
        <f t="shared" si="57"/>
        <v>0</v>
      </c>
      <c r="BI1261" s="144">
        <f t="shared" si="58"/>
        <v>0</v>
      </c>
      <c r="BJ1261" s="17" t="s">
        <v>85</v>
      </c>
      <c r="BK1261" s="144">
        <f t="shared" si="59"/>
        <v>0</v>
      </c>
      <c r="BL1261" s="17" t="s">
        <v>129</v>
      </c>
      <c r="BM1261" s="143" t="s">
        <v>2098</v>
      </c>
    </row>
    <row r="1262" spans="2:65" s="1" customFormat="1" ht="33" customHeight="1">
      <c r="B1262" s="32"/>
      <c r="C1262" s="132" t="s">
        <v>2099</v>
      </c>
      <c r="D1262" s="132" t="s">
        <v>178</v>
      </c>
      <c r="E1262" s="133" t="s">
        <v>2100</v>
      </c>
      <c r="F1262" s="134" t="s">
        <v>2101</v>
      </c>
      <c r="G1262" s="135" t="s">
        <v>219</v>
      </c>
      <c r="H1262" s="136">
        <v>2</v>
      </c>
      <c r="I1262" s="137"/>
      <c r="J1262" s="138">
        <f t="shared" si="50"/>
        <v>0</v>
      </c>
      <c r="K1262" s="134" t="s">
        <v>1</v>
      </c>
      <c r="L1262" s="32"/>
      <c r="M1262" s="139" t="s">
        <v>1</v>
      </c>
      <c r="N1262" s="140" t="s">
        <v>42</v>
      </c>
      <c r="P1262" s="141">
        <f t="shared" si="51"/>
        <v>0</v>
      </c>
      <c r="Q1262" s="141">
        <v>2.4000000000000001E-4</v>
      </c>
      <c r="R1262" s="141">
        <f t="shared" si="52"/>
        <v>4.8000000000000001E-4</v>
      </c>
      <c r="S1262" s="141">
        <v>0</v>
      </c>
      <c r="T1262" s="142">
        <f t="shared" si="53"/>
        <v>0</v>
      </c>
      <c r="AR1262" s="143" t="s">
        <v>129</v>
      </c>
      <c r="AT1262" s="143" t="s">
        <v>178</v>
      </c>
      <c r="AU1262" s="143" t="s">
        <v>87</v>
      </c>
      <c r="AY1262" s="17" t="s">
        <v>175</v>
      </c>
      <c r="BE1262" s="144">
        <f t="shared" si="54"/>
        <v>0</v>
      </c>
      <c r="BF1262" s="144">
        <f t="shared" si="55"/>
        <v>0</v>
      </c>
      <c r="BG1262" s="144">
        <f t="shared" si="56"/>
        <v>0</v>
      </c>
      <c r="BH1262" s="144">
        <f t="shared" si="57"/>
        <v>0</v>
      </c>
      <c r="BI1262" s="144">
        <f t="shared" si="58"/>
        <v>0</v>
      </c>
      <c r="BJ1262" s="17" t="s">
        <v>85</v>
      </c>
      <c r="BK1262" s="144">
        <f t="shared" si="59"/>
        <v>0</v>
      </c>
      <c r="BL1262" s="17" t="s">
        <v>129</v>
      </c>
      <c r="BM1262" s="143" t="s">
        <v>2102</v>
      </c>
    </row>
    <row r="1263" spans="2:65" s="1" customFormat="1" ht="16.5" customHeight="1">
      <c r="B1263" s="32"/>
      <c r="C1263" s="132" t="s">
        <v>2103</v>
      </c>
      <c r="D1263" s="132" t="s">
        <v>178</v>
      </c>
      <c r="E1263" s="133" t="s">
        <v>2104</v>
      </c>
      <c r="F1263" s="134" t="s">
        <v>2105</v>
      </c>
      <c r="G1263" s="135" t="s">
        <v>1377</v>
      </c>
      <c r="H1263" s="194"/>
      <c r="I1263" s="137"/>
      <c r="J1263" s="138">
        <f t="shared" si="50"/>
        <v>0</v>
      </c>
      <c r="K1263" s="134" t="s">
        <v>250</v>
      </c>
      <c r="L1263" s="32"/>
      <c r="M1263" s="139" t="s">
        <v>1</v>
      </c>
      <c r="N1263" s="140" t="s">
        <v>42</v>
      </c>
      <c r="P1263" s="141">
        <f t="shared" si="51"/>
        <v>0</v>
      </c>
      <c r="Q1263" s="141">
        <v>0</v>
      </c>
      <c r="R1263" s="141">
        <f t="shared" si="52"/>
        <v>0</v>
      </c>
      <c r="S1263" s="141">
        <v>0</v>
      </c>
      <c r="T1263" s="142">
        <f t="shared" si="53"/>
        <v>0</v>
      </c>
      <c r="AR1263" s="143" t="s">
        <v>129</v>
      </c>
      <c r="AT1263" s="143" t="s">
        <v>178</v>
      </c>
      <c r="AU1263" s="143" t="s">
        <v>87</v>
      </c>
      <c r="AY1263" s="17" t="s">
        <v>175</v>
      </c>
      <c r="BE1263" s="144">
        <f t="shared" si="54"/>
        <v>0</v>
      </c>
      <c r="BF1263" s="144">
        <f t="shared" si="55"/>
        <v>0</v>
      </c>
      <c r="BG1263" s="144">
        <f t="shared" si="56"/>
        <v>0</v>
      </c>
      <c r="BH1263" s="144">
        <f t="shared" si="57"/>
        <v>0</v>
      </c>
      <c r="BI1263" s="144">
        <f t="shared" si="58"/>
        <v>0</v>
      </c>
      <c r="BJ1263" s="17" t="s">
        <v>85</v>
      </c>
      <c r="BK1263" s="144">
        <f t="shared" si="59"/>
        <v>0</v>
      </c>
      <c r="BL1263" s="17" t="s">
        <v>129</v>
      </c>
      <c r="BM1263" s="143" t="s">
        <v>2106</v>
      </c>
    </row>
    <row r="1264" spans="2:65" s="11" customFormat="1" ht="22.9" customHeight="1">
      <c r="B1264" s="120"/>
      <c r="D1264" s="121" t="s">
        <v>76</v>
      </c>
      <c r="E1264" s="130" t="s">
        <v>2107</v>
      </c>
      <c r="F1264" s="130" t="s">
        <v>2108</v>
      </c>
      <c r="I1264" s="123"/>
      <c r="J1264" s="131">
        <f>BK1264</f>
        <v>0</v>
      </c>
      <c r="L1264" s="120"/>
      <c r="M1264" s="125"/>
      <c r="P1264" s="126">
        <f>SUM(P1265:P1327)</f>
        <v>0</v>
      </c>
      <c r="R1264" s="126">
        <f>SUM(R1265:R1327)</f>
        <v>10.973144</v>
      </c>
      <c r="T1264" s="127">
        <f>SUM(T1265:T1327)</f>
        <v>0</v>
      </c>
      <c r="AR1264" s="121" t="s">
        <v>87</v>
      </c>
      <c r="AT1264" s="128" t="s">
        <v>76</v>
      </c>
      <c r="AU1264" s="128" t="s">
        <v>85</v>
      </c>
      <c r="AY1264" s="121" t="s">
        <v>175</v>
      </c>
      <c r="BK1264" s="129">
        <f>SUM(BK1265:BK1327)</f>
        <v>0</v>
      </c>
    </row>
    <row r="1265" spans="2:65" s="1" customFormat="1" ht="16.5" customHeight="1">
      <c r="B1265" s="32"/>
      <c r="C1265" s="209" t="s">
        <v>2109</v>
      </c>
      <c r="D1265" s="209" t="s">
        <v>178</v>
      </c>
      <c r="E1265" s="210" t="s">
        <v>2110</v>
      </c>
      <c r="F1265" s="211" t="s">
        <v>2111</v>
      </c>
      <c r="G1265" s="212" t="s">
        <v>200</v>
      </c>
      <c r="H1265" s="213">
        <v>154.18</v>
      </c>
      <c r="I1265" s="137"/>
      <c r="J1265" s="138">
        <f>ROUND(I1265*H1265,2)</f>
        <v>0</v>
      </c>
      <c r="K1265" s="134" t="s">
        <v>377</v>
      </c>
      <c r="L1265" s="32"/>
      <c r="M1265" s="139" t="s">
        <v>1</v>
      </c>
      <c r="N1265" s="140" t="s">
        <v>42</v>
      </c>
      <c r="P1265" s="141">
        <f>O1265*H1265</f>
        <v>0</v>
      </c>
      <c r="Q1265" s="141">
        <v>2.9999999999999997E-4</v>
      </c>
      <c r="R1265" s="141">
        <f>Q1265*H1265</f>
        <v>4.6253999999999997E-2</v>
      </c>
      <c r="S1265" s="141">
        <v>0</v>
      </c>
      <c r="T1265" s="142">
        <f>S1265*H1265</f>
        <v>0</v>
      </c>
      <c r="AR1265" s="143" t="s">
        <v>129</v>
      </c>
      <c r="AT1265" s="143" t="s">
        <v>178</v>
      </c>
      <c r="AU1265" s="143" t="s">
        <v>87</v>
      </c>
      <c r="AY1265" s="17" t="s">
        <v>175</v>
      </c>
      <c r="BE1265" s="144">
        <f>IF(N1265="základní",J1265,0)</f>
        <v>0</v>
      </c>
      <c r="BF1265" s="144">
        <f>IF(N1265="snížená",J1265,0)</f>
        <v>0</v>
      </c>
      <c r="BG1265" s="144">
        <f>IF(N1265="zákl. přenesená",J1265,0)</f>
        <v>0</v>
      </c>
      <c r="BH1265" s="144">
        <f>IF(N1265="sníž. přenesená",J1265,0)</f>
        <v>0</v>
      </c>
      <c r="BI1265" s="144">
        <f>IF(N1265="nulová",J1265,0)</f>
        <v>0</v>
      </c>
      <c r="BJ1265" s="17" t="s">
        <v>85</v>
      </c>
      <c r="BK1265" s="144">
        <f>ROUND(I1265*H1265,2)</f>
        <v>0</v>
      </c>
      <c r="BL1265" s="17" t="s">
        <v>129</v>
      </c>
      <c r="BM1265" s="143" t="s">
        <v>2112</v>
      </c>
    </row>
    <row r="1266" spans="2:65" s="12" customFormat="1">
      <c r="B1266" s="154"/>
      <c r="D1266" s="145" t="s">
        <v>252</v>
      </c>
      <c r="E1266" s="155" t="s">
        <v>1</v>
      </c>
      <c r="F1266" s="156" t="s">
        <v>2113</v>
      </c>
      <c r="H1266" s="157">
        <v>13.8</v>
      </c>
      <c r="I1266" s="158"/>
      <c r="L1266" s="154"/>
      <c r="M1266" s="159"/>
      <c r="T1266" s="160"/>
      <c r="AT1266" s="155" t="s">
        <v>252</v>
      </c>
      <c r="AU1266" s="155" t="s">
        <v>87</v>
      </c>
      <c r="AV1266" s="12" t="s">
        <v>87</v>
      </c>
      <c r="AW1266" s="12" t="s">
        <v>32</v>
      </c>
      <c r="AX1266" s="12" t="s">
        <v>77</v>
      </c>
      <c r="AY1266" s="155" t="s">
        <v>175</v>
      </c>
    </row>
    <row r="1267" spans="2:65" s="12" customFormat="1">
      <c r="B1267" s="154"/>
      <c r="D1267" s="145" t="s">
        <v>252</v>
      </c>
      <c r="E1267" s="155" t="s">
        <v>1</v>
      </c>
      <c r="F1267" s="156" t="s">
        <v>2114</v>
      </c>
      <c r="H1267" s="157">
        <v>310.52999999999997</v>
      </c>
      <c r="I1267" s="158"/>
      <c r="L1267" s="154"/>
      <c r="M1267" s="159"/>
      <c r="T1267" s="160"/>
      <c r="AT1267" s="155" t="s">
        <v>252</v>
      </c>
      <c r="AU1267" s="155" t="s">
        <v>87</v>
      </c>
      <c r="AV1267" s="12" t="s">
        <v>87</v>
      </c>
      <c r="AW1267" s="12" t="s">
        <v>32</v>
      </c>
      <c r="AX1267" s="12" t="s">
        <v>77</v>
      </c>
      <c r="AY1267" s="155" t="s">
        <v>175</v>
      </c>
    </row>
    <row r="1268" spans="2:65" s="12" customFormat="1">
      <c r="B1268" s="154"/>
      <c r="D1268" s="145" t="s">
        <v>252</v>
      </c>
      <c r="E1268" s="155" t="s">
        <v>1</v>
      </c>
      <c r="F1268" s="156" t="s">
        <v>2115</v>
      </c>
      <c r="H1268" s="157">
        <v>-170.15</v>
      </c>
      <c r="I1268" s="158"/>
      <c r="L1268" s="154"/>
      <c r="M1268" s="159"/>
      <c r="T1268" s="160"/>
      <c r="AT1268" s="155" t="s">
        <v>252</v>
      </c>
      <c r="AU1268" s="155" t="s">
        <v>87</v>
      </c>
      <c r="AV1268" s="12" t="s">
        <v>87</v>
      </c>
      <c r="AW1268" s="12" t="s">
        <v>32</v>
      </c>
      <c r="AX1268" s="12" t="s">
        <v>77</v>
      </c>
      <c r="AY1268" s="155" t="s">
        <v>175</v>
      </c>
    </row>
    <row r="1269" spans="2:65" s="13" customFormat="1">
      <c r="B1269" s="163"/>
      <c r="D1269" s="145" t="s">
        <v>252</v>
      </c>
      <c r="E1269" s="164" t="s">
        <v>1</v>
      </c>
      <c r="F1269" s="165" t="s">
        <v>294</v>
      </c>
      <c r="H1269" s="166">
        <v>154.17999999999998</v>
      </c>
      <c r="I1269" s="167"/>
      <c r="L1269" s="163"/>
      <c r="M1269" s="168"/>
      <c r="T1269" s="169"/>
      <c r="AT1269" s="164" t="s">
        <v>252</v>
      </c>
      <c r="AU1269" s="164" t="s">
        <v>87</v>
      </c>
      <c r="AV1269" s="13" t="s">
        <v>193</v>
      </c>
      <c r="AW1269" s="13" t="s">
        <v>32</v>
      </c>
      <c r="AX1269" s="13" t="s">
        <v>85</v>
      </c>
      <c r="AY1269" s="164" t="s">
        <v>175</v>
      </c>
    </row>
    <row r="1270" spans="2:65" s="1" customFormat="1" ht="16.5" customHeight="1">
      <c r="B1270" s="32"/>
      <c r="C1270" s="132" t="s">
        <v>2116</v>
      </c>
      <c r="D1270" s="132" t="s">
        <v>178</v>
      </c>
      <c r="E1270" s="133" t="s">
        <v>2117</v>
      </c>
      <c r="F1270" s="134" t="s">
        <v>2118</v>
      </c>
      <c r="G1270" s="135" t="s">
        <v>318</v>
      </c>
      <c r="H1270" s="136">
        <v>27.6</v>
      </c>
      <c r="I1270" s="137"/>
      <c r="J1270" s="138">
        <f>ROUND(I1270*H1270,2)</f>
        <v>0</v>
      </c>
      <c r="K1270" s="134" t="s">
        <v>1</v>
      </c>
      <c r="L1270" s="32"/>
      <c r="M1270" s="139" t="s">
        <v>1</v>
      </c>
      <c r="N1270" s="140" t="s">
        <v>42</v>
      </c>
      <c r="P1270" s="141">
        <f>O1270*H1270</f>
        <v>0</v>
      </c>
      <c r="Q1270" s="141">
        <v>2.1900000000000001E-3</v>
      </c>
      <c r="R1270" s="141">
        <f>Q1270*H1270</f>
        <v>6.0444000000000005E-2</v>
      </c>
      <c r="S1270" s="141">
        <v>0</v>
      </c>
      <c r="T1270" s="142">
        <f>S1270*H1270</f>
        <v>0</v>
      </c>
      <c r="AR1270" s="143" t="s">
        <v>129</v>
      </c>
      <c r="AT1270" s="143" t="s">
        <v>178</v>
      </c>
      <c r="AU1270" s="143" t="s">
        <v>87</v>
      </c>
      <c r="AY1270" s="17" t="s">
        <v>175</v>
      </c>
      <c r="BE1270" s="144">
        <f>IF(N1270="základní",J1270,0)</f>
        <v>0</v>
      </c>
      <c r="BF1270" s="144">
        <f>IF(N1270="snížená",J1270,0)</f>
        <v>0</v>
      </c>
      <c r="BG1270" s="144">
        <f>IF(N1270="zákl. přenesená",J1270,0)</f>
        <v>0</v>
      </c>
      <c r="BH1270" s="144">
        <f>IF(N1270="sníž. přenesená",J1270,0)</f>
        <v>0</v>
      </c>
      <c r="BI1270" s="144">
        <f>IF(N1270="nulová",J1270,0)</f>
        <v>0</v>
      </c>
      <c r="BJ1270" s="17" t="s">
        <v>85</v>
      </c>
      <c r="BK1270" s="144">
        <f>ROUND(I1270*H1270,2)</f>
        <v>0</v>
      </c>
      <c r="BL1270" s="17" t="s">
        <v>129</v>
      </c>
      <c r="BM1270" s="143" t="s">
        <v>2119</v>
      </c>
    </row>
    <row r="1271" spans="2:65" s="12" customFormat="1">
      <c r="B1271" s="154"/>
      <c r="D1271" s="145" t="s">
        <v>252</v>
      </c>
      <c r="E1271" s="155" t="s">
        <v>1</v>
      </c>
      <c r="F1271" s="156" t="s">
        <v>2120</v>
      </c>
      <c r="H1271" s="157">
        <v>27.6</v>
      </c>
      <c r="I1271" s="158"/>
      <c r="L1271" s="154"/>
      <c r="M1271" s="159"/>
      <c r="T1271" s="160"/>
      <c r="AT1271" s="155" t="s">
        <v>252</v>
      </c>
      <c r="AU1271" s="155" t="s">
        <v>87</v>
      </c>
      <c r="AV1271" s="12" t="s">
        <v>87</v>
      </c>
      <c r="AW1271" s="12" t="s">
        <v>32</v>
      </c>
      <c r="AX1271" s="12" t="s">
        <v>85</v>
      </c>
      <c r="AY1271" s="155" t="s">
        <v>175</v>
      </c>
    </row>
    <row r="1272" spans="2:65" s="1" customFormat="1" ht="16.5" customHeight="1">
      <c r="B1272" s="32"/>
      <c r="C1272" s="184" t="s">
        <v>2121</v>
      </c>
      <c r="D1272" s="184" t="s">
        <v>1046</v>
      </c>
      <c r="E1272" s="185" t="s">
        <v>2122</v>
      </c>
      <c r="F1272" s="186" t="s">
        <v>2123</v>
      </c>
      <c r="G1272" s="187" t="s">
        <v>200</v>
      </c>
      <c r="H1272" s="188">
        <v>13.965999999999999</v>
      </c>
      <c r="I1272" s="189"/>
      <c r="J1272" s="190">
        <f>ROUND(I1272*H1272,2)</f>
        <v>0</v>
      </c>
      <c r="K1272" s="186" t="s">
        <v>1</v>
      </c>
      <c r="L1272" s="191"/>
      <c r="M1272" s="192" t="s">
        <v>1</v>
      </c>
      <c r="N1272" s="193" t="s">
        <v>42</v>
      </c>
      <c r="P1272" s="141">
        <f>O1272*H1272</f>
        <v>0</v>
      </c>
      <c r="Q1272" s="141">
        <v>2.1999999999999999E-2</v>
      </c>
      <c r="R1272" s="141">
        <f>Q1272*H1272</f>
        <v>0.30725199999999997</v>
      </c>
      <c r="S1272" s="141">
        <v>0</v>
      </c>
      <c r="T1272" s="142">
        <f>S1272*H1272</f>
        <v>0</v>
      </c>
      <c r="AR1272" s="143" t="s">
        <v>604</v>
      </c>
      <c r="AT1272" s="143" t="s">
        <v>1046</v>
      </c>
      <c r="AU1272" s="143" t="s">
        <v>87</v>
      </c>
      <c r="AY1272" s="17" t="s">
        <v>175</v>
      </c>
      <c r="BE1272" s="144">
        <f>IF(N1272="základní",J1272,0)</f>
        <v>0</v>
      </c>
      <c r="BF1272" s="144">
        <f>IF(N1272="snížená",J1272,0)</f>
        <v>0</v>
      </c>
      <c r="BG1272" s="144">
        <f>IF(N1272="zákl. přenesená",J1272,0)</f>
        <v>0</v>
      </c>
      <c r="BH1272" s="144">
        <f>IF(N1272="sníž. přenesená",J1272,0)</f>
        <v>0</v>
      </c>
      <c r="BI1272" s="144">
        <f>IF(N1272="nulová",J1272,0)</f>
        <v>0</v>
      </c>
      <c r="BJ1272" s="17" t="s">
        <v>85</v>
      </c>
      <c r="BK1272" s="144">
        <f>ROUND(I1272*H1272,2)</f>
        <v>0</v>
      </c>
      <c r="BL1272" s="17" t="s">
        <v>129</v>
      </c>
      <c r="BM1272" s="143" t="s">
        <v>2124</v>
      </c>
    </row>
    <row r="1273" spans="2:65" s="12" customFormat="1">
      <c r="B1273" s="154"/>
      <c r="D1273" s="145" t="s">
        <v>252</v>
      </c>
      <c r="E1273" s="155" t="s">
        <v>1</v>
      </c>
      <c r="F1273" s="156" t="s">
        <v>2125</v>
      </c>
      <c r="H1273" s="157">
        <v>13.965999999999999</v>
      </c>
      <c r="I1273" s="158"/>
      <c r="L1273" s="154"/>
      <c r="M1273" s="159"/>
      <c r="T1273" s="160"/>
      <c r="AT1273" s="155" t="s">
        <v>252</v>
      </c>
      <c r="AU1273" s="155" t="s">
        <v>87</v>
      </c>
      <c r="AV1273" s="12" t="s">
        <v>87</v>
      </c>
      <c r="AW1273" s="12" t="s">
        <v>32</v>
      </c>
      <c r="AX1273" s="12" t="s">
        <v>85</v>
      </c>
      <c r="AY1273" s="155" t="s">
        <v>175</v>
      </c>
    </row>
    <row r="1274" spans="2:65" s="1" customFormat="1" ht="21.75" customHeight="1">
      <c r="B1274" s="32"/>
      <c r="C1274" s="132" t="s">
        <v>2126</v>
      </c>
      <c r="D1274" s="132" t="s">
        <v>178</v>
      </c>
      <c r="E1274" s="133" t="s">
        <v>2127</v>
      </c>
      <c r="F1274" s="134" t="s">
        <v>2128</v>
      </c>
      <c r="G1274" s="135" t="s">
        <v>318</v>
      </c>
      <c r="H1274" s="136">
        <v>145.09</v>
      </c>
      <c r="I1274" s="137"/>
      <c r="J1274" s="138">
        <f>ROUND(I1274*H1274,2)</f>
        <v>0</v>
      </c>
      <c r="K1274" s="134" t="s">
        <v>250</v>
      </c>
      <c r="L1274" s="32"/>
      <c r="M1274" s="139" t="s">
        <v>1</v>
      </c>
      <c r="N1274" s="140" t="s">
        <v>42</v>
      </c>
      <c r="P1274" s="141">
        <f>O1274*H1274</f>
        <v>0</v>
      </c>
      <c r="Q1274" s="141">
        <v>5.8E-4</v>
      </c>
      <c r="R1274" s="141">
        <f>Q1274*H1274</f>
        <v>8.4152199999999996E-2</v>
      </c>
      <c r="S1274" s="141">
        <v>0</v>
      </c>
      <c r="T1274" s="142">
        <f>S1274*H1274</f>
        <v>0</v>
      </c>
      <c r="AR1274" s="143" t="s">
        <v>129</v>
      </c>
      <c r="AT1274" s="143" t="s">
        <v>178</v>
      </c>
      <c r="AU1274" s="143" t="s">
        <v>87</v>
      </c>
      <c r="AY1274" s="17" t="s">
        <v>175</v>
      </c>
      <c r="BE1274" s="144">
        <f>IF(N1274="základní",J1274,0)</f>
        <v>0</v>
      </c>
      <c r="BF1274" s="144">
        <f>IF(N1274="snížená",J1274,0)</f>
        <v>0</v>
      </c>
      <c r="BG1274" s="144">
        <f>IF(N1274="zákl. přenesená",J1274,0)</f>
        <v>0</v>
      </c>
      <c r="BH1274" s="144">
        <f>IF(N1274="sníž. přenesená",J1274,0)</f>
        <v>0</v>
      </c>
      <c r="BI1274" s="144">
        <f>IF(N1274="nulová",J1274,0)</f>
        <v>0</v>
      </c>
      <c r="BJ1274" s="17" t="s">
        <v>85</v>
      </c>
      <c r="BK1274" s="144">
        <f>ROUND(I1274*H1274,2)</f>
        <v>0</v>
      </c>
      <c r="BL1274" s="17" t="s">
        <v>129</v>
      </c>
      <c r="BM1274" s="143" t="s">
        <v>2129</v>
      </c>
    </row>
    <row r="1275" spans="2:65" s="14" customFormat="1">
      <c r="B1275" s="170"/>
      <c r="D1275" s="145" t="s">
        <v>252</v>
      </c>
      <c r="E1275" s="171" t="s">
        <v>1</v>
      </c>
      <c r="F1275" s="172" t="s">
        <v>2130</v>
      </c>
      <c r="H1275" s="171" t="s">
        <v>1</v>
      </c>
      <c r="I1275" s="173"/>
      <c r="L1275" s="170"/>
      <c r="M1275" s="174"/>
      <c r="T1275" s="175"/>
      <c r="AT1275" s="171" t="s">
        <v>252</v>
      </c>
      <c r="AU1275" s="171" t="s">
        <v>87</v>
      </c>
      <c r="AV1275" s="14" t="s">
        <v>85</v>
      </c>
      <c r="AW1275" s="14" t="s">
        <v>32</v>
      </c>
      <c r="AX1275" s="14" t="s">
        <v>77</v>
      </c>
      <c r="AY1275" s="171" t="s">
        <v>175</v>
      </c>
    </row>
    <row r="1276" spans="2:65" s="14" customFormat="1">
      <c r="B1276" s="170"/>
      <c r="D1276" s="145" t="s">
        <v>252</v>
      </c>
      <c r="E1276" s="171" t="s">
        <v>1</v>
      </c>
      <c r="F1276" s="172" t="s">
        <v>564</v>
      </c>
      <c r="H1276" s="171" t="s">
        <v>1</v>
      </c>
      <c r="I1276" s="173"/>
      <c r="L1276" s="170"/>
      <c r="M1276" s="174"/>
      <c r="T1276" s="175"/>
      <c r="AT1276" s="171" t="s">
        <v>252</v>
      </c>
      <c r="AU1276" s="171" t="s">
        <v>87</v>
      </c>
      <c r="AV1276" s="14" t="s">
        <v>85</v>
      </c>
      <c r="AW1276" s="14" t="s">
        <v>32</v>
      </c>
      <c r="AX1276" s="14" t="s">
        <v>77</v>
      </c>
      <c r="AY1276" s="171" t="s">
        <v>175</v>
      </c>
    </row>
    <row r="1277" spans="2:65" s="12" customFormat="1">
      <c r="B1277" s="154"/>
      <c r="D1277" s="145" t="s">
        <v>252</v>
      </c>
      <c r="E1277" s="155" t="s">
        <v>1</v>
      </c>
      <c r="F1277" s="156" t="s">
        <v>2131</v>
      </c>
      <c r="H1277" s="157">
        <v>30.07</v>
      </c>
      <c r="I1277" s="158"/>
      <c r="L1277" s="154"/>
      <c r="M1277" s="159"/>
      <c r="T1277" s="160"/>
      <c r="AT1277" s="155" t="s">
        <v>252</v>
      </c>
      <c r="AU1277" s="155" t="s">
        <v>87</v>
      </c>
      <c r="AV1277" s="12" t="s">
        <v>87</v>
      </c>
      <c r="AW1277" s="12" t="s">
        <v>32</v>
      </c>
      <c r="AX1277" s="12" t="s">
        <v>77</v>
      </c>
      <c r="AY1277" s="155" t="s">
        <v>175</v>
      </c>
    </row>
    <row r="1278" spans="2:65" s="14" customFormat="1">
      <c r="B1278" s="170"/>
      <c r="D1278" s="145" t="s">
        <v>252</v>
      </c>
      <c r="E1278" s="171" t="s">
        <v>1</v>
      </c>
      <c r="F1278" s="172" t="s">
        <v>566</v>
      </c>
      <c r="H1278" s="171" t="s">
        <v>1</v>
      </c>
      <c r="I1278" s="173"/>
      <c r="L1278" s="170"/>
      <c r="M1278" s="174"/>
      <c r="T1278" s="175"/>
      <c r="AT1278" s="171" t="s">
        <v>252</v>
      </c>
      <c r="AU1278" s="171" t="s">
        <v>87</v>
      </c>
      <c r="AV1278" s="14" t="s">
        <v>85</v>
      </c>
      <c r="AW1278" s="14" t="s">
        <v>32</v>
      </c>
      <c r="AX1278" s="14" t="s">
        <v>77</v>
      </c>
      <c r="AY1278" s="171" t="s">
        <v>175</v>
      </c>
    </row>
    <row r="1279" spans="2:65" s="12" customFormat="1">
      <c r="B1279" s="154"/>
      <c r="D1279" s="145" t="s">
        <v>252</v>
      </c>
      <c r="E1279" s="155" t="s">
        <v>1</v>
      </c>
      <c r="F1279" s="156" t="s">
        <v>2132</v>
      </c>
      <c r="H1279" s="157">
        <v>20.37</v>
      </c>
      <c r="I1279" s="158"/>
      <c r="L1279" s="154"/>
      <c r="M1279" s="159"/>
      <c r="T1279" s="160"/>
      <c r="AT1279" s="155" t="s">
        <v>252</v>
      </c>
      <c r="AU1279" s="155" t="s">
        <v>87</v>
      </c>
      <c r="AV1279" s="12" t="s">
        <v>87</v>
      </c>
      <c r="AW1279" s="12" t="s">
        <v>32</v>
      </c>
      <c r="AX1279" s="12" t="s">
        <v>77</v>
      </c>
      <c r="AY1279" s="155" t="s">
        <v>175</v>
      </c>
    </row>
    <row r="1280" spans="2:65" s="12" customFormat="1">
      <c r="B1280" s="154"/>
      <c r="D1280" s="145" t="s">
        <v>252</v>
      </c>
      <c r="E1280" s="155" t="s">
        <v>1</v>
      </c>
      <c r="F1280" s="156" t="s">
        <v>2133</v>
      </c>
      <c r="H1280" s="157">
        <v>7.8</v>
      </c>
      <c r="I1280" s="158"/>
      <c r="L1280" s="154"/>
      <c r="M1280" s="159"/>
      <c r="T1280" s="160"/>
      <c r="AT1280" s="155" t="s">
        <v>252</v>
      </c>
      <c r="AU1280" s="155" t="s">
        <v>87</v>
      </c>
      <c r="AV1280" s="12" t="s">
        <v>87</v>
      </c>
      <c r="AW1280" s="12" t="s">
        <v>32</v>
      </c>
      <c r="AX1280" s="12" t="s">
        <v>77</v>
      </c>
      <c r="AY1280" s="155" t="s">
        <v>175</v>
      </c>
    </row>
    <row r="1281" spans="2:51" s="15" customFormat="1">
      <c r="B1281" s="176"/>
      <c r="D1281" s="145" t="s">
        <v>252</v>
      </c>
      <c r="E1281" s="177" t="s">
        <v>1</v>
      </c>
      <c r="F1281" s="178" t="s">
        <v>339</v>
      </c>
      <c r="H1281" s="179">
        <v>58.24</v>
      </c>
      <c r="I1281" s="180"/>
      <c r="L1281" s="176"/>
      <c r="M1281" s="181"/>
      <c r="T1281" s="182"/>
      <c r="AT1281" s="177" t="s">
        <v>252</v>
      </c>
      <c r="AU1281" s="177" t="s">
        <v>87</v>
      </c>
      <c r="AV1281" s="15" t="s">
        <v>187</v>
      </c>
      <c r="AW1281" s="15" t="s">
        <v>32</v>
      </c>
      <c r="AX1281" s="15" t="s">
        <v>77</v>
      </c>
      <c r="AY1281" s="177" t="s">
        <v>175</v>
      </c>
    </row>
    <row r="1282" spans="2:51" s="14" customFormat="1">
      <c r="B1282" s="170"/>
      <c r="D1282" s="145" t="s">
        <v>252</v>
      </c>
      <c r="E1282" s="171" t="s">
        <v>1</v>
      </c>
      <c r="F1282" s="172" t="s">
        <v>2134</v>
      </c>
      <c r="H1282" s="171" t="s">
        <v>1</v>
      </c>
      <c r="I1282" s="173"/>
      <c r="L1282" s="170"/>
      <c r="M1282" s="174"/>
      <c r="T1282" s="175"/>
      <c r="AT1282" s="171" t="s">
        <v>252</v>
      </c>
      <c r="AU1282" s="171" t="s">
        <v>87</v>
      </c>
      <c r="AV1282" s="14" t="s">
        <v>85</v>
      </c>
      <c r="AW1282" s="14" t="s">
        <v>32</v>
      </c>
      <c r="AX1282" s="14" t="s">
        <v>77</v>
      </c>
      <c r="AY1282" s="171" t="s">
        <v>175</v>
      </c>
    </row>
    <row r="1283" spans="2:51" s="14" customFormat="1">
      <c r="B1283" s="170"/>
      <c r="D1283" s="145" t="s">
        <v>252</v>
      </c>
      <c r="E1283" s="171" t="s">
        <v>1</v>
      </c>
      <c r="F1283" s="172" t="s">
        <v>564</v>
      </c>
      <c r="H1283" s="171" t="s">
        <v>1</v>
      </c>
      <c r="I1283" s="173"/>
      <c r="L1283" s="170"/>
      <c r="M1283" s="174"/>
      <c r="T1283" s="175"/>
      <c r="AT1283" s="171" t="s">
        <v>252</v>
      </c>
      <c r="AU1283" s="171" t="s">
        <v>87</v>
      </c>
      <c r="AV1283" s="14" t="s">
        <v>85</v>
      </c>
      <c r="AW1283" s="14" t="s">
        <v>32</v>
      </c>
      <c r="AX1283" s="14" t="s">
        <v>77</v>
      </c>
      <c r="AY1283" s="171" t="s">
        <v>175</v>
      </c>
    </row>
    <row r="1284" spans="2:51" s="12" customFormat="1">
      <c r="B1284" s="154"/>
      <c r="D1284" s="145" t="s">
        <v>252</v>
      </c>
      <c r="E1284" s="155" t="s">
        <v>1</v>
      </c>
      <c r="F1284" s="156" t="s">
        <v>2135</v>
      </c>
      <c r="H1284" s="157">
        <v>5.4</v>
      </c>
      <c r="I1284" s="158"/>
      <c r="L1284" s="154"/>
      <c r="M1284" s="159"/>
      <c r="T1284" s="160"/>
      <c r="AT1284" s="155" t="s">
        <v>252</v>
      </c>
      <c r="AU1284" s="155" t="s">
        <v>87</v>
      </c>
      <c r="AV1284" s="12" t="s">
        <v>87</v>
      </c>
      <c r="AW1284" s="12" t="s">
        <v>32</v>
      </c>
      <c r="AX1284" s="12" t="s">
        <v>77</v>
      </c>
      <c r="AY1284" s="155" t="s">
        <v>175</v>
      </c>
    </row>
    <row r="1285" spans="2:51" s="12" customFormat="1">
      <c r="B1285" s="154"/>
      <c r="D1285" s="145" t="s">
        <v>252</v>
      </c>
      <c r="E1285" s="155" t="s">
        <v>1</v>
      </c>
      <c r="F1285" s="156" t="s">
        <v>2136</v>
      </c>
      <c r="H1285" s="157">
        <v>10.3</v>
      </c>
      <c r="I1285" s="158"/>
      <c r="L1285" s="154"/>
      <c r="M1285" s="159"/>
      <c r="T1285" s="160"/>
      <c r="AT1285" s="155" t="s">
        <v>252</v>
      </c>
      <c r="AU1285" s="155" t="s">
        <v>87</v>
      </c>
      <c r="AV1285" s="12" t="s">
        <v>87</v>
      </c>
      <c r="AW1285" s="12" t="s">
        <v>32</v>
      </c>
      <c r="AX1285" s="12" t="s">
        <v>77</v>
      </c>
      <c r="AY1285" s="155" t="s">
        <v>175</v>
      </c>
    </row>
    <row r="1286" spans="2:51" s="12" customFormat="1">
      <c r="B1286" s="154"/>
      <c r="D1286" s="145" t="s">
        <v>252</v>
      </c>
      <c r="E1286" s="155" t="s">
        <v>1</v>
      </c>
      <c r="F1286" s="156" t="s">
        <v>2137</v>
      </c>
      <c r="H1286" s="157">
        <v>8.1</v>
      </c>
      <c r="I1286" s="158"/>
      <c r="L1286" s="154"/>
      <c r="M1286" s="159"/>
      <c r="T1286" s="160"/>
      <c r="AT1286" s="155" t="s">
        <v>252</v>
      </c>
      <c r="AU1286" s="155" t="s">
        <v>87</v>
      </c>
      <c r="AV1286" s="12" t="s">
        <v>87</v>
      </c>
      <c r="AW1286" s="12" t="s">
        <v>32</v>
      </c>
      <c r="AX1286" s="12" t="s">
        <v>77</v>
      </c>
      <c r="AY1286" s="155" t="s">
        <v>175</v>
      </c>
    </row>
    <row r="1287" spans="2:51" s="12" customFormat="1">
      <c r="B1287" s="154"/>
      <c r="D1287" s="145" t="s">
        <v>252</v>
      </c>
      <c r="E1287" s="155" t="s">
        <v>1</v>
      </c>
      <c r="F1287" s="156" t="s">
        <v>2138</v>
      </c>
      <c r="H1287" s="157">
        <v>7.1</v>
      </c>
      <c r="I1287" s="158"/>
      <c r="L1287" s="154"/>
      <c r="M1287" s="159"/>
      <c r="T1287" s="160"/>
      <c r="AT1287" s="155" t="s">
        <v>252</v>
      </c>
      <c r="AU1287" s="155" t="s">
        <v>87</v>
      </c>
      <c r="AV1287" s="12" t="s">
        <v>87</v>
      </c>
      <c r="AW1287" s="12" t="s">
        <v>32</v>
      </c>
      <c r="AX1287" s="12" t="s">
        <v>77</v>
      </c>
      <c r="AY1287" s="155" t="s">
        <v>175</v>
      </c>
    </row>
    <row r="1288" spans="2:51" s="12" customFormat="1">
      <c r="B1288" s="154"/>
      <c r="D1288" s="145" t="s">
        <v>252</v>
      </c>
      <c r="E1288" s="155" t="s">
        <v>1</v>
      </c>
      <c r="F1288" s="156" t="s">
        <v>2139</v>
      </c>
      <c r="H1288" s="157">
        <v>4.3</v>
      </c>
      <c r="I1288" s="158"/>
      <c r="L1288" s="154"/>
      <c r="M1288" s="159"/>
      <c r="T1288" s="160"/>
      <c r="AT1288" s="155" t="s">
        <v>252</v>
      </c>
      <c r="AU1288" s="155" t="s">
        <v>87</v>
      </c>
      <c r="AV1288" s="12" t="s">
        <v>87</v>
      </c>
      <c r="AW1288" s="12" t="s">
        <v>32</v>
      </c>
      <c r="AX1288" s="12" t="s">
        <v>77</v>
      </c>
      <c r="AY1288" s="155" t="s">
        <v>175</v>
      </c>
    </row>
    <row r="1289" spans="2:51" s="12" customFormat="1">
      <c r="B1289" s="154"/>
      <c r="D1289" s="145" t="s">
        <v>252</v>
      </c>
      <c r="E1289" s="155" t="s">
        <v>1</v>
      </c>
      <c r="F1289" s="156" t="s">
        <v>2140</v>
      </c>
      <c r="H1289" s="157">
        <v>4.7</v>
      </c>
      <c r="I1289" s="158"/>
      <c r="L1289" s="154"/>
      <c r="M1289" s="159"/>
      <c r="T1289" s="160"/>
      <c r="AT1289" s="155" t="s">
        <v>252</v>
      </c>
      <c r="AU1289" s="155" t="s">
        <v>87</v>
      </c>
      <c r="AV1289" s="12" t="s">
        <v>87</v>
      </c>
      <c r="AW1289" s="12" t="s">
        <v>32</v>
      </c>
      <c r="AX1289" s="12" t="s">
        <v>77</v>
      </c>
      <c r="AY1289" s="155" t="s">
        <v>175</v>
      </c>
    </row>
    <row r="1290" spans="2:51" s="14" customFormat="1">
      <c r="B1290" s="170"/>
      <c r="D1290" s="145" t="s">
        <v>252</v>
      </c>
      <c r="E1290" s="171" t="s">
        <v>1</v>
      </c>
      <c r="F1290" s="172" t="s">
        <v>566</v>
      </c>
      <c r="H1290" s="171" t="s">
        <v>1</v>
      </c>
      <c r="I1290" s="173"/>
      <c r="L1290" s="170"/>
      <c r="M1290" s="174"/>
      <c r="T1290" s="175"/>
      <c r="AT1290" s="171" t="s">
        <v>252</v>
      </c>
      <c r="AU1290" s="171" t="s">
        <v>87</v>
      </c>
      <c r="AV1290" s="14" t="s">
        <v>85</v>
      </c>
      <c r="AW1290" s="14" t="s">
        <v>32</v>
      </c>
      <c r="AX1290" s="14" t="s">
        <v>77</v>
      </c>
      <c r="AY1290" s="171" t="s">
        <v>175</v>
      </c>
    </row>
    <row r="1291" spans="2:51" s="12" customFormat="1">
      <c r="B1291" s="154"/>
      <c r="D1291" s="145" t="s">
        <v>252</v>
      </c>
      <c r="E1291" s="155" t="s">
        <v>1</v>
      </c>
      <c r="F1291" s="156" t="s">
        <v>2141</v>
      </c>
      <c r="H1291" s="157">
        <v>5.4</v>
      </c>
      <c r="I1291" s="158"/>
      <c r="L1291" s="154"/>
      <c r="M1291" s="159"/>
      <c r="T1291" s="160"/>
      <c r="AT1291" s="155" t="s">
        <v>252</v>
      </c>
      <c r="AU1291" s="155" t="s">
        <v>87</v>
      </c>
      <c r="AV1291" s="12" t="s">
        <v>87</v>
      </c>
      <c r="AW1291" s="12" t="s">
        <v>32</v>
      </c>
      <c r="AX1291" s="12" t="s">
        <v>77</v>
      </c>
      <c r="AY1291" s="155" t="s">
        <v>175</v>
      </c>
    </row>
    <row r="1292" spans="2:51" s="12" customFormat="1">
      <c r="B1292" s="154"/>
      <c r="D1292" s="145" t="s">
        <v>252</v>
      </c>
      <c r="E1292" s="155" t="s">
        <v>1</v>
      </c>
      <c r="F1292" s="156" t="s">
        <v>2142</v>
      </c>
      <c r="H1292" s="157">
        <v>19.2</v>
      </c>
      <c r="I1292" s="158"/>
      <c r="L1292" s="154"/>
      <c r="M1292" s="159"/>
      <c r="T1292" s="160"/>
      <c r="AT1292" s="155" t="s">
        <v>252</v>
      </c>
      <c r="AU1292" s="155" t="s">
        <v>87</v>
      </c>
      <c r="AV1292" s="12" t="s">
        <v>87</v>
      </c>
      <c r="AW1292" s="12" t="s">
        <v>32</v>
      </c>
      <c r="AX1292" s="12" t="s">
        <v>77</v>
      </c>
      <c r="AY1292" s="155" t="s">
        <v>175</v>
      </c>
    </row>
    <row r="1293" spans="2:51" s="12" customFormat="1">
      <c r="B1293" s="154"/>
      <c r="D1293" s="145" t="s">
        <v>252</v>
      </c>
      <c r="E1293" s="155" t="s">
        <v>1</v>
      </c>
      <c r="F1293" s="156" t="s">
        <v>2143</v>
      </c>
      <c r="H1293" s="157">
        <v>10.050000000000001</v>
      </c>
      <c r="I1293" s="158"/>
      <c r="L1293" s="154"/>
      <c r="M1293" s="159"/>
      <c r="T1293" s="160"/>
      <c r="AT1293" s="155" t="s">
        <v>252</v>
      </c>
      <c r="AU1293" s="155" t="s">
        <v>87</v>
      </c>
      <c r="AV1293" s="12" t="s">
        <v>87</v>
      </c>
      <c r="AW1293" s="12" t="s">
        <v>32</v>
      </c>
      <c r="AX1293" s="12" t="s">
        <v>77</v>
      </c>
      <c r="AY1293" s="155" t="s">
        <v>175</v>
      </c>
    </row>
    <row r="1294" spans="2:51" s="12" customFormat="1">
      <c r="B1294" s="154"/>
      <c r="D1294" s="145" t="s">
        <v>252</v>
      </c>
      <c r="E1294" s="155" t="s">
        <v>1</v>
      </c>
      <c r="F1294" s="156" t="s">
        <v>2144</v>
      </c>
      <c r="H1294" s="157">
        <v>8.6</v>
      </c>
      <c r="I1294" s="158"/>
      <c r="L1294" s="154"/>
      <c r="M1294" s="159"/>
      <c r="T1294" s="160"/>
      <c r="AT1294" s="155" t="s">
        <v>252</v>
      </c>
      <c r="AU1294" s="155" t="s">
        <v>87</v>
      </c>
      <c r="AV1294" s="12" t="s">
        <v>87</v>
      </c>
      <c r="AW1294" s="12" t="s">
        <v>32</v>
      </c>
      <c r="AX1294" s="12" t="s">
        <v>77</v>
      </c>
      <c r="AY1294" s="155" t="s">
        <v>175</v>
      </c>
    </row>
    <row r="1295" spans="2:51" s="12" customFormat="1">
      <c r="B1295" s="154"/>
      <c r="D1295" s="145" t="s">
        <v>252</v>
      </c>
      <c r="E1295" s="155" t="s">
        <v>1</v>
      </c>
      <c r="F1295" s="156" t="s">
        <v>2145</v>
      </c>
      <c r="H1295" s="157">
        <v>3.7</v>
      </c>
      <c r="I1295" s="158"/>
      <c r="L1295" s="154"/>
      <c r="M1295" s="159"/>
      <c r="T1295" s="160"/>
      <c r="AT1295" s="155" t="s">
        <v>252</v>
      </c>
      <c r="AU1295" s="155" t="s">
        <v>87</v>
      </c>
      <c r="AV1295" s="12" t="s">
        <v>87</v>
      </c>
      <c r="AW1295" s="12" t="s">
        <v>32</v>
      </c>
      <c r="AX1295" s="12" t="s">
        <v>77</v>
      </c>
      <c r="AY1295" s="155" t="s">
        <v>175</v>
      </c>
    </row>
    <row r="1296" spans="2:51" s="15" customFormat="1">
      <c r="B1296" s="176"/>
      <c r="D1296" s="145" t="s">
        <v>252</v>
      </c>
      <c r="E1296" s="177" t="s">
        <v>1</v>
      </c>
      <c r="F1296" s="178" t="s">
        <v>339</v>
      </c>
      <c r="H1296" s="179">
        <v>86.85</v>
      </c>
      <c r="I1296" s="180"/>
      <c r="L1296" s="176"/>
      <c r="M1296" s="181"/>
      <c r="T1296" s="182"/>
      <c r="AT1296" s="177" t="s">
        <v>252</v>
      </c>
      <c r="AU1296" s="177" t="s">
        <v>87</v>
      </c>
      <c r="AV1296" s="15" t="s">
        <v>187</v>
      </c>
      <c r="AW1296" s="15" t="s">
        <v>32</v>
      </c>
      <c r="AX1296" s="15" t="s">
        <v>77</v>
      </c>
      <c r="AY1296" s="177" t="s">
        <v>175</v>
      </c>
    </row>
    <row r="1297" spans="2:65" s="13" customFormat="1">
      <c r="B1297" s="163"/>
      <c r="D1297" s="145" t="s">
        <v>252</v>
      </c>
      <c r="E1297" s="164" t="s">
        <v>1</v>
      </c>
      <c r="F1297" s="165" t="s">
        <v>294</v>
      </c>
      <c r="H1297" s="166">
        <v>145.09</v>
      </c>
      <c r="I1297" s="167"/>
      <c r="L1297" s="163"/>
      <c r="M1297" s="168"/>
      <c r="T1297" s="169"/>
      <c r="AT1297" s="164" t="s">
        <v>252</v>
      </c>
      <c r="AU1297" s="164" t="s">
        <v>87</v>
      </c>
      <c r="AV1297" s="13" t="s">
        <v>193</v>
      </c>
      <c r="AW1297" s="13" t="s">
        <v>32</v>
      </c>
      <c r="AX1297" s="13" t="s">
        <v>85</v>
      </c>
      <c r="AY1297" s="164" t="s">
        <v>175</v>
      </c>
    </row>
    <row r="1298" spans="2:65" s="1" customFormat="1" ht="16.5" customHeight="1">
      <c r="B1298" s="32"/>
      <c r="C1298" s="184" t="s">
        <v>2146</v>
      </c>
      <c r="D1298" s="184" t="s">
        <v>1046</v>
      </c>
      <c r="E1298" s="185" t="s">
        <v>2147</v>
      </c>
      <c r="F1298" s="186" t="s">
        <v>2148</v>
      </c>
      <c r="G1298" s="187" t="s">
        <v>200</v>
      </c>
      <c r="H1298" s="188">
        <v>6.718</v>
      </c>
      <c r="I1298" s="189"/>
      <c r="J1298" s="190">
        <f>ROUND(I1298*H1298,2)</f>
        <v>0</v>
      </c>
      <c r="K1298" s="186" t="s">
        <v>1</v>
      </c>
      <c r="L1298" s="191"/>
      <c r="M1298" s="192" t="s">
        <v>1</v>
      </c>
      <c r="N1298" s="193" t="s">
        <v>42</v>
      </c>
      <c r="P1298" s="141">
        <f>O1298*H1298</f>
        <v>0</v>
      </c>
      <c r="Q1298" s="141">
        <v>2.1999999999999999E-2</v>
      </c>
      <c r="R1298" s="141">
        <f>Q1298*H1298</f>
        <v>0.14779599999999998</v>
      </c>
      <c r="S1298" s="141">
        <v>0</v>
      </c>
      <c r="T1298" s="142">
        <f>S1298*H1298</f>
        <v>0</v>
      </c>
      <c r="AR1298" s="143" t="s">
        <v>604</v>
      </c>
      <c r="AT1298" s="143" t="s">
        <v>1046</v>
      </c>
      <c r="AU1298" s="143" t="s">
        <v>87</v>
      </c>
      <c r="AY1298" s="17" t="s">
        <v>175</v>
      </c>
      <c r="BE1298" s="144">
        <f>IF(N1298="základní",J1298,0)</f>
        <v>0</v>
      </c>
      <c r="BF1298" s="144">
        <f>IF(N1298="snížená",J1298,0)</f>
        <v>0</v>
      </c>
      <c r="BG1298" s="144">
        <f>IF(N1298="zákl. přenesená",J1298,0)</f>
        <v>0</v>
      </c>
      <c r="BH1298" s="144">
        <f>IF(N1298="sníž. přenesená",J1298,0)</f>
        <v>0</v>
      </c>
      <c r="BI1298" s="144">
        <f>IF(N1298="nulová",J1298,0)</f>
        <v>0</v>
      </c>
      <c r="BJ1298" s="17" t="s">
        <v>85</v>
      </c>
      <c r="BK1298" s="144">
        <f>ROUND(I1298*H1298,2)</f>
        <v>0</v>
      </c>
      <c r="BL1298" s="17" t="s">
        <v>129</v>
      </c>
      <c r="BM1298" s="143" t="s">
        <v>2149</v>
      </c>
    </row>
    <row r="1299" spans="2:65" s="12" customFormat="1">
      <c r="B1299" s="154"/>
      <c r="D1299" s="145" t="s">
        <v>252</v>
      </c>
      <c r="E1299" s="155" t="s">
        <v>1</v>
      </c>
      <c r="F1299" s="156" t="s">
        <v>2150</v>
      </c>
      <c r="H1299" s="157">
        <v>6.718</v>
      </c>
      <c r="I1299" s="158"/>
      <c r="L1299" s="154"/>
      <c r="M1299" s="159"/>
      <c r="T1299" s="160"/>
      <c r="AT1299" s="155" t="s">
        <v>252</v>
      </c>
      <c r="AU1299" s="155" t="s">
        <v>87</v>
      </c>
      <c r="AV1299" s="12" t="s">
        <v>87</v>
      </c>
      <c r="AW1299" s="12" t="s">
        <v>32</v>
      </c>
      <c r="AX1299" s="12" t="s">
        <v>85</v>
      </c>
      <c r="AY1299" s="155" t="s">
        <v>175</v>
      </c>
    </row>
    <row r="1300" spans="2:65" s="1" customFormat="1" ht="16.5" customHeight="1">
      <c r="B1300" s="32"/>
      <c r="C1300" s="184" t="s">
        <v>2151</v>
      </c>
      <c r="D1300" s="184" t="s">
        <v>1046</v>
      </c>
      <c r="E1300" s="185" t="s">
        <v>2152</v>
      </c>
      <c r="F1300" s="186" t="s">
        <v>2153</v>
      </c>
      <c r="G1300" s="187" t="s">
        <v>200</v>
      </c>
      <c r="H1300" s="188">
        <v>9.5540000000000003</v>
      </c>
      <c r="I1300" s="189"/>
      <c r="J1300" s="190">
        <f>ROUND(I1300*H1300,2)</f>
        <v>0</v>
      </c>
      <c r="K1300" s="186" t="s">
        <v>1</v>
      </c>
      <c r="L1300" s="191"/>
      <c r="M1300" s="192" t="s">
        <v>1</v>
      </c>
      <c r="N1300" s="193" t="s">
        <v>42</v>
      </c>
      <c r="P1300" s="141">
        <f>O1300*H1300</f>
        <v>0</v>
      </c>
      <c r="Q1300" s="141">
        <v>2.1999999999999999E-2</v>
      </c>
      <c r="R1300" s="141">
        <f>Q1300*H1300</f>
        <v>0.21018799999999999</v>
      </c>
      <c r="S1300" s="141">
        <v>0</v>
      </c>
      <c r="T1300" s="142">
        <f>S1300*H1300</f>
        <v>0</v>
      </c>
      <c r="AR1300" s="143" t="s">
        <v>604</v>
      </c>
      <c r="AT1300" s="143" t="s">
        <v>1046</v>
      </c>
      <c r="AU1300" s="143" t="s">
        <v>87</v>
      </c>
      <c r="AY1300" s="17" t="s">
        <v>175</v>
      </c>
      <c r="BE1300" s="144">
        <f>IF(N1300="základní",J1300,0)</f>
        <v>0</v>
      </c>
      <c r="BF1300" s="144">
        <f>IF(N1300="snížená",J1300,0)</f>
        <v>0</v>
      </c>
      <c r="BG1300" s="144">
        <f>IF(N1300="zákl. přenesená",J1300,0)</f>
        <v>0</v>
      </c>
      <c r="BH1300" s="144">
        <f>IF(N1300="sníž. přenesená",J1300,0)</f>
        <v>0</v>
      </c>
      <c r="BI1300" s="144">
        <f>IF(N1300="nulová",J1300,0)</f>
        <v>0</v>
      </c>
      <c r="BJ1300" s="17" t="s">
        <v>85</v>
      </c>
      <c r="BK1300" s="144">
        <f>ROUND(I1300*H1300,2)</f>
        <v>0</v>
      </c>
      <c r="BL1300" s="17" t="s">
        <v>129</v>
      </c>
      <c r="BM1300" s="143" t="s">
        <v>2154</v>
      </c>
    </row>
    <row r="1301" spans="2:65" s="12" customFormat="1">
      <c r="B1301" s="154"/>
      <c r="D1301" s="145" t="s">
        <v>252</v>
      </c>
      <c r="E1301" s="155" t="s">
        <v>1</v>
      </c>
      <c r="F1301" s="156" t="s">
        <v>2155</v>
      </c>
      <c r="H1301" s="157">
        <v>9.5540000000000003</v>
      </c>
      <c r="I1301" s="158"/>
      <c r="L1301" s="154"/>
      <c r="M1301" s="159"/>
      <c r="T1301" s="160"/>
      <c r="AT1301" s="155" t="s">
        <v>252</v>
      </c>
      <c r="AU1301" s="155" t="s">
        <v>87</v>
      </c>
      <c r="AV1301" s="12" t="s">
        <v>87</v>
      </c>
      <c r="AW1301" s="12" t="s">
        <v>32</v>
      </c>
      <c r="AX1301" s="12" t="s">
        <v>85</v>
      </c>
      <c r="AY1301" s="155" t="s">
        <v>175</v>
      </c>
    </row>
    <row r="1302" spans="2:65" s="1" customFormat="1" ht="24.2" customHeight="1">
      <c r="B1302" s="32"/>
      <c r="C1302" s="132" t="s">
        <v>2156</v>
      </c>
      <c r="D1302" s="132" t="s">
        <v>178</v>
      </c>
      <c r="E1302" s="133" t="s">
        <v>2157</v>
      </c>
      <c r="F1302" s="134" t="s">
        <v>2158</v>
      </c>
      <c r="G1302" s="135" t="s">
        <v>318</v>
      </c>
      <c r="H1302" s="136">
        <v>12</v>
      </c>
      <c r="I1302" s="137"/>
      <c r="J1302" s="138">
        <f>ROUND(I1302*H1302,2)</f>
        <v>0</v>
      </c>
      <c r="K1302" s="134" t="s">
        <v>250</v>
      </c>
      <c r="L1302" s="32"/>
      <c r="M1302" s="139" t="s">
        <v>1</v>
      </c>
      <c r="N1302" s="140" t="s">
        <v>42</v>
      </c>
      <c r="P1302" s="141">
        <f>O1302*H1302</f>
        <v>0</v>
      </c>
      <c r="Q1302" s="141">
        <v>5.8E-4</v>
      </c>
      <c r="R1302" s="141">
        <f>Q1302*H1302</f>
        <v>6.96E-3</v>
      </c>
      <c r="S1302" s="141">
        <v>0</v>
      </c>
      <c r="T1302" s="142">
        <f>S1302*H1302</f>
        <v>0</v>
      </c>
      <c r="AR1302" s="143" t="s">
        <v>129</v>
      </c>
      <c r="AT1302" s="143" t="s">
        <v>178</v>
      </c>
      <c r="AU1302" s="143" t="s">
        <v>87</v>
      </c>
      <c r="AY1302" s="17" t="s">
        <v>175</v>
      </c>
      <c r="BE1302" s="144">
        <f>IF(N1302="základní",J1302,0)</f>
        <v>0</v>
      </c>
      <c r="BF1302" s="144">
        <f>IF(N1302="snížená",J1302,0)</f>
        <v>0</v>
      </c>
      <c r="BG1302" s="144">
        <f>IF(N1302="zákl. přenesená",J1302,0)</f>
        <v>0</v>
      </c>
      <c r="BH1302" s="144">
        <f>IF(N1302="sníž. přenesená",J1302,0)</f>
        <v>0</v>
      </c>
      <c r="BI1302" s="144">
        <f>IF(N1302="nulová",J1302,0)</f>
        <v>0</v>
      </c>
      <c r="BJ1302" s="17" t="s">
        <v>85</v>
      </c>
      <c r="BK1302" s="144">
        <f>ROUND(I1302*H1302,2)</f>
        <v>0</v>
      </c>
      <c r="BL1302" s="17" t="s">
        <v>129</v>
      </c>
      <c r="BM1302" s="143" t="s">
        <v>2159</v>
      </c>
    </row>
    <row r="1303" spans="2:65" s="12" customFormat="1">
      <c r="B1303" s="154"/>
      <c r="D1303" s="145" t="s">
        <v>252</v>
      </c>
      <c r="E1303" s="155" t="s">
        <v>1</v>
      </c>
      <c r="F1303" s="156" t="s">
        <v>2160</v>
      </c>
      <c r="H1303" s="157">
        <v>12</v>
      </c>
      <c r="I1303" s="158"/>
      <c r="L1303" s="154"/>
      <c r="M1303" s="159"/>
      <c r="T1303" s="160"/>
      <c r="AT1303" s="155" t="s">
        <v>252</v>
      </c>
      <c r="AU1303" s="155" t="s">
        <v>87</v>
      </c>
      <c r="AV1303" s="12" t="s">
        <v>87</v>
      </c>
      <c r="AW1303" s="12" t="s">
        <v>32</v>
      </c>
      <c r="AX1303" s="12" t="s">
        <v>85</v>
      </c>
      <c r="AY1303" s="155" t="s">
        <v>175</v>
      </c>
    </row>
    <row r="1304" spans="2:65" s="1" customFormat="1" ht="16.5" customHeight="1">
      <c r="B1304" s="32"/>
      <c r="C1304" s="184" t="s">
        <v>2161</v>
      </c>
      <c r="D1304" s="184" t="s">
        <v>1046</v>
      </c>
      <c r="E1304" s="185" t="s">
        <v>2152</v>
      </c>
      <c r="F1304" s="186" t="s">
        <v>2153</v>
      </c>
      <c r="G1304" s="187" t="s">
        <v>200</v>
      </c>
      <c r="H1304" s="188">
        <v>1.32</v>
      </c>
      <c r="I1304" s="189"/>
      <c r="J1304" s="190">
        <f>ROUND(I1304*H1304,2)</f>
        <v>0</v>
      </c>
      <c r="K1304" s="186" t="s">
        <v>1</v>
      </c>
      <c r="L1304" s="191"/>
      <c r="M1304" s="192" t="s">
        <v>1</v>
      </c>
      <c r="N1304" s="193" t="s">
        <v>42</v>
      </c>
      <c r="P1304" s="141">
        <f>O1304*H1304</f>
        <v>0</v>
      </c>
      <c r="Q1304" s="141">
        <v>2.1999999999999999E-2</v>
      </c>
      <c r="R1304" s="141">
        <f>Q1304*H1304</f>
        <v>2.904E-2</v>
      </c>
      <c r="S1304" s="141">
        <v>0</v>
      </c>
      <c r="T1304" s="142">
        <f>S1304*H1304</f>
        <v>0</v>
      </c>
      <c r="AR1304" s="143" t="s">
        <v>604</v>
      </c>
      <c r="AT1304" s="143" t="s">
        <v>1046</v>
      </c>
      <c r="AU1304" s="143" t="s">
        <v>87</v>
      </c>
      <c r="AY1304" s="17" t="s">
        <v>175</v>
      </c>
      <c r="BE1304" s="144">
        <f>IF(N1304="základní",J1304,0)</f>
        <v>0</v>
      </c>
      <c r="BF1304" s="144">
        <f>IF(N1304="snížená",J1304,0)</f>
        <v>0</v>
      </c>
      <c r="BG1304" s="144">
        <f>IF(N1304="zákl. přenesená",J1304,0)</f>
        <v>0</v>
      </c>
      <c r="BH1304" s="144">
        <f>IF(N1304="sníž. přenesená",J1304,0)</f>
        <v>0</v>
      </c>
      <c r="BI1304" s="144">
        <f>IF(N1304="nulová",J1304,0)</f>
        <v>0</v>
      </c>
      <c r="BJ1304" s="17" t="s">
        <v>85</v>
      </c>
      <c r="BK1304" s="144">
        <f>ROUND(I1304*H1304,2)</f>
        <v>0</v>
      </c>
      <c r="BL1304" s="17" t="s">
        <v>129</v>
      </c>
      <c r="BM1304" s="143" t="s">
        <v>2162</v>
      </c>
    </row>
    <row r="1305" spans="2:65" s="12" customFormat="1">
      <c r="B1305" s="154"/>
      <c r="D1305" s="145" t="s">
        <v>252</v>
      </c>
      <c r="E1305" s="155" t="s">
        <v>1</v>
      </c>
      <c r="F1305" s="156" t="s">
        <v>2163</v>
      </c>
      <c r="H1305" s="157">
        <v>1.32</v>
      </c>
      <c r="I1305" s="158"/>
      <c r="L1305" s="154"/>
      <c r="M1305" s="159"/>
      <c r="T1305" s="160"/>
      <c r="AT1305" s="155" t="s">
        <v>252</v>
      </c>
      <c r="AU1305" s="155" t="s">
        <v>87</v>
      </c>
      <c r="AV1305" s="12" t="s">
        <v>87</v>
      </c>
      <c r="AW1305" s="12" t="s">
        <v>32</v>
      </c>
      <c r="AX1305" s="12" t="s">
        <v>85</v>
      </c>
      <c r="AY1305" s="155" t="s">
        <v>175</v>
      </c>
    </row>
    <row r="1306" spans="2:65" s="1" customFormat="1" ht="21.75" customHeight="1">
      <c r="B1306" s="32"/>
      <c r="C1306" s="132" t="s">
        <v>2164</v>
      </c>
      <c r="D1306" s="132" t="s">
        <v>178</v>
      </c>
      <c r="E1306" s="133" t="s">
        <v>2165</v>
      </c>
      <c r="F1306" s="134" t="s">
        <v>2166</v>
      </c>
      <c r="G1306" s="135" t="s">
        <v>200</v>
      </c>
      <c r="H1306" s="136">
        <v>172.74</v>
      </c>
      <c r="I1306" s="137"/>
      <c r="J1306" s="138">
        <f>ROUND(I1306*H1306,2)</f>
        <v>0</v>
      </c>
      <c r="K1306" s="134" t="s">
        <v>250</v>
      </c>
      <c r="L1306" s="32"/>
      <c r="M1306" s="139" t="s">
        <v>1</v>
      </c>
      <c r="N1306" s="140" t="s">
        <v>42</v>
      </c>
      <c r="P1306" s="141">
        <f>O1306*H1306</f>
        <v>0</v>
      </c>
      <c r="Q1306" s="141">
        <v>8.9700000000000005E-3</v>
      </c>
      <c r="R1306" s="141">
        <f>Q1306*H1306</f>
        <v>1.5494778000000002</v>
      </c>
      <c r="S1306" s="141">
        <v>0</v>
      </c>
      <c r="T1306" s="142">
        <f>S1306*H1306</f>
        <v>0</v>
      </c>
      <c r="AR1306" s="143" t="s">
        <v>129</v>
      </c>
      <c r="AT1306" s="143" t="s">
        <v>178</v>
      </c>
      <c r="AU1306" s="143" t="s">
        <v>87</v>
      </c>
      <c r="AY1306" s="17" t="s">
        <v>175</v>
      </c>
      <c r="BE1306" s="144">
        <f>IF(N1306="základní",J1306,0)</f>
        <v>0</v>
      </c>
      <c r="BF1306" s="144">
        <f>IF(N1306="snížená",J1306,0)</f>
        <v>0</v>
      </c>
      <c r="BG1306" s="144">
        <f>IF(N1306="zákl. přenesená",J1306,0)</f>
        <v>0</v>
      </c>
      <c r="BH1306" s="144">
        <f>IF(N1306="sníž. přenesená",J1306,0)</f>
        <v>0</v>
      </c>
      <c r="BI1306" s="144">
        <f>IF(N1306="nulová",J1306,0)</f>
        <v>0</v>
      </c>
      <c r="BJ1306" s="17" t="s">
        <v>85</v>
      </c>
      <c r="BK1306" s="144">
        <f>ROUND(I1306*H1306,2)</f>
        <v>0</v>
      </c>
      <c r="BL1306" s="17" t="s">
        <v>129</v>
      </c>
      <c r="BM1306" s="143" t="s">
        <v>2167</v>
      </c>
    </row>
    <row r="1307" spans="2:65" s="14" customFormat="1">
      <c r="B1307" s="170"/>
      <c r="D1307" s="145" t="s">
        <v>252</v>
      </c>
      <c r="E1307" s="171" t="s">
        <v>1</v>
      </c>
      <c r="F1307" s="172" t="s">
        <v>564</v>
      </c>
      <c r="H1307" s="171" t="s">
        <v>1</v>
      </c>
      <c r="I1307" s="173"/>
      <c r="L1307" s="170"/>
      <c r="M1307" s="174"/>
      <c r="T1307" s="175"/>
      <c r="AT1307" s="171" t="s">
        <v>252</v>
      </c>
      <c r="AU1307" s="171" t="s">
        <v>87</v>
      </c>
      <c r="AV1307" s="14" t="s">
        <v>85</v>
      </c>
      <c r="AW1307" s="14" t="s">
        <v>32</v>
      </c>
      <c r="AX1307" s="14" t="s">
        <v>77</v>
      </c>
      <c r="AY1307" s="171" t="s">
        <v>175</v>
      </c>
    </row>
    <row r="1308" spans="2:65" s="12" customFormat="1">
      <c r="B1308" s="154"/>
      <c r="D1308" s="145" t="s">
        <v>252</v>
      </c>
      <c r="E1308" s="155" t="s">
        <v>410</v>
      </c>
      <c r="F1308" s="156" t="s">
        <v>2168</v>
      </c>
      <c r="H1308" s="157">
        <v>92.18</v>
      </c>
      <c r="I1308" s="158"/>
      <c r="L1308" s="154"/>
      <c r="M1308" s="159"/>
      <c r="T1308" s="160"/>
      <c r="AT1308" s="155" t="s">
        <v>252</v>
      </c>
      <c r="AU1308" s="155" t="s">
        <v>87</v>
      </c>
      <c r="AV1308" s="12" t="s">
        <v>87</v>
      </c>
      <c r="AW1308" s="12" t="s">
        <v>32</v>
      </c>
      <c r="AX1308" s="12" t="s">
        <v>77</v>
      </c>
      <c r="AY1308" s="155" t="s">
        <v>175</v>
      </c>
    </row>
    <row r="1309" spans="2:65" s="12" customFormat="1">
      <c r="B1309" s="154"/>
      <c r="D1309" s="145" t="s">
        <v>252</v>
      </c>
      <c r="E1309" s="155" t="s">
        <v>1</v>
      </c>
      <c r="F1309" s="156" t="s">
        <v>2169</v>
      </c>
      <c r="H1309" s="157">
        <v>-5.9</v>
      </c>
      <c r="I1309" s="158"/>
      <c r="L1309" s="154"/>
      <c r="M1309" s="159"/>
      <c r="T1309" s="160"/>
      <c r="AT1309" s="155" t="s">
        <v>252</v>
      </c>
      <c r="AU1309" s="155" t="s">
        <v>87</v>
      </c>
      <c r="AV1309" s="12" t="s">
        <v>87</v>
      </c>
      <c r="AW1309" s="12" t="s">
        <v>32</v>
      </c>
      <c r="AX1309" s="12" t="s">
        <v>77</v>
      </c>
      <c r="AY1309" s="155" t="s">
        <v>175</v>
      </c>
    </row>
    <row r="1310" spans="2:65" s="14" customFormat="1">
      <c r="B1310" s="170"/>
      <c r="D1310" s="145" t="s">
        <v>252</v>
      </c>
      <c r="E1310" s="171" t="s">
        <v>1</v>
      </c>
      <c r="F1310" s="172" t="s">
        <v>566</v>
      </c>
      <c r="H1310" s="171" t="s">
        <v>1</v>
      </c>
      <c r="I1310" s="173"/>
      <c r="L1310" s="170"/>
      <c r="M1310" s="174"/>
      <c r="T1310" s="175"/>
      <c r="AT1310" s="171" t="s">
        <v>252</v>
      </c>
      <c r="AU1310" s="171" t="s">
        <v>87</v>
      </c>
      <c r="AV1310" s="14" t="s">
        <v>85</v>
      </c>
      <c r="AW1310" s="14" t="s">
        <v>32</v>
      </c>
      <c r="AX1310" s="14" t="s">
        <v>77</v>
      </c>
      <c r="AY1310" s="171" t="s">
        <v>175</v>
      </c>
    </row>
    <row r="1311" spans="2:65" s="12" customFormat="1">
      <c r="B1311" s="154"/>
      <c r="D1311" s="145" t="s">
        <v>252</v>
      </c>
      <c r="E1311" s="155" t="s">
        <v>421</v>
      </c>
      <c r="F1311" s="156" t="s">
        <v>2170</v>
      </c>
      <c r="H1311" s="157">
        <v>86.46</v>
      </c>
      <c r="I1311" s="158"/>
      <c r="L1311" s="154"/>
      <c r="M1311" s="159"/>
      <c r="T1311" s="160"/>
      <c r="AT1311" s="155" t="s">
        <v>252</v>
      </c>
      <c r="AU1311" s="155" t="s">
        <v>87</v>
      </c>
      <c r="AV1311" s="12" t="s">
        <v>87</v>
      </c>
      <c r="AW1311" s="12" t="s">
        <v>32</v>
      </c>
      <c r="AX1311" s="12" t="s">
        <v>77</v>
      </c>
      <c r="AY1311" s="155" t="s">
        <v>175</v>
      </c>
    </row>
    <row r="1312" spans="2:65" s="13" customFormat="1">
      <c r="B1312" s="163"/>
      <c r="D1312" s="145" t="s">
        <v>252</v>
      </c>
      <c r="E1312" s="164" t="s">
        <v>1</v>
      </c>
      <c r="F1312" s="165" t="s">
        <v>294</v>
      </c>
      <c r="H1312" s="166">
        <v>172.74</v>
      </c>
      <c r="I1312" s="167"/>
      <c r="L1312" s="163"/>
      <c r="M1312" s="168"/>
      <c r="T1312" s="169"/>
      <c r="AT1312" s="164" t="s">
        <v>252</v>
      </c>
      <c r="AU1312" s="164" t="s">
        <v>87</v>
      </c>
      <c r="AV1312" s="13" t="s">
        <v>193</v>
      </c>
      <c r="AW1312" s="13" t="s">
        <v>32</v>
      </c>
      <c r="AX1312" s="13" t="s">
        <v>85</v>
      </c>
      <c r="AY1312" s="164" t="s">
        <v>175</v>
      </c>
    </row>
    <row r="1313" spans="2:65" s="1" customFormat="1" ht="16.5" customHeight="1">
      <c r="B1313" s="32"/>
      <c r="C1313" s="184" t="s">
        <v>2171</v>
      </c>
      <c r="D1313" s="184" t="s">
        <v>1046</v>
      </c>
      <c r="E1313" s="185" t="s">
        <v>2147</v>
      </c>
      <c r="F1313" s="186" t="s">
        <v>2148</v>
      </c>
      <c r="G1313" s="187" t="s">
        <v>200</v>
      </c>
      <c r="H1313" s="188">
        <v>198.65100000000001</v>
      </c>
      <c r="I1313" s="189"/>
      <c r="J1313" s="190">
        <f>ROUND(I1313*H1313,2)</f>
        <v>0</v>
      </c>
      <c r="K1313" s="186" t="s">
        <v>1</v>
      </c>
      <c r="L1313" s="191"/>
      <c r="M1313" s="192" t="s">
        <v>1</v>
      </c>
      <c r="N1313" s="193" t="s">
        <v>42</v>
      </c>
      <c r="P1313" s="141">
        <f>O1313*H1313</f>
        <v>0</v>
      </c>
      <c r="Q1313" s="141">
        <v>2.1999999999999999E-2</v>
      </c>
      <c r="R1313" s="141">
        <f>Q1313*H1313</f>
        <v>4.3703219999999998</v>
      </c>
      <c r="S1313" s="141">
        <v>0</v>
      </c>
      <c r="T1313" s="142">
        <f>S1313*H1313</f>
        <v>0</v>
      </c>
      <c r="AR1313" s="143" t="s">
        <v>604</v>
      </c>
      <c r="AT1313" s="143" t="s">
        <v>1046</v>
      </c>
      <c r="AU1313" s="143" t="s">
        <v>87</v>
      </c>
      <c r="AY1313" s="17" t="s">
        <v>175</v>
      </c>
      <c r="BE1313" s="144">
        <f>IF(N1313="základní",J1313,0)</f>
        <v>0</v>
      </c>
      <c r="BF1313" s="144">
        <f>IF(N1313="snížená",J1313,0)</f>
        <v>0</v>
      </c>
      <c r="BG1313" s="144">
        <f>IF(N1313="zákl. přenesená",J1313,0)</f>
        <v>0</v>
      </c>
      <c r="BH1313" s="144">
        <f>IF(N1313="sníž. přenesená",J1313,0)</f>
        <v>0</v>
      </c>
      <c r="BI1313" s="144">
        <f>IF(N1313="nulová",J1313,0)</f>
        <v>0</v>
      </c>
      <c r="BJ1313" s="17" t="s">
        <v>85</v>
      </c>
      <c r="BK1313" s="144">
        <f>ROUND(I1313*H1313,2)</f>
        <v>0</v>
      </c>
      <c r="BL1313" s="17" t="s">
        <v>129</v>
      </c>
      <c r="BM1313" s="143" t="s">
        <v>2172</v>
      </c>
    </row>
    <row r="1314" spans="2:65" s="12" customFormat="1">
      <c r="B1314" s="154"/>
      <c r="D1314" s="145" t="s">
        <v>252</v>
      </c>
      <c r="F1314" s="156" t="s">
        <v>2173</v>
      </c>
      <c r="H1314" s="157">
        <v>198.65100000000001</v>
      </c>
      <c r="I1314" s="158"/>
      <c r="L1314" s="154"/>
      <c r="M1314" s="159"/>
      <c r="T1314" s="160"/>
      <c r="AT1314" s="155" t="s">
        <v>252</v>
      </c>
      <c r="AU1314" s="155" t="s">
        <v>87</v>
      </c>
      <c r="AV1314" s="12" t="s">
        <v>87</v>
      </c>
      <c r="AW1314" s="12" t="s">
        <v>4</v>
      </c>
      <c r="AX1314" s="12" t="s">
        <v>85</v>
      </c>
      <c r="AY1314" s="155" t="s">
        <v>175</v>
      </c>
    </row>
    <row r="1315" spans="2:65" s="1" customFormat="1" ht="21.75" customHeight="1">
      <c r="B1315" s="32"/>
      <c r="C1315" s="132" t="s">
        <v>2174</v>
      </c>
      <c r="D1315" s="132" t="s">
        <v>178</v>
      </c>
      <c r="E1315" s="133" t="s">
        <v>2175</v>
      </c>
      <c r="F1315" s="134" t="s">
        <v>2176</v>
      </c>
      <c r="G1315" s="135" t="s">
        <v>200</v>
      </c>
      <c r="H1315" s="136">
        <v>137.79</v>
      </c>
      <c r="I1315" s="137"/>
      <c r="J1315" s="138">
        <f>ROUND(I1315*H1315,2)</f>
        <v>0</v>
      </c>
      <c r="K1315" s="134" t="s">
        <v>250</v>
      </c>
      <c r="L1315" s="32"/>
      <c r="M1315" s="139" t="s">
        <v>1</v>
      </c>
      <c r="N1315" s="140" t="s">
        <v>42</v>
      </c>
      <c r="P1315" s="141">
        <f>O1315*H1315</f>
        <v>0</v>
      </c>
      <c r="Q1315" s="141">
        <v>6.0000000000000001E-3</v>
      </c>
      <c r="R1315" s="141">
        <f>Q1315*H1315</f>
        <v>0.82673999999999992</v>
      </c>
      <c r="S1315" s="141">
        <v>0</v>
      </c>
      <c r="T1315" s="142">
        <f>S1315*H1315</f>
        <v>0</v>
      </c>
      <c r="AR1315" s="143" t="s">
        <v>129</v>
      </c>
      <c r="AT1315" s="143" t="s">
        <v>178</v>
      </c>
      <c r="AU1315" s="143" t="s">
        <v>87</v>
      </c>
      <c r="AY1315" s="17" t="s">
        <v>175</v>
      </c>
      <c r="BE1315" s="144">
        <f>IF(N1315="základní",J1315,0)</f>
        <v>0</v>
      </c>
      <c r="BF1315" s="144">
        <f>IF(N1315="snížená",J1315,0)</f>
        <v>0</v>
      </c>
      <c r="BG1315" s="144">
        <f>IF(N1315="zákl. přenesená",J1315,0)</f>
        <v>0</v>
      </c>
      <c r="BH1315" s="144">
        <f>IF(N1315="sníž. přenesená",J1315,0)</f>
        <v>0</v>
      </c>
      <c r="BI1315" s="144">
        <f>IF(N1315="nulová",J1315,0)</f>
        <v>0</v>
      </c>
      <c r="BJ1315" s="17" t="s">
        <v>85</v>
      </c>
      <c r="BK1315" s="144">
        <f>ROUND(I1315*H1315,2)</f>
        <v>0</v>
      </c>
      <c r="BL1315" s="17" t="s">
        <v>129</v>
      </c>
      <c r="BM1315" s="143" t="s">
        <v>2177</v>
      </c>
    </row>
    <row r="1316" spans="2:65" s="14" customFormat="1">
      <c r="B1316" s="170"/>
      <c r="D1316" s="145" t="s">
        <v>252</v>
      </c>
      <c r="E1316" s="171" t="s">
        <v>1</v>
      </c>
      <c r="F1316" s="172" t="s">
        <v>564</v>
      </c>
      <c r="H1316" s="171" t="s">
        <v>1</v>
      </c>
      <c r="I1316" s="173"/>
      <c r="L1316" s="170"/>
      <c r="M1316" s="174"/>
      <c r="T1316" s="175"/>
      <c r="AT1316" s="171" t="s">
        <v>252</v>
      </c>
      <c r="AU1316" s="171" t="s">
        <v>87</v>
      </c>
      <c r="AV1316" s="14" t="s">
        <v>85</v>
      </c>
      <c r="AW1316" s="14" t="s">
        <v>32</v>
      </c>
      <c r="AX1316" s="14" t="s">
        <v>77</v>
      </c>
      <c r="AY1316" s="171" t="s">
        <v>175</v>
      </c>
    </row>
    <row r="1317" spans="2:65" s="12" customFormat="1">
      <c r="B1317" s="154"/>
      <c r="D1317" s="145" t="s">
        <v>252</v>
      </c>
      <c r="E1317" s="155" t="s">
        <v>408</v>
      </c>
      <c r="F1317" s="156" t="s">
        <v>2178</v>
      </c>
      <c r="H1317" s="157">
        <v>58.08</v>
      </c>
      <c r="I1317" s="158"/>
      <c r="L1317" s="154"/>
      <c r="M1317" s="159"/>
      <c r="T1317" s="160"/>
      <c r="AT1317" s="155" t="s">
        <v>252</v>
      </c>
      <c r="AU1317" s="155" t="s">
        <v>87</v>
      </c>
      <c r="AV1317" s="12" t="s">
        <v>87</v>
      </c>
      <c r="AW1317" s="12" t="s">
        <v>32</v>
      </c>
      <c r="AX1317" s="12" t="s">
        <v>77</v>
      </c>
      <c r="AY1317" s="155" t="s">
        <v>175</v>
      </c>
    </row>
    <row r="1318" spans="2:65" s="12" customFormat="1">
      <c r="B1318" s="154"/>
      <c r="D1318" s="145" t="s">
        <v>252</v>
      </c>
      <c r="E1318" s="155" t="s">
        <v>414</v>
      </c>
      <c r="F1318" s="156" t="s">
        <v>2179</v>
      </c>
      <c r="H1318" s="157">
        <v>21.05</v>
      </c>
      <c r="I1318" s="158"/>
      <c r="L1318" s="154"/>
      <c r="M1318" s="159"/>
      <c r="T1318" s="160"/>
      <c r="AT1318" s="155" t="s">
        <v>252</v>
      </c>
      <c r="AU1318" s="155" t="s">
        <v>87</v>
      </c>
      <c r="AV1318" s="12" t="s">
        <v>87</v>
      </c>
      <c r="AW1318" s="12" t="s">
        <v>32</v>
      </c>
      <c r="AX1318" s="12" t="s">
        <v>77</v>
      </c>
      <c r="AY1318" s="155" t="s">
        <v>175</v>
      </c>
    </row>
    <row r="1319" spans="2:65" s="14" customFormat="1">
      <c r="B1319" s="170"/>
      <c r="D1319" s="145" t="s">
        <v>252</v>
      </c>
      <c r="E1319" s="171" t="s">
        <v>1</v>
      </c>
      <c r="F1319" s="172" t="s">
        <v>566</v>
      </c>
      <c r="H1319" s="171" t="s">
        <v>1</v>
      </c>
      <c r="I1319" s="173"/>
      <c r="L1319" s="170"/>
      <c r="M1319" s="174"/>
      <c r="T1319" s="175"/>
      <c r="AT1319" s="171" t="s">
        <v>252</v>
      </c>
      <c r="AU1319" s="171" t="s">
        <v>87</v>
      </c>
      <c r="AV1319" s="14" t="s">
        <v>85</v>
      </c>
      <c r="AW1319" s="14" t="s">
        <v>32</v>
      </c>
      <c r="AX1319" s="14" t="s">
        <v>77</v>
      </c>
      <c r="AY1319" s="171" t="s">
        <v>175</v>
      </c>
    </row>
    <row r="1320" spans="2:65" s="12" customFormat="1">
      <c r="B1320" s="154"/>
      <c r="D1320" s="145" t="s">
        <v>252</v>
      </c>
      <c r="E1320" s="155" t="s">
        <v>418</v>
      </c>
      <c r="F1320" s="156" t="s">
        <v>2180</v>
      </c>
      <c r="H1320" s="157">
        <v>55.96</v>
      </c>
      <c r="I1320" s="158"/>
      <c r="L1320" s="154"/>
      <c r="M1320" s="159"/>
      <c r="T1320" s="160"/>
      <c r="AT1320" s="155" t="s">
        <v>252</v>
      </c>
      <c r="AU1320" s="155" t="s">
        <v>87</v>
      </c>
      <c r="AV1320" s="12" t="s">
        <v>87</v>
      </c>
      <c r="AW1320" s="12" t="s">
        <v>32</v>
      </c>
      <c r="AX1320" s="12" t="s">
        <v>77</v>
      </c>
      <c r="AY1320" s="155" t="s">
        <v>175</v>
      </c>
    </row>
    <row r="1321" spans="2:65" s="14" customFormat="1">
      <c r="B1321" s="170"/>
      <c r="D1321" s="145" t="s">
        <v>252</v>
      </c>
      <c r="E1321" s="171" t="s">
        <v>1</v>
      </c>
      <c r="F1321" s="172" t="s">
        <v>2181</v>
      </c>
      <c r="H1321" s="171" t="s">
        <v>1</v>
      </c>
      <c r="I1321" s="173"/>
      <c r="L1321" s="170"/>
      <c r="M1321" s="174"/>
      <c r="T1321" s="175"/>
      <c r="AT1321" s="171" t="s">
        <v>252</v>
      </c>
      <c r="AU1321" s="171" t="s">
        <v>87</v>
      </c>
      <c r="AV1321" s="14" t="s">
        <v>85</v>
      </c>
      <c r="AW1321" s="14" t="s">
        <v>32</v>
      </c>
      <c r="AX1321" s="14" t="s">
        <v>77</v>
      </c>
      <c r="AY1321" s="171" t="s">
        <v>175</v>
      </c>
    </row>
    <row r="1322" spans="2:65" s="12" customFormat="1">
      <c r="B1322" s="154"/>
      <c r="D1322" s="145" t="s">
        <v>252</v>
      </c>
      <c r="E1322" s="155" t="s">
        <v>423</v>
      </c>
      <c r="F1322" s="156" t="s">
        <v>1613</v>
      </c>
      <c r="H1322" s="157">
        <v>2.7</v>
      </c>
      <c r="I1322" s="158"/>
      <c r="L1322" s="154"/>
      <c r="M1322" s="159"/>
      <c r="T1322" s="160"/>
      <c r="AT1322" s="155" t="s">
        <v>252</v>
      </c>
      <c r="AU1322" s="155" t="s">
        <v>87</v>
      </c>
      <c r="AV1322" s="12" t="s">
        <v>87</v>
      </c>
      <c r="AW1322" s="12" t="s">
        <v>32</v>
      </c>
      <c r="AX1322" s="12" t="s">
        <v>77</v>
      </c>
      <c r="AY1322" s="155" t="s">
        <v>175</v>
      </c>
    </row>
    <row r="1323" spans="2:65" s="13" customFormat="1">
      <c r="B1323" s="163"/>
      <c r="D1323" s="145" t="s">
        <v>252</v>
      </c>
      <c r="E1323" s="164" t="s">
        <v>1</v>
      </c>
      <c r="F1323" s="165" t="s">
        <v>294</v>
      </c>
      <c r="H1323" s="166">
        <v>137.79</v>
      </c>
      <c r="I1323" s="167"/>
      <c r="L1323" s="163"/>
      <c r="M1323" s="168"/>
      <c r="T1323" s="169"/>
      <c r="AT1323" s="164" t="s">
        <v>252</v>
      </c>
      <c r="AU1323" s="164" t="s">
        <v>87</v>
      </c>
      <c r="AV1323" s="13" t="s">
        <v>193</v>
      </c>
      <c r="AW1323" s="13" t="s">
        <v>32</v>
      </c>
      <c r="AX1323" s="13" t="s">
        <v>85</v>
      </c>
      <c r="AY1323" s="164" t="s">
        <v>175</v>
      </c>
    </row>
    <row r="1324" spans="2:65" s="1" customFormat="1" ht="16.5" customHeight="1">
      <c r="B1324" s="32"/>
      <c r="C1324" s="184" t="s">
        <v>2182</v>
      </c>
      <c r="D1324" s="184" t="s">
        <v>1046</v>
      </c>
      <c r="E1324" s="185" t="s">
        <v>2152</v>
      </c>
      <c r="F1324" s="186" t="s">
        <v>2153</v>
      </c>
      <c r="G1324" s="187" t="s">
        <v>200</v>
      </c>
      <c r="H1324" s="188">
        <v>151.56899999999999</v>
      </c>
      <c r="I1324" s="189"/>
      <c r="J1324" s="190">
        <f>ROUND(I1324*H1324,2)</f>
        <v>0</v>
      </c>
      <c r="K1324" s="186" t="s">
        <v>1</v>
      </c>
      <c r="L1324" s="191"/>
      <c r="M1324" s="192" t="s">
        <v>1</v>
      </c>
      <c r="N1324" s="193" t="s">
        <v>42</v>
      </c>
      <c r="P1324" s="141">
        <f>O1324*H1324</f>
        <v>0</v>
      </c>
      <c r="Q1324" s="141">
        <v>2.1999999999999999E-2</v>
      </c>
      <c r="R1324" s="141">
        <f>Q1324*H1324</f>
        <v>3.3345179999999996</v>
      </c>
      <c r="S1324" s="141">
        <v>0</v>
      </c>
      <c r="T1324" s="142">
        <f>S1324*H1324</f>
        <v>0</v>
      </c>
      <c r="AR1324" s="143" t="s">
        <v>604</v>
      </c>
      <c r="AT1324" s="143" t="s">
        <v>1046</v>
      </c>
      <c r="AU1324" s="143" t="s">
        <v>87</v>
      </c>
      <c r="AY1324" s="17" t="s">
        <v>175</v>
      </c>
      <c r="BE1324" s="144">
        <f>IF(N1324="základní",J1324,0)</f>
        <v>0</v>
      </c>
      <c r="BF1324" s="144">
        <f>IF(N1324="snížená",J1324,0)</f>
        <v>0</v>
      </c>
      <c r="BG1324" s="144">
        <f>IF(N1324="zákl. přenesená",J1324,0)</f>
        <v>0</v>
      </c>
      <c r="BH1324" s="144">
        <f>IF(N1324="sníž. přenesená",J1324,0)</f>
        <v>0</v>
      </c>
      <c r="BI1324" s="144">
        <f>IF(N1324="nulová",J1324,0)</f>
        <v>0</v>
      </c>
      <c r="BJ1324" s="17" t="s">
        <v>85</v>
      </c>
      <c r="BK1324" s="144">
        <f>ROUND(I1324*H1324,2)</f>
        <v>0</v>
      </c>
      <c r="BL1324" s="17" t="s">
        <v>129</v>
      </c>
      <c r="BM1324" s="143" t="s">
        <v>2183</v>
      </c>
    </row>
    <row r="1325" spans="2:65" s="12" customFormat="1">
      <c r="B1325" s="154"/>
      <c r="D1325" s="145" t="s">
        <v>252</v>
      </c>
      <c r="F1325" s="156" t="s">
        <v>2184</v>
      </c>
      <c r="H1325" s="157">
        <v>151.56899999999999</v>
      </c>
      <c r="I1325" s="158"/>
      <c r="L1325" s="154"/>
      <c r="M1325" s="159"/>
      <c r="T1325" s="160"/>
      <c r="AT1325" s="155" t="s">
        <v>252</v>
      </c>
      <c r="AU1325" s="155" t="s">
        <v>87</v>
      </c>
      <c r="AV1325" s="12" t="s">
        <v>87</v>
      </c>
      <c r="AW1325" s="12" t="s">
        <v>4</v>
      </c>
      <c r="AX1325" s="12" t="s">
        <v>85</v>
      </c>
      <c r="AY1325" s="155" t="s">
        <v>175</v>
      </c>
    </row>
    <row r="1326" spans="2:65" s="1" customFormat="1" ht="16.5" customHeight="1">
      <c r="B1326" s="32"/>
      <c r="C1326" s="132" t="s">
        <v>2185</v>
      </c>
      <c r="D1326" s="132" t="s">
        <v>178</v>
      </c>
      <c r="E1326" s="133" t="s">
        <v>2186</v>
      </c>
      <c r="F1326" s="228" t="s">
        <v>2187</v>
      </c>
      <c r="G1326" s="220" t="s">
        <v>318</v>
      </c>
      <c r="H1326" s="221">
        <v>300</v>
      </c>
      <c r="I1326" s="137"/>
      <c r="J1326" s="138">
        <f>ROUND(I1326*H1326,2)</f>
        <v>0</v>
      </c>
      <c r="K1326" s="134" t="s">
        <v>1</v>
      </c>
      <c r="L1326" s="32"/>
      <c r="M1326" s="139" t="s">
        <v>1</v>
      </c>
      <c r="N1326" s="140" t="s">
        <v>42</v>
      </c>
      <c r="P1326" s="141">
        <f>O1326*H1326</f>
        <v>0</v>
      </c>
      <c r="Q1326" s="141">
        <v>0</v>
      </c>
      <c r="R1326" s="141">
        <f>Q1326*H1326</f>
        <v>0</v>
      </c>
      <c r="S1326" s="141">
        <v>0</v>
      </c>
      <c r="T1326" s="142">
        <f>S1326*H1326</f>
        <v>0</v>
      </c>
      <c r="AR1326" s="143" t="s">
        <v>129</v>
      </c>
      <c r="AT1326" s="143" t="s">
        <v>178</v>
      </c>
      <c r="AU1326" s="143" t="s">
        <v>87</v>
      </c>
      <c r="AY1326" s="17" t="s">
        <v>175</v>
      </c>
      <c r="BE1326" s="144">
        <f>IF(N1326="základní",J1326,0)</f>
        <v>0</v>
      </c>
      <c r="BF1326" s="144">
        <f>IF(N1326="snížená",J1326,0)</f>
        <v>0</v>
      </c>
      <c r="BG1326" s="144">
        <f>IF(N1326="zákl. přenesená",J1326,0)</f>
        <v>0</v>
      </c>
      <c r="BH1326" s="144">
        <f>IF(N1326="sníž. přenesená",J1326,0)</f>
        <v>0</v>
      </c>
      <c r="BI1326" s="144">
        <f>IF(N1326="nulová",J1326,0)</f>
        <v>0</v>
      </c>
      <c r="BJ1326" s="17" t="s">
        <v>85</v>
      </c>
      <c r="BK1326" s="144">
        <f>ROUND(I1326*H1326,2)</f>
        <v>0</v>
      </c>
      <c r="BL1326" s="17" t="s">
        <v>129</v>
      </c>
      <c r="BM1326" s="143" t="s">
        <v>2188</v>
      </c>
    </row>
    <row r="1327" spans="2:65" s="1" customFormat="1" ht="16.5" customHeight="1">
      <c r="B1327" s="32"/>
      <c r="C1327" s="132" t="s">
        <v>2189</v>
      </c>
      <c r="D1327" s="132" t="s">
        <v>178</v>
      </c>
      <c r="E1327" s="133" t="s">
        <v>2190</v>
      </c>
      <c r="F1327" s="134" t="s">
        <v>2191</v>
      </c>
      <c r="G1327" s="135" t="s">
        <v>1377</v>
      </c>
      <c r="H1327" s="194"/>
      <c r="I1327" s="137"/>
      <c r="J1327" s="138">
        <f>ROUND(I1327*H1327,2)</f>
        <v>0</v>
      </c>
      <c r="K1327" s="134" t="s">
        <v>250</v>
      </c>
      <c r="L1327" s="32"/>
      <c r="M1327" s="139" t="s">
        <v>1</v>
      </c>
      <c r="N1327" s="140" t="s">
        <v>42</v>
      </c>
      <c r="P1327" s="141">
        <f>O1327*H1327</f>
        <v>0</v>
      </c>
      <c r="Q1327" s="141">
        <v>0</v>
      </c>
      <c r="R1327" s="141">
        <f>Q1327*H1327</f>
        <v>0</v>
      </c>
      <c r="S1327" s="141">
        <v>0</v>
      </c>
      <c r="T1327" s="142">
        <f>S1327*H1327</f>
        <v>0</v>
      </c>
      <c r="AR1327" s="143" t="s">
        <v>129</v>
      </c>
      <c r="AT1327" s="143" t="s">
        <v>178</v>
      </c>
      <c r="AU1327" s="143" t="s">
        <v>87</v>
      </c>
      <c r="AY1327" s="17" t="s">
        <v>175</v>
      </c>
      <c r="BE1327" s="144">
        <f>IF(N1327="základní",J1327,0)</f>
        <v>0</v>
      </c>
      <c r="BF1327" s="144">
        <f>IF(N1327="snížená",J1327,0)</f>
        <v>0</v>
      </c>
      <c r="BG1327" s="144">
        <f>IF(N1327="zákl. přenesená",J1327,0)</f>
        <v>0</v>
      </c>
      <c r="BH1327" s="144">
        <f>IF(N1327="sníž. přenesená",J1327,0)</f>
        <v>0</v>
      </c>
      <c r="BI1327" s="144">
        <f>IF(N1327="nulová",J1327,0)</f>
        <v>0</v>
      </c>
      <c r="BJ1327" s="17" t="s">
        <v>85</v>
      </c>
      <c r="BK1327" s="144">
        <f>ROUND(I1327*H1327,2)</f>
        <v>0</v>
      </c>
      <c r="BL1327" s="17" t="s">
        <v>129</v>
      </c>
      <c r="BM1327" s="143" t="s">
        <v>2192</v>
      </c>
    </row>
    <row r="1328" spans="2:65" s="11" customFormat="1" ht="22.9" customHeight="1">
      <c r="B1328" s="120"/>
      <c r="D1328" s="121" t="s">
        <v>76</v>
      </c>
      <c r="E1328" s="130" t="s">
        <v>2193</v>
      </c>
      <c r="F1328" s="130" t="s">
        <v>2194</v>
      </c>
      <c r="I1328" s="123"/>
      <c r="J1328" s="131">
        <f>BK1328</f>
        <v>0</v>
      </c>
      <c r="L1328" s="120"/>
      <c r="M1328" s="125"/>
      <c r="P1328" s="126">
        <f>SUM(P1329:P1379)</f>
        <v>0</v>
      </c>
      <c r="R1328" s="126">
        <f>SUM(R1329:R1379)</f>
        <v>5.1502800500000001</v>
      </c>
      <c r="T1328" s="127">
        <f>SUM(T1329:T1379)</f>
        <v>0</v>
      </c>
      <c r="AR1328" s="121" t="s">
        <v>87</v>
      </c>
      <c r="AT1328" s="128" t="s">
        <v>76</v>
      </c>
      <c r="AU1328" s="128" t="s">
        <v>85</v>
      </c>
      <c r="AY1328" s="121" t="s">
        <v>175</v>
      </c>
      <c r="BK1328" s="129">
        <f>SUM(BK1329:BK1379)</f>
        <v>0</v>
      </c>
    </row>
    <row r="1329" spans="2:65" s="1" customFormat="1" ht="16.5" customHeight="1">
      <c r="B1329" s="32"/>
      <c r="C1329" s="209" t="s">
        <v>2195</v>
      </c>
      <c r="D1329" s="209" t="s">
        <v>178</v>
      </c>
      <c r="E1329" s="210" t="s">
        <v>2196</v>
      </c>
      <c r="F1329" s="211" t="s">
        <v>2197</v>
      </c>
      <c r="G1329" s="212" t="s">
        <v>200</v>
      </c>
      <c r="H1329" s="213">
        <v>707.07</v>
      </c>
      <c r="I1329" s="137"/>
      <c r="J1329" s="138">
        <f>ROUND(I1329*H1329,2)</f>
        <v>0</v>
      </c>
      <c r="K1329" s="134" t="s">
        <v>377</v>
      </c>
      <c r="L1329" s="32"/>
      <c r="M1329" s="139" t="s">
        <v>1</v>
      </c>
      <c r="N1329" s="140" t="s">
        <v>42</v>
      </c>
      <c r="P1329" s="141">
        <f>O1329*H1329</f>
        <v>0</v>
      </c>
      <c r="Q1329" s="141">
        <v>0</v>
      </c>
      <c r="R1329" s="141">
        <f>Q1329*H1329</f>
        <v>0</v>
      </c>
      <c r="S1329" s="141">
        <v>0</v>
      </c>
      <c r="T1329" s="142">
        <f>S1329*H1329</f>
        <v>0</v>
      </c>
      <c r="AR1329" s="143" t="s">
        <v>129</v>
      </c>
      <c r="AT1329" s="143" t="s">
        <v>178</v>
      </c>
      <c r="AU1329" s="143" t="s">
        <v>87</v>
      </c>
      <c r="AY1329" s="17" t="s">
        <v>175</v>
      </c>
      <c r="BE1329" s="144">
        <f>IF(N1329="základní",J1329,0)</f>
        <v>0</v>
      </c>
      <c r="BF1329" s="144">
        <f>IF(N1329="snížená",J1329,0)</f>
        <v>0</v>
      </c>
      <c r="BG1329" s="144">
        <f>IF(N1329="zákl. přenesená",J1329,0)</f>
        <v>0</v>
      </c>
      <c r="BH1329" s="144">
        <f>IF(N1329="sníž. přenesená",J1329,0)</f>
        <v>0</v>
      </c>
      <c r="BI1329" s="144">
        <f>IF(N1329="nulová",J1329,0)</f>
        <v>0</v>
      </c>
      <c r="BJ1329" s="17" t="s">
        <v>85</v>
      </c>
      <c r="BK1329" s="144">
        <f>ROUND(I1329*H1329,2)</f>
        <v>0</v>
      </c>
      <c r="BL1329" s="17" t="s">
        <v>129</v>
      </c>
      <c r="BM1329" s="143" t="s">
        <v>2198</v>
      </c>
    </row>
    <row r="1330" spans="2:65" s="1" customFormat="1" ht="16.5" customHeight="1">
      <c r="B1330" s="32"/>
      <c r="C1330" s="209" t="s">
        <v>2199</v>
      </c>
      <c r="D1330" s="209" t="s">
        <v>178</v>
      </c>
      <c r="E1330" s="210" t="s">
        <v>2200</v>
      </c>
      <c r="F1330" s="211" t="s">
        <v>2201</v>
      </c>
      <c r="G1330" s="212" t="s">
        <v>200</v>
      </c>
      <c r="H1330" s="213">
        <v>707.07</v>
      </c>
      <c r="I1330" s="137"/>
      <c r="J1330" s="138">
        <f>ROUND(I1330*H1330,2)</f>
        <v>0</v>
      </c>
      <c r="K1330" s="134" t="s">
        <v>377</v>
      </c>
      <c r="L1330" s="32"/>
      <c r="M1330" s="139" t="s">
        <v>1</v>
      </c>
      <c r="N1330" s="140" t="s">
        <v>42</v>
      </c>
      <c r="P1330" s="141">
        <f>O1330*H1330</f>
        <v>0</v>
      </c>
      <c r="Q1330" s="141">
        <v>0</v>
      </c>
      <c r="R1330" s="141">
        <f>Q1330*H1330</f>
        <v>0</v>
      </c>
      <c r="S1330" s="141">
        <v>0</v>
      </c>
      <c r="T1330" s="142">
        <f>S1330*H1330</f>
        <v>0</v>
      </c>
      <c r="AR1330" s="143" t="s">
        <v>129</v>
      </c>
      <c r="AT1330" s="143" t="s">
        <v>178</v>
      </c>
      <c r="AU1330" s="143" t="s">
        <v>87</v>
      </c>
      <c r="AY1330" s="17" t="s">
        <v>175</v>
      </c>
      <c r="BE1330" s="144">
        <f>IF(N1330="základní",J1330,0)</f>
        <v>0</v>
      </c>
      <c r="BF1330" s="144">
        <f>IF(N1330="snížená",J1330,0)</f>
        <v>0</v>
      </c>
      <c r="BG1330" s="144">
        <f>IF(N1330="zákl. přenesená",J1330,0)</f>
        <v>0</v>
      </c>
      <c r="BH1330" s="144">
        <f>IF(N1330="sníž. přenesená",J1330,0)</f>
        <v>0</v>
      </c>
      <c r="BI1330" s="144">
        <f>IF(N1330="nulová",J1330,0)</f>
        <v>0</v>
      </c>
      <c r="BJ1330" s="17" t="s">
        <v>85</v>
      </c>
      <c r="BK1330" s="144">
        <f>ROUND(I1330*H1330,2)</f>
        <v>0</v>
      </c>
      <c r="BL1330" s="17" t="s">
        <v>129</v>
      </c>
      <c r="BM1330" s="143" t="s">
        <v>2202</v>
      </c>
    </row>
    <row r="1331" spans="2:65" s="1" customFormat="1" ht="16.5" customHeight="1">
      <c r="B1331" s="32"/>
      <c r="C1331" s="209" t="s">
        <v>2203</v>
      </c>
      <c r="D1331" s="209" t="s">
        <v>178</v>
      </c>
      <c r="E1331" s="210" t="s">
        <v>2204</v>
      </c>
      <c r="F1331" s="211" t="s">
        <v>2205</v>
      </c>
      <c r="G1331" s="212" t="s">
        <v>200</v>
      </c>
      <c r="H1331" s="213">
        <v>707.07</v>
      </c>
      <c r="I1331" s="137"/>
      <c r="J1331" s="138">
        <f>ROUND(I1331*H1331,2)</f>
        <v>0</v>
      </c>
      <c r="K1331" s="134" t="s">
        <v>377</v>
      </c>
      <c r="L1331" s="32"/>
      <c r="M1331" s="139" t="s">
        <v>1</v>
      </c>
      <c r="N1331" s="140" t="s">
        <v>42</v>
      </c>
      <c r="P1331" s="141">
        <f>O1331*H1331</f>
        <v>0</v>
      </c>
      <c r="Q1331" s="141">
        <v>2.0000000000000001E-4</v>
      </c>
      <c r="R1331" s="141">
        <f>Q1331*H1331</f>
        <v>0.14141400000000001</v>
      </c>
      <c r="S1331" s="141">
        <v>0</v>
      </c>
      <c r="T1331" s="142">
        <f>S1331*H1331</f>
        <v>0</v>
      </c>
      <c r="AR1331" s="143" t="s">
        <v>129</v>
      </c>
      <c r="AT1331" s="143" t="s">
        <v>178</v>
      </c>
      <c r="AU1331" s="143" t="s">
        <v>87</v>
      </c>
      <c r="AY1331" s="17" t="s">
        <v>175</v>
      </c>
      <c r="BE1331" s="144">
        <f>IF(N1331="základní",J1331,0)</f>
        <v>0</v>
      </c>
      <c r="BF1331" s="144">
        <f>IF(N1331="snížená",J1331,0)</f>
        <v>0</v>
      </c>
      <c r="BG1331" s="144">
        <f>IF(N1331="zákl. přenesená",J1331,0)</f>
        <v>0</v>
      </c>
      <c r="BH1331" s="144">
        <f>IF(N1331="sníž. přenesená",J1331,0)</f>
        <v>0</v>
      </c>
      <c r="BI1331" s="144">
        <f>IF(N1331="nulová",J1331,0)</f>
        <v>0</v>
      </c>
      <c r="BJ1331" s="17" t="s">
        <v>85</v>
      </c>
      <c r="BK1331" s="144">
        <f>ROUND(I1331*H1331,2)</f>
        <v>0</v>
      </c>
      <c r="BL1331" s="17" t="s">
        <v>129</v>
      </c>
      <c r="BM1331" s="143" t="s">
        <v>2206</v>
      </c>
    </row>
    <row r="1332" spans="2:65" s="1" customFormat="1" ht="21.75" customHeight="1">
      <c r="B1332" s="32"/>
      <c r="C1332" s="132" t="s">
        <v>2207</v>
      </c>
      <c r="D1332" s="132" t="s">
        <v>178</v>
      </c>
      <c r="E1332" s="133" t="s">
        <v>2208</v>
      </c>
      <c r="F1332" s="134" t="s">
        <v>2209</v>
      </c>
      <c r="G1332" s="135" t="s">
        <v>200</v>
      </c>
      <c r="H1332" s="136">
        <v>707.07</v>
      </c>
      <c r="I1332" s="137"/>
      <c r="J1332" s="138">
        <f>ROUND(I1332*H1332,2)</f>
        <v>0</v>
      </c>
      <c r="K1332" s="134" t="s">
        <v>250</v>
      </c>
      <c r="L1332" s="32"/>
      <c r="M1332" s="139" t="s">
        <v>1</v>
      </c>
      <c r="N1332" s="140" t="s">
        <v>42</v>
      </c>
      <c r="P1332" s="141">
        <f>O1332*H1332</f>
        <v>0</v>
      </c>
      <c r="Q1332" s="141">
        <v>4.5500000000000002E-3</v>
      </c>
      <c r="R1332" s="141">
        <f>Q1332*H1332</f>
        <v>3.2171685000000005</v>
      </c>
      <c r="S1332" s="141">
        <v>0</v>
      </c>
      <c r="T1332" s="142">
        <f>S1332*H1332</f>
        <v>0</v>
      </c>
      <c r="AR1332" s="143" t="s">
        <v>129</v>
      </c>
      <c r="AT1332" s="143" t="s">
        <v>178</v>
      </c>
      <c r="AU1332" s="143" t="s">
        <v>87</v>
      </c>
      <c r="AY1332" s="17" t="s">
        <v>175</v>
      </c>
      <c r="BE1332" s="144">
        <f>IF(N1332="základní",J1332,0)</f>
        <v>0</v>
      </c>
      <c r="BF1332" s="144">
        <f>IF(N1332="snížená",J1332,0)</f>
        <v>0</v>
      </c>
      <c r="BG1332" s="144">
        <f>IF(N1332="zákl. přenesená",J1332,0)</f>
        <v>0</v>
      </c>
      <c r="BH1332" s="144">
        <f>IF(N1332="sníž. přenesená",J1332,0)</f>
        <v>0</v>
      </c>
      <c r="BI1332" s="144">
        <f>IF(N1332="nulová",J1332,0)</f>
        <v>0</v>
      </c>
      <c r="BJ1332" s="17" t="s">
        <v>85</v>
      </c>
      <c r="BK1332" s="144">
        <f>ROUND(I1332*H1332,2)</f>
        <v>0</v>
      </c>
      <c r="BL1332" s="17" t="s">
        <v>129</v>
      </c>
      <c r="BM1332" s="143" t="s">
        <v>2210</v>
      </c>
    </row>
    <row r="1333" spans="2:65" s="12" customFormat="1">
      <c r="B1333" s="154"/>
      <c r="D1333" s="145" t="s">
        <v>252</v>
      </c>
      <c r="E1333" s="155" t="s">
        <v>1</v>
      </c>
      <c r="F1333" s="156" t="s">
        <v>1220</v>
      </c>
      <c r="H1333" s="157">
        <v>707.07</v>
      </c>
      <c r="I1333" s="158"/>
      <c r="L1333" s="154"/>
      <c r="M1333" s="159"/>
      <c r="T1333" s="160"/>
      <c r="AT1333" s="155" t="s">
        <v>252</v>
      </c>
      <c r="AU1333" s="155" t="s">
        <v>87</v>
      </c>
      <c r="AV1333" s="12" t="s">
        <v>87</v>
      </c>
      <c r="AW1333" s="12" t="s">
        <v>32</v>
      </c>
      <c r="AX1333" s="12" t="s">
        <v>85</v>
      </c>
      <c r="AY1333" s="155" t="s">
        <v>175</v>
      </c>
    </row>
    <row r="1334" spans="2:65" s="1" customFormat="1" ht="16.5" customHeight="1">
      <c r="B1334" s="32"/>
      <c r="C1334" s="132" t="s">
        <v>2211</v>
      </c>
      <c r="D1334" s="132" t="s">
        <v>178</v>
      </c>
      <c r="E1334" s="133" t="s">
        <v>2212</v>
      </c>
      <c r="F1334" s="134" t="s">
        <v>2213</v>
      </c>
      <c r="G1334" s="135" t="s">
        <v>200</v>
      </c>
      <c r="H1334" s="136">
        <v>31.47</v>
      </c>
      <c r="I1334" s="137"/>
      <c r="J1334" s="138">
        <f>ROUND(I1334*H1334,2)</f>
        <v>0</v>
      </c>
      <c r="K1334" s="134" t="s">
        <v>1</v>
      </c>
      <c r="L1334" s="32"/>
      <c r="M1334" s="139" t="s">
        <v>1</v>
      </c>
      <c r="N1334" s="140" t="s">
        <v>42</v>
      </c>
      <c r="P1334" s="141">
        <f>O1334*H1334</f>
        <v>0</v>
      </c>
      <c r="Q1334" s="141">
        <v>5.0000000000000001E-4</v>
      </c>
      <c r="R1334" s="141">
        <f>Q1334*H1334</f>
        <v>1.5734999999999999E-2</v>
      </c>
      <c r="S1334" s="141">
        <v>0</v>
      </c>
      <c r="T1334" s="142">
        <f>S1334*H1334</f>
        <v>0</v>
      </c>
      <c r="AR1334" s="143" t="s">
        <v>129</v>
      </c>
      <c r="AT1334" s="143" t="s">
        <v>178</v>
      </c>
      <c r="AU1334" s="143" t="s">
        <v>87</v>
      </c>
      <c r="AY1334" s="17" t="s">
        <v>175</v>
      </c>
      <c r="BE1334" s="144">
        <f>IF(N1334="základní",J1334,0)</f>
        <v>0</v>
      </c>
      <c r="BF1334" s="144">
        <f>IF(N1334="snížená",J1334,0)</f>
        <v>0</v>
      </c>
      <c r="BG1334" s="144">
        <f>IF(N1334="zákl. přenesená",J1334,0)</f>
        <v>0</v>
      </c>
      <c r="BH1334" s="144">
        <f>IF(N1334="sníž. přenesená",J1334,0)</f>
        <v>0</v>
      </c>
      <c r="BI1334" s="144">
        <f>IF(N1334="nulová",J1334,0)</f>
        <v>0</v>
      </c>
      <c r="BJ1334" s="17" t="s">
        <v>85</v>
      </c>
      <c r="BK1334" s="144">
        <f>ROUND(I1334*H1334,2)</f>
        <v>0</v>
      </c>
      <c r="BL1334" s="17" t="s">
        <v>129</v>
      </c>
      <c r="BM1334" s="143" t="s">
        <v>2214</v>
      </c>
    </row>
    <row r="1335" spans="2:65" s="12" customFormat="1">
      <c r="B1335" s="154"/>
      <c r="D1335" s="145" t="s">
        <v>252</v>
      </c>
      <c r="E1335" s="155" t="s">
        <v>412</v>
      </c>
      <c r="F1335" s="156" t="s">
        <v>2215</v>
      </c>
      <c r="H1335" s="157">
        <v>31.47</v>
      </c>
      <c r="I1335" s="158"/>
      <c r="L1335" s="154"/>
      <c r="M1335" s="159"/>
      <c r="T1335" s="160"/>
      <c r="AT1335" s="155" t="s">
        <v>252</v>
      </c>
      <c r="AU1335" s="155" t="s">
        <v>87</v>
      </c>
      <c r="AV1335" s="12" t="s">
        <v>87</v>
      </c>
      <c r="AW1335" s="12" t="s">
        <v>32</v>
      </c>
      <c r="AX1335" s="12" t="s">
        <v>85</v>
      </c>
      <c r="AY1335" s="155" t="s">
        <v>175</v>
      </c>
    </row>
    <row r="1336" spans="2:65" s="1" customFormat="1" ht="16.5" customHeight="1">
      <c r="B1336" s="32"/>
      <c r="C1336" s="184" t="s">
        <v>2216</v>
      </c>
      <c r="D1336" s="184" t="s">
        <v>1046</v>
      </c>
      <c r="E1336" s="185" t="s">
        <v>2217</v>
      </c>
      <c r="F1336" s="186" t="s">
        <v>2218</v>
      </c>
      <c r="G1336" s="187" t="s">
        <v>200</v>
      </c>
      <c r="H1336" s="188">
        <v>34.616999999999997</v>
      </c>
      <c r="I1336" s="189"/>
      <c r="J1336" s="190">
        <f>ROUND(I1336*H1336,2)</f>
        <v>0</v>
      </c>
      <c r="K1336" s="186" t="s">
        <v>1</v>
      </c>
      <c r="L1336" s="191"/>
      <c r="M1336" s="192" t="s">
        <v>1</v>
      </c>
      <c r="N1336" s="193" t="s">
        <v>42</v>
      </c>
      <c r="P1336" s="141">
        <f>O1336*H1336</f>
        <v>0</v>
      </c>
      <c r="Q1336" s="141">
        <v>2.3500000000000001E-3</v>
      </c>
      <c r="R1336" s="141">
        <f>Q1336*H1336</f>
        <v>8.134994999999999E-2</v>
      </c>
      <c r="S1336" s="141">
        <v>0</v>
      </c>
      <c r="T1336" s="142">
        <f>S1336*H1336</f>
        <v>0</v>
      </c>
      <c r="AR1336" s="143" t="s">
        <v>604</v>
      </c>
      <c r="AT1336" s="143" t="s">
        <v>1046</v>
      </c>
      <c r="AU1336" s="143" t="s">
        <v>87</v>
      </c>
      <c r="AY1336" s="17" t="s">
        <v>175</v>
      </c>
      <c r="BE1336" s="144">
        <f>IF(N1336="základní",J1336,0)</f>
        <v>0</v>
      </c>
      <c r="BF1336" s="144">
        <f>IF(N1336="snížená",J1336,0)</f>
        <v>0</v>
      </c>
      <c r="BG1336" s="144">
        <f>IF(N1336="zákl. přenesená",J1336,0)</f>
        <v>0</v>
      </c>
      <c r="BH1336" s="144">
        <f>IF(N1336="sníž. přenesená",J1336,0)</f>
        <v>0</v>
      </c>
      <c r="BI1336" s="144">
        <f>IF(N1336="nulová",J1336,0)</f>
        <v>0</v>
      </c>
      <c r="BJ1336" s="17" t="s">
        <v>85</v>
      </c>
      <c r="BK1336" s="144">
        <f>ROUND(I1336*H1336,2)</f>
        <v>0</v>
      </c>
      <c r="BL1336" s="17" t="s">
        <v>129</v>
      </c>
      <c r="BM1336" s="143" t="s">
        <v>2219</v>
      </c>
    </row>
    <row r="1337" spans="2:65" s="12" customFormat="1">
      <c r="B1337" s="154"/>
      <c r="D1337" s="145" t="s">
        <v>252</v>
      </c>
      <c r="F1337" s="156" t="s">
        <v>2220</v>
      </c>
      <c r="H1337" s="157">
        <v>34.616999999999997</v>
      </c>
      <c r="I1337" s="158"/>
      <c r="L1337" s="154"/>
      <c r="M1337" s="159"/>
      <c r="T1337" s="160"/>
      <c r="AT1337" s="155" t="s">
        <v>252</v>
      </c>
      <c r="AU1337" s="155" t="s">
        <v>87</v>
      </c>
      <c r="AV1337" s="12" t="s">
        <v>87</v>
      </c>
      <c r="AW1337" s="12" t="s">
        <v>4</v>
      </c>
      <c r="AX1337" s="12" t="s">
        <v>85</v>
      </c>
      <c r="AY1337" s="155" t="s">
        <v>175</v>
      </c>
    </row>
    <row r="1338" spans="2:65" s="1" customFormat="1" ht="16.5" customHeight="1">
      <c r="B1338" s="32"/>
      <c r="C1338" s="132" t="s">
        <v>2221</v>
      </c>
      <c r="D1338" s="132" t="s">
        <v>178</v>
      </c>
      <c r="E1338" s="133" t="s">
        <v>2222</v>
      </c>
      <c r="F1338" s="134" t="s">
        <v>2223</v>
      </c>
      <c r="G1338" s="135" t="s">
        <v>318</v>
      </c>
      <c r="H1338" s="136">
        <v>22</v>
      </c>
      <c r="I1338" s="137"/>
      <c r="J1338" s="138">
        <f>ROUND(I1338*H1338,2)</f>
        <v>0</v>
      </c>
      <c r="K1338" s="134" t="s">
        <v>250</v>
      </c>
      <c r="L1338" s="32"/>
      <c r="M1338" s="139" t="s">
        <v>1</v>
      </c>
      <c r="N1338" s="140" t="s">
        <v>42</v>
      </c>
      <c r="P1338" s="141">
        <f>O1338*H1338</f>
        <v>0</v>
      </c>
      <c r="Q1338" s="141">
        <v>1.0000000000000001E-5</v>
      </c>
      <c r="R1338" s="141">
        <f>Q1338*H1338</f>
        <v>2.2000000000000001E-4</v>
      </c>
      <c r="S1338" s="141">
        <v>0</v>
      </c>
      <c r="T1338" s="142">
        <f>S1338*H1338</f>
        <v>0</v>
      </c>
      <c r="AR1338" s="143" t="s">
        <v>129</v>
      </c>
      <c r="AT1338" s="143" t="s">
        <v>178</v>
      </c>
      <c r="AU1338" s="143" t="s">
        <v>87</v>
      </c>
      <c r="AY1338" s="17" t="s">
        <v>175</v>
      </c>
      <c r="BE1338" s="144">
        <f>IF(N1338="základní",J1338,0)</f>
        <v>0</v>
      </c>
      <c r="BF1338" s="144">
        <f>IF(N1338="snížená",J1338,0)</f>
        <v>0</v>
      </c>
      <c r="BG1338" s="144">
        <f>IF(N1338="zákl. přenesená",J1338,0)</f>
        <v>0</v>
      </c>
      <c r="BH1338" s="144">
        <f>IF(N1338="sníž. přenesená",J1338,0)</f>
        <v>0</v>
      </c>
      <c r="BI1338" s="144">
        <f>IF(N1338="nulová",J1338,0)</f>
        <v>0</v>
      </c>
      <c r="BJ1338" s="17" t="s">
        <v>85</v>
      </c>
      <c r="BK1338" s="144">
        <f>ROUND(I1338*H1338,2)</f>
        <v>0</v>
      </c>
      <c r="BL1338" s="17" t="s">
        <v>129</v>
      </c>
      <c r="BM1338" s="143" t="s">
        <v>2224</v>
      </c>
    </row>
    <row r="1339" spans="2:65" s="14" customFormat="1">
      <c r="B1339" s="170"/>
      <c r="D1339" s="145" t="s">
        <v>252</v>
      </c>
      <c r="E1339" s="171" t="s">
        <v>1</v>
      </c>
      <c r="F1339" s="172" t="s">
        <v>564</v>
      </c>
      <c r="H1339" s="171" t="s">
        <v>1</v>
      </c>
      <c r="I1339" s="173"/>
      <c r="L1339" s="170"/>
      <c r="M1339" s="174"/>
      <c r="T1339" s="175"/>
      <c r="AT1339" s="171" t="s">
        <v>252</v>
      </c>
      <c r="AU1339" s="171" t="s">
        <v>87</v>
      </c>
      <c r="AV1339" s="14" t="s">
        <v>85</v>
      </c>
      <c r="AW1339" s="14" t="s">
        <v>32</v>
      </c>
      <c r="AX1339" s="14" t="s">
        <v>77</v>
      </c>
      <c r="AY1339" s="171" t="s">
        <v>175</v>
      </c>
    </row>
    <row r="1340" spans="2:65" s="12" customFormat="1">
      <c r="B1340" s="154"/>
      <c r="D1340" s="145" t="s">
        <v>252</v>
      </c>
      <c r="E1340" s="155" t="s">
        <v>1</v>
      </c>
      <c r="F1340" s="156" t="s">
        <v>2225</v>
      </c>
      <c r="H1340" s="157">
        <v>22</v>
      </c>
      <c r="I1340" s="158"/>
      <c r="L1340" s="154"/>
      <c r="M1340" s="159"/>
      <c r="T1340" s="160"/>
      <c r="AT1340" s="155" t="s">
        <v>252</v>
      </c>
      <c r="AU1340" s="155" t="s">
        <v>87</v>
      </c>
      <c r="AV1340" s="12" t="s">
        <v>87</v>
      </c>
      <c r="AW1340" s="12" t="s">
        <v>32</v>
      </c>
      <c r="AX1340" s="12" t="s">
        <v>85</v>
      </c>
      <c r="AY1340" s="155" t="s">
        <v>175</v>
      </c>
    </row>
    <row r="1341" spans="2:65" s="1" customFormat="1" ht="16.5" customHeight="1">
      <c r="B1341" s="32"/>
      <c r="C1341" s="184" t="s">
        <v>2226</v>
      </c>
      <c r="D1341" s="184" t="s">
        <v>1046</v>
      </c>
      <c r="E1341" s="185" t="s">
        <v>2217</v>
      </c>
      <c r="F1341" s="186" t="s">
        <v>2218</v>
      </c>
      <c r="G1341" s="187" t="s">
        <v>200</v>
      </c>
      <c r="H1341" s="188">
        <v>1.9359999999999999</v>
      </c>
      <c r="I1341" s="189"/>
      <c r="J1341" s="190">
        <f>ROUND(I1341*H1341,2)</f>
        <v>0</v>
      </c>
      <c r="K1341" s="186" t="s">
        <v>1</v>
      </c>
      <c r="L1341" s="191"/>
      <c r="M1341" s="192" t="s">
        <v>1</v>
      </c>
      <c r="N1341" s="193" t="s">
        <v>42</v>
      </c>
      <c r="P1341" s="141">
        <f>O1341*H1341</f>
        <v>0</v>
      </c>
      <c r="Q1341" s="141">
        <v>2.3500000000000001E-3</v>
      </c>
      <c r="R1341" s="141">
        <f>Q1341*H1341</f>
        <v>4.5496E-3</v>
      </c>
      <c r="S1341" s="141">
        <v>0</v>
      </c>
      <c r="T1341" s="142">
        <f>S1341*H1341</f>
        <v>0</v>
      </c>
      <c r="AR1341" s="143" t="s">
        <v>604</v>
      </c>
      <c r="AT1341" s="143" t="s">
        <v>1046</v>
      </c>
      <c r="AU1341" s="143" t="s">
        <v>87</v>
      </c>
      <c r="AY1341" s="17" t="s">
        <v>175</v>
      </c>
      <c r="BE1341" s="144">
        <f>IF(N1341="základní",J1341,0)</f>
        <v>0</v>
      </c>
      <c r="BF1341" s="144">
        <f>IF(N1341="snížená",J1341,0)</f>
        <v>0</v>
      </c>
      <c r="BG1341" s="144">
        <f>IF(N1341="zákl. přenesená",J1341,0)</f>
        <v>0</v>
      </c>
      <c r="BH1341" s="144">
        <f>IF(N1341="sníž. přenesená",J1341,0)</f>
        <v>0</v>
      </c>
      <c r="BI1341" s="144">
        <f>IF(N1341="nulová",J1341,0)</f>
        <v>0</v>
      </c>
      <c r="BJ1341" s="17" t="s">
        <v>85</v>
      </c>
      <c r="BK1341" s="144">
        <f>ROUND(I1341*H1341,2)</f>
        <v>0</v>
      </c>
      <c r="BL1341" s="17" t="s">
        <v>129</v>
      </c>
      <c r="BM1341" s="143" t="s">
        <v>2227</v>
      </c>
    </row>
    <row r="1342" spans="2:65" s="12" customFormat="1">
      <c r="B1342" s="154"/>
      <c r="D1342" s="145" t="s">
        <v>252</v>
      </c>
      <c r="E1342" s="155" t="s">
        <v>1</v>
      </c>
      <c r="F1342" s="156" t="s">
        <v>2228</v>
      </c>
      <c r="H1342" s="157">
        <v>1.9359999999999999</v>
      </c>
      <c r="I1342" s="158"/>
      <c r="L1342" s="154"/>
      <c r="M1342" s="159"/>
      <c r="T1342" s="160"/>
      <c r="AT1342" s="155" t="s">
        <v>252</v>
      </c>
      <c r="AU1342" s="155" t="s">
        <v>87</v>
      </c>
      <c r="AV1342" s="12" t="s">
        <v>87</v>
      </c>
      <c r="AW1342" s="12" t="s">
        <v>32</v>
      </c>
      <c r="AX1342" s="12" t="s">
        <v>85</v>
      </c>
      <c r="AY1342" s="155" t="s">
        <v>175</v>
      </c>
    </row>
    <row r="1343" spans="2:65" s="1" customFormat="1" ht="16.5" customHeight="1">
      <c r="B1343" s="32"/>
      <c r="C1343" s="132" t="s">
        <v>2229</v>
      </c>
      <c r="D1343" s="132" t="s">
        <v>178</v>
      </c>
      <c r="E1343" s="133" t="s">
        <v>2230</v>
      </c>
      <c r="F1343" s="134" t="s">
        <v>2231</v>
      </c>
      <c r="G1343" s="135" t="s">
        <v>200</v>
      </c>
      <c r="H1343" s="136">
        <v>707.07</v>
      </c>
      <c r="I1343" s="137"/>
      <c r="J1343" s="138">
        <f>ROUND(I1343*H1343,2)</f>
        <v>0</v>
      </c>
      <c r="K1343" s="134" t="s">
        <v>1</v>
      </c>
      <c r="L1343" s="32"/>
      <c r="M1343" s="139" t="s">
        <v>1</v>
      </c>
      <c r="N1343" s="140" t="s">
        <v>42</v>
      </c>
      <c r="P1343" s="141">
        <f>O1343*H1343</f>
        <v>0</v>
      </c>
      <c r="Q1343" s="141">
        <v>2.9999999999999997E-4</v>
      </c>
      <c r="R1343" s="141">
        <f>Q1343*H1343</f>
        <v>0.212121</v>
      </c>
      <c r="S1343" s="141">
        <v>0</v>
      </c>
      <c r="T1343" s="142">
        <f>S1343*H1343</f>
        <v>0</v>
      </c>
      <c r="AR1343" s="143" t="s">
        <v>129</v>
      </c>
      <c r="AT1343" s="143" t="s">
        <v>178</v>
      </c>
      <c r="AU1343" s="143" t="s">
        <v>87</v>
      </c>
      <c r="AY1343" s="17" t="s">
        <v>175</v>
      </c>
      <c r="BE1343" s="144">
        <f>IF(N1343="základní",J1343,0)</f>
        <v>0</v>
      </c>
      <c r="BF1343" s="144">
        <f>IF(N1343="snížená",J1343,0)</f>
        <v>0</v>
      </c>
      <c r="BG1343" s="144">
        <f>IF(N1343="zákl. přenesená",J1343,0)</f>
        <v>0</v>
      </c>
      <c r="BH1343" s="144">
        <f>IF(N1343="sníž. přenesená",J1343,0)</f>
        <v>0</v>
      </c>
      <c r="BI1343" s="144">
        <f>IF(N1343="nulová",J1343,0)</f>
        <v>0</v>
      </c>
      <c r="BJ1343" s="17" t="s">
        <v>85</v>
      </c>
      <c r="BK1343" s="144">
        <f>ROUND(I1343*H1343,2)</f>
        <v>0</v>
      </c>
      <c r="BL1343" s="17" t="s">
        <v>129</v>
      </c>
      <c r="BM1343" s="143" t="s">
        <v>2232</v>
      </c>
    </row>
    <row r="1344" spans="2:65" s="14" customFormat="1">
      <c r="B1344" s="170"/>
      <c r="D1344" s="145" t="s">
        <v>252</v>
      </c>
      <c r="E1344" s="171" t="s">
        <v>1</v>
      </c>
      <c r="F1344" s="172" t="s">
        <v>564</v>
      </c>
      <c r="H1344" s="171" t="s">
        <v>1</v>
      </c>
      <c r="I1344" s="173"/>
      <c r="L1344" s="170"/>
      <c r="M1344" s="174"/>
      <c r="T1344" s="175"/>
      <c r="AT1344" s="171" t="s">
        <v>252</v>
      </c>
      <c r="AU1344" s="171" t="s">
        <v>87</v>
      </c>
      <c r="AV1344" s="14" t="s">
        <v>85</v>
      </c>
      <c r="AW1344" s="14" t="s">
        <v>32</v>
      </c>
      <c r="AX1344" s="14" t="s">
        <v>77</v>
      </c>
      <c r="AY1344" s="171" t="s">
        <v>175</v>
      </c>
    </row>
    <row r="1345" spans="2:65" s="12" customFormat="1">
      <c r="B1345" s="154"/>
      <c r="D1345" s="145" t="s">
        <v>252</v>
      </c>
      <c r="E1345" s="155" t="s">
        <v>406</v>
      </c>
      <c r="F1345" s="156" t="s">
        <v>2233</v>
      </c>
      <c r="H1345" s="157">
        <v>330.79</v>
      </c>
      <c r="I1345" s="158"/>
      <c r="L1345" s="154"/>
      <c r="M1345" s="159"/>
      <c r="T1345" s="160"/>
      <c r="AT1345" s="155" t="s">
        <v>252</v>
      </c>
      <c r="AU1345" s="155" t="s">
        <v>87</v>
      </c>
      <c r="AV1345" s="12" t="s">
        <v>87</v>
      </c>
      <c r="AW1345" s="12" t="s">
        <v>32</v>
      </c>
      <c r="AX1345" s="12" t="s">
        <v>77</v>
      </c>
      <c r="AY1345" s="155" t="s">
        <v>175</v>
      </c>
    </row>
    <row r="1346" spans="2:65" s="14" customFormat="1">
      <c r="B1346" s="170"/>
      <c r="D1346" s="145" t="s">
        <v>252</v>
      </c>
      <c r="E1346" s="171" t="s">
        <v>1</v>
      </c>
      <c r="F1346" s="172" t="s">
        <v>566</v>
      </c>
      <c r="H1346" s="171" t="s">
        <v>1</v>
      </c>
      <c r="I1346" s="173"/>
      <c r="L1346" s="170"/>
      <c r="M1346" s="174"/>
      <c r="T1346" s="175"/>
      <c r="AT1346" s="171" t="s">
        <v>252</v>
      </c>
      <c r="AU1346" s="171" t="s">
        <v>87</v>
      </c>
      <c r="AV1346" s="14" t="s">
        <v>85</v>
      </c>
      <c r="AW1346" s="14" t="s">
        <v>32</v>
      </c>
      <c r="AX1346" s="14" t="s">
        <v>77</v>
      </c>
      <c r="AY1346" s="171" t="s">
        <v>175</v>
      </c>
    </row>
    <row r="1347" spans="2:65" s="12" customFormat="1">
      <c r="B1347" s="154"/>
      <c r="D1347" s="145" t="s">
        <v>252</v>
      </c>
      <c r="E1347" s="155" t="s">
        <v>416</v>
      </c>
      <c r="F1347" s="156" t="s">
        <v>2234</v>
      </c>
      <c r="H1347" s="157">
        <v>376.28</v>
      </c>
      <c r="I1347" s="158"/>
      <c r="L1347" s="154"/>
      <c r="M1347" s="159"/>
      <c r="T1347" s="160"/>
      <c r="AT1347" s="155" t="s">
        <v>252</v>
      </c>
      <c r="AU1347" s="155" t="s">
        <v>87</v>
      </c>
      <c r="AV1347" s="12" t="s">
        <v>87</v>
      </c>
      <c r="AW1347" s="12" t="s">
        <v>32</v>
      </c>
      <c r="AX1347" s="12" t="s">
        <v>77</v>
      </c>
      <c r="AY1347" s="155" t="s">
        <v>175</v>
      </c>
    </row>
    <row r="1348" spans="2:65" s="13" customFormat="1">
      <c r="B1348" s="163"/>
      <c r="D1348" s="145" t="s">
        <v>252</v>
      </c>
      <c r="E1348" s="164" t="s">
        <v>1</v>
      </c>
      <c r="F1348" s="165" t="s">
        <v>294</v>
      </c>
      <c r="H1348" s="166">
        <v>707.07</v>
      </c>
      <c r="I1348" s="167"/>
      <c r="L1348" s="163"/>
      <c r="M1348" s="168"/>
      <c r="T1348" s="169"/>
      <c r="AT1348" s="164" t="s">
        <v>252</v>
      </c>
      <c r="AU1348" s="164" t="s">
        <v>87</v>
      </c>
      <c r="AV1348" s="13" t="s">
        <v>193</v>
      </c>
      <c r="AW1348" s="13" t="s">
        <v>32</v>
      </c>
      <c r="AX1348" s="13" t="s">
        <v>85</v>
      </c>
      <c r="AY1348" s="164" t="s">
        <v>175</v>
      </c>
    </row>
    <row r="1349" spans="2:65" s="1" customFormat="1" ht="16.5" customHeight="1">
      <c r="B1349" s="32"/>
      <c r="C1349" s="184" t="s">
        <v>2235</v>
      </c>
      <c r="D1349" s="184" t="s">
        <v>1046</v>
      </c>
      <c r="E1349" s="185" t="s">
        <v>2236</v>
      </c>
      <c r="F1349" s="186" t="s">
        <v>2237</v>
      </c>
      <c r="G1349" s="187" t="s">
        <v>200</v>
      </c>
      <c r="H1349" s="188">
        <v>777.77700000000004</v>
      </c>
      <c r="I1349" s="189"/>
      <c r="J1349" s="190">
        <f>ROUND(I1349*H1349,2)</f>
        <v>0</v>
      </c>
      <c r="K1349" s="186" t="s">
        <v>1</v>
      </c>
      <c r="L1349" s="191"/>
      <c r="M1349" s="192" t="s">
        <v>1</v>
      </c>
      <c r="N1349" s="193" t="s">
        <v>42</v>
      </c>
      <c r="P1349" s="141">
        <f>O1349*H1349</f>
        <v>0</v>
      </c>
      <c r="Q1349" s="141">
        <v>1.8E-3</v>
      </c>
      <c r="R1349" s="141">
        <f>Q1349*H1349</f>
        <v>1.3999986</v>
      </c>
      <c r="S1349" s="141">
        <v>0</v>
      </c>
      <c r="T1349" s="142">
        <f>S1349*H1349</f>
        <v>0</v>
      </c>
      <c r="AR1349" s="143" t="s">
        <v>604</v>
      </c>
      <c r="AT1349" s="143" t="s">
        <v>1046</v>
      </c>
      <c r="AU1349" s="143" t="s">
        <v>87</v>
      </c>
      <c r="AY1349" s="17" t="s">
        <v>175</v>
      </c>
      <c r="BE1349" s="144">
        <f>IF(N1349="základní",J1349,0)</f>
        <v>0</v>
      </c>
      <c r="BF1349" s="144">
        <f>IF(N1349="snížená",J1349,0)</f>
        <v>0</v>
      </c>
      <c r="BG1349" s="144">
        <f>IF(N1349="zákl. přenesená",J1349,0)</f>
        <v>0</v>
      </c>
      <c r="BH1349" s="144">
        <f>IF(N1349="sníž. přenesená",J1349,0)</f>
        <v>0</v>
      </c>
      <c r="BI1349" s="144">
        <f>IF(N1349="nulová",J1349,0)</f>
        <v>0</v>
      </c>
      <c r="BJ1349" s="17" t="s">
        <v>85</v>
      </c>
      <c r="BK1349" s="144">
        <f>ROUND(I1349*H1349,2)</f>
        <v>0</v>
      </c>
      <c r="BL1349" s="17" t="s">
        <v>129</v>
      </c>
      <c r="BM1349" s="143" t="s">
        <v>2238</v>
      </c>
    </row>
    <row r="1350" spans="2:65" s="12" customFormat="1">
      <c r="B1350" s="154"/>
      <c r="D1350" s="145" t="s">
        <v>252</v>
      </c>
      <c r="F1350" s="156" t="s">
        <v>2239</v>
      </c>
      <c r="H1350" s="157">
        <v>777.77700000000004</v>
      </c>
      <c r="I1350" s="158"/>
      <c r="L1350" s="154"/>
      <c r="M1350" s="159"/>
      <c r="T1350" s="160"/>
      <c r="AT1350" s="155" t="s">
        <v>252</v>
      </c>
      <c r="AU1350" s="155" t="s">
        <v>87</v>
      </c>
      <c r="AV1350" s="12" t="s">
        <v>87</v>
      </c>
      <c r="AW1350" s="12" t="s">
        <v>4</v>
      </c>
      <c r="AX1350" s="12" t="s">
        <v>85</v>
      </c>
      <c r="AY1350" s="155" t="s">
        <v>175</v>
      </c>
    </row>
    <row r="1351" spans="2:65" s="1" customFormat="1" ht="16.5" customHeight="1">
      <c r="B1351" s="32"/>
      <c r="C1351" s="132" t="s">
        <v>2240</v>
      </c>
      <c r="D1351" s="132" t="s">
        <v>178</v>
      </c>
      <c r="E1351" s="133" t="s">
        <v>2241</v>
      </c>
      <c r="F1351" s="134" t="s">
        <v>2242</v>
      </c>
      <c r="G1351" s="135" t="s">
        <v>318</v>
      </c>
      <c r="H1351" s="136">
        <v>322.5</v>
      </c>
      <c r="I1351" s="137"/>
      <c r="J1351" s="138">
        <f>ROUND(I1351*H1351,2)</f>
        <v>0</v>
      </c>
      <c r="K1351" s="134" t="s">
        <v>250</v>
      </c>
      <c r="L1351" s="32"/>
      <c r="M1351" s="139" t="s">
        <v>1</v>
      </c>
      <c r="N1351" s="140" t="s">
        <v>42</v>
      </c>
      <c r="P1351" s="141">
        <f>O1351*H1351</f>
        <v>0</v>
      </c>
      <c r="Q1351" s="141">
        <v>1.0000000000000001E-5</v>
      </c>
      <c r="R1351" s="141">
        <f>Q1351*H1351</f>
        <v>3.2250000000000004E-3</v>
      </c>
      <c r="S1351" s="141">
        <v>0</v>
      </c>
      <c r="T1351" s="142">
        <f>S1351*H1351</f>
        <v>0</v>
      </c>
      <c r="AR1351" s="143" t="s">
        <v>129</v>
      </c>
      <c r="AT1351" s="143" t="s">
        <v>178</v>
      </c>
      <c r="AU1351" s="143" t="s">
        <v>87</v>
      </c>
      <c r="AY1351" s="17" t="s">
        <v>175</v>
      </c>
      <c r="BE1351" s="144">
        <f>IF(N1351="základní",J1351,0)</f>
        <v>0</v>
      </c>
      <c r="BF1351" s="144">
        <f>IF(N1351="snížená",J1351,0)</f>
        <v>0</v>
      </c>
      <c r="BG1351" s="144">
        <f>IF(N1351="zákl. přenesená",J1351,0)</f>
        <v>0</v>
      </c>
      <c r="BH1351" s="144">
        <f>IF(N1351="sníž. přenesená",J1351,0)</f>
        <v>0</v>
      </c>
      <c r="BI1351" s="144">
        <f>IF(N1351="nulová",J1351,0)</f>
        <v>0</v>
      </c>
      <c r="BJ1351" s="17" t="s">
        <v>85</v>
      </c>
      <c r="BK1351" s="144">
        <f>ROUND(I1351*H1351,2)</f>
        <v>0</v>
      </c>
      <c r="BL1351" s="17" t="s">
        <v>129</v>
      </c>
      <c r="BM1351" s="143" t="s">
        <v>2243</v>
      </c>
    </row>
    <row r="1352" spans="2:65" s="1" customFormat="1" ht="16.5" customHeight="1">
      <c r="B1352" s="32"/>
      <c r="C1352" s="184" t="s">
        <v>2244</v>
      </c>
      <c r="D1352" s="184" t="s">
        <v>1046</v>
      </c>
      <c r="E1352" s="185" t="s">
        <v>2245</v>
      </c>
      <c r="F1352" s="186" t="s">
        <v>2246</v>
      </c>
      <c r="G1352" s="187" t="s">
        <v>318</v>
      </c>
      <c r="H1352" s="188">
        <v>354.75</v>
      </c>
      <c r="I1352" s="189"/>
      <c r="J1352" s="190">
        <f>ROUND(I1352*H1352,2)</f>
        <v>0</v>
      </c>
      <c r="K1352" s="186" t="s">
        <v>1</v>
      </c>
      <c r="L1352" s="191"/>
      <c r="M1352" s="192" t="s">
        <v>1</v>
      </c>
      <c r="N1352" s="193" t="s">
        <v>42</v>
      </c>
      <c r="P1352" s="141">
        <f>O1352*H1352</f>
        <v>0</v>
      </c>
      <c r="Q1352" s="141">
        <v>1.2E-4</v>
      </c>
      <c r="R1352" s="141">
        <f>Q1352*H1352</f>
        <v>4.2570000000000004E-2</v>
      </c>
      <c r="S1352" s="141">
        <v>0</v>
      </c>
      <c r="T1352" s="142">
        <f>S1352*H1352</f>
        <v>0</v>
      </c>
      <c r="AR1352" s="143" t="s">
        <v>604</v>
      </c>
      <c r="AT1352" s="143" t="s">
        <v>1046</v>
      </c>
      <c r="AU1352" s="143" t="s">
        <v>87</v>
      </c>
      <c r="AY1352" s="17" t="s">
        <v>175</v>
      </c>
      <c r="BE1352" s="144">
        <f>IF(N1352="základní",J1352,0)</f>
        <v>0</v>
      </c>
      <c r="BF1352" s="144">
        <f>IF(N1352="snížená",J1352,0)</f>
        <v>0</v>
      </c>
      <c r="BG1352" s="144">
        <f>IF(N1352="zákl. přenesená",J1352,0)</f>
        <v>0</v>
      </c>
      <c r="BH1352" s="144">
        <f>IF(N1352="sníž. přenesená",J1352,0)</f>
        <v>0</v>
      </c>
      <c r="BI1352" s="144">
        <f>IF(N1352="nulová",J1352,0)</f>
        <v>0</v>
      </c>
      <c r="BJ1352" s="17" t="s">
        <v>85</v>
      </c>
      <c r="BK1352" s="144">
        <f>ROUND(I1352*H1352,2)</f>
        <v>0</v>
      </c>
      <c r="BL1352" s="17" t="s">
        <v>129</v>
      </c>
      <c r="BM1352" s="143" t="s">
        <v>2247</v>
      </c>
    </row>
    <row r="1353" spans="2:65" s="12" customFormat="1">
      <c r="B1353" s="154"/>
      <c r="D1353" s="145" t="s">
        <v>252</v>
      </c>
      <c r="F1353" s="156" t="s">
        <v>2248</v>
      </c>
      <c r="H1353" s="157">
        <v>354.75</v>
      </c>
      <c r="I1353" s="158"/>
      <c r="L1353" s="154"/>
      <c r="M1353" s="159"/>
      <c r="T1353" s="160"/>
      <c r="AT1353" s="155" t="s">
        <v>252</v>
      </c>
      <c r="AU1353" s="155" t="s">
        <v>87</v>
      </c>
      <c r="AV1353" s="12" t="s">
        <v>87</v>
      </c>
      <c r="AW1353" s="12" t="s">
        <v>4</v>
      </c>
      <c r="AX1353" s="12" t="s">
        <v>85</v>
      </c>
      <c r="AY1353" s="155" t="s">
        <v>175</v>
      </c>
    </row>
    <row r="1354" spans="2:65" s="1" customFormat="1" ht="16.5" customHeight="1">
      <c r="B1354" s="32"/>
      <c r="C1354" s="132" t="s">
        <v>2249</v>
      </c>
      <c r="D1354" s="132" t="s">
        <v>178</v>
      </c>
      <c r="E1354" s="133" t="s">
        <v>2250</v>
      </c>
      <c r="F1354" s="134" t="s">
        <v>2251</v>
      </c>
      <c r="G1354" s="135" t="s">
        <v>318</v>
      </c>
      <c r="H1354" s="136">
        <v>322.5</v>
      </c>
      <c r="I1354" s="137"/>
      <c r="J1354" s="138">
        <f>ROUND(I1354*H1354,2)</f>
        <v>0</v>
      </c>
      <c r="K1354" s="134" t="s">
        <v>250</v>
      </c>
      <c r="L1354" s="32"/>
      <c r="M1354" s="139" t="s">
        <v>1</v>
      </c>
      <c r="N1354" s="140" t="s">
        <v>42</v>
      </c>
      <c r="P1354" s="141">
        <f>O1354*H1354</f>
        <v>0</v>
      </c>
      <c r="Q1354" s="141">
        <v>0</v>
      </c>
      <c r="R1354" s="141">
        <f>Q1354*H1354</f>
        <v>0</v>
      </c>
      <c r="S1354" s="141">
        <v>0</v>
      </c>
      <c r="T1354" s="142">
        <f>S1354*H1354</f>
        <v>0</v>
      </c>
      <c r="AR1354" s="143" t="s">
        <v>129</v>
      </c>
      <c r="AT1354" s="143" t="s">
        <v>178</v>
      </c>
      <c r="AU1354" s="143" t="s">
        <v>87</v>
      </c>
      <c r="AY1354" s="17" t="s">
        <v>175</v>
      </c>
      <c r="BE1354" s="144">
        <f>IF(N1354="základní",J1354,0)</f>
        <v>0</v>
      </c>
      <c r="BF1354" s="144">
        <f>IF(N1354="snížená",J1354,0)</f>
        <v>0</v>
      </c>
      <c r="BG1354" s="144">
        <f>IF(N1354="zákl. přenesená",J1354,0)</f>
        <v>0</v>
      </c>
      <c r="BH1354" s="144">
        <f>IF(N1354="sníž. přenesená",J1354,0)</f>
        <v>0</v>
      </c>
      <c r="BI1354" s="144">
        <f>IF(N1354="nulová",J1354,0)</f>
        <v>0</v>
      </c>
      <c r="BJ1354" s="17" t="s">
        <v>85</v>
      </c>
      <c r="BK1354" s="144">
        <f>ROUND(I1354*H1354,2)</f>
        <v>0</v>
      </c>
      <c r="BL1354" s="17" t="s">
        <v>129</v>
      </c>
      <c r="BM1354" s="143" t="s">
        <v>2252</v>
      </c>
    </row>
    <row r="1355" spans="2:65" s="14" customFormat="1">
      <c r="B1355" s="170"/>
      <c r="D1355" s="145" t="s">
        <v>252</v>
      </c>
      <c r="E1355" s="171" t="s">
        <v>1</v>
      </c>
      <c r="F1355" s="172" t="s">
        <v>564</v>
      </c>
      <c r="H1355" s="171" t="s">
        <v>1</v>
      </c>
      <c r="I1355" s="173"/>
      <c r="L1355" s="170"/>
      <c r="M1355" s="174"/>
      <c r="T1355" s="175"/>
      <c r="AT1355" s="171" t="s">
        <v>252</v>
      </c>
      <c r="AU1355" s="171" t="s">
        <v>87</v>
      </c>
      <c r="AV1355" s="14" t="s">
        <v>85</v>
      </c>
      <c r="AW1355" s="14" t="s">
        <v>32</v>
      </c>
      <c r="AX1355" s="14" t="s">
        <v>77</v>
      </c>
      <c r="AY1355" s="171" t="s">
        <v>175</v>
      </c>
    </row>
    <row r="1356" spans="2:65" s="12" customFormat="1">
      <c r="B1356" s="154"/>
      <c r="D1356" s="145" t="s">
        <v>252</v>
      </c>
      <c r="E1356" s="155" t="s">
        <v>1</v>
      </c>
      <c r="F1356" s="156" t="s">
        <v>2253</v>
      </c>
      <c r="H1356" s="157">
        <v>12.7</v>
      </c>
      <c r="I1356" s="158"/>
      <c r="L1356" s="154"/>
      <c r="M1356" s="159"/>
      <c r="T1356" s="160"/>
      <c r="AT1356" s="155" t="s">
        <v>252</v>
      </c>
      <c r="AU1356" s="155" t="s">
        <v>87</v>
      </c>
      <c r="AV1356" s="12" t="s">
        <v>87</v>
      </c>
      <c r="AW1356" s="12" t="s">
        <v>32</v>
      </c>
      <c r="AX1356" s="12" t="s">
        <v>77</v>
      </c>
      <c r="AY1356" s="155" t="s">
        <v>175</v>
      </c>
    </row>
    <row r="1357" spans="2:65" s="12" customFormat="1">
      <c r="B1357" s="154"/>
      <c r="D1357" s="145" t="s">
        <v>252</v>
      </c>
      <c r="E1357" s="155" t="s">
        <v>1</v>
      </c>
      <c r="F1357" s="156" t="s">
        <v>2254</v>
      </c>
      <c r="H1357" s="157">
        <v>5.4</v>
      </c>
      <c r="I1357" s="158"/>
      <c r="L1357" s="154"/>
      <c r="M1357" s="159"/>
      <c r="T1357" s="160"/>
      <c r="AT1357" s="155" t="s">
        <v>252</v>
      </c>
      <c r="AU1357" s="155" t="s">
        <v>87</v>
      </c>
      <c r="AV1357" s="12" t="s">
        <v>87</v>
      </c>
      <c r="AW1357" s="12" t="s">
        <v>32</v>
      </c>
      <c r="AX1357" s="12" t="s">
        <v>77</v>
      </c>
      <c r="AY1357" s="155" t="s">
        <v>175</v>
      </c>
    </row>
    <row r="1358" spans="2:65" s="12" customFormat="1">
      <c r="B1358" s="154"/>
      <c r="D1358" s="145" t="s">
        <v>252</v>
      </c>
      <c r="E1358" s="155" t="s">
        <v>1</v>
      </c>
      <c r="F1358" s="156" t="s">
        <v>2255</v>
      </c>
      <c r="H1358" s="157">
        <v>11.7</v>
      </c>
      <c r="I1358" s="158"/>
      <c r="L1358" s="154"/>
      <c r="M1358" s="159"/>
      <c r="T1358" s="160"/>
      <c r="AT1358" s="155" t="s">
        <v>252</v>
      </c>
      <c r="AU1358" s="155" t="s">
        <v>87</v>
      </c>
      <c r="AV1358" s="12" t="s">
        <v>87</v>
      </c>
      <c r="AW1358" s="12" t="s">
        <v>32</v>
      </c>
      <c r="AX1358" s="12" t="s">
        <v>77</v>
      </c>
      <c r="AY1358" s="155" t="s">
        <v>175</v>
      </c>
    </row>
    <row r="1359" spans="2:65" s="12" customFormat="1">
      <c r="B1359" s="154"/>
      <c r="D1359" s="145" t="s">
        <v>252</v>
      </c>
      <c r="E1359" s="155" t="s">
        <v>1</v>
      </c>
      <c r="F1359" s="156" t="s">
        <v>2256</v>
      </c>
      <c r="H1359" s="157">
        <v>14.9</v>
      </c>
      <c r="I1359" s="158"/>
      <c r="L1359" s="154"/>
      <c r="M1359" s="159"/>
      <c r="T1359" s="160"/>
      <c r="AT1359" s="155" t="s">
        <v>252</v>
      </c>
      <c r="AU1359" s="155" t="s">
        <v>87</v>
      </c>
      <c r="AV1359" s="12" t="s">
        <v>87</v>
      </c>
      <c r="AW1359" s="12" t="s">
        <v>32</v>
      </c>
      <c r="AX1359" s="12" t="s">
        <v>77</v>
      </c>
      <c r="AY1359" s="155" t="s">
        <v>175</v>
      </c>
    </row>
    <row r="1360" spans="2:65" s="12" customFormat="1">
      <c r="B1360" s="154"/>
      <c r="D1360" s="145" t="s">
        <v>252</v>
      </c>
      <c r="E1360" s="155" t="s">
        <v>1</v>
      </c>
      <c r="F1360" s="156" t="s">
        <v>2257</v>
      </c>
      <c r="H1360" s="157">
        <v>41.4</v>
      </c>
      <c r="I1360" s="158"/>
      <c r="L1360" s="154"/>
      <c r="M1360" s="159"/>
      <c r="T1360" s="160"/>
      <c r="AT1360" s="155" t="s">
        <v>252</v>
      </c>
      <c r="AU1360" s="155" t="s">
        <v>87</v>
      </c>
      <c r="AV1360" s="12" t="s">
        <v>87</v>
      </c>
      <c r="AW1360" s="12" t="s">
        <v>32</v>
      </c>
      <c r="AX1360" s="12" t="s">
        <v>77</v>
      </c>
      <c r="AY1360" s="155" t="s">
        <v>175</v>
      </c>
    </row>
    <row r="1361" spans="2:51" s="12" customFormat="1">
      <c r="B1361" s="154"/>
      <c r="D1361" s="145" t="s">
        <v>252</v>
      </c>
      <c r="E1361" s="155" t="s">
        <v>1</v>
      </c>
      <c r="F1361" s="156" t="s">
        <v>1548</v>
      </c>
      <c r="H1361" s="157">
        <v>5.7</v>
      </c>
      <c r="I1361" s="158"/>
      <c r="L1361" s="154"/>
      <c r="M1361" s="159"/>
      <c r="T1361" s="160"/>
      <c r="AT1361" s="155" t="s">
        <v>252</v>
      </c>
      <c r="AU1361" s="155" t="s">
        <v>87</v>
      </c>
      <c r="AV1361" s="12" t="s">
        <v>87</v>
      </c>
      <c r="AW1361" s="12" t="s">
        <v>32</v>
      </c>
      <c r="AX1361" s="12" t="s">
        <v>77</v>
      </c>
      <c r="AY1361" s="155" t="s">
        <v>175</v>
      </c>
    </row>
    <row r="1362" spans="2:51" s="12" customFormat="1">
      <c r="B1362" s="154"/>
      <c r="D1362" s="145" t="s">
        <v>252</v>
      </c>
      <c r="E1362" s="155" t="s">
        <v>1</v>
      </c>
      <c r="F1362" s="156" t="s">
        <v>2258</v>
      </c>
      <c r="H1362" s="157">
        <v>13.9</v>
      </c>
      <c r="I1362" s="158"/>
      <c r="L1362" s="154"/>
      <c r="M1362" s="159"/>
      <c r="T1362" s="160"/>
      <c r="AT1362" s="155" t="s">
        <v>252</v>
      </c>
      <c r="AU1362" s="155" t="s">
        <v>87</v>
      </c>
      <c r="AV1362" s="12" t="s">
        <v>87</v>
      </c>
      <c r="AW1362" s="12" t="s">
        <v>32</v>
      </c>
      <c r="AX1362" s="12" t="s">
        <v>77</v>
      </c>
      <c r="AY1362" s="155" t="s">
        <v>175</v>
      </c>
    </row>
    <row r="1363" spans="2:51" s="12" customFormat="1">
      <c r="B1363" s="154"/>
      <c r="D1363" s="145" t="s">
        <v>252</v>
      </c>
      <c r="E1363" s="155" t="s">
        <v>1</v>
      </c>
      <c r="F1363" s="156" t="s">
        <v>2259</v>
      </c>
      <c r="H1363" s="157">
        <v>42.65</v>
      </c>
      <c r="I1363" s="158"/>
      <c r="L1363" s="154"/>
      <c r="M1363" s="159"/>
      <c r="T1363" s="160"/>
      <c r="AT1363" s="155" t="s">
        <v>252</v>
      </c>
      <c r="AU1363" s="155" t="s">
        <v>87</v>
      </c>
      <c r="AV1363" s="12" t="s">
        <v>87</v>
      </c>
      <c r="AW1363" s="12" t="s">
        <v>32</v>
      </c>
      <c r="AX1363" s="12" t="s">
        <v>77</v>
      </c>
      <c r="AY1363" s="155" t="s">
        <v>175</v>
      </c>
    </row>
    <row r="1364" spans="2:51" s="12" customFormat="1">
      <c r="B1364" s="154"/>
      <c r="D1364" s="145" t="s">
        <v>252</v>
      </c>
      <c r="E1364" s="155" t="s">
        <v>1</v>
      </c>
      <c r="F1364" s="156" t="s">
        <v>1559</v>
      </c>
      <c r="H1364" s="157">
        <v>6.65</v>
      </c>
      <c r="I1364" s="158"/>
      <c r="L1364" s="154"/>
      <c r="M1364" s="159"/>
      <c r="T1364" s="160"/>
      <c r="AT1364" s="155" t="s">
        <v>252</v>
      </c>
      <c r="AU1364" s="155" t="s">
        <v>87</v>
      </c>
      <c r="AV1364" s="12" t="s">
        <v>87</v>
      </c>
      <c r="AW1364" s="12" t="s">
        <v>32</v>
      </c>
      <c r="AX1364" s="12" t="s">
        <v>77</v>
      </c>
      <c r="AY1364" s="155" t="s">
        <v>175</v>
      </c>
    </row>
    <row r="1365" spans="2:51" s="15" customFormat="1">
      <c r="B1365" s="176"/>
      <c r="D1365" s="145" t="s">
        <v>252</v>
      </c>
      <c r="E1365" s="177" t="s">
        <v>1</v>
      </c>
      <c r="F1365" s="178" t="s">
        <v>339</v>
      </c>
      <c r="H1365" s="179">
        <v>155</v>
      </c>
      <c r="I1365" s="180"/>
      <c r="L1365" s="176"/>
      <c r="M1365" s="181"/>
      <c r="T1365" s="182"/>
      <c r="AT1365" s="177" t="s">
        <v>252</v>
      </c>
      <c r="AU1365" s="177" t="s">
        <v>87</v>
      </c>
      <c r="AV1365" s="15" t="s">
        <v>187</v>
      </c>
      <c r="AW1365" s="15" t="s">
        <v>32</v>
      </c>
      <c r="AX1365" s="15" t="s">
        <v>77</v>
      </c>
      <c r="AY1365" s="177" t="s">
        <v>175</v>
      </c>
    </row>
    <row r="1366" spans="2:51" s="14" customFormat="1">
      <c r="B1366" s="170"/>
      <c r="D1366" s="145" t="s">
        <v>252</v>
      </c>
      <c r="E1366" s="171" t="s">
        <v>1</v>
      </c>
      <c r="F1366" s="172" t="s">
        <v>566</v>
      </c>
      <c r="H1366" s="171" t="s">
        <v>1</v>
      </c>
      <c r="I1366" s="173"/>
      <c r="L1366" s="170"/>
      <c r="M1366" s="174"/>
      <c r="T1366" s="175"/>
      <c r="AT1366" s="171" t="s">
        <v>252</v>
      </c>
      <c r="AU1366" s="171" t="s">
        <v>87</v>
      </c>
      <c r="AV1366" s="14" t="s">
        <v>85</v>
      </c>
      <c r="AW1366" s="14" t="s">
        <v>32</v>
      </c>
      <c r="AX1366" s="14" t="s">
        <v>77</v>
      </c>
      <c r="AY1366" s="171" t="s">
        <v>175</v>
      </c>
    </row>
    <row r="1367" spans="2:51" s="12" customFormat="1">
      <c r="B1367" s="154"/>
      <c r="D1367" s="145" t="s">
        <v>252</v>
      </c>
      <c r="E1367" s="155" t="s">
        <v>1</v>
      </c>
      <c r="F1367" s="156" t="s">
        <v>2260</v>
      </c>
      <c r="H1367" s="157">
        <v>8.8000000000000007</v>
      </c>
      <c r="I1367" s="158"/>
      <c r="L1367" s="154"/>
      <c r="M1367" s="159"/>
      <c r="T1367" s="160"/>
      <c r="AT1367" s="155" t="s">
        <v>252</v>
      </c>
      <c r="AU1367" s="155" t="s">
        <v>87</v>
      </c>
      <c r="AV1367" s="12" t="s">
        <v>87</v>
      </c>
      <c r="AW1367" s="12" t="s">
        <v>32</v>
      </c>
      <c r="AX1367" s="12" t="s">
        <v>77</v>
      </c>
      <c r="AY1367" s="155" t="s">
        <v>175</v>
      </c>
    </row>
    <row r="1368" spans="2:51" s="12" customFormat="1">
      <c r="B1368" s="154"/>
      <c r="D1368" s="145" t="s">
        <v>252</v>
      </c>
      <c r="E1368" s="155" t="s">
        <v>1</v>
      </c>
      <c r="F1368" s="156" t="s">
        <v>2261</v>
      </c>
      <c r="H1368" s="157">
        <v>29.9</v>
      </c>
      <c r="I1368" s="158"/>
      <c r="L1368" s="154"/>
      <c r="M1368" s="159"/>
      <c r="T1368" s="160"/>
      <c r="AT1368" s="155" t="s">
        <v>252</v>
      </c>
      <c r="AU1368" s="155" t="s">
        <v>87</v>
      </c>
      <c r="AV1368" s="12" t="s">
        <v>87</v>
      </c>
      <c r="AW1368" s="12" t="s">
        <v>32</v>
      </c>
      <c r="AX1368" s="12" t="s">
        <v>77</v>
      </c>
      <c r="AY1368" s="155" t="s">
        <v>175</v>
      </c>
    </row>
    <row r="1369" spans="2:51" s="12" customFormat="1">
      <c r="B1369" s="154"/>
      <c r="D1369" s="145" t="s">
        <v>252</v>
      </c>
      <c r="E1369" s="155" t="s">
        <v>1</v>
      </c>
      <c r="F1369" s="156" t="s">
        <v>2262</v>
      </c>
      <c r="H1369" s="157">
        <v>14.9</v>
      </c>
      <c r="I1369" s="158"/>
      <c r="L1369" s="154"/>
      <c r="M1369" s="159"/>
      <c r="T1369" s="160"/>
      <c r="AT1369" s="155" t="s">
        <v>252</v>
      </c>
      <c r="AU1369" s="155" t="s">
        <v>87</v>
      </c>
      <c r="AV1369" s="12" t="s">
        <v>87</v>
      </c>
      <c r="AW1369" s="12" t="s">
        <v>32</v>
      </c>
      <c r="AX1369" s="12" t="s">
        <v>77</v>
      </c>
      <c r="AY1369" s="155" t="s">
        <v>175</v>
      </c>
    </row>
    <row r="1370" spans="2:51" s="12" customFormat="1">
      <c r="B1370" s="154"/>
      <c r="D1370" s="145" t="s">
        <v>252</v>
      </c>
      <c r="E1370" s="155" t="s">
        <v>1</v>
      </c>
      <c r="F1370" s="156" t="s">
        <v>2263</v>
      </c>
      <c r="H1370" s="157">
        <v>42.5</v>
      </c>
      <c r="I1370" s="158"/>
      <c r="L1370" s="154"/>
      <c r="M1370" s="159"/>
      <c r="T1370" s="160"/>
      <c r="AT1370" s="155" t="s">
        <v>252</v>
      </c>
      <c r="AU1370" s="155" t="s">
        <v>87</v>
      </c>
      <c r="AV1370" s="12" t="s">
        <v>87</v>
      </c>
      <c r="AW1370" s="12" t="s">
        <v>32</v>
      </c>
      <c r="AX1370" s="12" t="s">
        <v>77</v>
      </c>
      <c r="AY1370" s="155" t="s">
        <v>175</v>
      </c>
    </row>
    <row r="1371" spans="2:51" s="12" customFormat="1">
      <c r="B1371" s="154"/>
      <c r="D1371" s="145" t="s">
        <v>252</v>
      </c>
      <c r="E1371" s="155" t="s">
        <v>1</v>
      </c>
      <c r="F1371" s="156" t="s">
        <v>1574</v>
      </c>
      <c r="H1371" s="157">
        <v>8.4</v>
      </c>
      <c r="I1371" s="158"/>
      <c r="L1371" s="154"/>
      <c r="M1371" s="159"/>
      <c r="T1371" s="160"/>
      <c r="AT1371" s="155" t="s">
        <v>252</v>
      </c>
      <c r="AU1371" s="155" t="s">
        <v>87</v>
      </c>
      <c r="AV1371" s="12" t="s">
        <v>87</v>
      </c>
      <c r="AW1371" s="12" t="s">
        <v>32</v>
      </c>
      <c r="AX1371" s="12" t="s">
        <v>77</v>
      </c>
      <c r="AY1371" s="155" t="s">
        <v>175</v>
      </c>
    </row>
    <row r="1372" spans="2:51" s="12" customFormat="1">
      <c r="B1372" s="154"/>
      <c r="D1372" s="145" t="s">
        <v>252</v>
      </c>
      <c r="E1372" s="155" t="s">
        <v>1</v>
      </c>
      <c r="F1372" s="156" t="s">
        <v>2264</v>
      </c>
      <c r="H1372" s="157">
        <v>13.9</v>
      </c>
      <c r="I1372" s="158"/>
      <c r="L1372" s="154"/>
      <c r="M1372" s="159"/>
      <c r="T1372" s="160"/>
      <c r="AT1372" s="155" t="s">
        <v>252</v>
      </c>
      <c r="AU1372" s="155" t="s">
        <v>87</v>
      </c>
      <c r="AV1372" s="12" t="s">
        <v>87</v>
      </c>
      <c r="AW1372" s="12" t="s">
        <v>32</v>
      </c>
      <c r="AX1372" s="12" t="s">
        <v>77</v>
      </c>
      <c r="AY1372" s="155" t="s">
        <v>175</v>
      </c>
    </row>
    <row r="1373" spans="2:51" s="12" customFormat="1">
      <c r="B1373" s="154"/>
      <c r="D1373" s="145" t="s">
        <v>252</v>
      </c>
      <c r="E1373" s="155" t="s">
        <v>1</v>
      </c>
      <c r="F1373" s="156" t="s">
        <v>2265</v>
      </c>
      <c r="H1373" s="157">
        <v>42.45</v>
      </c>
      <c r="I1373" s="158"/>
      <c r="L1373" s="154"/>
      <c r="M1373" s="159"/>
      <c r="T1373" s="160"/>
      <c r="AT1373" s="155" t="s">
        <v>252</v>
      </c>
      <c r="AU1373" s="155" t="s">
        <v>87</v>
      </c>
      <c r="AV1373" s="12" t="s">
        <v>87</v>
      </c>
      <c r="AW1373" s="12" t="s">
        <v>32</v>
      </c>
      <c r="AX1373" s="12" t="s">
        <v>77</v>
      </c>
      <c r="AY1373" s="155" t="s">
        <v>175</v>
      </c>
    </row>
    <row r="1374" spans="2:51" s="12" customFormat="1">
      <c r="B1374" s="154"/>
      <c r="D1374" s="145" t="s">
        <v>252</v>
      </c>
      <c r="E1374" s="155" t="s">
        <v>1</v>
      </c>
      <c r="F1374" s="156" t="s">
        <v>1581</v>
      </c>
      <c r="H1374" s="157">
        <v>6.65</v>
      </c>
      <c r="I1374" s="158"/>
      <c r="L1374" s="154"/>
      <c r="M1374" s="159"/>
      <c r="T1374" s="160"/>
      <c r="AT1374" s="155" t="s">
        <v>252</v>
      </c>
      <c r="AU1374" s="155" t="s">
        <v>87</v>
      </c>
      <c r="AV1374" s="12" t="s">
        <v>87</v>
      </c>
      <c r="AW1374" s="12" t="s">
        <v>32</v>
      </c>
      <c r="AX1374" s="12" t="s">
        <v>77</v>
      </c>
      <c r="AY1374" s="155" t="s">
        <v>175</v>
      </c>
    </row>
    <row r="1375" spans="2:51" s="15" customFormat="1">
      <c r="B1375" s="176"/>
      <c r="D1375" s="145" t="s">
        <v>252</v>
      </c>
      <c r="E1375" s="177" t="s">
        <v>1</v>
      </c>
      <c r="F1375" s="178" t="s">
        <v>339</v>
      </c>
      <c r="H1375" s="179">
        <v>167.5</v>
      </c>
      <c r="I1375" s="180"/>
      <c r="L1375" s="176"/>
      <c r="M1375" s="181"/>
      <c r="T1375" s="182"/>
      <c r="AT1375" s="177" t="s">
        <v>252</v>
      </c>
      <c r="AU1375" s="177" t="s">
        <v>87</v>
      </c>
      <c r="AV1375" s="15" t="s">
        <v>187</v>
      </c>
      <c r="AW1375" s="15" t="s">
        <v>32</v>
      </c>
      <c r="AX1375" s="15" t="s">
        <v>77</v>
      </c>
      <c r="AY1375" s="177" t="s">
        <v>175</v>
      </c>
    </row>
    <row r="1376" spans="2:51" s="13" customFormat="1">
      <c r="B1376" s="163"/>
      <c r="D1376" s="145" t="s">
        <v>252</v>
      </c>
      <c r="E1376" s="164" t="s">
        <v>1</v>
      </c>
      <c r="F1376" s="165" t="s">
        <v>294</v>
      </c>
      <c r="H1376" s="166">
        <v>322.5</v>
      </c>
      <c r="I1376" s="167"/>
      <c r="L1376" s="163"/>
      <c r="M1376" s="168"/>
      <c r="T1376" s="169"/>
      <c r="AT1376" s="164" t="s">
        <v>252</v>
      </c>
      <c r="AU1376" s="164" t="s">
        <v>87</v>
      </c>
      <c r="AV1376" s="13" t="s">
        <v>193</v>
      </c>
      <c r="AW1376" s="13" t="s">
        <v>32</v>
      </c>
      <c r="AX1376" s="13" t="s">
        <v>85</v>
      </c>
      <c r="AY1376" s="164" t="s">
        <v>175</v>
      </c>
    </row>
    <row r="1377" spans="2:65" s="1" customFormat="1" ht="16.5" customHeight="1">
      <c r="B1377" s="32"/>
      <c r="C1377" s="184" t="s">
        <v>2266</v>
      </c>
      <c r="D1377" s="184" t="s">
        <v>1046</v>
      </c>
      <c r="E1377" s="185" t="s">
        <v>2236</v>
      </c>
      <c r="F1377" s="186" t="s">
        <v>2237</v>
      </c>
      <c r="G1377" s="187" t="s">
        <v>200</v>
      </c>
      <c r="H1377" s="188">
        <v>17.738</v>
      </c>
      <c r="I1377" s="189"/>
      <c r="J1377" s="190">
        <f>ROUND(I1377*H1377,2)</f>
        <v>0</v>
      </c>
      <c r="K1377" s="186" t="s">
        <v>1</v>
      </c>
      <c r="L1377" s="191"/>
      <c r="M1377" s="192" t="s">
        <v>1</v>
      </c>
      <c r="N1377" s="193" t="s">
        <v>42</v>
      </c>
      <c r="P1377" s="141">
        <f>O1377*H1377</f>
        <v>0</v>
      </c>
      <c r="Q1377" s="141">
        <v>1.8E-3</v>
      </c>
      <c r="R1377" s="141">
        <f>Q1377*H1377</f>
        <v>3.1928399999999996E-2</v>
      </c>
      <c r="S1377" s="141">
        <v>0</v>
      </c>
      <c r="T1377" s="142">
        <f>S1377*H1377</f>
        <v>0</v>
      </c>
      <c r="AR1377" s="143" t="s">
        <v>604</v>
      </c>
      <c r="AT1377" s="143" t="s">
        <v>1046</v>
      </c>
      <c r="AU1377" s="143" t="s">
        <v>87</v>
      </c>
      <c r="AY1377" s="17" t="s">
        <v>175</v>
      </c>
      <c r="BE1377" s="144">
        <f>IF(N1377="základní",J1377,0)</f>
        <v>0</v>
      </c>
      <c r="BF1377" s="144">
        <f>IF(N1377="snížená",J1377,0)</f>
        <v>0</v>
      </c>
      <c r="BG1377" s="144">
        <f>IF(N1377="zákl. přenesená",J1377,0)</f>
        <v>0</v>
      </c>
      <c r="BH1377" s="144">
        <f>IF(N1377="sníž. přenesená",J1377,0)</f>
        <v>0</v>
      </c>
      <c r="BI1377" s="144">
        <f>IF(N1377="nulová",J1377,0)</f>
        <v>0</v>
      </c>
      <c r="BJ1377" s="17" t="s">
        <v>85</v>
      </c>
      <c r="BK1377" s="144">
        <f>ROUND(I1377*H1377,2)</f>
        <v>0</v>
      </c>
      <c r="BL1377" s="17" t="s">
        <v>129</v>
      </c>
      <c r="BM1377" s="143" t="s">
        <v>2267</v>
      </c>
    </row>
    <row r="1378" spans="2:65" s="12" customFormat="1">
      <c r="B1378" s="154"/>
      <c r="D1378" s="145" t="s">
        <v>252</v>
      </c>
      <c r="E1378" s="155" t="s">
        <v>1</v>
      </c>
      <c r="F1378" s="156" t="s">
        <v>2268</v>
      </c>
      <c r="H1378" s="157">
        <v>17.738</v>
      </c>
      <c r="I1378" s="158"/>
      <c r="L1378" s="154"/>
      <c r="M1378" s="159"/>
      <c r="T1378" s="160"/>
      <c r="AT1378" s="155" t="s">
        <v>252</v>
      </c>
      <c r="AU1378" s="155" t="s">
        <v>87</v>
      </c>
      <c r="AV1378" s="12" t="s">
        <v>87</v>
      </c>
      <c r="AW1378" s="12" t="s">
        <v>32</v>
      </c>
      <c r="AX1378" s="12" t="s">
        <v>85</v>
      </c>
      <c r="AY1378" s="155" t="s">
        <v>175</v>
      </c>
    </row>
    <row r="1379" spans="2:65" s="1" customFormat="1" ht="16.5" customHeight="1">
      <c r="B1379" s="32"/>
      <c r="C1379" s="132" t="s">
        <v>2269</v>
      </c>
      <c r="D1379" s="132" t="s">
        <v>178</v>
      </c>
      <c r="E1379" s="133" t="s">
        <v>2270</v>
      </c>
      <c r="F1379" s="134" t="s">
        <v>2271</v>
      </c>
      <c r="G1379" s="135" t="s">
        <v>1377</v>
      </c>
      <c r="H1379" s="194"/>
      <c r="I1379" s="137"/>
      <c r="J1379" s="138">
        <f>ROUND(I1379*H1379,2)</f>
        <v>0</v>
      </c>
      <c r="K1379" s="134" t="s">
        <v>250</v>
      </c>
      <c r="L1379" s="32"/>
      <c r="M1379" s="139" t="s">
        <v>1</v>
      </c>
      <c r="N1379" s="140" t="s">
        <v>42</v>
      </c>
      <c r="P1379" s="141">
        <f>O1379*H1379</f>
        <v>0</v>
      </c>
      <c r="Q1379" s="141">
        <v>0</v>
      </c>
      <c r="R1379" s="141">
        <f>Q1379*H1379</f>
        <v>0</v>
      </c>
      <c r="S1379" s="141">
        <v>0</v>
      </c>
      <c r="T1379" s="142">
        <f>S1379*H1379</f>
        <v>0</v>
      </c>
      <c r="AR1379" s="143" t="s">
        <v>129</v>
      </c>
      <c r="AT1379" s="143" t="s">
        <v>178</v>
      </c>
      <c r="AU1379" s="143" t="s">
        <v>87</v>
      </c>
      <c r="AY1379" s="17" t="s">
        <v>175</v>
      </c>
      <c r="BE1379" s="144">
        <f>IF(N1379="základní",J1379,0)</f>
        <v>0</v>
      </c>
      <c r="BF1379" s="144">
        <f>IF(N1379="snížená",J1379,0)</f>
        <v>0</v>
      </c>
      <c r="BG1379" s="144">
        <f>IF(N1379="zákl. přenesená",J1379,0)</f>
        <v>0</v>
      </c>
      <c r="BH1379" s="144">
        <f>IF(N1379="sníž. přenesená",J1379,0)</f>
        <v>0</v>
      </c>
      <c r="BI1379" s="144">
        <f>IF(N1379="nulová",J1379,0)</f>
        <v>0</v>
      </c>
      <c r="BJ1379" s="17" t="s">
        <v>85</v>
      </c>
      <c r="BK1379" s="144">
        <f>ROUND(I1379*H1379,2)</f>
        <v>0</v>
      </c>
      <c r="BL1379" s="17" t="s">
        <v>129</v>
      </c>
      <c r="BM1379" s="143" t="s">
        <v>2272</v>
      </c>
    </row>
    <row r="1380" spans="2:65" s="11" customFormat="1" ht="22.9" customHeight="1">
      <c r="B1380" s="120"/>
      <c r="D1380" s="121" t="s">
        <v>76</v>
      </c>
      <c r="E1380" s="130" t="s">
        <v>2273</v>
      </c>
      <c r="F1380" s="130" t="s">
        <v>2274</v>
      </c>
      <c r="I1380" s="123"/>
      <c r="J1380" s="131">
        <f>BK1380</f>
        <v>0</v>
      </c>
      <c r="L1380" s="120"/>
      <c r="M1380" s="125"/>
      <c r="P1380" s="126">
        <f>SUM(P1381:P1385)</f>
        <v>0</v>
      </c>
      <c r="R1380" s="126">
        <f>SUM(R1381:R1385)</f>
        <v>0.22101760000000001</v>
      </c>
      <c r="T1380" s="127">
        <f>SUM(T1381:T1385)</f>
        <v>0</v>
      </c>
      <c r="AR1380" s="121" t="s">
        <v>87</v>
      </c>
      <c r="AT1380" s="128" t="s">
        <v>76</v>
      </c>
      <c r="AU1380" s="128" t="s">
        <v>85</v>
      </c>
      <c r="AY1380" s="121" t="s">
        <v>175</v>
      </c>
      <c r="BK1380" s="129">
        <f>SUM(BK1381:BK1385)</f>
        <v>0</v>
      </c>
    </row>
    <row r="1381" spans="2:65" s="1" customFormat="1" ht="16.5" customHeight="1">
      <c r="B1381" s="32"/>
      <c r="C1381" s="132" t="s">
        <v>2275</v>
      </c>
      <c r="D1381" s="132" t="s">
        <v>178</v>
      </c>
      <c r="E1381" s="133" t="s">
        <v>2276</v>
      </c>
      <c r="F1381" s="134" t="s">
        <v>2277</v>
      </c>
      <c r="G1381" s="135" t="s">
        <v>200</v>
      </c>
      <c r="H1381" s="136">
        <v>39.68</v>
      </c>
      <c r="I1381" s="137"/>
      <c r="J1381" s="138">
        <f>ROUND(I1381*H1381,2)</f>
        <v>0</v>
      </c>
      <c r="K1381" s="134" t="s">
        <v>1</v>
      </c>
      <c r="L1381" s="32"/>
      <c r="M1381" s="139" t="s">
        <v>1</v>
      </c>
      <c r="N1381" s="140" t="s">
        <v>42</v>
      </c>
      <c r="P1381" s="141">
        <f>O1381*H1381</f>
        <v>0</v>
      </c>
      <c r="Q1381" s="141">
        <v>5.5700000000000003E-3</v>
      </c>
      <c r="R1381" s="141">
        <f>Q1381*H1381</f>
        <v>0.22101760000000001</v>
      </c>
      <c r="S1381" s="141">
        <v>0</v>
      </c>
      <c r="T1381" s="142">
        <f>S1381*H1381</f>
        <v>0</v>
      </c>
      <c r="AR1381" s="143" t="s">
        <v>129</v>
      </c>
      <c r="AT1381" s="143" t="s">
        <v>178</v>
      </c>
      <c r="AU1381" s="143" t="s">
        <v>87</v>
      </c>
      <c r="AY1381" s="17" t="s">
        <v>175</v>
      </c>
      <c r="BE1381" s="144">
        <f>IF(N1381="základní",J1381,0)</f>
        <v>0</v>
      </c>
      <c r="BF1381" s="144">
        <f>IF(N1381="snížená",J1381,0)</f>
        <v>0</v>
      </c>
      <c r="BG1381" s="144">
        <f>IF(N1381="zákl. přenesená",J1381,0)</f>
        <v>0</v>
      </c>
      <c r="BH1381" s="144">
        <f>IF(N1381="sníž. přenesená",J1381,0)</f>
        <v>0</v>
      </c>
      <c r="BI1381" s="144">
        <f>IF(N1381="nulová",J1381,0)</f>
        <v>0</v>
      </c>
      <c r="BJ1381" s="17" t="s">
        <v>85</v>
      </c>
      <c r="BK1381" s="144">
        <f>ROUND(I1381*H1381,2)</f>
        <v>0</v>
      </c>
      <c r="BL1381" s="17" t="s">
        <v>129</v>
      </c>
      <c r="BM1381" s="143" t="s">
        <v>2278</v>
      </c>
    </row>
    <row r="1382" spans="2:65" s="12" customFormat="1">
      <c r="B1382" s="154"/>
      <c r="D1382" s="145" t="s">
        <v>252</v>
      </c>
      <c r="E1382" s="155" t="s">
        <v>1</v>
      </c>
      <c r="F1382" s="156" t="s">
        <v>2279</v>
      </c>
      <c r="H1382" s="157">
        <v>18.05</v>
      </c>
      <c r="I1382" s="158"/>
      <c r="L1382" s="154"/>
      <c r="M1382" s="159"/>
      <c r="T1382" s="160"/>
      <c r="AT1382" s="155" t="s">
        <v>252</v>
      </c>
      <c r="AU1382" s="155" t="s">
        <v>87</v>
      </c>
      <c r="AV1382" s="12" t="s">
        <v>87</v>
      </c>
      <c r="AW1382" s="12" t="s">
        <v>32</v>
      </c>
      <c r="AX1382" s="12" t="s">
        <v>77</v>
      </c>
      <c r="AY1382" s="155" t="s">
        <v>175</v>
      </c>
    </row>
    <row r="1383" spans="2:65" s="12" customFormat="1">
      <c r="B1383" s="154"/>
      <c r="D1383" s="145" t="s">
        <v>252</v>
      </c>
      <c r="E1383" s="155" t="s">
        <v>1</v>
      </c>
      <c r="F1383" s="156" t="s">
        <v>2280</v>
      </c>
      <c r="H1383" s="157">
        <v>21.63</v>
      </c>
      <c r="I1383" s="158"/>
      <c r="L1383" s="154"/>
      <c r="M1383" s="159"/>
      <c r="T1383" s="160"/>
      <c r="AT1383" s="155" t="s">
        <v>252</v>
      </c>
      <c r="AU1383" s="155" t="s">
        <v>87</v>
      </c>
      <c r="AV1383" s="12" t="s">
        <v>87</v>
      </c>
      <c r="AW1383" s="12" t="s">
        <v>32</v>
      </c>
      <c r="AX1383" s="12" t="s">
        <v>77</v>
      </c>
      <c r="AY1383" s="155" t="s">
        <v>175</v>
      </c>
    </row>
    <row r="1384" spans="2:65" s="13" customFormat="1">
      <c r="B1384" s="163"/>
      <c r="D1384" s="145" t="s">
        <v>252</v>
      </c>
      <c r="E1384" s="164" t="s">
        <v>1</v>
      </c>
      <c r="F1384" s="165" t="s">
        <v>294</v>
      </c>
      <c r="H1384" s="166">
        <v>39.68</v>
      </c>
      <c r="I1384" s="167"/>
      <c r="L1384" s="163"/>
      <c r="M1384" s="168"/>
      <c r="T1384" s="169"/>
      <c r="AT1384" s="164" t="s">
        <v>252</v>
      </c>
      <c r="AU1384" s="164" t="s">
        <v>87</v>
      </c>
      <c r="AV1384" s="13" t="s">
        <v>193</v>
      </c>
      <c r="AW1384" s="13" t="s">
        <v>32</v>
      </c>
      <c r="AX1384" s="13" t="s">
        <v>85</v>
      </c>
      <c r="AY1384" s="164" t="s">
        <v>175</v>
      </c>
    </row>
    <row r="1385" spans="2:65" s="1" customFormat="1" ht="16.5" customHeight="1">
      <c r="B1385" s="32"/>
      <c r="C1385" s="132" t="s">
        <v>2281</v>
      </c>
      <c r="D1385" s="132" t="s">
        <v>178</v>
      </c>
      <c r="E1385" s="133" t="s">
        <v>2282</v>
      </c>
      <c r="F1385" s="134" t="s">
        <v>2283</v>
      </c>
      <c r="G1385" s="135" t="s">
        <v>1377</v>
      </c>
      <c r="H1385" s="194"/>
      <c r="I1385" s="137"/>
      <c r="J1385" s="138">
        <f>ROUND(I1385*H1385,2)</f>
        <v>0</v>
      </c>
      <c r="K1385" s="134" t="s">
        <v>250</v>
      </c>
      <c r="L1385" s="32"/>
      <c r="M1385" s="139" t="s">
        <v>1</v>
      </c>
      <c r="N1385" s="140" t="s">
        <v>42</v>
      </c>
      <c r="P1385" s="141">
        <f>O1385*H1385</f>
        <v>0</v>
      </c>
      <c r="Q1385" s="141">
        <v>0</v>
      </c>
      <c r="R1385" s="141">
        <f>Q1385*H1385</f>
        <v>0</v>
      </c>
      <c r="S1385" s="141">
        <v>0</v>
      </c>
      <c r="T1385" s="142">
        <f>S1385*H1385</f>
        <v>0</v>
      </c>
      <c r="AR1385" s="143" t="s">
        <v>129</v>
      </c>
      <c r="AT1385" s="143" t="s">
        <v>178</v>
      </c>
      <c r="AU1385" s="143" t="s">
        <v>87</v>
      </c>
      <c r="AY1385" s="17" t="s">
        <v>175</v>
      </c>
      <c r="BE1385" s="144">
        <f>IF(N1385="základní",J1385,0)</f>
        <v>0</v>
      </c>
      <c r="BF1385" s="144">
        <f>IF(N1385="snížená",J1385,0)</f>
        <v>0</v>
      </c>
      <c r="BG1385" s="144">
        <f>IF(N1385="zákl. přenesená",J1385,0)</f>
        <v>0</v>
      </c>
      <c r="BH1385" s="144">
        <f>IF(N1385="sníž. přenesená",J1385,0)</f>
        <v>0</v>
      </c>
      <c r="BI1385" s="144">
        <f>IF(N1385="nulová",J1385,0)</f>
        <v>0</v>
      </c>
      <c r="BJ1385" s="17" t="s">
        <v>85</v>
      </c>
      <c r="BK1385" s="144">
        <f>ROUND(I1385*H1385,2)</f>
        <v>0</v>
      </c>
      <c r="BL1385" s="17" t="s">
        <v>129</v>
      </c>
      <c r="BM1385" s="143" t="s">
        <v>2284</v>
      </c>
    </row>
    <row r="1386" spans="2:65" s="11" customFormat="1" ht="22.9" customHeight="1">
      <c r="B1386" s="120"/>
      <c r="D1386" s="121" t="s">
        <v>76</v>
      </c>
      <c r="E1386" s="130" t="s">
        <v>2285</v>
      </c>
      <c r="F1386" s="130" t="s">
        <v>2286</v>
      </c>
      <c r="I1386" s="123"/>
      <c r="J1386" s="131">
        <f>BK1386</f>
        <v>0</v>
      </c>
      <c r="L1386" s="120"/>
      <c r="M1386" s="125"/>
      <c r="P1386" s="126">
        <f>SUM(P1387:P1451)</f>
        <v>0</v>
      </c>
      <c r="R1386" s="126">
        <f>SUM(R1387:R1451)</f>
        <v>9.2183902999999994</v>
      </c>
      <c r="T1386" s="127">
        <f>SUM(T1387:T1451)</f>
        <v>0</v>
      </c>
      <c r="AR1386" s="121" t="s">
        <v>87</v>
      </c>
      <c r="AT1386" s="128" t="s">
        <v>76</v>
      </c>
      <c r="AU1386" s="128" t="s">
        <v>85</v>
      </c>
      <c r="AY1386" s="121" t="s">
        <v>175</v>
      </c>
      <c r="BK1386" s="129">
        <f>SUM(BK1387:BK1451)</f>
        <v>0</v>
      </c>
    </row>
    <row r="1387" spans="2:65" s="1" customFormat="1" ht="16.5" customHeight="1">
      <c r="B1387" s="32"/>
      <c r="C1387" s="209" t="s">
        <v>2287</v>
      </c>
      <c r="D1387" s="209" t="s">
        <v>178</v>
      </c>
      <c r="E1387" s="210" t="s">
        <v>2288</v>
      </c>
      <c r="F1387" s="211" t="s">
        <v>2289</v>
      </c>
      <c r="G1387" s="212" t="s">
        <v>200</v>
      </c>
      <c r="H1387" s="213">
        <v>270.41000000000003</v>
      </c>
      <c r="I1387" s="137"/>
      <c r="J1387" s="138">
        <f>ROUND(I1387*H1387,2)</f>
        <v>0</v>
      </c>
      <c r="K1387" s="134" t="s">
        <v>377</v>
      </c>
      <c r="L1387" s="32"/>
      <c r="M1387" s="139" t="s">
        <v>1</v>
      </c>
      <c r="N1387" s="140" t="s">
        <v>42</v>
      </c>
      <c r="P1387" s="141">
        <f>O1387*H1387</f>
        <v>0</v>
      </c>
      <c r="Q1387" s="141">
        <v>2.9999999999999997E-4</v>
      </c>
      <c r="R1387" s="141">
        <f>Q1387*H1387</f>
        <v>8.1123000000000001E-2</v>
      </c>
      <c r="S1387" s="141">
        <v>0</v>
      </c>
      <c r="T1387" s="142">
        <f>S1387*H1387</f>
        <v>0</v>
      </c>
      <c r="AR1387" s="143" t="s">
        <v>129</v>
      </c>
      <c r="AT1387" s="143" t="s">
        <v>178</v>
      </c>
      <c r="AU1387" s="143" t="s">
        <v>87</v>
      </c>
      <c r="AY1387" s="17" t="s">
        <v>175</v>
      </c>
      <c r="BE1387" s="144">
        <f>IF(N1387="základní",J1387,0)</f>
        <v>0</v>
      </c>
      <c r="BF1387" s="144">
        <f>IF(N1387="snížená",J1387,0)</f>
        <v>0</v>
      </c>
      <c r="BG1387" s="144">
        <f>IF(N1387="zákl. přenesená",J1387,0)</f>
        <v>0</v>
      </c>
      <c r="BH1387" s="144">
        <f>IF(N1387="sníž. přenesená",J1387,0)</f>
        <v>0</v>
      </c>
      <c r="BI1387" s="144">
        <f>IF(N1387="nulová",J1387,0)</f>
        <v>0</v>
      </c>
      <c r="BJ1387" s="17" t="s">
        <v>85</v>
      </c>
      <c r="BK1387" s="144">
        <f>ROUND(I1387*H1387,2)</f>
        <v>0</v>
      </c>
      <c r="BL1387" s="17" t="s">
        <v>129</v>
      </c>
      <c r="BM1387" s="143" t="s">
        <v>2290</v>
      </c>
    </row>
    <row r="1388" spans="2:65" s="12" customFormat="1">
      <c r="B1388" s="154"/>
      <c r="D1388" s="145" t="s">
        <v>252</v>
      </c>
      <c r="E1388" s="155" t="s">
        <v>1</v>
      </c>
      <c r="F1388" s="156" t="s">
        <v>2291</v>
      </c>
      <c r="H1388" s="157">
        <v>292.19</v>
      </c>
      <c r="I1388" s="158"/>
      <c r="L1388" s="154"/>
      <c r="M1388" s="159"/>
      <c r="T1388" s="160"/>
      <c r="AT1388" s="155" t="s">
        <v>252</v>
      </c>
      <c r="AU1388" s="155" t="s">
        <v>87</v>
      </c>
      <c r="AV1388" s="12" t="s">
        <v>87</v>
      </c>
      <c r="AW1388" s="12" t="s">
        <v>32</v>
      </c>
      <c r="AX1388" s="12" t="s">
        <v>77</v>
      </c>
      <c r="AY1388" s="155" t="s">
        <v>175</v>
      </c>
    </row>
    <row r="1389" spans="2:65" s="12" customFormat="1">
      <c r="B1389" s="154"/>
      <c r="D1389" s="145" t="s">
        <v>252</v>
      </c>
      <c r="E1389" s="155" t="s">
        <v>1</v>
      </c>
      <c r="F1389" s="156" t="s">
        <v>2292</v>
      </c>
      <c r="H1389" s="157">
        <v>-21.78</v>
      </c>
      <c r="I1389" s="158"/>
      <c r="L1389" s="154"/>
      <c r="M1389" s="159"/>
      <c r="T1389" s="160"/>
      <c r="AT1389" s="155" t="s">
        <v>252</v>
      </c>
      <c r="AU1389" s="155" t="s">
        <v>87</v>
      </c>
      <c r="AV1389" s="12" t="s">
        <v>87</v>
      </c>
      <c r="AW1389" s="12" t="s">
        <v>32</v>
      </c>
      <c r="AX1389" s="12" t="s">
        <v>77</v>
      </c>
      <c r="AY1389" s="155" t="s">
        <v>175</v>
      </c>
    </row>
    <row r="1390" spans="2:65" s="13" customFormat="1">
      <c r="B1390" s="163"/>
      <c r="D1390" s="145" t="s">
        <v>252</v>
      </c>
      <c r="E1390" s="164" t="s">
        <v>1</v>
      </c>
      <c r="F1390" s="165" t="s">
        <v>294</v>
      </c>
      <c r="H1390" s="166">
        <v>270.40999999999997</v>
      </c>
      <c r="I1390" s="167"/>
      <c r="L1390" s="163"/>
      <c r="M1390" s="168"/>
      <c r="T1390" s="169"/>
      <c r="AT1390" s="164" t="s">
        <v>252</v>
      </c>
      <c r="AU1390" s="164" t="s">
        <v>87</v>
      </c>
      <c r="AV1390" s="13" t="s">
        <v>193</v>
      </c>
      <c r="AW1390" s="13" t="s">
        <v>32</v>
      </c>
      <c r="AX1390" s="13" t="s">
        <v>85</v>
      </c>
      <c r="AY1390" s="164" t="s">
        <v>175</v>
      </c>
    </row>
    <row r="1391" spans="2:65" s="1" customFormat="1" ht="21.75" customHeight="1">
      <c r="B1391" s="32"/>
      <c r="C1391" s="132" t="s">
        <v>2293</v>
      </c>
      <c r="D1391" s="132" t="s">
        <v>178</v>
      </c>
      <c r="E1391" s="133" t="s">
        <v>2294</v>
      </c>
      <c r="F1391" s="134" t="s">
        <v>2295</v>
      </c>
      <c r="G1391" s="135" t="s">
        <v>200</v>
      </c>
      <c r="H1391" s="136">
        <v>59.22</v>
      </c>
      <c r="I1391" s="137"/>
      <c r="J1391" s="138">
        <f>ROUND(I1391*H1391,2)</f>
        <v>0</v>
      </c>
      <c r="K1391" s="134" t="s">
        <v>250</v>
      </c>
      <c r="L1391" s="32"/>
      <c r="M1391" s="139" t="s">
        <v>1</v>
      </c>
      <c r="N1391" s="140" t="s">
        <v>42</v>
      </c>
      <c r="P1391" s="141">
        <f>O1391*H1391</f>
        <v>0</v>
      </c>
      <c r="Q1391" s="141">
        <v>8.9700000000000005E-3</v>
      </c>
      <c r="R1391" s="141">
        <f>Q1391*H1391</f>
        <v>0.53120339999999999</v>
      </c>
      <c r="S1391" s="141">
        <v>0</v>
      </c>
      <c r="T1391" s="142">
        <f>S1391*H1391</f>
        <v>0</v>
      </c>
      <c r="AR1391" s="143" t="s">
        <v>129</v>
      </c>
      <c r="AT1391" s="143" t="s">
        <v>178</v>
      </c>
      <c r="AU1391" s="143" t="s">
        <v>87</v>
      </c>
      <c r="AY1391" s="17" t="s">
        <v>175</v>
      </c>
      <c r="BE1391" s="144">
        <f>IF(N1391="základní",J1391,0)</f>
        <v>0</v>
      </c>
      <c r="BF1391" s="144">
        <f>IF(N1391="snížená",J1391,0)</f>
        <v>0</v>
      </c>
      <c r="BG1391" s="144">
        <f>IF(N1391="zákl. přenesená",J1391,0)</f>
        <v>0</v>
      </c>
      <c r="BH1391" s="144">
        <f>IF(N1391="sníž. přenesená",J1391,0)</f>
        <v>0</v>
      </c>
      <c r="BI1391" s="144">
        <f>IF(N1391="nulová",J1391,0)</f>
        <v>0</v>
      </c>
      <c r="BJ1391" s="17" t="s">
        <v>85</v>
      </c>
      <c r="BK1391" s="144">
        <f>ROUND(I1391*H1391,2)</f>
        <v>0</v>
      </c>
      <c r="BL1391" s="17" t="s">
        <v>129</v>
      </c>
      <c r="BM1391" s="143" t="s">
        <v>2296</v>
      </c>
    </row>
    <row r="1392" spans="2:65" s="14" customFormat="1">
      <c r="B1392" s="170"/>
      <c r="D1392" s="145" t="s">
        <v>252</v>
      </c>
      <c r="E1392" s="171" t="s">
        <v>1</v>
      </c>
      <c r="F1392" s="172" t="s">
        <v>564</v>
      </c>
      <c r="H1392" s="171" t="s">
        <v>1</v>
      </c>
      <c r="I1392" s="173"/>
      <c r="L1392" s="170"/>
      <c r="M1392" s="174"/>
      <c r="T1392" s="175"/>
      <c r="AT1392" s="171" t="s">
        <v>252</v>
      </c>
      <c r="AU1392" s="171" t="s">
        <v>87</v>
      </c>
      <c r="AV1392" s="14" t="s">
        <v>85</v>
      </c>
      <c r="AW1392" s="14" t="s">
        <v>32</v>
      </c>
      <c r="AX1392" s="14" t="s">
        <v>77</v>
      </c>
      <c r="AY1392" s="171" t="s">
        <v>175</v>
      </c>
    </row>
    <row r="1393" spans="2:65" s="12" customFormat="1">
      <c r="B1393" s="154"/>
      <c r="D1393" s="145" t="s">
        <v>252</v>
      </c>
      <c r="E1393" s="155" t="s">
        <v>1</v>
      </c>
      <c r="F1393" s="156" t="s">
        <v>2297</v>
      </c>
      <c r="H1393" s="157">
        <v>14.52</v>
      </c>
      <c r="I1393" s="158"/>
      <c r="L1393" s="154"/>
      <c r="M1393" s="159"/>
      <c r="T1393" s="160"/>
      <c r="AT1393" s="155" t="s">
        <v>252</v>
      </c>
      <c r="AU1393" s="155" t="s">
        <v>87</v>
      </c>
      <c r="AV1393" s="12" t="s">
        <v>87</v>
      </c>
      <c r="AW1393" s="12" t="s">
        <v>32</v>
      </c>
      <c r="AX1393" s="12" t="s">
        <v>77</v>
      </c>
      <c r="AY1393" s="155" t="s">
        <v>175</v>
      </c>
    </row>
    <row r="1394" spans="2:65" s="12" customFormat="1">
      <c r="B1394" s="154"/>
      <c r="D1394" s="145" t="s">
        <v>252</v>
      </c>
      <c r="E1394" s="155" t="s">
        <v>1</v>
      </c>
      <c r="F1394" s="156" t="s">
        <v>2298</v>
      </c>
      <c r="H1394" s="157">
        <v>14.74</v>
      </c>
      <c r="I1394" s="158"/>
      <c r="L1394" s="154"/>
      <c r="M1394" s="159"/>
      <c r="T1394" s="160"/>
      <c r="AT1394" s="155" t="s">
        <v>252</v>
      </c>
      <c r="AU1394" s="155" t="s">
        <v>87</v>
      </c>
      <c r="AV1394" s="12" t="s">
        <v>87</v>
      </c>
      <c r="AW1394" s="12" t="s">
        <v>32</v>
      </c>
      <c r="AX1394" s="12" t="s">
        <v>77</v>
      </c>
      <c r="AY1394" s="155" t="s">
        <v>175</v>
      </c>
    </row>
    <row r="1395" spans="2:65" s="15" customFormat="1">
      <c r="B1395" s="176"/>
      <c r="D1395" s="145" t="s">
        <v>252</v>
      </c>
      <c r="E1395" s="177" t="s">
        <v>1</v>
      </c>
      <c r="F1395" s="178" t="s">
        <v>339</v>
      </c>
      <c r="H1395" s="179">
        <v>29.26</v>
      </c>
      <c r="I1395" s="180"/>
      <c r="L1395" s="176"/>
      <c r="M1395" s="181"/>
      <c r="T1395" s="182"/>
      <c r="AT1395" s="177" t="s">
        <v>252</v>
      </c>
      <c r="AU1395" s="177" t="s">
        <v>87</v>
      </c>
      <c r="AV1395" s="15" t="s">
        <v>187</v>
      </c>
      <c r="AW1395" s="15" t="s">
        <v>32</v>
      </c>
      <c r="AX1395" s="15" t="s">
        <v>77</v>
      </c>
      <c r="AY1395" s="177" t="s">
        <v>175</v>
      </c>
    </row>
    <row r="1396" spans="2:65" s="14" customFormat="1">
      <c r="B1396" s="170"/>
      <c r="D1396" s="145" t="s">
        <v>252</v>
      </c>
      <c r="E1396" s="171" t="s">
        <v>1</v>
      </c>
      <c r="F1396" s="172" t="s">
        <v>566</v>
      </c>
      <c r="H1396" s="171" t="s">
        <v>1</v>
      </c>
      <c r="I1396" s="173"/>
      <c r="L1396" s="170"/>
      <c r="M1396" s="174"/>
      <c r="T1396" s="175"/>
      <c r="AT1396" s="171" t="s">
        <v>252</v>
      </c>
      <c r="AU1396" s="171" t="s">
        <v>87</v>
      </c>
      <c r="AV1396" s="14" t="s">
        <v>85</v>
      </c>
      <c r="AW1396" s="14" t="s">
        <v>32</v>
      </c>
      <c r="AX1396" s="14" t="s">
        <v>77</v>
      </c>
      <c r="AY1396" s="171" t="s">
        <v>175</v>
      </c>
    </row>
    <row r="1397" spans="2:65" s="12" customFormat="1">
      <c r="B1397" s="154"/>
      <c r="D1397" s="145" t="s">
        <v>252</v>
      </c>
      <c r="E1397" s="155" t="s">
        <v>1</v>
      </c>
      <c r="F1397" s="156" t="s">
        <v>2299</v>
      </c>
      <c r="H1397" s="157">
        <v>15.22</v>
      </c>
      <c r="I1397" s="158"/>
      <c r="L1397" s="154"/>
      <c r="M1397" s="159"/>
      <c r="T1397" s="160"/>
      <c r="AT1397" s="155" t="s">
        <v>252</v>
      </c>
      <c r="AU1397" s="155" t="s">
        <v>87</v>
      </c>
      <c r="AV1397" s="12" t="s">
        <v>87</v>
      </c>
      <c r="AW1397" s="12" t="s">
        <v>32</v>
      </c>
      <c r="AX1397" s="12" t="s">
        <v>77</v>
      </c>
      <c r="AY1397" s="155" t="s">
        <v>175</v>
      </c>
    </row>
    <row r="1398" spans="2:65" s="12" customFormat="1">
      <c r="B1398" s="154"/>
      <c r="D1398" s="145" t="s">
        <v>252</v>
      </c>
      <c r="E1398" s="155" t="s">
        <v>1</v>
      </c>
      <c r="F1398" s="156" t="s">
        <v>2300</v>
      </c>
      <c r="H1398" s="157">
        <v>14.74</v>
      </c>
      <c r="I1398" s="158"/>
      <c r="L1398" s="154"/>
      <c r="M1398" s="159"/>
      <c r="T1398" s="160"/>
      <c r="AT1398" s="155" t="s">
        <v>252</v>
      </c>
      <c r="AU1398" s="155" t="s">
        <v>87</v>
      </c>
      <c r="AV1398" s="12" t="s">
        <v>87</v>
      </c>
      <c r="AW1398" s="12" t="s">
        <v>32</v>
      </c>
      <c r="AX1398" s="12" t="s">
        <v>77</v>
      </c>
      <c r="AY1398" s="155" t="s">
        <v>175</v>
      </c>
    </row>
    <row r="1399" spans="2:65" s="15" customFormat="1">
      <c r="B1399" s="176"/>
      <c r="D1399" s="145" t="s">
        <v>252</v>
      </c>
      <c r="E1399" s="177" t="s">
        <v>1</v>
      </c>
      <c r="F1399" s="178" t="s">
        <v>339</v>
      </c>
      <c r="H1399" s="179">
        <v>29.96</v>
      </c>
      <c r="I1399" s="180"/>
      <c r="L1399" s="176"/>
      <c r="M1399" s="181"/>
      <c r="T1399" s="182"/>
      <c r="AT1399" s="177" t="s">
        <v>252</v>
      </c>
      <c r="AU1399" s="177" t="s">
        <v>87</v>
      </c>
      <c r="AV1399" s="15" t="s">
        <v>187</v>
      </c>
      <c r="AW1399" s="15" t="s">
        <v>32</v>
      </c>
      <c r="AX1399" s="15" t="s">
        <v>77</v>
      </c>
      <c r="AY1399" s="177" t="s">
        <v>175</v>
      </c>
    </row>
    <row r="1400" spans="2:65" s="13" customFormat="1">
      <c r="B1400" s="163"/>
      <c r="D1400" s="145" t="s">
        <v>252</v>
      </c>
      <c r="E1400" s="164" t="s">
        <v>1</v>
      </c>
      <c r="F1400" s="165" t="s">
        <v>294</v>
      </c>
      <c r="H1400" s="166">
        <v>59.22</v>
      </c>
      <c r="I1400" s="167"/>
      <c r="L1400" s="163"/>
      <c r="M1400" s="168"/>
      <c r="T1400" s="169"/>
      <c r="AT1400" s="164" t="s">
        <v>252</v>
      </c>
      <c r="AU1400" s="164" t="s">
        <v>87</v>
      </c>
      <c r="AV1400" s="13" t="s">
        <v>193</v>
      </c>
      <c r="AW1400" s="13" t="s">
        <v>32</v>
      </c>
      <c r="AX1400" s="13" t="s">
        <v>85</v>
      </c>
      <c r="AY1400" s="164" t="s">
        <v>175</v>
      </c>
    </row>
    <row r="1401" spans="2:65" s="1" customFormat="1" ht="16.5" customHeight="1">
      <c r="B1401" s="32"/>
      <c r="C1401" s="184" t="s">
        <v>2301</v>
      </c>
      <c r="D1401" s="184" t="s">
        <v>1046</v>
      </c>
      <c r="E1401" s="185" t="s">
        <v>2302</v>
      </c>
      <c r="F1401" s="186" t="s">
        <v>2303</v>
      </c>
      <c r="G1401" s="187" t="s">
        <v>200</v>
      </c>
      <c r="H1401" s="188">
        <v>68.102999999999994</v>
      </c>
      <c r="I1401" s="189"/>
      <c r="J1401" s="190">
        <f>ROUND(I1401*H1401,2)</f>
        <v>0</v>
      </c>
      <c r="K1401" s="186" t="s">
        <v>1</v>
      </c>
      <c r="L1401" s="191"/>
      <c r="M1401" s="192" t="s">
        <v>1</v>
      </c>
      <c r="N1401" s="193" t="s">
        <v>42</v>
      </c>
      <c r="P1401" s="141">
        <f>O1401*H1401</f>
        <v>0</v>
      </c>
      <c r="Q1401" s="141">
        <v>2.1999999999999999E-2</v>
      </c>
      <c r="R1401" s="141">
        <f>Q1401*H1401</f>
        <v>1.4982659999999999</v>
      </c>
      <c r="S1401" s="141">
        <v>0</v>
      </c>
      <c r="T1401" s="142">
        <f>S1401*H1401</f>
        <v>0</v>
      </c>
      <c r="AR1401" s="143" t="s">
        <v>604</v>
      </c>
      <c r="AT1401" s="143" t="s">
        <v>1046</v>
      </c>
      <c r="AU1401" s="143" t="s">
        <v>87</v>
      </c>
      <c r="AY1401" s="17" t="s">
        <v>175</v>
      </c>
      <c r="BE1401" s="144">
        <f>IF(N1401="základní",J1401,0)</f>
        <v>0</v>
      </c>
      <c r="BF1401" s="144">
        <f>IF(N1401="snížená",J1401,0)</f>
        <v>0</v>
      </c>
      <c r="BG1401" s="144">
        <f>IF(N1401="zákl. přenesená",J1401,0)</f>
        <v>0</v>
      </c>
      <c r="BH1401" s="144">
        <f>IF(N1401="sníž. přenesená",J1401,0)</f>
        <v>0</v>
      </c>
      <c r="BI1401" s="144">
        <f>IF(N1401="nulová",J1401,0)</f>
        <v>0</v>
      </c>
      <c r="BJ1401" s="17" t="s">
        <v>85</v>
      </c>
      <c r="BK1401" s="144">
        <f>ROUND(I1401*H1401,2)</f>
        <v>0</v>
      </c>
      <c r="BL1401" s="17" t="s">
        <v>129</v>
      </c>
      <c r="BM1401" s="143" t="s">
        <v>2304</v>
      </c>
    </row>
    <row r="1402" spans="2:65" s="12" customFormat="1">
      <c r="B1402" s="154"/>
      <c r="D1402" s="145" t="s">
        <v>252</v>
      </c>
      <c r="F1402" s="156" t="s">
        <v>2305</v>
      </c>
      <c r="H1402" s="157">
        <v>68.102999999999994</v>
      </c>
      <c r="I1402" s="158"/>
      <c r="L1402" s="154"/>
      <c r="M1402" s="159"/>
      <c r="T1402" s="160"/>
      <c r="AT1402" s="155" t="s">
        <v>252</v>
      </c>
      <c r="AU1402" s="155" t="s">
        <v>87</v>
      </c>
      <c r="AV1402" s="12" t="s">
        <v>87</v>
      </c>
      <c r="AW1402" s="12" t="s">
        <v>4</v>
      </c>
      <c r="AX1402" s="12" t="s">
        <v>85</v>
      </c>
      <c r="AY1402" s="155" t="s">
        <v>175</v>
      </c>
    </row>
    <row r="1403" spans="2:65" s="1" customFormat="1" ht="21.75" customHeight="1">
      <c r="B1403" s="32"/>
      <c r="C1403" s="132" t="s">
        <v>2306</v>
      </c>
      <c r="D1403" s="132" t="s">
        <v>178</v>
      </c>
      <c r="E1403" s="133" t="s">
        <v>2307</v>
      </c>
      <c r="F1403" s="134" t="s">
        <v>2308</v>
      </c>
      <c r="G1403" s="135" t="s">
        <v>200</v>
      </c>
      <c r="H1403" s="136">
        <v>138.76</v>
      </c>
      <c r="I1403" s="137"/>
      <c r="J1403" s="138">
        <f>ROUND(I1403*H1403,2)</f>
        <v>0</v>
      </c>
      <c r="K1403" s="134" t="s">
        <v>250</v>
      </c>
      <c r="L1403" s="32"/>
      <c r="M1403" s="139" t="s">
        <v>1</v>
      </c>
      <c r="N1403" s="140" t="s">
        <v>42</v>
      </c>
      <c r="P1403" s="141">
        <f>O1403*H1403</f>
        <v>0</v>
      </c>
      <c r="Q1403" s="141">
        <v>6.0000000000000001E-3</v>
      </c>
      <c r="R1403" s="141">
        <f>Q1403*H1403</f>
        <v>0.83255999999999997</v>
      </c>
      <c r="S1403" s="141">
        <v>0</v>
      </c>
      <c r="T1403" s="142">
        <f>S1403*H1403</f>
        <v>0</v>
      </c>
      <c r="AR1403" s="143" t="s">
        <v>129</v>
      </c>
      <c r="AT1403" s="143" t="s">
        <v>178</v>
      </c>
      <c r="AU1403" s="143" t="s">
        <v>87</v>
      </c>
      <c r="AY1403" s="17" t="s">
        <v>175</v>
      </c>
      <c r="BE1403" s="144">
        <f>IF(N1403="základní",J1403,0)</f>
        <v>0</v>
      </c>
      <c r="BF1403" s="144">
        <f>IF(N1403="snížená",J1403,0)</f>
        <v>0</v>
      </c>
      <c r="BG1403" s="144">
        <f>IF(N1403="zákl. přenesená",J1403,0)</f>
        <v>0</v>
      </c>
      <c r="BH1403" s="144">
        <f>IF(N1403="sníž. přenesená",J1403,0)</f>
        <v>0</v>
      </c>
      <c r="BI1403" s="144">
        <f>IF(N1403="nulová",J1403,0)</f>
        <v>0</v>
      </c>
      <c r="BJ1403" s="17" t="s">
        <v>85</v>
      </c>
      <c r="BK1403" s="144">
        <f>ROUND(I1403*H1403,2)</f>
        <v>0</v>
      </c>
      <c r="BL1403" s="17" t="s">
        <v>129</v>
      </c>
      <c r="BM1403" s="143" t="s">
        <v>2309</v>
      </c>
    </row>
    <row r="1404" spans="2:65" s="14" customFormat="1">
      <c r="B1404" s="170"/>
      <c r="D1404" s="145" t="s">
        <v>252</v>
      </c>
      <c r="E1404" s="171" t="s">
        <v>1</v>
      </c>
      <c r="F1404" s="172" t="s">
        <v>564</v>
      </c>
      <c r="H1404" s="171" t="s">
        <v>1</v>
      </c>
      <c r="I1404" s="173"/>
      <c r="L1404" s="170"/>
      <c r="M1404" s="174"/>
      <c r="T1404" s="175"/>
      <c r="AT1404" s="171" t="s">
        <v>252</v>
      </c>
      <c r="AU1404" s="171" t="s">
        <v>87</v>
      </c>
      <c r="AV1404" s="14" t="s">
        <v>85</v>
      </c>
      <c r="AW1404" s="14" t="s">
        <v>32</v>
      </c>
      <c r="AX1404" s="14" t="s">
        <v>77</v>
      </c>
      <c r="AY1404" s="171" t="s">
        <v>175</v>
      </c>
    </row>
    <row r="1405" spans="2:65" s="12" customFormat="1">
      <c r="B1405" s="154"/>
      <c r="D1405" s="145" t="s">
        <v>252</v>
      </c>
      <c r="E1405" s="155" t="s">
        <v>1</v>
      </c>
      <c r="F1405" s="156" t="s">
        <v>2310</v>
      </c>
      <c r="H1405" s="157">
        <v>1.1399999999999999</v>
      </c>
      <c r="I1405" s="158"/>
      <c r="L1405" s="154"/>
      <c r="M1405" s="159"/>
      <c r="T1405" s="160"/>
      <c r="AT1405" s="155" t="s">
        <v>252</v>
      </c>
      <c r="AU1405" s="155" t="s">
        <v>87</v>
      </c>
      <c r="AV1405" s="12" t="s">
        <v>87</v>
      </c>
      <c r="AW1405" s="12" t="s">
        <v>32</v>
      </c>
      <c r="AX1405" s="12" t="s">
        <v>77</v>
      </c>
      <c r="AY1405" s="155" t="s">
        <v>175</v>
      </c>
    </row>
    <row r="1406" spans="2:65" s="12" customFormat="1">
      <c r="B1406" s="154"/>
      <c r="D1406" s="145" t="s">
        <v>252</v>
      </c>
      <c r="E1406" s="155" t="s">
        <v>1</v>
      </c>
      <c r="F1406" s="156" t="s">
        <v>2311</v>
      </c>
      <c r="H1406" s="157">
        <v>1.8</v>
      </c>
      <c r="I1406" s="158"/>
      <c r="L1406" s="154"/>
      <c r="M1406" s="159"/>
      <c r="T1406" s="160"/>
      <c r="AT1406" s="155" t="s">
        <v>252</v>
      </c>
      <c r="AU1406" s="155" t="s">
        <v>87</v>
      </c>
      <c r="AV1406" s="12" t="s">
        <v>87</v>
      </c>
      <c r="AW1406" s="12" t="s">
        <v>32</v>
      </c>
      <c r="AX1406" s="12" t="s">
        <v>77</v>
      </c>
      <c r="AY1406" s="155" t="s">
        <v>175</v>
      </c>
    </row>
    <row r="1407" spans="2:65" s="12" customFormat="1">
      <c r="B1407" s="154"/>
      <c r="D1407" s="145" t="s">
        <v>252</v>
      </c>
      <c r="E1407" s="155" t="s">
        <v>1</v>
      </c>
      <c r="F1407" s="156" t="s">
        <v>2312</v>
      </c>
      <c r="H1407" s="157">
        <v>6.12</v>
      </c>
      <c r="I1407" s="158"/>
      <c r="L1407" s="154"/>
      <c r="M1407" s="159"/>
      <c r="T1407" s="160"/>
      <c r="AT1407" s="155" t="s">
        <v>252</v>
      </c>
      <c r="AU1407" s="155" t="s">
        <v>87</v>
      </c>
      <c r="AV1407" s="12" t="s">
        <v>87</v>
      </c>
      <c r="AW1407" s="12" t="s">
        <v>32</v>
      </c>
      <c r="AX1407" s="12" t="s">
        <v>77</v>
      </c>
      <c r="AY1407" s="155" t="s">
        <v>175</v>
      </c>
    </row>
    <row r="1408" spans="2:65" s="12" customFormat="1">
      <c r="B1408" s="154"/>
      <c r="D1408" s="145" t="s">
        <v>252</v>
      </c>
      <c r="E1408" s="155" t="s">
        <v>1</v>
      </c>
      <c r="F1408" s="156" t="s">
        <v>2313</v>
      </c>
      <c r="H1408" s="157">
        <v>47.2</v>
      </c>
      <c r="I1408" s="158"/>
      <c r="L1408" s="154"/>
      <c r="M1408" s="159"/>
      <c r="T1408" s="160"/>
      <c r="AT1408" s="155" t="s">
        <v>252</v>
      </c>
      <c r="AU1408" s="155" t="s">
        <v>87</v>
      </c>
      <c r="AV1408" s="12" t="s">
        <v>87</v>
      </c>
      <c r="AW1408" s="12" t="s">
        <v>32</v>
      </c>
      <c r="AX1408" s="12" t="s">
        <v>77</v>
      </c>
      <c r="AY1408" s="155" t="s">
        <v>175</v>
      </c>
    </row>
    <row r="1409" spans="2:65" s="12" customFormat="1">
      <c r="B1409" s="154"/>
      <c r="D1409" s="145" t="s">
        <v>252</v>
      </c>
      <c r="E1409" s="155" t="s">
        <v>1</v>
      </c>
      <c r="F1409" s="156" t="s">
        <v>2314</v>
      </c>
      <c r="H1409" s="157">
        <v>9.5299999999999994</v>
      </c>
      <c r="I1409" s="158"/>
      <c r="L1409" s="154"/>
      <c r="M1409" s="159"/>
      <c r="T1409" s="160"/>
      <c r="AT1409" s="155" t="s">
        <v>252</v>
      </c>
      <c r="AU1409" s="155" t="s">
        <v>87</v>
      </c>
      <c r="AV1409" s="12" t="s">
        <v>87</v>
      </c>
      <c r="AW1409" s="12" t="s">
        <v>32</v>
      </c>
      <c r="AX1409" s="12" t="s">
        <v>77</v>
      </c>
      <c r="AY1409" s="155" t="s">
        <v>175</v>
      </c>
    </row>
    <row r="1410" spans="2:65" s="12" customFormat="1">
      <c r="B1410" s="154"/>
      <c r="D1410" s="145" t="s">
        <v>252</v>
      </c>
      <c r="E1410" s="155" t="s">
        <v>1</v>
      </c>
      <c r="F1410" s="156" t="s">
        <v>2315</v>
      </c>
      <c r="H1410" s="157">
        <v>2.88</v>
      </c>
      <c r="I1410" s="158"/>
      <c r="L1410" s="154"/>
      <c r="M1410" s="159"/>
      <c r="T1410" s="160"/>
      <c r="AT1410" s="155" t="s">
        <v>252</v>
      </c>
      <c r="AU1410" s="155" t="s">
        <v>87</v>
      </c>
      <c r="AV1410" s="12" t="s">
        <v>87</v>
      </c>
      <c r="AW1410" s="12" t="s">
        <v>32</v>
      </c>
      <c r="AX1410" s="12" t="s">
        <v>77</v>
      </c>
      <c r="AY1410" s="155" t="s">
        <v>175</v>
      </c>
    </row>
    <row r="1411" spans="2:65" s="12" customFormat="1">
      <c r="B1411" s="154"/>
      <c r="D1411" s="145" t="s">
        <v>252</v>
      </c>
      <c r="E1411" s="155" t="s">
        <v>1</v>
      </c>
      <c r="F1411" s="156" t="s">
        <v>2316</v>
      </c>
      <c r="H1411" s="157">
        <v>11.01</v>
      </c>
      <c r="I1411" s="158"/>
      <c r="L1411" s="154"/>
      <c r="M1411" s="159"/>
      <c r="T1411" s="160"/>
      <c r="AT1411" s="155" t="s">
        <v>252</v>
      </c>
      <c r="AU1411" s="155" t="s">
        <v>87</v>
      </c>
      <c r="AV1411" s="12" t="s">
        <v>87</v>
      </c>
      <c r="AW1411" s="12" t="s">
        <v>32</v>
      </c>
      <c r="AX1411" s="12" t="s">
        <v>77</v>
      </c>
      <c r="AY1411" s="155" t="s">
        <v>175</v>
      </c>
    </row>
    <row r="1412" spans="2:65" s="12" customFormat="1">
      <c r="B1412" s="154"/>
      <c r="D1412" s="145" t="s">
        <v>252</v>
      </c>
      <c r="E1412" s="155" t="s">
        <v>1</v>
      </c>
      <c r="F1412" s="156" t="s">
        <v>2317</v>
      </c>
      <c r="H1412" s="157">
        <v>5.07</v>
      </c>
      <c r="I1412" s="158"/>
      <c r="L1412" s="154"/>
      <c r="M1412" s="159"/>
      <c r="T1412" s="160"/>
      <c r="AT1412" s="155" t="s">
        <v>252</v>
      </c>
      <c r="AU1412" s="155" t="s">
        <v>87</v>
      </c>
      <c r="AV1412" s="12" t="s">
        <v>87</v>
      </c>
      <c r="AW1412" s="12" t="s">
        <v>32</v>
      </c>
      <c r="AX1412" s="12" t="s">
        <v>77</v>
      </c>
      <c r="AY1412" s="155" t="s">
        <v>175</v>
      </c>
    </row>
    <row r="1413" spans="2:65" s="12" customFormat="1">
      <c r="B1413" s="154"/>
      <c r="D1413" s="145" t="s">
        <v>252</v>
      </c>
      <c r="E1413" s="155" t="s">
        <v>1</v>
      </c>
      <c r="F1413" s="156" t="s">
        <v>2318</v>
      </c>
      <c r="H1413" s="157">
        <v>6.9</v>
      </c>
      <c r="I1413" s="158"/>
      <c r="L1413" s="154"/>
      <c r="M1413" s="159"/>
      <c r="T1413" s="160"/>
      <c r="AT1413" s="155" t="s">
        <v>252</v>
      </c>
      <c r="AU1413" s="155" t="s">
        <v>87</v>
      </c>
      <c r="AV1413" s="12" t="s">
        <v>87</v>
      </c>
      <c r="AW1413" s="12" t="s">
        <v>32</v>
      </c>
      <c r="AX1413" s="12" t="s">
        <v>77</v>
      </c>
      <c r="AY1413" s="155" t="s">
        <v>175</v>
      </c>
    </row>
    <row r="1414" spans="2:65" s="15" customFormat="1">
      <c r="B1414" s="176"/>
      <c r="D1414" s="145" t="s">
        <v>252</v>
      </c>
      <c r="E1414" s="177" t="s">
        <v>1</v>
      </c>
      <c r="F1414" s="178" t="s">
        <v>339</v>
      </c>
      <c r="H1414" s="179">
        <v>91.65</v>
      </c>
      <c r="I1414" s="180"/>
      <c r="L1414" s="176"/>
      <c r="M1414" s="181"/>
      <c r="T1414" s="182"/>
      <c r="AT1414" s="177" t="s">
        <v>252</v>
      </c>
      <c r="AU1414" s="177" t="s">
        <v>87</v>
      </c>
      <c r="AV1414" s="15" t="s">
        <v>187</v>
      </c>
      <c r="AW1414" s="15" t="s">
        <v>32</v>
      </c>
      <c r="AX1414" s="15" t="s">
        <v>77</v>
      </c>
      <c r="AY1414" s="177" t="s">
        <v>175</v>
      </c>
    </row>
    <row r="1415" spans="2:65" s="14" customFormat="1">
      <c r="B1415" s="170"/>
      <c r="D1415" s="145" t="s">
        <v>252</v>
      </c>
      <c r="E1415" s="171" t="s">
        <v>1</v>
      </c>
      <c r="F1415" s="172" t="s">
        <v>566</v>
      </c>
      <c r="H1415" s="171" t="s">
        <v>1</v>
      </c>
      <c r="I1415" s="173"/>
      <c r="L1415" s="170"/>
      <c r="M1415" s="174"/>
      <c r="T1415" s="175"/>
      <c r="AT1415" s="171" t="s">
        <v>252</v>
      </c>
      <c r="AU1415" s="171" t="s">
        <v>87</v>
      </c>
      <c r="AV1415" s="14" t="s">
        <v>85</v>
      </c>
      <c r="AW1415" s="14" t="s">
        <v>32</v>
      </c>
      <c r="AX1415" s="14" t="s">
        <v>77</v>
      </c>
      <c r="AY1415" s="171" t="s">
        <v>175</v>
      </c>
    </row>
    <row r="1416" spans="2:65" s="12" customFormat="1">
      <c r="B1416" s="154"/>
      <c r="D1416" s="145" t="s">
        <v>252</v>
      </c>
      <c r="E1416" s="155" t="s">
        <v>1</v>
      </c>
      <c r="F1416" s="156" t="s">
        <v>2319</v>
      </c>
      <c r="H1416" s="157">
        <v>3.28</v>
      </c>
      <c r="I1416" s="158"/>
      <c r="L1416" s="154"/>
      <c r="M1416" s="159"/>
      <c r="T1416" s="160"/>
      <c r="AT1416" s="155" t="s">
        <v>252</v>
      </c>
      <c r="AU1416" s="155" t="s">
        <v>87</v>
      </c>
      <c r="AV1416" s="12" t="s">
        <v>87</v>
      </c>
      <c r="AW1416" s="12" t="s">
        <v>32</v>
      </c>
      <c r="AX1416" s="12" t="s">
        <v>77</v>
      </c>
      <c r="AY1416" s="155" t="s">
        <v>175</v>
      </c>
    </row>
    <row r="1417" spans="2:65" s="12" customFormat="1">
      <c r="B1417" s="154"/>
      <c r="D1417" s="145" t="s">
        <v>252</v>
      </c>
      <c r="E1417" s="155" t="s">
        <v>1</v>
      </c>
      <c r="F1417" s="156" t="s">
        <v>2320</v>
      </c>
      <c r="H1417" s="157">
        <v>10.47</v>
      </c>
      <c r="I1417" s="158"/>
      <c r="L1417" s="154"/>
      <c r="M1417" s="159"/>
      <c r="T1417" s="160"/>
      <c r="AT1417" s="155" t="s">
        <v>252</v>
      </c>
      <c r="AU1417" s="155" t="s">
        <v>87</v>
      </c>
      <c r="AV1417" s="12" t="s">
        <v>87</v>
      </c>
      <c r="AW1417" s="12" t="s">
        <v>32</v>
      </c>
      <c r="AX1417" s="12" t="s">
        <v>77</v>
      </c>
      <c r="AY1417" s="155" t="s">
        <v>175</v>
      </c>
    </row>
    <row r="1418" spans="2:65" s="12" customFormat="1">
      <c r="B1418" s="154"/>
      <c r="D1418" s="145" t="s">
        <v>252</v>
      </c>
      <c r="E1418" s="155" t="s">
        <v>1</v>
      </c>
      <c r="F1418" s="156" t="s">
        <v>2321</v>
      </c>
      <c r="H1418" s="157">
        <v>33.36</v>
      </c>
      <c r="I1418" s="158"/>
      <c r="L1418" s="154"/>
      <c r="M1418" s="159"/>
      <c r="T1418" s="160"/>
      <c r="AT1418" s="155" t="s">
        <v>252</v>
      </c>
      <c r="AU1418" s="155" t="s">
        <v>87</v>
      </c>
      <c r="AV1418" s="12" t="s">
        <v>87</v>
      </c>
      <c r="AW1418" s="12" t="s">
        <v>32</v>
      </c>
      <c r="AX1418" s="12" t="s">
        <v>77</v>
      </c>
      <c r="AY1418" s="155" t="s">
        <v>175</v>
      </c>
    </row>
    <row r="1419" spans="2:65" s="15" customFormat="1">
      <c r="B1419" s="176"/>
      <c r="D1419" s="145" t="s">
        <v>252</v>
      </c>
      <c r="E1419" s="177" t="s">
        <v>1</v>
      </c>
      <c r="F1419" s="178" t="s">
        <v>339</v>
      </c>
      <c r="H1419" s="179">
        <v>47.11</v>
      </c>
      <c r="I1419" s="180"/>
      <c r="L1419" s="176"/>
      <c r="M1419" s="181"/>
      <c r="T1419" s="182"/>
      <c r="AT1419" s="177" t="s">
        <v>252</v>
      </c>
      <c r="AU1419" s="177" t="s">
        <v>87</v>
      </c>
      <c r="AV1419" s="15" t="s">
        <v>187</v>
      </c>
      <c r="AW1419" s="15" t="s">
        <v>32</v>
      </c>
      <c r="AX1419" s="15" t="s">
        <v>77</v>
      </c>
      <c r="AY1419" s="177" t="s">
        <v>175</v>
      </c>
    </row>
    <row r="1420" spans="2:65" s="13" customFormat="1">
      <c r="B1420" s="163"/>
      <c r="D1420" s="145" t="s">
        <v>252</v>
      </c>
      <c r="E1420" s="164" t="s">
        <v>1</v>
      </c>
      <c r="F1420" s="165" t="s">
        <v>294</v>
      </c>
      <c r="H1420" s="166">
        <v>138.76</v>
      </c>
      <c r="I1420" s="167"/>
      <c r="L1420" s="163"/>
      <c r="M1420" s="168"/>
      <c r="T1420" s="169"/>
      <c r="AT1420" s="164" t="s">
        <v>252</v>
      </c>
      <c r="AU1420" s="164" t="s">
        <v>87</v>
      </c>
      <c r="AV1420" s="13" t="s">
        <v>193</v>
      </c>
      <c r="AW1420" s="13" t="s">
        <v>32</v>
      </c>
      <c r="AX1420" s="13" t="s">
        <v>85</v>
      </c>
      <c r="AY1420" s="164" t="s">
        <v>175</v>
      </c>
    </row>
    <row r="1421" spans="2:65" s="1" customFormat="1" ht="16.5" customHeight="1">
      <c r="B1421" s="32"/>
      <c r="C1421" s="184" t="s">
        <v>2322</v>
      </c>
      <c r="D1421" s="184" t="s">
        <v>1046</v>
      </c>
      <c r="E1421" s="185" t="s">
        <v>2323</v>
      </c>
      <c r="F1421" s="186" t="s">
        <v>2324</v>
      </c>
      <c r="G1421" s="187" t="s">
        <v>200</v>
      </c>
      <c r="H1421" s="188">
        <v>152.636</v>
      </c>
      <c r="I1421" s="189"/>
      <c r="J1421" s="190">
        <f>ROUND(I1421*H1421,2)</f>
        <v>0</v>
      </c>
      <c r="K1421" s="186" t="s">
        <v>1</v>
      </c>
      <c r="L1421" s="191"/>
      <c r="M1421" s="192" t="s">
        <v>1</v>
      </c>
      <c r="N1421" s="193" t="s">
        <v>42</v>
      </c>
      <c r="P1421" s="141">
        <f>O1421*H1421</f>
        <v>0</v>
      </c>
      <c r="Q1421" s="141">
        <v>2.1999999999999999E-2</v>
      </c>
      <c r="R1421" s="141">
        <f>Q1421*H1421</f>
        <v>3.3579919999999999</v>
      </c>
      <c r="S1421" s="141">
        <v>0</v>
      </c>
      <c r="T1421" s="142">
        <f>S1421*H1421</f>
        <v>0</v>
      </c>
      <c r="AR1421" s="143" t="s">
        <v>604</v>
      </c>
      <c r="AT1421" s="143" t="s">
        <v>1046</v>
      </c>
      <c r="AU1421" s="143" t="s">
        <v>87</v>
      </c>
      <c r="AY1421" s="17" t="s">
        <v>175</v>
      </c>
      <c r="BE1421" s="144">
        <f>IF(N1421="základní",J1421,0)</f>
        <v>0</v>
      </c>
      <c r="BF1421" s="144">
        <f>IF(N1421="snížená",J1421,0)</f>
        <v>0</v>
      </c>
      <c r="BG1421" s="144">
        <f>IF(N1421="zákl. přenesená",J1421,0)</f>
        <v>0</v>
      </c>
      <c r="BH1421" s="144">
        <f>IF(N1421="sníž. přenesená",J1421,0)</f>
        <v>0</v>
      </c>
      <c r="BI1421" s="144">
        <f>IF(N1421="nulová",J1421,0)</f>
        <v>0</v>
      </c>
      <c r="BJ1421" s="17" t="s">
        <v>85</v>
      </c>
      <c r="BK1421" s="144">
        <f>ROUND(I1421*H1421,2)</f>
        <v>0</v>
      </c>
      <c r="BL1421" s="17" t="s">
        <v>129</v>
      </c>
      <c r="BM1421" s="143" t="s">
        <v>2325</v>
      </c>
    </row>
    <row r="1422" spans="2:65" s="12" customFormat="1">
      <c r="B1422" s="154"/>
      <c r="D1422" s="145" t="s">
        <v>252</v>
      </c>
      <c r="F1422" s="156" t="s">
        <v>2326</v>
      </c>
      <c r="H1422" s="157">
        <v>152.636</v>
      </c>
      <c r="I1422" s="158"/>
      <c r="L1422" s="154"/>
      <c r="M1422" s="159"/>
      <c r="T1422" s="160"/>
      <c r="AT1422" s="155" t="s">
        <v>252</v>
      </c>
      <c r="AU1422" s="155" t="s">
        <v>87</v>
      </c>
      <c r="AV1422" s="12" t="s">
        <v>87</v>
      </c>
      <c r="AW1422" s="12" t="s">
        <v>4</v>
      </c>
      <c r="AX1422" s="12" t="s">
        <v>85</v>
      </c>
      <c r="AY1422" s="155" t="s">
        <v>175</v>
      </c>
    </row>
    <row r="1423" spans="2:65" s="1" customFormat="1" ht="21.75" customHeight="1">
      <c r="B1423" s="32"/>
      <c r="C1423" s="132" t="s">
        <v>2327</v>
      </c>
      <c r="D1423" s="132" t="s">
        <v>178</v>
      </c>
      <c r="E1423" s="133" t="s">
        <v>2328</v>
      </c>
      <c r="F1423" s="134" t="s">
        <v>2329</v>
      </c>
      <c r="G1423" s="135" t="s">
        <v>200</v>
      </c>
      <c r="H1423" s="136">
        <v>94.21</v>
      </c>
      <c r="I1423" s="137"/>
      <c r="J1423" s="138">
        <f>ROUND(I1423*H1423,2)</f>
        <v>0</v>
      </c>
      <c r="K1423" s="134" t="s">
        <v>250</v>
      </c>
      <c r="L1423" s="32"/>
      <c r="M1423" s="139" t="s">
        <v>1</v>
      </c>
      <c r="N1423" s="140" t="s">
        <v>42</v>
      </c>
      <c r="P1423" s="141">
        <f>O1423*H1423</f>
        <v>0</v>
      </c>
      <c r="Q1423" s="141">
        <v>5.9500000000000004E-3</v>
      </c>
      <c r="R1423" s="141">
        <f>Q1423*H1423</f>
        <v>0.56054950000000003</v>
      </c>
      <c r="S1423" s="141">
        <v>0</v>
      </c>
      <c r="T1423" s="142">
        <f>S1423*H1423</f>
        <v>0</v>
      </c>
      <c r="AR1423" s="143" t="s">
        <v>129</v>
      </c>
      <c r="AT1423" s="143" t="s">
        <v>178</v>
      </c>
      <c r="AU1423" s="143" t="s">
        <v>87</v>
      </c>
      <c r="AY1423" s="17" t="s">
        <v>175</v>
      </c>
      <c r="BE1423" s="144">
        <f>IF(N1423="základní",J1423,0)</f>
        <v>0</v>
      </c>
      <c r="BF1423" s="144">
        <f>IF(N1423="snížená",J1423,0)</f>
        <v>0</v>
      </c>
      <c r="BG1423" s="144">
        <f>IF(N1423="zákl. přenesená",J1423,0)</f>
        <v>0</v>
      </c>
      <c r="BH1423" s="144">
        <f>IF(N1423="sníž. přenesená",J1423,0)</f>
        <v>0</v>
      </c>
      <c r="BI1423" s="144">
        <f>IF(N1423="nulová",J1423,0)</f>
        <v>0</v>
      </c>
      <c r="BJ1423" s="17" t="s">
        <v>85</v>
      </c>
      <c r="BK1423" s="144">
        <f>ROUND(I1423*H1423,2)</f>
        <v>0</v>
      </c>
      <c r="BL1423" s="17" t="s">
        <v>129</v>
      </c>
      <c r="BM1423" s="143" t="s">
        <v>2330</v>
      </c>
    </row>
    <row r="1424" spans="2:65" s="14" customFormat="1">
      <c r="B1424" s="170"/>
      <c r="D1424" s="145" t="s">
        <v>252</v>
      </c>
      <c r="E1424" s="171" t="s">
        <v>1</v>
      </c>
      <c r="F1424" s="172" t="s">
        <v>564</v>
      </c>
      <c r="H1424" s="171" t="s">
        <v>1</v>
      </c>
      <c r="I1424" s="173"/>
      <c r="L1424" s="170"/>
      <c r="M1424" s="174"/>
      <c r="T1424" s="175"/>
      <c r="AT1424" s="171" t="s">
        <v>252</v>
      </c>
      <c r="AU1424" s="171" t="s">
        <v>87</v>
      </c>
      <c r="AV1424" s="14" t="s">
        <v>85</v>
      </c>
      <c r="AW1424" s="14" t="s">
        <v>32</v>
      </c>
      <c r="AX1424" s="14" t="s">
        <v>77</v>
      </c>
      <c r="AY1424" s="171" t="s">
        <v>175</v>
      </c>
    </row>
    <row r="1425" spans="2:65" s="12" customFormat="1">
      <c r="B1425" s="154"/>
      <c r="D1425" s="145" t="s">
        <v>252</v>
      </c>
      <c r="E1425" s="155" t="s">
        <v>1</v>
      </c>
      <c r="F1425" s="156" t="s">
        <v>2331</v>
      </c>
      <c r="H1425" s="157">
        <v>16.875</v>
      </c>
      <c r="I1425" s="158"/>
      <c r="L1425" s="154"/>
      <c r="M1425" s="159"/>
      <c r="T1425" s="160"/>
      <c r="AT1425" s="155" t="s">
        <v>252</v>
      </c>
      <c r="AU1425" s="155" t="s">
        <v>87</v>
      </c>
      <c r="AV1425" s="12" t="s">
        <v>87</v>
      </c>
      <c r="AW1425" s="12" t="s">
        <v>32</v>
      </c>
      <c r="AX1425" s="12" t="s">
        <v>77</v>
      </c>
      <c r="AY1425" s="155" t="s">
        <v>175</v>
      </c>
    </row>
    <row r="1426" spans="2:65" s="12" customFormat="1">
      <c r="B1426" s="154"/>
      <c r="D1426" s="145" t="s">
        <v>252</v>
      </c>
      <c r="E1426" s="155" t="s">
        <v>1</v>
      </c>
      <c r="F1426" s="156" t="s">
        <v>2332</v>
      </c>
      <c r="H1426" s="157">
        <v>7.8</v>
      </c>
      <c r="I1426" s="158"/>
      <c r="L1426" s="154"/>
      <c r="M1426" s="159"/>
      <c r="T1426" s="160"/>
      <c r="AT1426" s="155" t="s">
        <v>252</v>
      </c>
      <c r="AU1426" s="155" t="s">
        <v>87</v>
      </c>
      <c r="AV1426" s="12" t="s">
        <v>87</v>
      </c>
      <c r="AW1426" s="12" t="s">
        <v>32</v>
      </c>
      <c r="AX1426" s="12" t="s">
        <v>77</v>
      </c>
      <c r="AY1426" s="155" t="s">
        <v>175</v>
      </c>
    </row>
    <row r="1427" spans="2:65" s="12" customFormat="1">
      <c r="B1427" s="154"/>
      <c r="D1427" s="145" t="s">
        <v>252</v>
      </c>
      <c r="E1427" s="155" t="s">
        <v>1</v>
      </c>
      <c r="F1427" s="156" t="s">
        <v>2333</v>
      </c>
      <c r="H1427" s="157">
        <v>17.035</v>
      </c>
      <c r="I1427" s="158"/>
      <c r="L1427" s="154"/>
      <c r="M1427" s="159"/>
      <c r="T1427" s="160"/>
      <c r="AT1427" s="155" t="s">
        <v>252</v>
      </c>
      <c r="AU1427" s="155" t="s">
        <v>87</v>
      </c>
      <c r="AV1427" s="12" t="s">
        <v>87</v>
      </c>
      <c r="AW1427" s="12" t="s">
        <v>32</v>
      </c>
      <c r="AX1427" s="12" t="s">
        <v>77</v>
      </c>
      <c r="AY1427" s="155" t="s">
        <v>175</v>
      </c>
    </row>
    <row r="1428" spans="2:65" s="12" customFormat="1">
      <c r="B1428" s="154"/>
      <c r="D1428" s="145" t="s">
        <v>252</v>
      </c>
      <c r="E1428" s="155" t="s">
        <v>1</v>
      </c>
      <c r="F1428" s="156" t="s">
        <v>2334</v>
      </c>
      <c r="H1428" s="157">
        <v>8.76</v>
      </c>
      <c r="I1428" s="158"/>
      <c r="L1428" s="154"/>
      <c r="M1428" s="159"/>
      <c r="T1428" s="160"/>
      <c r="AT1428" s="155" t="s">
        <v>252</v>
      </c>
      <c r="AU1428" s="155" t="s">
        <v>87</v>
      </c>
      <c r="AV1428" s="12" t="s">
        <v>87</v>
      </c>
      <c r="AW1428" s="12" t="s">
        <v>32</v>
      </c>
      <c r="AX1428" s="12" t="s">
        <v>77</v>
      </c>
      <c r="AY1428" s="155" t="s">
        <v>175</v>
      </c>
    </row>
    <row r="1429" spans="2:65" s="15" customFormat="1">
      <c r="B1429" s="176"/>
      <c r="D1429" s="145" t="s">
        <v>252</v>
      </c>
      <c r="E1429" s="177" t="s">
        <v>1</v>
      </c>
      <c r="F1429" s="178" t="s">
        <v>339</v>
      </c>
      <c r="H1429" s="179">
        <v>50.47</v>
      </c>
      <c r="I1429" s="180"/>
      <c r="L1429" s="176"/>
      <c r="M1429" s="181"/>
      <c r="T1429" s="182"/>
      <c r="AT1429" s="177" t="s">
        <v>252</v>
      </c>
      <c r="AU1429" s="177" t="s">
        <v>87</v>
      </c>
      <c r="AV1429" s="15" t="s">
        <v>187</v>
      </c>
      <c r="AW1429" s="15" t="s">
        <v>32</v>
      </c>
      <c r="AX1429" s="15" t="s">
        <v>77</v>
      </c>
      <c r="AY1429" s="177" t="s">
        <v>175</v>
      </c>
    </row>
    <row r="1430" spans="2:65" s="14" customFormat="1">
      <c r="B1430" s="170"/>
      <c r="D1430" s="145" t="s">
        <v>252</v>
      </c>
      <c r="E1430" s="171" t="s">
        <v>1</v>
      </c>
      <c r="F1430" s="172" t="s">
        <v>566</v>
      </c>
      <c r="H1430" s="171" t="s">
        <v>1</v>
      </c>
      <c r="I1430" s="173"/>
      <c r="L1430" s="170"/>
      <c r="M1430" s="174"/>
      <c r="T1430" s="175"/>
      <c r="AT1430" s="171" t="s">
        <v>252</v>
      </c>
      <c r="AU1430" s="171" t="s">
        <v>87</v>
      </c>
      <c r="AV1430" s="14" t="s">
        <v>85</v>
      </c>
      <c r="AW1430" s="14" t="s">
        <v>32</v>
      </c>
      <c r="AX1430" s="14" t="s">
        <v>77</v>
      </c>
      <c r="AY1430" s="171" t="s">
        <v>175</v>
      </c>
    </row>
    <row r="1431" spans="2:65" s="12" customFormat="1">
      <c r="B1431" s="154"/>
      <c r="D1431" s="145" t="s">
        <v>252</v>
      </c>
      <c r="E1431" s="155" t="s">
        <v>1</v>
      </c>
      <c r="F1431" s="156" t="s">
        <v>2335</v>
      </c>
      <c r="H1431" s="157">
        <v>17.645</v>
      </c>
      <c r="I1431" s="158"/>
      <c r="L1431" s="154"/>
      <c r="M1431" s="159"/>
      <c r="T1431" s="160"/>
      <c r="AT1431" s="155" t="s">
        <v>252</v>
      </c>
      <c r="AU1431" s="155" t="s">
        <v>87</v>
      </c>
      <c r="AV1431" s="12" t="s">
        <v>87</v>
      </c>
      <c r="AW1431" s="12" t="s">
        <v>32</v>
      </c>
      <c r="AX1431" s="12" t="s">
        <v>77</v>
      </c>
      <c r="AY1431" s="155" t="s">
        <v>175</v>
      </c>
    </row>
    <row r="1432" spans="2:65" s="12" customFormat="1">
      <c r="B1432" s="154"/>
      <c r="D1432" s="145" t="s">
        <v>252</v>
      </c>
      <c r="E1432" s="155" t="s">
        <v>1</v>
      </c>
      <c r="F1432" s="156" t="s">
        <v>2336</v>
      </c>
      <c r="H1432" s="157">
        <v>17.094999999999999</v>
      </c>
      <c r="I1432" s="158"/>
      <c r="L1432" s="154"/>
      <c r="M1432" s="159"/>
      <c r="T1432" s="160"/>
      <c r="AT1432" s="155" t="s">
        <v>252</v>
      </c>
      <c r="AU1432" s="155" t="s">
        <v>87</v>
      </c>
      <c r="AV1432" s="12" t="s">
        <v>87</v>
      </c>
      <c r="AW1432" s="12" t="s">
        <v>32</v>
      </c>
      <c r="AX1432" s="12" t="s">
        <v>77</v>
      </c>
      <c r="AY1432" s="155" t="s">
        <v>175</v>
      </c>
    </row>
    <row r="1433" spans="2:65" s="12" customFormat="1">
      <c r="B1433" s="154"/>
      <c r="D1433" s="145" t="s">
        <v>252</v>
      </c>
      <c r="E1433" s="155" t="s">
        <v>1</v>
      </c>
      <c r="F1433" s="156" t="s">
        <v>2337</v>
      </c>
      <c r="H1433" s="157">
        <v>9</v>
      </c>
      <c r="I1433" s="158"/>
      <c r="L1433" s="154"/>
      <c r="M1433" s="159"/>
      <c r="T1433" s="160"/>
      <c r="AT1433" s="155" t="s">
        <v>252</v>
      </c>
      <c r="AU1433" s="155" t="s">
        <v>87</v>
      </c>
      <c r="AV1433" s="12" t="s">
        <v>87</v>
      </c>
      <c r="AW1433" s="12" t="s">
        <v>32</v>
      </c>
      <c r="AX1433" s="12" t="s">
        <v>77</v>
      </c>
      <c r="AY1433" s="155" t="s">
        <v>175</v>
      </c>
    </row>
    <row r="1434" spans="2:65" s="15" customFormat="1">
      <c r="B1434" s="176"/>
      <c r="D1434" s="145" t="s">
        <v>252</v>
      </c>
      <c r="E1434" s="177" t="s">
        <v>1</v>
      </c>
      <c r="F1434" s="178" t="s">
        <v>339</v>
      </c>
      <c r="H1434" s="179">
        <v>43.74</v>
      </c>
      <c r="I1434" s="180"/>
      <c r="L1434" s="176"/>
      <c r="M1434" s="181"/>
      <c r="T1434" s="182"/>
      <c r="AT1434" s="177" t="s">
        <v>252</v>
      </c>
      <c r="AU1434" s="177" t="s">
        <v>87</v>
      </c>
      <c r="AV1434" s="15" t="s">
        <v>187</v>
      </c>
      <c r="AW1434" s="15" t="s">
        <v>32</v>
      </c>
      <c r="AX1434" s="15" t="s">
        <v>77</v>
      </c>
      <c r="AY1434" s="177" t="s">
        <v>175</v>
      </c>
    </row>
    <row r="1435" spans="2:65" s="13" customFormat="1">
      <c r="B1435" s="163"/>
      <c r="D1435" s="145" t="s">
        <v>252</v>
      </c>
      <c r="E1435" s="164" t="s">
        <v>1</v>
      </c>
      <c r="F1435" s="165" t="s">
        <v>294</v>
      </c>
      <c r="H1435" s="166">
        <v>94.21</v>
      </c>
      <c r="I1435" s="167"/>
      <c r="L1435" s="163"/>
      <c r="M1435" s="168"/>
      <c r="T1435" s="169"/>
      <c r="AT1435" s="164" t="s">
        <v>252</v>
      </c>
      <c r="AU1435" s="164" t="s">
        <v>87</v>
      </c>
      <c r="AV1435" s="13" t="s">
        <v>193</v>
      </c>
      <c r="AW1435" s="13" t="s">
        <v>32</v>
      </c>
      <c r="AX1435" s="13" t="s">
        <v>85</v>
      </c>
      <c r="AY1435" s="164" t="s">
        <v>175</v>
      </c>
    </row>
    <row r="1436" spans="2:65" s="1" customFormat="1" ht="16.5" customHeight="1">
      <c r="B1436" s="32"/>
      <c r="C1436" s="184" t="s">
        <v>2338</v>
      </c>
      <c r="D1436" s="184" t="s">
        <v>1046</v>
      </c>
      <c r="E1436" s="185" t="s">
        <v>2339</v>
      </c>
      <c r="F1436" s="186" t="s">
        <v>2340</v>
      </c>
      <c r="G1436" s="187" t="s">
        <v>200</v>
      </c>
      <c r="H1436" s="188">
        <v>103.631</v>
      </c>
      <c r="I1436" s="189"/>
      <c r="J1436" s="190">
        <f>ROUND(I1436*H1436,2)</f>
        <v>0</v>
      </c>
      <c r="K1436" s="186" t="s">
        <v>1</v>
      </c>
      <c r="L1436" s="191"/>
      <c r="M1436" s="192" t="s">
        <v>1</v>
      </c>
      <c r="N1436" s="193" t="s">
        <v>42</v>
      </c>
      <c r="P1436" s="141">
        <f>O1436*H1436</f>
        <v>0</v>
      </c>
      <c r="Q1436" s="141">
        <v>2.1999999999999999E-2</v>
      </c>
      <c r="R1436" s="141">
        <f>Q1436*H1436</f>
        <v>2.2798819999999997</v>
      </c>
      <c r="S1436" s="141">
        <v>0</v>
      </c>
      <c r="T1436" s="142">
        <f>S1436*H1436</f>
        <v>0</v>
      </c>
      <c r="AR1436" s="143" t="s">
        <v>604</v>
      </c>
      <c r="AT1436" s="143" t="s">
        <v>1046</v>
      </c>
      <c r="AU1436" s="143" t="s">
        <v>87</v>
      </c>
      <c r="AY1436" s="17" t="s">
        <v>175</v>
      </c>
      <c r="BE1436" s="144">
        <f>IF(N1436="základní",J1436,0)</f>
        <v>0</v>
      </c>
      <c r="BF1436" s="144">
        <f>IF(N1436="snížená",J1436,0)</f>
        <v>0</v>
      </c>
      <c r="BG1436" s="144">
        <f>IF(N1436="zákl. přenesená",J1436,0)</f>
        <v>0</v>
      </c>
      <c r="BH1436" s="144">
        <f>IF(N1436="sníž. přenesená",J1436,0)</f>
        <v>0</v>
      </c>
      <c r="BI1436" s="144">
        <f>IF(N1436="nulová",J1436,0)</f>
        <v>0</v>
      </c>
      <c r="BJ1436" s="17" t="s">
        <v>85</v>
      </c>
      <c r="BK1436" s="144">
        <f>ROUND(I1436*H1436,2)</f>
        <v>0</v>
      </c>
      <c r="BL1436" s="17" t="s">
        <v>129</v>
      </c>
      <c r="BM1436" s="143" t="s">
        <v>2341</v>
      </c>
    </row>
    <row r="1437" spans="2:65" s="12" customFormat="1">
      <c r="B1437" s="154"/>
      <c r="D1437" s="145" t="s">
        <v>252</v>
      </c>
      <c r="F1437" s="156" t="s">
        <v>2342</v>
      </c>
      <c r="H1437" s="157">
        <v>103.631</v>
      </c>
      <c r="I1437" s="158"/>
      <c r="L1437" s="154"/>
      <c r="M1437" s="159"/>
      <c r="T1437" s="160"/>
      <c r="AT1437" s="155" t="s">
        <v>252</v>
      </c>
      <c r="AU1437" s="155" t="s">
        <v>87</v>
      </c>
      <c r="AV1437" s="12" t="s">
        <v>87</v>
      </c>
      <c r="AW1437" s="12" t="s">
        <v>4</v>
      </c>
      <c r="AX1437" s="12" t="s">
        <v>85</v>
      </c>
      <c r="AY1437" s="155" t="s">
        <v>175</v>
      </c>
    </row>
    <row r="1438" spans="2:65" s="1" customFormat="1" ht="16.5" customHeight="1">
      <c r="B1438" s="32"/>
      <c r="C1438" s="132" t="s">
        <v>2343</v>
      </c>
      <c r="D1438" s="132" t="s">
        <v>178</v>
      </c>
      <c r="E1438" s="133" t="s">
        <v>2344</v>
      </c>
      <c r="F1438" s="228" t="s">
        <v>2345</v>
      </c>
      <c r="G1438" s="220" t="s">
        <v>318</v>
      </c>
      <c r="H1438" s="221">
        <v>100</v>
      </c>
      <c r="I1438" s="137"/>
      <c r="J1438" s="138">
        <f>ROUND(I1438*H1438,2)</f>
        <v>0</v>
      </c>
      <c r="K1438" s="134" t="s">
        <v>1</v>
      </c>
      <c r="L1438" s="32"/>
      <c r="M1438" s="139" t="s">
        <v>1</v>
      </c>
      <c r="N1438" s="140" t="s">
        <v>42</v>
      </c>
      <c r="P1438" s="141">
        <f>O1438*H1438</f>
        <v>0</v>
      </c>
      <c r="Q1438" s="141">
        <v>0</v>
      </c>
      <c r="R1438" s="141">
        <f>Q1438*H1438</f>
        <v>0</v>
      </c>
      <c r="S1438" s="141">
        <v>0</v>
      </c>
      <c r="T1438" s="142">
        <f>S1438*H1438</f>
        <v>0</v>
      </c>
      <c r="AR1438" s="143" t="s">
        <v>129</v>
      </c>
      <c r="AT1438" s="143" t="s">
        <v>178</v>
      </c>
      <c r="AU1438" s="143" t="s">
        <v>87</v>
      </c>
      <c r="AY1438" s="17" t="s">
        <v>175</v>
      </c>
      <c r="BE1438" s="144">
        <f>IF(N1438="základní",J1438,0)</f>
        <v>0</v>
      </c>
      <c r="BF1438" s="144">
        <f>IF(N1438="snížená",J1438,0)</f>
        <v>0</v>
      </c>
      <c r="BG1438" s="144">
        <f>IF(N1438="zákl. přenesená",J1438,0)</f>
        <v>0</v>
      </c>
      <c r="BH1438" s="144">
        <f>IF(N1438="sníž. přenesená",J1438,0)</f>
        <v>0</v>
      </c>
      <c r="BI1438" s="144">
        <f>IF(N1438="nulová",J1438,0)</f>
        <v>0</v>
      </c>
      <c r="BJ1438" s="17" t="s">
        <v>85</v>
      </c>
      <c r="BK1438" s="144">
        <f>ROUND(I1438*H1438,2)</f>
        <v>0</v>
      </c>
      <c r="BL1438" s="17" t="s">
        <v>129</v>
      </c>
      <c r="BM1438" s="143" t="s">
        <v>2346</v>
      </c>
    </row>
    <row r="1439" spans="2:65" s="1" customFormat="1" ht="16.5" customHeight="1">
      <c r="B1439" s="32"/>
      <c r="C1439" s="132" t="s">
        <v>2347</v>
      </c>
      <c r="D1439" s="132" t="s">
        <v>178</v>
      </c>
      <c r="E1439" s="133" t="s">
        <v>2348</v>
      </c>
      <c r="F1439" s="134" t="s">
        <v>2349</v>
      </c>
      <c r="G1439" s="135" t="s">
        <v>200</v>
      </c>
      <c r="H1439" s="136">
        <v>6.24</v>
      </c>
      <c r="I1439" s="137"/>
      <c r="J1439" s="138">
        <f>ROUND(I1439*H1439,2)</f>
        <v>0</v>
      </c>
      <c r="K1439" s="134" t="s">
        <v>250</v>
      </c>
      <c r="L1439" s="32"/>
      <c r="M1439" s="139" t="s">
        <v>1</v>
      </c>
      <c r="N1439" s="140" t="s">
        <v>42</v>
      </c>
      <c r="P1439" s="141">
        <f>O1439*H1439</f>
        <v>0</v>
      </c>
      <c r="Q1439" s="141">
        <v>1.31E-3</v>
      </c>
      <c r="R1439" s="141">
        <f>Q1439*H1439</f>
        <v>8.1744000000000001E-3</v>
      </c>
      <c r="S1439" s="141">
        <v>0</v>
      </c>
      <c r="T1439" s="142">
        <f>S1439*H1439</f>
        <v>0</v>
      </c>
      <c r="AR1439" s="143" t="s">
        <v>129</v>
      </c>
      <c r="AT1439" s="143" t="s">
        <v>178</v>
      </c>
      <c r="AU1439" s="143" t="s">
        <v>87</v>
      </c>
      <c r="AY1439" s="17" t="s">
        <v>175</v>
      </c>
      <c r="BE1439" s="144">
        <f>IF(N1439="základní",J1439,0)</f>
        <v>0</v>
      </c>
      <c r="BF1439" s="144">
        <f>IF(N1439="snížená",J1439,0)</f>
        <v>0</v>
      </c>
      <c r="BG1439" s="144">
        <f>IF(N1439="zákl. přenesená",J1439,0)</f>
        <v>0</v>
      </c>
      <c r="BH1439" s="144">
        <f>IF(N1439="sníž. přenesená",J1439,0)</f>
        <v>0</v>
      </c>
      <c r="BI1439" s="144">
        <f>IF(N1439="nulová",J1439,0)</f>
        <v>0</v>
      </c>
      <c r="BJ1439" s="17" t="s">
        <v>85</v>
      </c>
      <c r="BK1439" s="144">
        <f>ROUND(I1439*H1439,2)</f>
        <v>0</v>
      </c>
      <c r="BL1439" s="17" t="s">
        <v>129</v>
      </c>
      <c r="BM1439" s="143" t="s">
        <v>2350</v>
      </c>
    </row>
    <row r="1440" spans="2:65" s="14" customFormat="1">
      <c r="B1440" s="170"/>
      <c r="D1440" s="145" t="s">
        <v>252</v>
      </c>
      <c r="E1440" s="171" t="s">
        <v>1</v>
      </c>
      <c r="F1440" s="172" t="s">
        <v>564</v>
      </c>
      <c r="H1440" s="171" t="s">
        <v>1</v>
      </c>
      <c r="I1440" s="173"/>
      <c r="L1440" s="170"/>
      <c r="M1440" s="174"/>
      <c r="T1440" s="175"/>
      <c r="AT1440" s="171" t="s">
        <v>252</v>
      </c>
      <c r="AU1440" s="171" t="s">
        <v>87</v>
      </c>
      <c r="AV1440" s="14" t="s">
        <v>85</v>
      </c>
      <c r="AW1440" s="14" t="s">
        <v>32</v>
      </c>
      <c r="AX1440" s="14" t="s">
        <v>77</v>
      </c>
      <c r="AY1440" s="171" t="s">
        <v>175</v>
      </c>
    </row>
    <row r="1441" spans="2:65" s="12" customFormat="1">
      <c r="B1441" s="154"/>
      <c r="D1441" s="145" t="s">
        <v>252</v>
      </c>
      <c r="E1441" s="155" t="s">
        <v>1</v>
      </c>
      <c r="F1441" s="156" t="s">
        <v>2351</v>
      </c>
      <c r="H1441" s="157">
        <v>1.56</v>
      </c>
      <c r="I1441" s="158"/>
      <c r="L1441" s="154"/>
      <c r="M1441" s="159"/>
      <c r="T1441" s="160"/>
      <c r="AT1441" s="155" t="s">
        <v>252</v>
      </c>
      <c r="AU1441" s="155" t="s">
        <v>87</v>
      </c>
      <c r="AV1441" s="12" t="s">
        <v>87</v>
      </c>
      <c r="AW1441" s="12" t="s">
        <v>32</v>
      </c>
      <c r="AX1441" s="12" t="s">
        <v>77</v>
      </c>
      <c r="AY1441" s="155" t="s">
        <v>175</v>
      </c>
    </row>
    <row r="1442" spans="2:65" s="12" customFormat="1">
      <c r="B1442" s="154"/>
      <c r="D1442" s="145" t="s">
        <v>252</v>
      </c>
      <c r="E1442" s="155" t="s">
        <v>1</v>
      </c>
      <c r="F1442" s="156" t="s">
        <v>2352</v>
      </c>
      <c r="H1442" s="157">
        <v>1.56</v>
      </c>
      <c r="I1442" s="158"/>
      <c r="L1442" s="154"/>
      <c r="M1442" s="159"/>
      <c r="T1442" s="160"/>
      <c r="AT1442" s="155" t="s">
        <v>252</v>
      </c>
      <c r="AU1442" s="155" t="s">
        <v>87</v>
      </c>
      <c r="AV1442" s="12" t="s">
        <v>87</v>
      </c>
      <c r="AW1442" s="12" t="s">
        <v>32</v>
      </c>
      <c r="AX1442" s="12" t="s">
        <v>77</v>
      </c>
      <c r="AY1442" s="155" t="s">
        <v>175</v>
      </c>
    </row>
    <row r="1443" spans="2:65" s="15" customFormat="1">
      <c r="B1443" s="176"/>
      <c r="D1443" s="145" t="s">
        <v>252</v>
      </c>
      <c r="E1443" s="177" t="s">
        <v>1</v>
      </c>
      <c r="F1443" s="178" t="s">
        <v>339</v>
      </c>
      <c r="H1443" s="179">
        <v>3.12</v>
      </c>
      <c r="I1443" s="180"/>
      <c r="L1443" s="176"/>
      <c r="M1443" s="181"/>
      <c r="T1443" s="182"/>
      <c r="AT1443" s="177" t="s">
        <v>252</v>
      </c>
      <c r="AU1443" s="177" t="s">
        <v>87</v>
      </c>
      <c r="AV1443" s="15" t="s">
        <v>187</v>
      </c>
      <c r="AW1443" s="15" t="s">
        <v>32</v>
      </c>
      <c r="AX1443" s="15" t="s">
        <v>77</v>
      </c>
      <c r="AY1443" s="177" t="s">
        <v>175</v>
      </c>
    </row>
    <row r="1444" spans="2:65" s="14" customFormat="1">
      <c r="B1444" s="170"/>
      <c r="D1444" s="145" t="s">
        <v>252</v>
      </c>
      <c r="E1444" s="171" t="s">
        <v>1</v>
      </c>
      <c r="F1444" s="172" t="s">
        <v>566</v>
      </c>
      <c r="H1444" s="171" t="s">
        <v>1</v>
      </c>
      <c r="I1444" s="173"/>
      <c r="L1444" s="170"/>
      <c r="M1444" s="174"/>
      <c r="T1444" s="175"/>
      <c r="AT1444" s="171" t="s">
        <v>252</v>
      </c>
      <c r="AU1444" s="171" t="s">
        <v>87</v>
      </c>
      <c r="AV1444" s="14" t="s">
        <v>85</v>
      </c>
      <c r="AW1444" s="14" t="s">
        <v>32</v>
      </c>
      <c r="AX1444" s="14" t="s">
        <v>77</v>
      </c>
      <c r="AY1444" s="171" t="s">
        <v>175</v>
      </c>
    </row>
    <row r="1445" spans="2:65" s="12" customFormat="1">
      <c r="B1445" s="154"/>
      <c r="D1445" s="145" t="s">
        <v>252</v>
      </c>
      <c r="E1445" s="155" t="s">
        <v>1</v>
      </c>
      <c r="F1445" s="156" t="s">
        <v>2353</v>
      </c>
      <c r="H1445" s="157">
        <v>1.56</v>
      </c>
      <c r="I1445" s="158"/>
      <c r="L1445" s="154"/>
      <c r="M1445" s="159"/>
      <c r="T1445" s="160"/>
      <c r="AT1445" s="155" t="s">
        <v>252</v>
      </c>
      <c r="AU1445" s="155" t="s">
        <v>87</v>
      </c>
      <c r="AV1445" s="12" t="s">
        <v>87</v>
      </c>
      <c r="AW1445" s="12" t="s">
        <v>32</v>
      </c>
      <c r="AX1445" s="12" t="s">
        <v>77</v>
      </c>
      <c r="AY1445" s="155" t="s">
        <v>175</v>
      </c>
    </row>
    <row r="1446" spans="2:65" s="12" customFormat="1">
      <c r="B1446" s="154"/>
      <c r="D1446" s="145" t="s">
        <v>252</v>
      </c>
      <c r="E1446" s="155" t="s">
        <v>1</v>
      </c>
      <c r="F1446" s="156" t="s">
        <v>2354</v>
      </c>
      <c r="H1446" s="157">
        <v>1.56</v>
      </c>
      <c r="I1446" s="158"/>
      <c r="L1446" s="154"/>
      <c r="M1446" s="159"/>
      <c r="T1446" s="160"/>
      <c r="AT1446" s="155" t="s">
        <v>252</v>
      </c>
      <c r="AU1446" s="155" t="s">
        <v>87</v>
      </c>
      <c r="AV1446" s="12" t="s">
        <v>87</v>
      </c>
      <c r="AW1446" s="12" t="s">
        <v>32</v>
      </c>
      <c r="AX1446" s="12" t="s">
        <v>77</v>
      </c>
      <c r="AY1446" s="155" t="s">
        <v>175</v>
      </c>
    </row>
    <row r="1447" spans="2:65" s="15" customFormat="1">
      <c r="B1447" s="176"/>
      <c r="D1447" s="145" t="s">
        <v>252</v>
      </c>
      <c r="E1447" s="177" t="s">
        <v>1</v>
      </c>
      <c r="F1447" s="178" t="s">
        <v>339</v>
      </c>
      <c r="H1447" s="179">
        <v>3.12</v>
      </c>
      <c r="I1447" s="180"/>
      <c r="L1447" s="176"/>
      <c r="M1447" s="181"/>
      <c r="T1447" s="182"/>
      <c r="AT1447" s="177" t="s">
        <v>252</v>
      </c>
      <c r="AU1447" s="177" t="s">
        <v>87</v>
      </c>
      <c r="AV1447" s="15" t="s">
        <v>187</v>
      </c>
      <c r="AW1447" s="15" t="s">
        <v>32</v>
      </c>
      <c r="AX1447" s="15" t="s">
        <v>77</v>
      </c>
      <c r="AY1447" s="177" t="s">
        <v>175</v>
      </c>
    </row>
    <row r="1448" spans="2:65" s="13" customFormat="1">
      <c r="B1448" s="163"/>
      <c r="D1448" s="145" t="s">
        <v>252</v>
      </c>
      <c r="E1448" s="164" t="s">
        <v>1</v>
      </c>
      <c r="F1448" s="165" t="s">
        <v>294</v>
      </c>
      <c r="H1448" s="166">
        <v>6.24</v>
      </c>
      <c r="I1448" s="167"/>
      <c r="L1448" s="163"/>
      <c r="M1448" s="168"/>
      <c r="T1448" s="169"/>
      <c r="AT1448" s="164" t="s">
        <v>252</v>
      </c>
      <c r="AU1448" s="164" t="s">
        <v>87</v>
      </c>
      <c r="AV1448" s="13" t="s">
        <v>193</v>
      </c>
      <c r="AW1448" s="13" t="s">
        <v>32</v>
      </c>
      <c r="AX1448" s="13" t="s">
        <v>85</v>
      </c>
      <c r="AY1448" s="164" t="s">
        <v>175</v>
      </c>
    </row>
    <row r="1449" spans="2:65" s="1" customFormat="1" ht="16.5" customHeight="1">
      <c r="B1449" s="32"/>
      <c r="C1449" s="184" t="s">
        <v>2355</v>
      </c>
      <c r="D1449" s="184" t="s">
        <v>1046</v>
      </c>
      <c r="E1449" s="185" t="s">
        <v>2356</v>
      </c>
      <c r="F1449" s="186" t="s">
        <v>2357</v>
      </c>
      <c r="G1449" s="187" t="s">
        <v>200</v>
      </c>
      <c r="H1449" s="188">
        <v>6.8639999999999999</v>
      </c>
      <c r="I1449" s="189"/>
      <c r="J1449" s="190">
        <f>ROUND(I1449*H1449,2)</f>
        <v>0</v>
      </c>
      <c r="K1449" s="186" t="s">
        <v>250</v>
      </c>
      <c r="L1449" s="191"/>
      <c r="M1449" s="192" t="s">
        <v>1</v>
      </c>
      <c r="N1449" s="193" t="s">
        <v>42</v>
      </c>
      <c r="P1449" s="141">
        <f>O1449*H1449</f>
        <v>0</v>
      </c>
      <c r="Q1449" s="141">
        <v>0.01</v>
      </c>
      <c r="R1449" s="141">
        <f>Q1449*H1449</f>
        <v>6.8640000000000007E-2</v>
      </c>
      <c r="S1449" s="141">
        <v>0</v>
      </c>
      <c r="T1449" s="142">
        <f>S1449*H1449</f>
        <v>0</v>
      </c>
      <c r="AR1449" s="143" t="s">
        <v>604</v>
      </c>
      <c r="AT1449" s="143" t="s">
        <v>1046</v>
      </c>
      <c r="AU1449" s="143" t="s">
        <v>87</v>
      </c>
      <c r="AY1449" s="17" t="s">
        <v>175</v>
      </c>
      <c r="BE1449" s="144">
        <f>IF(N1449="základní",J1449,0)</f>
        <v>0</v>
      </c>
      <c r="BF1449" s="144">
        <f>IF(N1449="snížená",J1449,0)</f>
        <v>0</v>
      </c>
      <c r="BG1449" s="144">
        <f>IF(N1449="zákl. přenesená",J1449,0)</f>
        <v>0</v>
      </c>
      <c r="BH1449" s="144">
        <f>IF(N1449="sníž. přenesená",J1449,0)</f>
        <v>0</v>
      </c>
      <c r="BI1449" s="144">
        <f>IF(N1449="nulová",J1449,0)</f>
        <v>0</v>
      </c>
      <c r="BJ1449" s="17" t="s">
        <v>85</v>
      </c>
      <c r="BK1449" s="144">
        <f>ROUND(I1449*H1449,2)</f>
        <v>0</v>
      </c>
      <c r="BL1449" s="17" t="s">
        <v>129</v>
      </c>
      <c r="BM1449" s="143" t="s">
        <v>2358</v>
      </c>
    </row>
    <row r="1450" spans="2:65" s="12" customFormat="1">
      <c r="B1450" s="154"/>
      <c r="D1450" s="145" t="s">
        <v>252</v>
      </c>
      <c r="F1450" s="156" t="s">
        <v>2359</v>
      </c>
      <c r="H1450" s="157">
        <v>6.8639999999999999</v>
      </c>
      <c r="I1450" s="158"/>
      <c r="L1450" s="154"/>
      <c r="M1450" s="159"/>
      <c r="T1450" s="160"/>
      <c r="AT1450" s="155" t="s">
        <v>252</v>
      </c>
      <c r="AU1450" s="155" t="s">
        <v>87</v>
      </c>
      <c r="AV1450" s="12" t="s">
        <v>87</v>
      </c>
      <c r="AW1450" s="12" t="s">
        <v>4</v>
      </c>
      <c r="AX1450" s="12" t="s">
        <v>85</v>
      </c>
      <c r="AY1450" s="155" t="s">
        <v>175</v>
      </c>
    </row>
    <row r="1451" spans="2:65" s="1" customFormat="1" ht="16.5" customHeight="1">
      <c r="B1451" s="32"/>
      <c r="C1451" s="132" t="s">
        <v>2360</v>
      </c>
      <c r="D1451" s="132" t="s">
        <v>178</v>
      </c>
      <c r="E1451" s="133" t="s">
        <v>2361</v>
      </c>
      <c r="F1451" s="134" t="s">
        <v>2362</v>
      </c>
      <c r="G1451" s="135" t="s">
        <v>1377</v>
      </c>
      <c r="H1451" s="194"/>
      <c r="I1451" s="137"/>
      <c r="J1451" s="138">
        <f>ROUND(I1451*H1451,2)</f>
        <v>0</v>
      </c>
      <c r="K1451" s="134" t="s">
        <v>250</v>
      </c>
      <c r="L1451" s="32"/>
      <c r="M1451" s="139" t="s">
        <v>1</v>
      </c>
      <c r="N1451" s="140" t="s">
        <v>42</v>
      </c>
      <c r="P1451" s="141">
        <f>O1451*H1451</f>
        <v>0</v>
      </c>
      <c r="Q1451" s="141">
        <v>0</v>
      </c>
      <c r="R1451" s="141">
        <f>Q1451*H1451</f>
        <v>0</v>
      </c>
      <c r="S1451" s="141">
        <v>0</v>
      </c>
      <c r="T1451" s="142">
        <f>S1451*H1451</f>
        <v>0</v>
      </c>
      <c r="AR1451" s="143" t="s">
        <v>129</v>
      </c>
      <c r="AT1451" s="143" t="s">
        <v>178</v>
      </c>
      <c r="AU1451" s="143" t="s">
        <v>87</v>
      </c>
      <c r="AY1451" s="17" t="s">
        <v>175</v>
      </c>
      <c r="BE1451" s="144">
        <f>IF(N1451="základní",J1451,0)</f>
        <v>0</v>
      </c>
      <c r="BF1451" s="144">
        <f>IF(N1451="snížená",J1451,0)</f>
        <v>0</v>
      </c>
      <c r="BG1451" s="144">
        <f>IF(N1451="zákl. přenesená",J1451,0)</f>
        <v>0</v>
      </c>
      <c r="BH1451" s="144">
        <f>IF(N1451="sníž. přenesená",J1451,0)</f>
        <v>0</v>
      </c>
      <c r="BI1451" s="144">
        <f>IF(N1451="nulová",J1451,0)</f>
        <v>0</v>
      </c>
      <c r="BJ1451" s="17" t="s">
        <v>85</v>
      </c>
      <c r="BK1451" s="144">
        <f>ROUND(I1451*H1451,2)</f>
        <v>0</v>
      </c>
      <c r="BL1451" s="17" t="s">
        <v>129</v>
      </c>
      <c r="BM1451" s="143" t="s">
        <v>2363</v>
      </c>
    </row>
    <row r="1452" spans="2:65" s="11" customFormat="1" ht="22.9" customHeight="1">
      <c r="B1452" s="120"/>
      <c r="D1452" s="121" t="s">
        <v>76</v>
      </c>
      <c r="E1452" s="130" t="s">
        <v>2364</v>
      </c>
      <c r="F1452" s="130" t="s">
        <v>2365</v>
      </c>
      <c r="I1452" s="123"/>
      <c r="J1452" s="131">
        <f>BK1452</f>
        <v>0</v>
      </c>
      <c r="L1452" s="120"/>
      <c r="M1452" s="125"/>
      <c r="P1452" s="126">
        <f>SUM(P1453:P1568)</f>
        <v>0</v>
      </c>
      <c r="R1452" s="126">
        <f>SUM(R1453:R1568)</f>
        <v>0.5080865</v>
      </c>
      <c r="T1452" s="127">
        <f>SUM(T1453:T1568)</f>
        <v>0</v>
      </c>
      <c r="AR1452" s="121" t="s">
        <v>87</v>
      </c>
      <c r="AT1452" s="128" t="s">
        <v>76</v>
      </c>
      <c r="AU1452" s="128" t="s">
        <v>85</v>
      </c>
      <c r="AY1452" s="121" t="s">
        <v>175</v>
      </c>
      <c r="BK1452" s="129">
        <f>SUM(BK1453:BK1568)</f>
        <v>0</v>
      </c>
    </row>
    <row r="1453" spans="2:65" s="1" customFormat="1" ht="16.5" customHeight="1">
      <c r="B1453" s="32"/>
      <c r="C1453" s="132" t="s">
        <v>2366</v>
      </c>
      <c r="D1453" s="132" t="s">
        <v>178</v>
      </c>
      <c r="E1453" s="133" t="s">
        <v>2367</v>
      </c>
      <c r="F1453" s="134" t="s">
        <v>2368</v>
      </c>
      <c r="G1453" s="135" t="s">
        <v>200</v>
      </c>
      <c r="H1453" s="136">
        <v>29.35</v>
      </c>
      <c r="I1453" s="137"/>
      <c r="J1453" s="138">
        <f>ROUND(I1453*H1453,2)</f>
        <v>0</v>
      </c>
      <c r="K1453" s="134" t="s">
        <v>1</v>
      </c>
      <c r="L1453" s="32"/>
      <c r="M1453" s="139" t="s">
        <v>1</v>
      </c>
      <c r="N1453" s="140" t="s">
        <v>42</v>
      </c>
      <c r="P1453" s="141">
        <f>O1453*H1453</f>
        <v>0</v>
      </c>
      <c r="Q1453" s="141">
        <v>2.5000000000000001E-4</v>
      </c>
      <c r="R1453" s="141">
        <f>Q1453*H1453</f>
        <v>7.3375000000000003E-3</v>
      </c>
      <c r="S1453" s="141">
        <v>0</v>
      </c>
      <c r="T1453" s="142">
        <f>S1453*H1453</f>
        <v>0</v>
      </c>
      <c r="AR1453" s="143" t="s">
        <v>129</v>
      </c>
      <c r="AT1453" s="143" t="s">
        <v>178</v>
      </c>
      <c r="AU1453" s="143" t="s">
        <v>87</v>
      </c>
      <c r="AY1453" s="17" t="s">
        <v>175</v>
      </c>
      <c r="BE1453" s="144">
        <f>IF(N1453="základní",J1453,0)</f>
        <v>0</v>
      </c>
      <c r="BF1453" s="144">
        <f>IF(N1453="snížená",J1453,0)</f>
        <v>0</v>
      </c>
      <c r="BG1453" s="144">
        <f>IF(N1453="zákl. přenesená",J1453,0)</f>
        <v>0</v>
      </c>
      <c r="BH1453" s="144">
        <f>IF(N1453="sníž. přenesená",J1453,0)</f>
        <v>0</v>
      </c>
      <c r="BI1453" s="144">
        <f>IF(N1453="nulová",J1453,0)</f>
        <v>0</v>
      </c>
      <c r="BJ1453" s="17" t="s">
        <v>85</v>
      </c>
      <c r="BK1453" s="144">
        <f>ROUND(I1453*H1453,2)</f>
        <v>0</v>
      </c>
      <c r="BL1453" s="17" t="s">
        <v>129</v>
      </c>
      <c r="BM1453" s="143" t="s">
        <v>2369</v>
      </c>
    </row>
    <row r="1454" spans="2:65" s="12" customFormat="1">
      <c r="B1454" s="154"/>
      <c r="D1454" s="145" t="s">
        <v>252</v>
      </c>
      <c r="E1454" s="155" t="s">
        <v>1</v>
      </c>
      <c r="F1454" s="156" t="s">
        <v>2370</v>
      </c>
      <c r="H1454" s="157">
        <v>16.239999999999998</v>
      </c>
      <c r="I1454" s="158"/>
      <c r="L1454" s="154"/>
      <c r="M1454" s="159"/>
      <c r="T1454" s="160"/>
      <c r="AT1454" s="155" t="s">
        <v>252</v>
      </c>
      <c r="AU1454" s="155" t="s">
        <v>87</v>
      </c>
      <c r="AV1454" s="12" t="s">
        <v>87</v>
      </c>
      <c r="AW1454" s="12" t="s">
        <v>32</v>
      </c>
      <c r="AX1454" s="12" t="s">
        <v>77</v>
      </c>
      <c r="AY1454" s="155" t="s">
        <v>175</v>
      </c>
    </row>
    <row r="1455" spans="2:65" s="12" customFormat="1">
      <c r="B1455" s="154"/>
      <c r="D1455" s="145" t="s">
        <v>252</v>
      </c>
      <c r="E1455" s="155" t="s">
        <v>1</v>
      </c>
      <c r="F1455" s="156" t="s">
        <v>2371</v>
      </c>
      <c r="H1455" s="157">
        <v>13.11</v>
      </c>
      <c r="I1455" s="158"/>
      <c r="L1455" s="154"/>
      <c r="M1455" s="159"/>
      <c r="T1455" s="160"/>
      <c r="AT1455" s="155" t="s">
        <v>252</v>
      </c>
      <c r="AU1455" s="155" t="s">
        <v>87</v>
      </c>
      <c r="AV1455" s="12" t="s">
        <v>87</v>
      </c>
      <c r="AW1455" s="12" t="s">
        <v>32</v>
      </c>
      <c r="AX1455" s="12" t="s">
        <v>77</v>
      </c>
      <c r="AY1455" s="155" t="s">
        <v>175</v>
      </c>
    </row>
    <row r="1456" spans="2:65" s="13" customFormat="1">
      <c r="B1456" s="163"/>
      <c r="D1456" s="145" t="s">
        <v>252</v>
      </c>
      <c r="E1456" s="164" t="s">
        <v>1</v>
      </c>
      <c r="F1456" s="165" t="s">
        <v>294</v>
      </c>
      <c r="H1456" s="166">
        <v>29.349999999999998</v>
      </c>
      <c r="I1456" s="167"/>
      <c r="L1456" s="163"/>
      <c r="M1456" s="168"/>
      <c r="T1456" s="169"/>
      <c r="AT1456" s="164" t="s">
        <v>252</v>
      </c>
      <c r="AU1456" s="164" t="s">
        <v>87</v>
      </c>
      <c r="AV1456" s="13" t="s">
        <v>193</v>
      </c>
      <c r="AW1456" s="13" t="s">
        <v>32</v>
      </c>
      <c r="AX1456" s="13" t="s">
        <v>85</v>
      </c>
      <c r="AY1456" s="164" t="s">
        <v>175</v>
      </c>
    </row>
    <row r="1457" spans="2:65" s="1" customFormat="1" ht="16.5" customHeight="1">
      <c r="B1457" s="32"/>
      <c r="C1457" s="132" t="s">
        <v>2372</v>
      </c>
      <c r="D1457" s="132" t="s">
        <v>178</v>
      </c>
      <c r="E1457" s="133" t="s">
        <v>2373</v>
      </c>
      <c r="F1457" s="134" t="s">
        <v>2374</v>
      </c>
      <c r="G1457" s="135" t="s">
        <v>200</v>
      </c>
      <c r="H1457" s="136">
        <v>864.49599999999998</v>
      </c>
      <c r="I1457" s="137"/>
      <c r="J1457" s="138">
        <f>ROUND(I1457*H1457,2)</f>
        <v>0</v>
      </c>
      <c r="K1457" s="134" t="s">
        <v>1</v>
      </c>
      <c r="L1457" s="32"/>
      <c r="M1457" s="139" t="s">
        <v>1</v>
      </c>
      <c r="N1457" s="140" t="s">
        <v>42</v>
      </c>
      <c r="P1457" s="141">
        <f>O1457*H1457</f>
        <v>0</v>
      </c>
      <c r="Q1457" s="141">
        <v>2.5000000000000001E-4</v>
      </c>
      <c r="R1457" s="141">
        <f>Q1457*H1457</f>
        <v>0.21612400000000001</v>
      </c>
      <c r="S1457" s="141">
        <v>0</v>
      </c>
      <c r="T1457" s="142">
        <f>S1457*H1457</f>
        <v>0</v>
      </c>
      <c r="AR1457" s="143" t="s">
        <v>129</v>
      </c>
      <c r="AT1457" s="143" t="s">
        <v>178</v>
      </c>
      <c r="AU1457" s="143" t="s">
        <v>87</v>
      </c>
      <c r="AY1457" s="17" t="s">
        <v>175</v>
      </c>
      <c r="BE1457" s="144">
        <f>IF(N1457="základní",J1457,0)</f>
        <v>0</v>
      </c>
      <c r="BF1457" s="144">
        <f>IF(N1457="snížená",J1457,0)</f>
        <v>0</v>
      </c>
      <c r="BG1457" s="144">
        <f>IF(N1457="zákl. přenesená",J1457,0)</f>
        <v>0</v>
      </c>
      <c r="BH1457" s="144">
        <f>IF(N1457="sníž. přenesená",J1457,0)</f>
        <v>0</v>
      </c>
      <c r="BI1457" s="144">
        <f>IF(N1457="nulová",J1457,0)</f>
        <v>0</v>
      </c>
      <c r="BJ1457" s="17" t="s">
        <v>85</v>
      </c>
      <c r="BK1457" s="144">
        <f>ROUND(I1457*H1457,2)</f>
        <v>0</v>
      </c>
      <c r="BL1457" s="17" t="s">
        <v>129</v>
      </c>
      <c r="BM1457" s="143" t="s">
        <v>2375</v>
      </c>
    </row>
    <row r="1458" spans="2:65" s="14" customFormat="1">
      <c r="B1458" s="170"/>
      <c r="D1458" s="145" t="s">
        <v>252</v>
      </c>
      <c r="E1458" s="171" t="s">
        <v>1</v>
      </c>
      <c r="F1458" s="172" t="s">
        <v>564</v>
      </c>
      <c r="H1458" s="171" t="s">
        <v>1</v>
      </c>
      <c r="I1458" s="173"/>
      <c r="L1458" s="170"/>
      <c r="M1458" s="174"/>
      <c r="T1458" s="175"/>
      <c r="AT1458" s="171" t="s">
        <v>252</v>
      </c>
      <c r="AU1458" s="171" t="s">
        <v>87</v>
      </c>
      <c r="AV1458" s="14" t="s">
        <v>85</v>
      </c>
      <c r="AW1458" s="14" t="s">
        <v>32</v>
      </c>
      <c r="AX1458" s="14" t="s">
        <v>77</v>
      </c>
      <c r="AY1458" s="171" t="s">
        <v>175</v>
      </c>
    </row>
    <row r="1459" spans="2:65" s="12" customFormat="1">
      <c r="B1459" s="154"/>
      <c r="D1459" s="145" t="s">
        <v>252</v>
      </c>
      <c r="E1459" s="155" t="s">
        <v>1</v>
      </c>
      <c r="F1459" s="156" t="s">
        <v>2376</v>
      </c>
      <c r="H1459" s="157">
        <v>47.43</v>
      </c>
      <c r="I1459" s="158"/>
      <c r="L1459" s="154"/>
      <c r="M1459" s="159"/>
      <c r="T1459" s="160"/>
      <c r="AT1459" s="155" t="s">
        <v>252</v>
      </c>
      <c r="AU1459" s="155" t="s">
        <v>87</v>
      </c>
      <c r="AV1459" s="12" t="s">
        <v>87</v>
      </c>
      <c r="AW1459" s="12" t="s">
        <v>32</v>
      </c>
      <c r="AX1459" s="12" t="s">
        <v>77</v>
      </c>
      <c r="AY1459" s="155" t="s">
        <v>175</v>
      </c>
    </row>
    <row r="1460" spans="2:65" s="12" customFormat="1">
      <c r="B1460" s="154"/>
      <c r="D1460" s="145" t="s">
        <v>252</v>
      </c>
      <c r="E1460" s="155" t="s">
        <v>1</v>
      </c>
      <c r="F1460" s="156" t="s">
        <v>2377</v>
      </c>
      <c r="H1460" s="157">
        <v>-16.89</v>
      </c>
      <c r="I1460" s="158"/>
      <c r="L1460" s="154"/>
      <c r="M1460" s="159"/>
      <c r="T1460" s="160"/>
      <c r="AT1460" s="155" t="s">
        <v>252</v>
      </c>
      <c r="AU1460" s="155" t="s">
        <v>87</v>
      </c>
      <c r="AV1460" s="12" t="s">
        <v>87</v>
      </c>
      <c r="AW1460" s="12" t="s">
        <v>32</v>
      </c>
      <c r="AX1460" s="12" t="s">
        <v>77</v>
      </c>
      <c r="AY1460" s="155" t="s">
        <v>175</v>
      </c>
    </row>
    <row r="1461" spans="2:65" s="12" customFormat="1">
      <c r="B1461" s="154"/>
      <c r="D1461" s="145" t="s">
        <v>252</v>
      </c>
      <c r="E1461" s="155" t="s">
        <v>1</v>
      </c>
      <c r="F1461" s="156" t="s">
        <v>940</v>
      </c>
      <c r="H1461" s="157">
        <v>1.65</v>
      </c>
      <c r="I1461" s="158"/>
      <c r="L1461" s="154"/>
      <c r="M1461" s="159"/>
      <c r="T1461" s="160"/>
      <c r="AT1461" s="155" t="s">
        <v>252</v>
      </c>
      <c r="AU1461" s="155" t="s">
        <v>87</v>
      </c>
      <c r="AV1461" s="12" t="s">
        <v>87</v>
      </c>
      <c r="AW1461" s="12" t="s">
        <v>32</v>
      </c>
      <c r="AX1461" s="12" t="s">
        <v>77</v>
      </c>
      <c r="AY1461" s="155" t="s">
        <v>175</v>
      </c>
    </row>
    <row r="1462" spans="2:65" s="12" customFormat="1">
      <c r="B1462" s="154"/>
      <c r="D1462" s="145" t="s">
        <v>252</v>
      </c>
      <c r="E1462" s="155" t="s">
        <v>1</v>
      </c>
      <c r="F1462" s="156" t="s">
        <v>2378</v>
      </c>
      <c r="H1462" s="157">
        <v>13.02</v>
      </c>
      <c r="I1462" s="158"/>
      <c r="L1462" s="154"/>
      <c r="M1462" s="159"/>
      <c r="T1462" s="160"/>
      <c r="AT1462" s="155" t="s">
        <v>252</v>
      </c>
      <c r="AU1462" s="155" t="s">
        <v>87</v>
      </c>
      <c r="AV1462" s="12" t="s">
        <v>87</v>
      </c>
      <c r="AW1462" s="12" t="s">
        <v>32</v>
      </c>
      <c r="AX1462" s="12" t="s">
        <v>77</v>
      </c>
      <c r="AY1462" s="155" t="s">
        <v>175</v>
      </c>
    </row>
    <row r="1463" spans="2:65" s="12" customFormat="1">
      <c r="B1463" s="154"/>
      <c r="D1463" s="145" t="s">
        <v>252</v>
      </c>
      <c r="E1463" s="155" t="s">
        <v>1</v>
      </c>
      <c r="F1463" s="156" t="s">
        <v>2379</v>
      </c>
      <c r="H1463" s="157">
        <v>-2.25</v>
      </c>
      <c r="I1463" s="158"/>
      <c r="L1463" s="154"/>
      <c r="M1463" s="159"/>
      <c r="T1463" s="160"/>
      <c r="AT1463" s="155" t="s">
        <v>252</v>
      </c>
      <c r="AU1463" s="155" t="s">
        <v>87</v>
      </c>
      <c r="AV1463" s="12" t="s">
        <v>87</v>
      </c>
      <c r="AW1463" s="12" t="s">
        <v>32</v>
      </c>
      <c r="AX1463" s="12" t="s">
        <v>77</v>
      </c>
      <c r="AY1463" s="155" t="s">
        <v>175</v>
      </c>
    </row>
    <row r="1464" spans="2:65" s="12" customFormat="1">
      <c r="B1464" s="154"/>
      <c r="D1464" s="145" t="s">
        <v>252</v>
      </c>
      <c r="E1464" s="155" t="s">
        <v>1</v>
      </c>
      <c r="F1464" s="156" t="s">
        <v>943</v>
      </c>
      <c r="H1464" s="157">
        <v>0.67500000000000004</v>
      </c>
      <c r="I1464" s="158"/>
      <c r="L1464" s="154"/>
      <c r="M1464" s="159"/>
      <c r="T1464" s="160"/>
      <c r="AT1464" s="155" t="s">
        <v>252</v>
      </c>
      <c r="AU1464" s="155" t="s">
        <v>87</v>
      </c>
      <c r="AV1464" s="12" t="s">
        <v>87</v>
      </c>
      <c r="AW1464" s="12" t="s">
        <v>32</v>
      </c>
      <c r="AX1464" s="12" t="s">
        <v>77</v>
      </c>
      <c r="AY1464" s="155" t="s">
        <v>175</v>
      </c>
    </row>
    <row r="1465" spans="2:65" s="12" customFormat="1">
      <c r="B1465" s="154"/>
      <c r="D1465" s="145" t="s">
        <v>252</v>
      </c>
      <c r="E1465" s="155" t="s">
        <v>1</v>
      </c>
      <c r="F1465" s="156" t="s">
        <v>2380</v>
      </c>
      <c r="H1465" s="157">
        <v>3.85</v>
      </c>
      <c r="I1465" s="158"/>
      <c r="L1465" s="154"/>
      <c r="M1465" s="159"/>
      <c r="T1465" s="160"/>
      <c r="AT1465" s="155" t="s">
        <v>252</v>
      </c>
      <c r="AU1465" s="155" t="s">
        <v>87</v>
      </c>
      <c r="AV1465" s="12" t="s">
        <v>87</v>
      </c>
      <c r="AW1465" s="12" t="s">
        <v>32</v>
      </c>
      <c r="AX1465" s="12" t="s">
        <v>77</v>
      </c>
      <c r="AY1465" s="155" t="s">
        <v>175</v>
      </c>
    </row>
    <row r="1466" spans="2:65" s="12" customFormat="1">
      <c r="B1466" s="154"/>
      <c r="D1466" s="145" t="s">
        <v>252</v>
      </c>
      <c r="E1466" s="155" t="s">
        <v>1</v>
      </c>
      <c r="F1466" s="156" t="s">
        <v>2381</v>
      </c>
      <c r="H1466" s="157">
        <v>-1</v>
      </c>
      <c r="I1466" s="158"/>
      <c r="L1466" s="154"/>
      <c r="M1466" s="159"/>
      <c r="T1466" s="160"/>
      <c r="AT1466" s="155" t="s">
        <v>252</v>
      </c>
      <c r="AU1466" s="155" t="s">
        <v>87</v>
      </c>
      <c r="AV1466" s="12" t="s">
        <v>87</v>
      </c>
      <c r="AW1466" s="12" t="s">
        <v>32</v>
      </c>
      <c r="AX1466" s="12" t="s">
        <v>77</v>
      </c>
      <c r="AY1466" s="155" t="s">
        <v>175</v>
      </c>
    </row>
    <row r="1467" spans="2:65" s="12" customFormat="1">
      <c r="B1467" s="154"/>
      <c r="D1467" s="145" t="s">
        <v>252</v>
      </c>
      <c r="E1467" s="155" t="s">
        <v>1</v>
      </c>
      <c r="F1467" s="156" t="s">
        <v>948</v>
      </c>
      <c r="H1467" s="157">
        <v>0.45</v>
      </c>
      <c r="I1467" s="158"/>
      <c r="L1467" s="154"/>
      <c r="M1467" s="159"/>
      <c r="T1467" s="160"/>
      <c r="AT1467" s="155" t="s">
        <v>252</v>
      </c>
      <c r="AU1467" s="155" t="s">
        <v>87</v>
      </c>
      <c r="AV1467" s="12" t="s">
        <v>87</v>
      </c>
      <c r="AW1467" s="12" t="s">
        <v>32</v>
      </c>
      <c r="AX1467" s="12" t="s">
        <v>77</v>
      </c>
      <c r="AY1467" s="155" t="s">
        <v>175</v>
      </c>
    </row>
    <row r="1468" spans="2:65" s="12" customFormat="1">
      <c r="B1468" s="154"/>
      <c r="D1468" s="145" t="s">
        <v>252</v>
      </c>
      <c r="E1468" s="155" t="s">
        <v>1</v>
      </c>
      <c r="F1468" s="156" t="s">
        <v>2382</v>
      </c>
      <c r="H1468" s="157">
        <v>2.4750000000000001</v>
      </c>
      <c r="I1468" s="158"/>
      <c r="L1468" s="154"/>
      <c r="M1468" s="159"/>
      <c r="T1468" s="160"/>
      <c r="AT1468" s="155" t="s">
        <v>252</v>
      </c>
      <c r="AU1468" s="155" t="s">
        <v>87</v>
      </c>
      <c r="AV1468" s="12" t="s">
        <v>87</v>
      </c>
      <c r="AW1468" s="12" t="s">
        <v>32</v>
      </c>
      <c r="AX1468" s="12" t="s">
        <v>77</v>
      </c>
      <c r="AY1468" s="155" t="s">
        <v>175</v>
      </c>
    </row>
    <row r="1469" spans="2:65" s="12" customFormat="1">
      <c r="B1469" s="154"/>
      <c r="D1469" s="145" t="s">
        <v>252</v>
      </c>
      <c r="E1469" s="155" t="s">
        <v>1</v>
      </c>
      <c r="F1469" s="156" t="s">
        <v>950</v>
      </c>
      <c r="H1469" s="157">
        <v>-1.47</v>
      </c>
      <c r="I1469" s="158"/>
      <c r="L1469" s="154"/>
      <c r="M1469" s="159"/>
      <c r="T1469" s="160"/>
      <c r="AT1469" s="155" t="s">
        <v>252</v>
      </c>
      <c r="AU1469" s="155" t="s">
        <v>87</v>
      </c>
      <c r="AV1469" s="12" t="s">
        <v>87</v>
      </c>
      <c r="AW1469" s="12" t="s">
        <v>32</v>
      </c>
      <c r="AX1469" s="12" t="s">
        <v>77</v>
      </c>
      <c r="AY1469" s="155" t="s">
        <v>175</v>
      </c>
    </row>
    <row r="1470" spans="2:65" s="12" customFormat="1">
      <c r="B1470" s="154"/>
      <c r="D1470" s="145" t="s">
        <v>252</v>
      </c>
      <c r="E1470" s="155" t="s">
        <v>1</v>
      </c>
      <c r="F1470" s="156" t="s">
        <v>2383</v>
      </c>
      <c r="H1470" s="157">
        <v>20.149999999999999</v>
      </c>
      <c r="I1470" s="158"/>
      <c r="L1470" s="154"/>
      <c r="M1470" s="159"/>
      <c r="T1470" s="160"/>
      <c r="AT1470" s="155" t="s">
        <v>252</v>
      </c>
      <c r="AU1470" s="155" t="s">
        <v>87</v>
      </c>
      <c r="AV1470" s="12" t="s">
        <v>87</v>
      </c>
      <c r="AW1470" s="12" t="s">
        <v>32</v>
      </c>
      <c r="AX1470" s="12" t="s">
        <v>77</v>
      </c>
      <c r="AY1470" s="155" t="s">
        <v>175</v>
      </c>
    </row>
    <row r="1471" spans="2:65" s="12" customFormat="1">
      <c r="B1471" s="154"/>
      <c r="D1471" s="145" t="s">
        <v>252</v>
      </c>
      <c r="E1471" s="155" t="s">
        <v>1</v>
      </c>
      <c r="F1471" s="156" t="s">
        <v>2379</v>
      </c>
      <c r="H1471" s="157">
        <v>-2.25</v>
      </c>
      <c r="I1471" s="158"/>
      <c r="L1471" s="154"/>
      <c r="M1471" s="159"/>
      <c r="T1471" s="160"/>
      <c r="AT1471" s="155" t="s">
        <v>252</v>
      </c>
      <c r="AU1471" s="155" t="s">
        <v>87</v>
      </c>
      <c r="AV1471" s="12" t="s">
        <v>87</v>
      </c>
      <c r="AW1471" s="12" t="s">
        <v>32</v>
      </c>
      <c r="AX1471" s="12" t="s">
        <v>77</v>
      </c>
      <c r="AY1471" s="155" t="s">
        <v>175</v>
      </c>
    </row>
    <row r="1472" spans="2:65" s="12" customFormat="1">
      <c r="B1472" s="154"/>
      <c r="D1472" s="145" t="s">
        <v>252</v>
      </c>
      <c r="E1472" s="155" t="s">
        <v>1</v>
      </c>
      <c r="F1472" s="156" t="s">
        <v>943</v>
      </c>
      <c r="H1472" s="157">
        <v>0.67500000000000004</v>
      </c>
      <c r="I1472" s="158"/>
      <c r="L1472" s="154"/>
      <c r="M1472" s="159"/>
      <c r="T1472" s="160"/>
      <c r="AT1472" s="155" t="s">
        <v>252</v>
      </c>
      <c r="AU1472" s="155" t="s">
        <v>87</v>
      </c>
      <c r="AV1472" s="12" t="s">
        <v>87</v>
      </c>
      <c r="AW1472" s="12" t="s">
        <v>32</v>
      </c>
      <c r="AX1472" s="12" t="s">
        <v>77</v>
      </c>
      <c r="AY1472" s="155" t="s">
        <v>175</v>
      </c>
    </row>
    <row r="1473" spans="2:51" s="12" customFormat="1">
      <c r="B1473" s="154"/>
      <c r="D1473" s="145" t="s">
        <v>252</v>
      </c>
      <c r="E1473" s="155" t="s">
        <v>1</v>
      </c>
      <c r="F1473" s="156" t="s">
        <v>2384</v>
      </c>
      <c r="H1473" s="157">
        <v>24.687999999999999</v>
      </c>
      <c r="I1473" s="158"/>
      <c r="L1473" s="154"/>
      <c r="M1473" s="159"/>
      <c r="T1473" s="160"/>
      <c r="AT1473" s="155" t="s">
        <v>252</v>
      </c>
      <c r="AU1473" s="155" t="s">
        <v>87</v>
      </c>
      <c r="AV1473" s="12" t="s">
        <v>87</v>
      </c>
      <c r="AW1473" s="12" t="s">
        <v>32</v>
      </c>
      <c r="AX1473" s="12" t="s">
        <v>77</v>
      </c>
      <c r="AY1473" s="155" t="s">
        <v>175</v>
      </c>
    </row>
    <row r="1474" spans="2:51" s="12" customFormat="1">
      <c r="B1474" s="154"/>
      <c r="D1474" s="145" t="s">
        <v>252</v>
      </c>
      <c r="E1474" s="155" t="s">
        <v>1</v>
      </c>
      <c r="F1474" s="156" t="s">
        <v>953</v>
      </c>
      <c r="H1474" s="157">
        <v>-1.89</v>
      </c>
      <c r="I1474" s="158"/>
      <c r="L1474" s="154"/>
      <c r="M1474" s="159"/>
      <c r="T1474" s="160"/>
      <c r="AT1474" s="155" t="s">
        <v>252</v>
      </c>
      <c r="AU1474" s="155" t="s">
        <v>87</v>
      </c>
      <c r="AV1474" s="12" t="s">
        <v>87</v>
      </c>
      <c r="AW1474" s="12" t="s">
        <v>32</v>
      </c>
      <c r="AX1474" s="12" t="s">
        <v>77</v>
      </c>
      <c r="AY1474" s="155" t="s">
        <v>175</v>
      </c>
    </row>
    <row r="1475" spans="2:51" s="12" customFormat="1">
      <c r="B1475" s="154"/>
      <c r="D1475" s="145" t="s">
        <v>252</v>
      </c>
      <c r="E1475" s="155" t="s">
        <v>1</v>
      </c>
      <c r="F1475" s="156" t="s">
        <v>954</v>
      </c>
      <c r="H1475" s="157">
        <v>125.767</v>
      </c>
      <c r="I1475" s="158"/>
      <c r="L1475" s="154"/>
      <c r="M1475" s="159"/>
      <c r="T1475" s="160"/>
      <c r="AT1475" s="155" t="s">
        <v>252</v>
      </c>
      <c r="AU1475" s="155" t="s">
        <v>87</v>
      </c>
      <c r="AV1475" s="12" t="s">
        <v>87</v>
      </c>
      <c r="AW1475" s="12" t="s">
        <v>32</v>
      </c>
      <c r="AX1475" s="12" t="s">
        <v>77</v>
      </c>
      <c r="AY1475" s="155" t="s">
        <v>175</v>
      </c>
    </row>
    <row r="1476" spans="2:51" s="12" customFormat="1">
      <c r="B1476" s="154"/>
      <c r="D1476" s="145" t="s">
        <v>252</v>
      </c>
      <c r="E1476" s="155" t="s">
        <v>1</v>
      </c>
      <c r="F1476" s="156" t="s">
        <v>955</v>
      </c>
      <c r="H1476" s="157">
        <v>-36.020000000000003</v>
      </c>
      <c r="I1476" s="158"/>
      <c r="L1476" s="154"/>
      <c r="M1476" s="159"/>
      <c r="T1476" s="160"/>
      <c r="AT1476" s="155" t="s">
        <v>252</v>
      </c>
      <c r="AU1476" s="155" t="s">
        <v>87</v>
      </c>
      <c r="AV1476" s="12" t="s">
        <v>87</v>
      </c>
      <c r="AW1476" s="12" t="s">
        <v>32</v>
      </c>
      <c r="AX1476" s="12" t="s">
        <v>77</v>
      </c>
      <c r="AY1476" s="155" t="s">
        <v>175</v>
      </c>
    </row>
    <row r="1477" spans="2:51" s="12" customFormat="1">
      <c r="B1477" s="154"/>
      <c r="D1477" s="145" t="s">
        <v>252</v>
      </c>
      <c r="E1477" s="155" t="s">
        <v>1</v>
      </c>
      <c r="F1477" s="156" t="s">
        <v>956</v>
      </c>
      <c r="H1477" s="157">
        <v>3.3</v>
      </c>
      <c r="I1477" s="158"/>
      <c r="L1477" s="154"/>
      <c r="M1477" s="159"/>
      <c r="T1477" s="160"/>
      <c r="AT1477" s="155" t="s">
        <v>252</v>
      </c>
      <c r="AU1477" s="155" t="s">
        <v>87</v>
      </c>
      <c r="AV1477" s="12" t="s">
        <v>87</v>
      </c>
      <c r="AW1477" s="12" t="s">
        <v>32</v>
      </c>
      <c r="AX1477" s="12" t="s">
        <v>77</v>
      </c>
      <c r="AY1477" s="155" t="s">
        <v>175</v>
      </c>
    </row>
    <row r="1478" spans="2:51" s="12" customFormat="1">
      <c r="B1478" s="154"/>
      <c r="D1478" s="145" t="s">
        <v>252</v>
      </c>
      <c r="E1478" s="155" t="s">
        <v>1</v>
      </c>
      <c r="F1478" s="156" t="s">
        <v>2385</v>
      </c>
      <c r="H1478" s="157">
        <v>18.7</v>
      </c>
      <c r="I1478" s="158"/>
      <c r="L1478" s="154"/>
      <c r="M1478" s="159"/>
      <c r="T1478" s="160"/>
      <c r="AT1478" s="155" t="s">
        <v>252</v>
      </c>
      <c r="AU1478" s="155" t="s">
        <v>87</v>
      </c>
      <c r="AV1478" s="12" t="s">
        <v>87</v>
      </c>
      <c r="AW1478" s="12" t="s">
        <v>32</v>
      </c>
      <c r="AX1478" s="12" t="s">
        <v>77</v>
      </c>
      <c r="AY1478" s="155" t="s">
        <v>175</v>
      </c>
    </row>
    <row r="1479" spans="2:51" s="12" customFormat="1">
      <c r="B1479" s="154"/>
      <c r="D1479" s="145" t="s">
        <v>252</v>
      </c>
      <c r="E1479" s="155" t="s">
        <v>1</v>
      </c>
      <c r="F1479" s="156" t="s">
        <v>2386</v>
      </c>
      <c r="H1479" s="157">
        <v>-3.15</v>
      </c>
      <c r="I1479" s="158"/>
      <c r="L1479" s="154"/>
      <c r="M1479" s="159"/>
      <c r="T1479" s="160"/>
      <c r="AT1479" s="155" t="s">
        <v>252</v>
      </c>
      <c r="AU1479" s="155" t="s">
        <v>87</v>
      </c>
      <c r="AV1479" s="12" t="s">
        <v>87</v>
      </c>
      <c r="AW1479" s="12" t="s">
        <v>32</v>
      </c>
      <c r="AX1479" s="12" t="s">
        <v>77</v>
      </c>
      <c r="AY1479" s="155" t="s">
        <v>175</v>
      </c>
    </row>
    <row r="1480" spans="2:51" s="12" customFormat="1">
      <c r="B1480" s="154"/>
      <c r="D1480" s="145" t="s">
        <v>252</v>
      </c>
      <c r="E1480" s="155" t="s">
        <v>1</v>
      </c>
      <c r="F1480" s="156" t="s">
        <v>2387</v>
      </c>
      <c r="H1480" s="157">
        <v>91.745000000000005</v>
      </c>
      <c r="I1480" s="158"/>
      <c r="L1480" s="154"/>
      <c r="M1480" s="159"/>
      <c r="T1480" s="160"/>
      <c r="AT1480" s="155" t="s">
        <v>252</v>
      </c>
      <c r="AU1480" s="155" t="s">
        <v>87</v>
      </c>
      <c r="AV1480" s="12" t="s">
        <v>87</v>
      </c>
      <c r="AW1480" s="12" t="s">
        <v>32</v>
      </c>
      <c r="AX1480" s="12" t="s">
        <v>77</v>
      </c>
      <c r="AY1480" s="155" t="s">
        <v>175</v>
      </c>
    </row>
    <row r="1481" spans="2:51" s="12" customFormat="1">
      <c r="B1481" s="154"/>
      <c r="D1481" s="145" t="s">
        <v>252</v>
      </c>
      <c r="E1481" s="155" t="s">
        <v>1</v>
      </c>
      <c r="F1481" s="156" t="s">
        <v>2388</v>
      </c>
      <c r="H1481" s="157">
        <v>-48.94</v>
      </c>
      <c r="I1481" s="158"/>
      <c r="L1481" s="154"/>
      <c r="M1481" s="159"/>
      <c r="T1481" s="160"/>
      <c r="AT1481" s="155" t="s">
        <v>252</v>
      </c>
      <c r="AU1481" s="155" t="s">
        <v>87</v>
      </c>
      <c r="AV1481" s="12" t="s">
        <v>87</v>
      </c>
      <c r="AW1481" s="12" t="s">
        <v>32</v>
      </c>
      <c r="AX1481" s="12" t="s">
        <v>77</v>
      </c>
      <c r="AY1481" s="155" t="s">
        <v>175</v>
      </c>
    </row>
    <row r="1482" spans="2:51" s="12" customFormat="1">
      <c r="B1482" s="154"/>
      <c r="D1482" s="145" t="s">
        <v>252</v>
      </c>
      <c r="E1482" s="155" t="s">
        <v>1</v>
      </c>
      <c r="F1482" s="156" t="s">
        <v>961</v>
      </c>
      <c r="H1482" s="157">
        <v>8.625</v>
      </c>
      <c r="I1482" s="158"/>
      <c r="L1482" s="154"/>
      <c r="M1482" s="159"/>
      <c r="T1482" s="160"/>
      <c r="AT1482" s="155" t="s">
        <v>252</v>
      </c>
      <c r="AU1482" s="155" t="s">
        <v>87</v>
      </c>
      <c r="AV1482" s="12" t="s">
        <v>87</v>
      </c>
      <c r="AW1482" s="12" t="s">
        <v>32</v>
      </c>
      <c r="AX1482" s="12" t="s">
        <v>77</v>
      </c>
      <c r="AY1482" s="155" t="s">
        <v>175</v>
      </c>
    </row>
    <row r="1483" spans="2:51" s="12" customFormat="1">
      <c r="B1483" s="154"/>
      <c r="D1483" s="145" t="s">
        <v>252</v>
      </c>
      <c r="E1483" s="155" t="s">
        <v>1</v>
      </c>
      <c r="F1483" s="156" t="s">
        <v>2389</v>
      </c>
      <c r="H1483" s="157">
        <v>11.55</v>
      </c>
      <c r="I1483" s="158"/>
      <c r="L1483" s="154"/>
      <c r="M1483" s="159"/>
      <c r="T1483" s="160"/>
      <c r="AT1483" s="155" t="s">
        <v>252</v>
      </c>
      <c r="AU1483" s="155" t="s">
        <v>87</v>
      </c>
      <c r="AV1483" s="12" t="s">
        <v>87</v>
      </c>
      <c r="AW1483" s="12" t="s">
        <v>32</v>
      </c>
      <c r="AX1483" s="12" t="s">
        <v>77</v>
      </c>
      <c r="AY1483" s="155" t="s">
        <v>175</v>
      </c>
    </row>
    <row r="1484" spans="2:51" s="12" customFormat="1">
      <c r="B1484" s="154"/>
      <c r="D1484" s="145" t="s">
        <v>252</v>
      </c>
      <c r="E1484" s="155" t="s">
        <v>1</v>
      </c>
      <c r="F1484" s="156" t="s">
        <v>2390</v>
      </c>
      <c r="H1484" s="157">
        <v>4.8150000000000004</v>
      </c>
      <c r="I1484" s="158"/>
      <c r="L1484" s="154"/>
      <c r="M1484" s="159"/>
      <c r="T1484" s="160"/>
      <c r="AT1484" s="155" t="s">
        <v>252</v>
      </c>
      <c r="AU1484" s="155" t="s">
        <v>87</v>
      </c>
      <c r="AV1484" s="12" t="s">
        <v>87</v>
      </c>
      <c r="AW1484" s="12" t="s">
        <v>32</v>
      </c>
      <c r="AX1484" s="12" t="s">
        <v>77</v>
      </c>
      <c r="AY1484" s="155" t="s">
        <v>175</v>
      </c>
    </row>
    <row r="1485" spans="2:51" s="12" customFormat="1">
      <c r="B1485" s="154"/>
      <c r="D1485" s="145" t="s">
        <v>252</v>
      </c>
      <c r="E1485" s="155" t="s">
        <v>1</v>
      </c>
      <c r="F1485" s="156" t="s">
        <v>2391</v>
      </c>
      <c r="H1485" s="157">
        <v>11.275</v>
      </c>
      <c r="I1485" s="158"/>
      <c r="L1485" s="154"/>
      <c r="M1485" s="159"/>
      <c r="T1485" s="160"/>
      <c r="AT1485" s="155" t="s">
        <v>252</v>
      </c>
      <c r="AU1485" s="155" t="s">
        <v>87</v>
      </c>
      <c r="AV1485" s="12" t="s">
        <v>87</v>
      </c>
      <c r="AW1485" s="12" t="s">
        <v>32</v>
      </c>
      <c r="AX1485" s="12" t="s">
        <v>77</v>
      </c>
      <c r="AY1485" s="155" t="s">
        <v>175</v>
      </c>
    </row>
    <row r="1486" spans="2:51" s="12" customFormat="1">
      <c r="B1486" s="154"/>
      <c r="D1486" s="145" t="s">
        <v>252</v>
      </c>
      <c r="E1486" s="155" t="s">
        <v>1</v>
      </c>
      <c r="F1486" s="156" t="s">
        <v>2392</v>
      </c>
      <c r="H1486" s="157">
        <v>-4.53</v>
      </c>
      <c r="I1486" s="158"/>
      <c r="L1486" s="154"/>
      <c r="M1486" s="159"/>
      <c r="T1486" s="160"/>
      <c r="AT1486" s="155" t="s">
        <v>252</v>
      </c>
      <c r="AU1486" s="155" t="s">
        <v>87</v>
      </c>
      <c r="AV1486" s="12" t="s">
        <v>87</v>
      </c>
      <c r="AW1486" s="12" t="s">
        <v>32</v>
      </c>
      <c r="AX1486" s="12" t="s">
        <v>77</v>
      </c>
      <c r="AY1486" s="155" t="s">
        <v>175</v>
      </c>
    </row>
    <row r="1487" spans="2:51" s="12" customFormat="1">
      <c r="B1487" s="154"/>
      <c r="D1487" s="145" t="s">
        <v>252</v>
      </c>
      <c r="E1487" s="155" t="s">
        <v>1</v>
      </c>
      <c r="F1487" s="156" t="s">
        <v>968</v>
      </c>
      <c r="H1487" s="157">
        <v>1.1200000000000001</v>
      </c>
      <c r="I1487" s="158"/>
      <c r="L1487" s="154"/>
      <c r="M1487" s="159"/>
      <c r="T1487" s="160"/>
      <c r="AT1487" s="155" t="s">
        <v>252</v>
      </c>
      <c r="AU1487" s="155" t="s">
        <v>87</v>
      </c>
      <c r="AV1487" s="12" t="s">
        <v>87</v>
      </c>
      <c r="AW1487" s="12" t="s">
        <v>32</v>
      </c>
      <c r="AX1487" s="12" t="s">
        <v>77</v>
      </c>
      <c r="AY1487" s="155" t="s">
        <v>175</v>
      </c>
    </row>
    <row r="1488" spans="2:51" s="12" customFormat="1">
      <c r="B1488" s="154"/>
      <c r="D1488" s="145" t="s">
        <v>252</v>
      </c>
      <c r="E1488" s="155" t="s">
        <v>1</v>
      </c>
      <c r="F1488" s="156" t="s">
        <v>2393</v>
      </c>
      <c r="H1488" s="157">
        <v>16.225000000000001</v>
      </c>
      <c r="I1488" s="158"/>
      <c r="L1488" s="154"/>
      <c r="M1488" s="159"/>
      <c r="T1488" s="160"/>
      <c r="AT1488" s="155" t="s">
        <v>252</v>
      </c>
      <c r="AU1488" s="155" t="s">
        <v>87</v>
      </c>
      <c r="AV1488" s="12" t="s">
        <v>87</v>
      </c>
      <c r="AW1488" s="12" t="s">
        <v>32</v>
      </c>
      <c r="AX1488" s="12" t="s">
        <v>77</v>
      </c>
      <c r="AY1488" s="155" t="s">
        <v>175</v>
      </c>
    </row>
    <row r="1489" spans="2:51" s="12" customFormat="1">
      <c r="B1489" s="154"/>
      <c r="D1489" s="145" t="s">
        <v>252</v>
      </c>
      <c r="E1489" s="155" t="s">
        <v>1</v>
      </c>
      <c r="F1489" s="156" t="s">
        <v>2394</v>
      </c>
      <c r="H1489" s="157">
        <v>17.463000000000001</v>
      </c>
      <c r="I1489" s="158"/>
      <c r="L1489" s="154"/>
      <c r="M1489" s="159"/>
      <c r="T1489" s="160"/>
      <c r="AT1489" s="155" t="s">
        <v>252</v>
      </c>
      <c r="AU1489" s="155" t="s">
        <v>87</v>
      </c>
      <c r="AV1489" s="12" t="s">
        <v>87</v>
      </c>
      <c r="AW1489" s="12" t="s">
        <v>32</v>
      </c>
      <c r="AX1489" s="12" t="s">
        <v>77</v>
      </c>
      <c r="AY1489" s="155" t="s">
        <v>175</v>
      </c>
    </row>
    <row r="1490" spans="2:51" s="12" customFormat="1">
      <c r="B1490" s="154"/>
      <c r="D1490" s="145" t="s">
        <v>252</v>
      </c>
      <c r="E1490" s="155" t="s">
        <v>1</v>
      </c>
      <c r="F1490" s="156" t="s">
        <v>988</v>
      </c>
      <c r="H1490" s="157">
        <v>-1.68</v>
      </c>
      <c r="I1490" s="158"/>
      <c r="L1490" s="154"/>
      <c r="M1490" s="159"/>
      <c r="T1490" s="160"/>
      <c r="AT1490" s="155" t="s">
        <v>252</v>
      </c>
      <c r="AU1490" s="155" t="s">
        <v>87</v>
      </c>
      <c r="AV1490" s="12" t="s">
        <v>87</v>
      </c>
      <c r="AW1490" s="12" t="s">
        <v>32</v>
      </c>
      <c r="AX1490" s="12" t="s">
        <v>77</v>
      </c>
      <c r="AY1490" s="155" t="s">
        <v>175</v>
      </c>
    </row>
    <row r="1491" spans="2:51" s="12" customFormat="1">
      <c r="B1491" s="154"/>
      <c r="D1491" s="145" t="s">
        <v>252</v>
      </c>
      <c r="E1491" s="155" t="s">
        <v>1</v>
      </c>
      <c r="F1491" s="156" t="s">
        <v>2395</v>
      </c>
      <c r="H1491" s="157">
        <v>4.165</v>
      </c>
      <c r="I1491" s="158"/>
      <c r="L1491" s="154"/>
      <c r="M1491" s="159"/>
      <c r="T1491" s="160"/>
      <c r="AT1491" s="155" t="s">
        <v>252</v>
      </c>
      <c r="AU1491" s="155" t="s">
        <v>87</v>
      </c>
      <c r="AV1491" s="12" t="s">
        <v>87</v>
      </c>
      <c r="AW1491" s="12" t="s">
        <v>32</v>
      </c>
      <c r="AX1491" s="12" t="s">
        <v>77</v>
      </c>
      <c r="AY1491" s="155" t="s">
        <v>175</v>
      </c>
    </row>
    <row r="1492" spans="2:51" s="12" customFormat="1">
      <c r="B1492" s="154"/>
      <c r="D1492" s="145" t="s">
        <v>252</v>
      </c>
      <c r="E1492" s="155" t="s">
        <v>1</v>
      </c>
      <c r="F1492" s="156" t="s">
        <v>2396</v>
      </c>
      <c r="H1492" s="157">
        <v>10.175000000000001</v>
      </c>
      <c r="I1492" s="158"/>
      <c r="L1492" s="154"/>
      <c r="M1492" s="159"/>
      <c r="T1492" s="160"/>
      <c r="AT1492" s="155" t="s">
        <v>252</v>
      </c>
      <c r="AU1492" s="155" t="s">
        <v>87</v>
      </c>
      <c r="AV1492" s="12" t="s">
        <v>87</v>
      </c>
      <c r="AW1492" s="12" t="s">
        <v>32</v>
      </c>
      <c r="AX1492" s="12" t="s">
        <v>77</v>
      </c>
      <c r="AY1492" s="155" t="s">
        <v>175</v>
      </c>
    </row>
    <row r="1493" spans="2:51" s="12" customFormat="1">
      <c r="B1493" s="154"/>
      <c r="D1493" s="145" t="s">
        <v>252</v>
      </c>
      <c r="E1493" s="155" t="s">
        <v>1</v>
      </c>
      <c r="F1493" s="156" t="s">
        <v>2397</v>
      </c>
      <c r="H1493" s="157">
        <v>3.15</v>
      </c>
      <c r="I1493" s="158"/>
      <c r="L1493" s="154"/>
      <c r="M1493" s="159"/>
      <c r="T1493" s="160"/>
      <c r="AT1493" s="155" t="s">
        <v>252</v>
      </c>
      <c r="AU1493" s="155" t="s">
        <v>87</v>
      </c>
      <c r="AV1493" s="12" t="s">
        <v>87</v>
      </c>
      <c r="AW1493" s="12" t="s">
        <v>32</v>
      </c>
      <c r="AX1493" s="12" t="s">
        <v>77</v>
      </c>
      <c r="AY1493" s="155" t="s">
        <v>175</v>
      </c>
    </row>
    <row r="1494" spans="2:51" s="12" customFormat="1">
      <c r="B1494" s="154"/>
      <c r="D1494" s="145" t="s">
        <v>252</v>
      </c>
      <c r="E1494" s="155" t="s">
        <v>1</v>
      </c>
      <c r="F1494" s="156" t="s">
        <v>2398</v>
      </c>
      <c r="H1494" s="157">
        <v>89.472999999999999</v>
      </c>
      <c r="I1494" s="158"/>
      <c r="L1494" s="154"/>
      <c r="M1494" s="159"/>
      <c r="T1494" s="160"/>
      <c r="AT1494" s="155" t="s">
        <v>252</v>
      </c>
      <c r="AU1494" s="155" t="s">
        <v>87</v>
      </c>
      <c r="AV1494" s="12" t="s">
        <v>87</v>
      </c>
      <c r="AW1494" s="12" t="s">
        <v>32</v>
      </c>
      <c r="AX1494" s="12" t="s">
        <v>77</v>
      </c>
      <c r="AY1494" s="155" t="s">
        <v>175</v>
      </c>
    </row>
    <row r="1495" spans="2:51" s="12" customFormat="1">
      <c r="B1495" s="154"/>
      <c r="D1495" s="145" t="s">
        <v>252</v>
      </c>
      <c r="E1495" s="155" t="s">
        <v>1</v>
      </c>
      <c r="F1495" s="156" t="s">
        <v>2388</v>
      </c>
      <c r="H1495" s="157">
        <v>-48.94</v>
      </c>
      <c r="I1495" s="158"/>
      <c r="L1495" s="154"/>
      <c r="M1495" s="159"/>
      <c r="T1495" s="160"/>
      <c r="AT1495" s="155" t="s">
        <v>252</v>
      </c>
      <c r="AU1495" s="155" t="s">
        <v>87</v>
      </c>
      <c r="AV1495" s="12" t="s">
        <v>87</v>
      </c>
      <c r="AW1495" s="12" t="s">
        <v>32</v>
      </c>
      <c r="AX1495" s="12" t="s">
        <v>77</v>
      </c>
      <c r="AY1495" s="155" t="s">
        <v>175</v>
      </c>
    </row>
    <row r="1496" spans="2:51" s="12" customFormat="1">
      <c r="B1496" s="154"/>
      <c r="D1496" s="145" t="s">
        <v>252</v>
      </c>
      <c r="E1496" s="155" t="s">
        <v>1</v>
      </c>
      <c r="F1496" s="156" t="s">
        <v>961</v>
      </c>
      <c r="H1496" s="157">
        <v>8.625</v>
      </c>
      <c r="I1496" s="158"/>
      <c r="L1496" s="154"/>
      <c r="M1496" s="159"/>
      <c r="T1496" s="160"/>
      <c r="AT1496" s="155" t="s">
        <v>252</v>
      </c>
      <c r="AU1496" s="155" t="s">
        <v>87</v>
      </c>
      <c r="AV1496" s="12" t="s">
        <v>87</v>
      </c>
      <c r="AW1496" s="12" t="s">
        <v>32</v>
      </c>
      <c r="AX1496" s="12" t="s">
        <v>77</v>
      </c>
      <c r="AY1496" s="155" t="s">
        <v>175</v>
      </c>
    </row>
    <row r="1497" spans="2:51" s="12" customFormat="1">
      <c r="B1497" s="154"/>
      <c r="D1497" s="145" t="s">
        <v>252</v>
      </c>
      <c r="E1497" s="155" t="s">
        <v>1</v>
      </c>
      <c r="F1497" s="156" t="s">
        <v>2399</v>
      </c>
      <c r="H1497" s="157">
        <v>2.415</v>
      </c>
      <c r="I1497" s="158"/>
      <c r="L1497" s="154"/>
      <c r="M1497" s="159"/>
      <c r="T1497" s="160"/>
      <c r="AT1497" s="155" t="s">
        <v>252</v>
      </c>
      <c r="AU1497" s="155" t="s">
        <v>87</v>
      </c>
      <c r="AV1497" s="12" t="s">
        <v>87</v>
      </c>
      <c r="AW1497" s="12" t="s">
        <v>32</v>
      </c>
      <c r="AX1497" s="12" t="s">
        <v>77</v>
      </c>
      <c r="AY1497" s="155" t="s">
        <v>175</v>
      </c>
    </row>
    <row r="1498" spans="2:51" s="12" customFormat="1">
      <c r="B1498" s="154"/>
      <c r="D1498" s="145" t="s">
        <v>252</v>
      </c>
      <c r="E1498" s="155" t="s">
        <v>1</v>
      </c>
      <c r="F1498" s="156" t="s">
        <v>2400</v>
      </c>
      <c r="H1498" s="157">
        <v>6.05</v>
      </c>
      <c r="I1498" s="158"/>
      <c r="L1498" s="154"/>
      <c r="M1498" s="159"/>
      <c r="T1498" s="160"/>
      <c r="AT1498" s="155" t="s">
        <v>252</v>
      </c>
      <c r="AU1498" s="155" t="s">
        <v>87</v>
      </c>
      <c r="AV1498" s="12" t="s">
        <v>87</v>
      </c>
      <c r="AW1498" s="12" t="s">
        <v>32</v>
      </c>
      <c r="AX1498" s="12" t="s">
        <v>77</v>
      </c>
      <c r="AY1498" s="155" t="s">
        <v>175</v>
      </c>
    </row>
    <row r="1499" spans="2:51" s="12" customFormat="1">
      <c r="B1499" s="154"/>
      <c r="D1499" s="145" t="s">
        <v>252</v>
      </c>
      <c r="E1499" s="155" t="s">
        <v>1</v>
      </c>
      <c r="F1499" s="156" t="s">
        <v>953</v>
      </c>
      <c r="H1499" s="157">
        <v>-1.89</v>
      </c>
      <c r="I1499" s="158"/>
      <c r="L1499" s="154"/>
      <c r="M1499" s="159"/>
      <c r="T1499" s="160"/>
      <c r="AT1499" s="155" t="s">
        <v>252</v>
      </c>
      <c r="AU1499" s="155" t="s">
        <v>87</v>
      </c>
      <c r="AV1499" s="12" t="s">
        <v>87</v>
      </c>
      <c r="AW1499" s="12" t="s">
        <v>32</v>
      </c>
      <c r="AX1499" s="12" t="s">
        <v>77</v>
      </c>
      <c r="AY1499" s="155" t="s">
        <v>175</v>
      </c>
    </row>
    <row r="1500" spans="2:51" s="12" customFormat="1">
      <c r="B1500" s="154"/>
      <c r="D1500" s="145" t="s">
        <v>252</v>
      </c>
      <c r="E1500" s="155" t="s">
        <v>1</v>
      </c>
      <c r="F1500" s="156" t="s">
        <v>2401</v>
      </c>
      <c r="H1500" s="157">
        <v>10.592000000000001</v>
      </c>
      <c r="I1500" s="158"/>
      <c r="L1500" s="154"/>
      <c r="M1500" s="159"/>
      <c r="T1500" s="160"/>
      <c r="AT1500" s="155" t="s">
        <v>252</v>
      </c>
      <c r="AU1500" s="155" t="s">
        <v>87</v>
      </c>
      <c r="AV1500" s="12" t="s">
        <v>87</v>
      </c>
      <c r="AW1500" s="12" t="s">
        <v>32</v>
      </c>
      <c r="AX1500" s="12" t="s">
        <v>77</v>
      </c>
      <c r="AY1500" s="155" t="s">
        <v>175</v>
      </c>
    </row>
    <row r="1501" spans="2:51" s="12" customFormat="1">
      <c r="B1501" s="154"/>
      <c r="D1501" s="145" t="s">
        <v>252</v>
      </c>
      <c r="E1501" s="155" t="s">
        <v>1</v>
      </c>
      <c r="F1501" s="156" t="s">
        <v>984</v>
      </c>
      <c r="H1501" s="157">
        <v>-2.1</v>
      </c>
      <c r="I1501" s="158"/>
      <c r="L1501" s="154"/>
      <c r="M1501" s="159"/>
      <c r="T1501" s="160"/>
      <c r="AT1501" s="155" t="s">
        <v>252</v>
      </c>
      <c r="AU1501" s="155" t="s">
        <v>87</v>
      </c>
      <c r="AV1501" s="12" t="s">
        <v>87</v>
      </c>
      <c r="AW1501" s="12" t="s">
        <v>32</v>
      </c>
      <c r="AX1501" s="12" t="s">
        <v>77</v>
      </c>
      <c r="AY1501" s="155" t="s">
        <v>175</v>
      </c>
    </row>
    <row r="1502" spans="2:51" s="12" customFormat="1">
      <c r="B1502" s="154"/>
      <c r="D1502" s="145" t="s">
        <v>252</v>
      </c>
      <c r="E1502" s="155" t="s">
        <v>1</v>
      </c>
      <c r="F1502" s="156" t="s">
        <v>985</v>
      </c>
      <c r="H1502" s="157">
        <v>0.78</v>
      </c>
      <c r="I1502" s="158"/>
      <c r="L1502" s="154"/>
      <c r="M1502" s="159"/>
      <c r="T1502" s="160"/>
      <c r="AT1502" s="155" t="s">
        <v>252</v>
      </c>
      <c r="AU1502" s="155" t="s">
        <v>87</v>
      </c>
      <c r="AV1502" s="12" t="s">
        <v>87</v>
      </c>
      <c r="AW1502" s="12" t="s">
        <v>32</v>
      </c>
      <c r="AX1502" s="12" t="s">
        <v>77</v>
      </c>
      <c r="AY1502" s="155" t="s">
        <v>175</v>
      </c>
    </row>
    <row r="1503" spans="2:51" s="12" customFormat="1">
      <c r="B1503" s="154"/>
      <c r="D1503" s="145" t="s">
        <v>252</v>
      </c>
      <c r="E1503" s="155" t="s">
        <v>1</v>
      </c>
      <c r="F1503" s="156" t="s">
        <v>2402</v>
      </c>
      <c r="H1503" s="157">
        <v>6.9509999999999996</v>
      </c>
      <c r="I1503" s="158"/>
      <c r="L1503" s="154"/>
      <c r="M1503" s="159"/>
      <c r="T1503" s="160"/>
      <c r="AT1503" s="155" t="s">
        <v>252</v>
      </c>
      <c r="AU1503" s="155" t="s">
        <v>87</v>
      </c>
      <c r="AV1503" s="12" t="s">
        <v>87</v>
      </c>
      <c r="AW1503" s="12" t="s">
        <v>32</v>
      </c>
      <c r="AX1503" s="12" t="s">
        <v>77</v>
      </c>
      <c r="AY1503" s="155" t="s">
        <v>175</v>
      </c>
    </row>
    <row r="1504" spans="2:51" s="12" customFormat="1">
      <c r="B1504" s="154"/>
      <c r="D1504" s="145" t="s">
        <v>252</v>
      </c>
      <c r="E1504" s="155" t="s">
        <v>1</v>
      </c>
      <c r="F1504" s="156" t="s">
        <v>984</v>
      </c>
      <c r="H1504" s="157">
        <v>-2.1</v>
      </c>
      <c r="I1504" s="158"/>
      <c r="L1504" s="154"/>
      <c r="M1504" s="159"/>
      <c r="T1504" s="160"/>
      <c r="AT1504" s="155" t="s">
        <v>252</v>
      </c>
      <c r="AU1504" s="155" t="s">
        <v>87</v>
      </c>
      <c r="AV1504" s="12" t="s">
        <v>87</v>
      </c>
      <c r="AW1504" s="12" t="s">
        <v>32</v>
      </c>
      <c r="AX1504" s="12" t="s">
        <v>77</v>
      </c>
      <c r="AY1504" s="155" t="s">
        <v>175</v>
      </c>
    </row>
    <row r="1505" spans="2:51" s="12" customFormat="1">
      <c r="B1505" s="154"/>
      <c r="D1505" s="145" t="s">
        <v>252</v>
      </c>
      <c r="E1505" s="155" t="s">
        <v>1</v>
      </c>
      <c r="F1505" s="156" t="s">
        <v>985</v>
      </c>
      <c r="H1505" s="157">
        <v>0.78</v>
      </c>
      <c r="I1505" s="158"/>
      <c r="L1505" s="154"/>
      <c r="M1505" s="159"/>
      <c r="T1505" s="160"/>
      <c r="AT1505" s="155" t="s">
        <v>252</v>
      </c>
      <c r="AU1505" s="155" t="s">
        <v>87</v>
      </c>
      <c r="AV1505" s="12" t="s">
        <v>87</v>
      </c>
      <c r="AW1505" s="12" t="s">
        <v>32</v>
      </c>
      <c r="AX1505" s="12" t="s">
        <v>77</v>
      </c>
      <c r="AY1505" s="155" t="s">
        <v>175</v>
      </c>
    </row>
    <row r="1506" spans="2:51" s="12" customFormat="1">
      <c r="B1506" s="154"/>
      <c r="D1506" s="145" t="s">
        <v>252</v>
      </c>
      <c r="E1506" s="155" t="s">
        <v>1</v>
      </c>
      <c r="F1506" s="156" t="s">
        <v>2403</v>
      </c>
      <c r="H1506" s="157">
        <v>5.0999999999999996</v>
      </c>
      <c r="I1506" s="158"/>
      <c r="L1506" s="154"/>
      <c r="M1506" s="159"/>
      <c r="T1506" s="160"/>
      <c r="AT1506" s="155" t="s">
        <v>252</v>
      </c>
      <c r="AU1506" s="155" t="s">
        <v>87</v>
      </c>
      <c r="AV1506" s="12" t="s">
        <v>87</v>
      </c>
      <c r="AW1506" s="12" t="s">
        <v>32</v>
      </c>
      <c r="AX1506" s="12" t="s">
        <v>77</v>
      </c>
      <c r="AY1506" s="155" t="s">
        <v>175</v>
      </c>
    </row>
    <row r="1507" spans="2:51" s="12" customFormat="1">
      <c r="B1507" s="154"/>
      <c r="D1507" s="145" t="s">
        <v>252</v>
      </c>
      <c r="E1507" s="155" t="s">
        <v>1</v>
      </c>
      <c r="F1507" s="156" t="s">
        <v>2404</v>
      </c>
      <c r="H1507" s="157">
        <v>8.1839999999999993</v>
      </c>
      <c r="I1507" s="158"/>
      <c r="L1507" s="154"/>
      <c r="M1507" s="159"/>
      <c r="T1507" s="160"/>
      <c r="AT1507" s="155" t="s">
        <v>252</v>
      </c>
      <c r="AU1507" s="155" t="s">
        <v>87</v>
      </c>
      <c r="AV1507" s="12" t="s">
        <v>87</v>
      </c>
      <c r="AW1507" s="12" t="s">
        <v>32</v>
      </c>
      <c r="AX1507" s="12" t="s">
        <v>77</v>
      </c>
      <c r="AY1507" s="155" t="s">
        <v>175</v>
      </c>
    </row>
    <row r="1508" spans="2:51" s="12" customFormat="1">
      <c r="B1508" s="154"/>
      <c r="D1508" s="145" t="s">
        <v>252</v>
      </c>
      <c r="E1508" s="155" t="s">
        <v>1</v>
      </c>
      <c r="F1508" s="156" t="s">
        <v>2405</v>
      </c>
      <c r="H1508" s="157">
        <v>-2.8050000000000002</v>
      </c>
      <c r="I1508" s="158"/>
      <c r="L1508" s="154"/>
      <c r="M1508" s="159"/>
      <c r="T1508" s="160"/>
      <c r="AT1508" s="155" t="s">
        <v>252</v>
      </c>
      <c r="AU1508" s="155" t="s">
        <v>87</v>
      </c>
      <c r="AV1508" s="12" t="s">
        <v>87</v>
      </c>
      <c r="AW1508" s="12" t="s">
        <v>32</v>
      </c>
      <c r="AX1508" s="12" t="s">
        <v>77</v>
      </c>
      <c r="AY1508" s="155" t="s">
        <v>175</v>
      </c>
    </row>
    <row r="1509" spans="2:51" s="12" customFormat="1">
      <c r="B1509" s="154"/>
      <c r="D1509" s="145" t="s">
        <v>252</v>
      </c>
      <c r="E1509" s="155" t="s">
        <v>1</v>
      </c>
      <c r="F1509" s="156" t="s">
        <v>991</v>
      </c>
      <c r="H1509" s="157">
        <v>0.93</v>
      </c>
      <c r="I1509" s="158"/>
      <c r="L1509" s="154"/>
      <c r="M1509" s="159"/>
      <c r="T1509" s="160"/>
      <c r="AT1509" s="155" t="s">
        <v>252</v>
      </c>
      <c r="AU1509" s="155" t="s">
        <v>87</v>
      </c>
      <c r="AV1509" s="12" t="s">
        <v>87</v>
      </c>
      <c r="AW1509" s="12" t="s">
        <v>32</v>
      </c>
      <c r="AX1509" s="12" t="s">
        <v>77</v>
      </c>
      <c r="AY1509" s="155" t="s">
        <v>175</v>
      </c>
    </row>
    <row r="1510" spans="2:51" s="12" customFormat="1">
      <c r="B1510" s="154"/>
      <c r="D1510" s="145" t="s">
        <v>252</v>
      </c>
      <c r="E1510" s="155" t="s">
        <v>1</v>
      </c>
      <c r="F1510" s="156" t="s">
        <v>995</v>
      </c>
      <c r="H1510" s="157">
        <v>42.94</v>
      </c>
      <c r="I1510" s="158"/>
      <c r="L1510" s="154"/>
      <c r="M1510" s="159"/>
      <c r="T1510" s="160"/>
      <c r="AT1510" s="155" t="s">
        <v>252</v>
      </c>
      <c r="AU1510" s="155" t="s">
        <v>87</v>
      </c>
      <c r="AV1510" s="12" t="s">
        <v>87</v>
      </c>
      <c r="AW1510" s="12" t="s">
        <v>32</v>
      </c>
      <c r="AX1510" s="12" t="s">
        <v>77</v>
      </c>
      <c r="AY1510" s="155" t="s">
        <v>175</v>
      </c>
    </row>
    <row r="1511" spans="2:51" s="15" customFormat="1">
      <c r="B1511" s="176"/>
      <c r="D1511" s="145" t="s">
        <v>252</v>
      </c>
      <c r="E1511" s="177" t="s">
        <v>1</v>
      </c>
      <c r="F1511" s="178" t="s">
        <v>339</v>
      </c>
      <c r="H1511" s="179">
        <v>448.05300000000005</v>
      </c>
      <c r="I1511" s="180"/>
      <c r="L1511" s="176"/>
      <c r="M1511" s="181"/>
      <c r="T1511" s="182"/>
      <c r="AT1511" s="177" t="s">
        <v>252</v>
      </c>
      <c r="AU1511" s="177" t="s">
        <v>87</v>
      </c>
      <c r="AV1511" s="15" t="s">
        <v>187</v>
      </c>
      <c r="AW1511" s="15" t="s">
        <v>32</v>
      </c>
      <c r="AX1511" s="15" t="s">
        <v>77</v>
      </c>
      <c r="AY1511" s="177" t="s">
        <v>175</v>
      </c>
    </row>
    <row r="1512" spans="2:51" s="14" customFormat="1">
      <c r="B1512" s="170"/>
      <c r="D1512" s="145" t="s">
        <v>252</v>
      </c>
      <c r="E1512" s="171" t="s">
        <v>1</v>
      </c>
      <c r="F1512" s="172" t="s">
        <v>566</v>
      </c>
      <c r="H1512" s="171" t="s">
        <v>1</v>
      </c>
      <c r="I1512" s="173"/>
      <c r="L1512" s="170"/>
      <c r="M1512" s="174"/>
      <c r="T1512" s="175"/>
      <c r="AT1512" s="171" t="s">
        <v>252</v>
      </c>
      <c r="AU1512" s="171" t="s">
        <v>87</v>
      </c>
      <c r="AV1512" s="14" t="s">
        <v>85</v>
      </c>
      <c r="AW1512" s="14" t="s">
        <v>32</v>
      </c>
      <c r="AX1512" s="14" t="s">
        <v>77</v>
      </c>
      <c r="AY1512" s="171" t="s">
        <v>175</v>
      </c>
    </row>
    <row r="1513" spans="2:51" s="12" customFormat="1">
      <c r="B1513" s="154"/>
      <c r="D1513" s="145" t="s">
        <v>252</v>
      </c>
      <c r="E1513" s="155" t="s">
        <v>1</v>
      </c>
      <c r="F1513" s="156" t="s">
        <v>2406</v>
      </c>
      <c r="H1513" s="157">
        <v>78.337000000000003</v>
      </c>
      <c r="I1513" s="158"/>
      <c r="L1513" s="154"/>
      <c r="M1513" s="159"/>
      <c r="T1513" s="160"/>
      <c r="AT1513" s="155" t="s">
        <v>252</v>
      </c>
      <c r="AU1513" s="155" t="s">
        <v>87</v>
      </c>
      <c r="AV1513" s="12" t="s">
        <v>87</v>
      </c>
      <c r="AW1513" s="12" t="s">
        <v>32</v>
      </c>
      <c r="AX1513" s="12" t="s">
        <v>77</v>
      </c>
      <c r="AY1513" s="155" t="s">
        <v>175</v>
      </c>
    </row>
    <row r="1514" spans="2:51" s="12" customFormat="1">
      <c r="B1514" s="154"/>
      <c r="D1514" s="145" t="s">
        <v>252</v>
      </c>
      <c r="E1514" s="155" t="s">
        <v>1</v>
      </c>
      <c r="F1514" s="156" t="s">
        <v>2407</v>
      </c>
      <c r="H1514" s="157">
        <v>-24.96</v>
      </c>
      <c r="I1514" s="158"/>
      <c r="L1514" s="154"/>
      <c r="M1514" s="159"/>
      <c r="T1514" s="160"/>
      <c r="AT1514" s="155" t="s">
        <v>252</v>
      </c>
      <c r="AU1514" s="155" t="s">
        <v>87</v>
      </c>
      <c r="AV1514" s="12" t="s">
        <v>87</v>
      </c>
      <c r="AW1514" s="12" t="s">
        <v>32</v>
      </c>
      <c r="AX1514" s="12" t="s">
        <v>77</v>
      </c>
      <c r="AY1514" s="155" t="s">
        <v>175</v>
      </c>
    </row>
    <row r="1515" spans="2:51" s="12" customFormat="1">
      <c r="B1515" s="154"/>
      <c r="D1515" s="145" t="s">
        <v>252</v>
      </c>
      <c r="E1515" s="155" t="s">
        <v>1</v>
      </c>
      <c r="F1515" s="156" t="s">
        <v>998</v>
      </c>
      <c r="H1515" s="157">
        <v>2.16</v>
      </c>
      <c r="I1515" s="158"/>
      <c r="L1515" s="154"/>
      <c r="M1515" s="159"/>
      <c r="T1515" s="160"/>
      <c r="AT1515" s="155" t="s">
        <v>252</v>
      </c>
      <c r="AU1515" s="155" t="s">
        <v>87</v>
      </c>
      <c r="AV1515" s="12" t="s">
        <v>87</v>
      </c>
      <c r="AW1515" s="12" t="s">
        <v>32</v>
      </c>
      <c r="AX1515" s="12" t="s">
        <v>77</v>
      </c>
      <c r="AY1515" s="155" t="s">
        <v>175</v>
      </c>
    </row>
    <row r="1516" spans="2:51" s="12" customFormat="1">
      <c r="B1516" s="154"/>
      <c r="D1516" s="145" t="s">
        <v>252</v>
      </c>
      <c r="E1516" s="155" t="s">
        <v>1</v>
      </c>
      <c r="F1516" s="156" t="s">
        <v>2408</v>
      </c>
      <c r="H1516" s="157">
        <v>12.65</v>
      </c>
      <c r="I1516" s="158"/>
      <c r="L1516" s="154"/>
      <c r="M1516" s="159"/>
      <c r="T1516" s="160"/>
      <c r="AT1516" s="155" t="s">
        <v>252</v>
      </c>
      <c r="AU1516" s="155" t="s">
        <v>87</v>
      </c>
      <c r="AV1516" s="12" t="s">
        <v>87</v>
      </c>
      <c r="AW1516" s="12" t="s">
        <v>32</v>
      </c>
      <c r="AX1516" s="12" t="s">
        <v>77</v>
      </c>
      <c r="AY1516" s="155" t="s">
        <v>175</v>
      </c>
    </row>
    <row r="1517" spans="2:51" s="12" customFormat="1">
      <c r="B1517" s="154"/>
      <c r="D1517" s="145" t="s">
        <v>252</v>
      </c>
      <c r="E1517" s="155" t="s">
        <v>1</v>
      </c>
      <c r="F1517" s="156" t="s">
        <v>2381</v>
      </c>
      <c r="H1517" s="157">
        <v>-1</v>
      </c>
      <c r="I1517" s="158"/>
      <c r="L1517" s="154"/>
      <c r="M1517" s="159"/>
      <c r="T1517" s="160"/>
      <c r="AT1517" s="155" t="s">
        <v>252</v>
      </c>
      <c r="AU1517" s="155" t="s">
        <v>87</v>
      </c>
      <c r="AV1517" s="12" t="s">
        <v>87</v>
      </c>
      <c r="AW1517" s="12" t="s">
        <v>32</v>
      </c>
      <c r="AX1517" s="12" t="s">
        <v>77</v>
      </c>
      <c r="AY1517" s="155" t="s">
        <v>175</v>
      </c>
    </row>
    <row r="1518" spans="2:51" s="12" customFormat="1">
      <c r="B1518" s="154"/>
      <c r="D1518" s="145" t="s">
        <v>252</v>
      </c>
      <c r="E1518" s="155" t="s">
        <v>1</v>
      </c>
      <c r="F1518" s="156" t="s">
        <v>948</v>
      </c>
      <c r="H1518" s="157">
        <v>0.45</v>
      </c>
      <c r="I1518" s="158"/>
      <c r="L1518" s="154"/>
      <c r="M1518" s="159"/>
      <c r="T1518" s="160"/>
      <c r="AT1518" s="155" t="s">
        <v>252</v>
      </c>
      <c r="AU1518" s="155" t="s">
        <v>87</v>
      </c>
      <c r="AV1518" s="12" t="s">
        <v>87</v>
      </c>
      <c r="AW1518" s="12" t="s">
        <v>32</v>
      </c>
      <c r="AX1518" s="12" t="s">
        <v>77</v>
      </c>
      <c r="AY1518" s="155" t="s">
        <v>175</v>
      </c>
    </row>
    <row r="1519" spans="2:51" s="12" customFormat="1">
      <c r="B1519" s="154"/>
      <c r="D1519" s="145" t="s">
        <v>252</v>
      </c>
      <c r="E1519" s="155" t="s">
        <v>1</v>
      </c>
      <c r="F1519" s="156" t="s">
        <v>2409</v>
      </c>
      <c r="H1519" s="157">
        <v>83.39</v>
      </c>
      <c r="I1519" s="158"/>
      <c r="L1519" s="154"/>
      <c r="M1519" s="159"/>
      <c r="T1519" s="160"/>
      <c r="AT1519" s="155" t="s">
        <v>252</v>
      </c>
      <c r="AU1519" s="155" t="s">
        <v>87</v>
      </c>
      <c r="AV1519" s="12" t="s">
        <v>87</v>
      </c>
      <c r="AW1519" s="12" t="s">
        <v>32</v>
      </c>
      <c r="AX1519" s="12" t="s">
        <v>77</v>
      </c>
      <c r="AY1519" s="155" t="s">
        <v>175</v>
      </c>
    </row>
    <row r="1520" spans="2:51" s="12" customFormat="1">
      <c r="B1520" s="154"/>
      <c r="D1520" s="145" t="s">
        <v>252</v>
      </c>
      <c r="E1520" s="155" t="s">
        <v>1</v>
      </c>
      <c r="F1520" s="156" t="s">
        <v>2410</v>
      </c>
      <c r="H1520" s="157">
        <v>-19.170000000000002</v>
      </c>
      <c r="I1520" s="158"/>
      <c r="L1520" s="154"/>
      <c r="M1520" s="159"/>
      <c r="T1520" s="160"/>
      <c r="AT1520" s="155" t="s">
        <v>252</v>
      </c>
      <c r="AU1520" s="155" t="s">
        <v>87</v>
      </c>
      <c r="AV1520" s="12" t="s">
        <v>87</v>
      </c>
      <c r="AW1520" s="12" t="s">
        <v>32</v>
      </c>
      <c r="AX1520" s="12" t="s">
        <v>77</v>
      </c>
      <c r="AY1520" s="155" t="s">
        <v>175</v>
      </c>
    </row>
    <row r="1521" spans="2:51" s="12" customFormat="1">
      <c r="B1521" s="154"/>
      <c r="D1521" s="145" t="s">
        <v>252</v>
      </c>
      <c r="E1521" s="155" t="s">
        <v>1</v>
      </c>
      <c r="F1521" s="156" t="s">
        <v>1003</v>
      </c>
      <c r="H1521" s="157">
        <v>3.24</v>
      </c>
      <c r="I1521" s="158"/>
      <c r="L1521" s="154"/>
      <c r="M1521" s="159"/>
      <c r="T1521" s="160"/>
      <c r="AT1521" s="155" t="s">
        <v>252</v>
      </c>
      <c r="AU1521" s="155" t="s">
        <v>87</v>
      </c>
      <c r="AV1521" s="12" t="s">
        <v>87</v>
      </c>
      <c r="AW1521" s="12" t="s">
        <v>32</v>
      </c>
      <c r="AX1521" s="12" t="s">
        <v>77</v>
      </c>
      <c r="AY1521" s="155" t="s">
        <v>175</v>
      </c>
    </row>
    <row r="1522" spans="2:51" s="12" customFormat="1">
      <c r="B1522" s="154"/>
      <c r="D1522" s="145" t="s">
        <v>252</v>
      </c>
      <c r="E1522" s="155" t="s">
        <v>1</v>
      </c>
      <c r="F1522" s="156" t="s">
        <v>2411</v>
      </c>
      <c r="H1522" s="157">
        <v>19.524999999999999</v>
      </c>
      <c r="I1522" s="158"/>
      <c r="L1522" s="154"/>
      <c r="M1522" s="159"/>
      <c r="T1522" s="160"/>
      <c r="AT1522" s="155" t="s">
        <v>252</v>
      </c>
      <c r="AU1522" s="155" t="s">
        <v>87</v>
      </c>
      <c r="AV1522" s="12" t="s">
        <v>87</v>
      </c>
      <c r="AW1522" s="12" t="s">
        <v>32</v>
      </c>
      <c r="AX1522" s="12" t="s">
        <v>77</v>
      </c>
      <c r="AY1522" s="155" t="s">
        <v>175</v>
      </c>
    </row>
    <row r="1523" spans="2:51" s="12" customFormat="1">
      <c r="B1523" s="154"/>
      <c r="D1523" s="145" t="s">
        <v>252</v>
      </c>
      <c r="E1523" s="155" t="s">
        <v>1</v>
      </c>
      <c r="F1523" s="156" t="s">
        <v>2386</v>
      </c>
      <c r="H1523" s="157">
        <v>-3.15</v>
      </c>
      <c r="I1523" s="158"/>
      <c r="L1523" s="154"/>
      <c r="M1523" s="159"/>
      <c r="T1523" s="160"/>
      <c r="AT1523" s="155" t="s">
        <v>252</v>
      </c>
      <c r="AU1523" s="155" t="s">
        <v>87</v>
      </c>
      <c r="AV1523" s="12" t="s">
        <v>87</v>
      </c>
      <c r="AW1523" s="12" t="s">
        <v>32</v>
      </c>
      <c r="AX1523" s="12" t="s">
        <v>77</v>
      </c>
      <c r="AY1523" s="155" t="s">
        <v>175</v>
      </c>
    </row>
    <row r="1524" spans="2:51" s="12" customFormat="1">
      <c r="B1524" s="154"/>
      <c r="D1524" s="145" t="s">
        <v>252</v>
      </c>
      <c r="E1524" s="155" t="s">
        <v>1</v>
      </c>
      <c r="F1524" s="156" t="s">
        <v>2412</v>
      </c>
      <c r="H1524" s="157">
        <v>90.248000000000005</v>
      </c>
      <c r="I1524" s="158"/>
      <c r="L1524" s="154"/>
      <c r="M1524" s="159"/>
      <c r="T1524" s="160"/>
      <c r="AT1524" s="155" t="s">
        <v>252</v>
      </c>
      <c r="AU1524" s="155" t="s">
        <v>87</v>
      </c>
      <c r="AV1524" s="12" t="s">
        <v>87</v>
      </c>
      <c r="AW1524" s="12" t="s">
        <v>32</v>
      </c>
      <c r="AX1524" s="12" t="s">
        <v>77</v>
      </c>
      <c r="AY1524" s="155" t="s">
        <v>175</v>
      </c>
    </row>
    <row r="1525" spans="2:51" s="12" customFormat="1">
      <c r="B1525" s="154"/>
      <c r="D1525" s="145" t="s">
        <v>252</v>
      </c>
      <c r="E1525" s="155" t="s">
        <v>1</v>
      </c>
      <c r="F1525" s="156" t="s">
        <v>2413</v>
      </c>
      <c r="H1525" s="157">
        <v>-38.6</v>
      </c>
      <c r="I1525" s="158"/>
      <c r="L1525" s="154"/>
      <c r="M1525" s="159"/>
      <c r="T1525" s="160"/>
      <c r="AT1525" s="155" t="s">
        <v>252</v>
      </c>
      <c r="AU1525" s="155" t="s">
        <v>87</v>
      </c>
      <c r="AV1525" s="12" t="s">
        <v>87</v>
      </c>
      <c r="AW1525" s="12" t="s">
        <v>32</v>
      </c>
      <c r="AX1525" s="12" t="s">
        <v>77</v>
      </c>
      <c r="AY1525" s="155" t="s">
        <v>175</v>
      </c>
    </row>
    <row r="1526" spans="2:51" s="12" customFormat="1">
      <c r="B1526" s="154"/>
      <c r="D1526" s="145" t="s">
        <v>252</v>
      </c>
      <c r="E1526" s="155" t="s">
        <v>1</v>
      </c>
      <c r="F1526" s="156" t="s">
        <v>1007</v>
      </c>
      <c r="H1526" s="157">
        <v>7.74</v>
      </c>
      <c r="I1526" s="158"/>
      <c r="L1526" s="154"/>
      <c r="M1526" s="159"/>
      <c r="T1526" s="160"/>
      <c r="AT1526" s="155" t="s">
        <v>252</v>
      </c>
      <c r="AU1526" s="155" t="s">
        <v>87</v>
      </c>
      <c r="AV1526" s="12" t="s">
        <v>87</v>
      </c>
      <c r="AW1526" s="12" t="s">
        <v>32</v>
      </c>
      <c r="AX1526" s="12" t="s">
        <v>77</v>
      </c>
      <c r="AY1526" s="155" t="s">
        <v>175</v>
      </c>
    </row>
    <row r="1527" spans="2:51" s="12" customFormat="1">
      <c r="B1527" s="154"/>
      <c r="D1527" s="145" t="s">
        <v>252</v>
      </c>
      <c r="E1527" s="155" t="s">
        <v>1</v>
      </c>
      <c r="F1527" s="156" t="s">
        <v>2414</v>
      </c>
      <c r="H1527" s="157">
        <v>11.824999999999999</v>
      </c>
      <c r="I1527" s="158"/>
      <c r="L1527" s="154"/>
      <c r="M1527" s="159"/>
      <c r="T1527" s="160"/>
      <c r="AT1527" s="155" t="s">
        <v>252</v>
      </c>
      <c r="AU1527" s="155" t="s">
        <v>87</v>
      </c>
      <c r="AV1527" s="12" t="s">
        <v>87</v>
      </c>
      <c r="AW1527" s="12" t="s">
        <v>32</v>
      </c>
      <c r="AX1527" s="12" t="s">
        <v>77</v>
      </c>
      <c r="AY1527" s="155" t="s">
        <v>175</v>
      </c>
    </row>
    <row r="1528" spans="2:51" s="12" customFormat="1">
      <c r="B1528" s="154"/>
      <c r="D1528" s="145" t="s">
        <v>252</v>
      </c>
      <c r="E1528" s="155" t="s">
        <v>1</v>
      </c>
      <c r="F1528" s="156" t="s">
        <v>2415</v>
      </c>
      <c r="H1528" s="157">
        <v>4.6749999999999998</v>
      </c>
      <c r="I1528" s="158"/>
      <c r="L1528" s="154"/>
      <c r="M1528" s="159"/>
      <c r="T1528" s="160"/>
      <c r="AT1528" s="155" t="s">
        <v>252</v>
      </c>
      <c r="AU1528" s="155" t="s">
        <v>87</v>
      </c>
      <c r="AV1528" s="12" t="s">
        <v>87</v>
      </c>
      <c r="AW1528" s="12" t="s">
        <v>32</v>
      </c>
      <c r="AX1528" s="12" t="s">
        <v>77</v>
      </c>
      <c r="AY1528" s="155" t="s">
        <v>175</v>
      </c>
    </row>
    <row r="1529" spans="2:51" s="12" customFormat="1">
      <c r="B1529" s="154"/>
      <c r="D1529" s="145" t="s">
        <v>252</v>
      </c>
      <c r="E1529" s="155" t="s">
        <v>1</v>
      </c>
      <c r="F1529" s="156" t="s">
        <v>953</v>
      </c>
      <c r="H1529" s="157">
        <v>-1.89</v>
      </c>
      <c r="I1529" s="158"/>
      <c r="L1529" s="154"/>
      <c r="M1529" s="159"/>
      <c r="T1529" s="160"/>
      <c r="AT1529" s="155" t="s">
        <v>252</v>
      </c>
      <c r="AU1529" s="155" t="s">
        <v>87</v>
      </c>
      <c r="AV1529" s="12" t="s">
        <v>87</v>
      </c>
      <c r="AW1529" s="12" t="s">
        <v>32</v>
      </c>
      <c r="AX1529" s="12" t="s">
        <v>77</v>
      </c>
      <c r="AY1529" s="155" t="s">
        <v>175</v>
      </c>
    </row>
    <row r="1530" spans="2:51" s="12" customFormat="1">
      <c r="B1530" s="154"/>
      <c r="D1530" s="145" t="s">
        <v>252</v>
      </c>
      <c r="E1530" s="155" t="s">
        <v>1</v>
      </c>
      <c r="F1530" s="156" t="s">
        <v>2416</v>
      </c>
      <c r="H1530" s="157">
        <v>3.85</v>
      </c>
      <c r="I1530" s="158"/>
      <c r="L1530" s="154"/>
      <c r="M1530" s="159"/>
      <c r="T1530" s="160"/>
      <c r="AT1530" s="155" t="s">
        <v>252</v>
      </c>
      <c r="AU1530" s="155" t="s">
        <v>87</v>
      </c>
      <c r="AV1530" s="12" t="s">
        <v>87</v>
      </c>
      <c r="AW1530" s="12" t="s">
        <v>32</v>
      </c>
      <c r="AX1530" s="12" t="s">
        <v>77</v>
      </c>
      <c r="AY1530" s="155" t="s">
        <v>175</v>
      </c>
    </row>
    <row r="1531" spans="2:51" s="12" customFormat="1">
      <c r="B1531" s="154"/>
      <c r="D1531" s="145" t="s">
        <v>252</v>
      </c>
      <c r="E1531" s="155" t="s">
        <v>1</v>
      </c>
      <c r="F1531" s="156" t="s">
        <v>2417</v>
      </c>
      <c r="H1531" s="157">
        <v>15.615</v>
      </c>
      <c r="I1531" s="158"/>
      <c r="L1531" s="154"/>
      <c r="M1531" s="159"/>
      <c r="T1531" s="160"/>
      <c r="AT1531" s="155" t="s">
        <v>252</v>
      </c>
      <c r="AU1531" s="155" t="s">
        <v>87</v>
      </c>
      <c r="AV1531" s="12" t="s">
        <v>87</v>
      </c>
      <c r="AW1531" s="12" t="s">
        <v>32</v>
      </c>
      <c r="AX1531" s="12" t="s">
        <v>77</v>
      </c>
      <c r="AY1531" s="155" t="s">
        <v>175</v>
      </c>
    </row>
    <row r="1532" spans="2:51" s="12" customFormat="1">
      <c r="B1532" s="154"/>
      <c r="D1532" s="145" t="s">
        <v>252</v>
      </c>
      <c r="E1532" s="155" t="s">
        <v>1</v>
      </c>
      <c r="F1532" s="156" t="s">
        <v>2418</v>
      </c>
      <c r="H1532" s="157">
        <v>11.275</v>
      </c>
      <c r="I1532" s="158"/>
      <c r="L1532" s="154"/>
      <c r="M1532" s="159"/>
      <c r="T1532" s="160"/>
      <c r="AT1532" s="155" t="s">
        <v>252</v>
      </c>
      <c r="AU1532" s="155" t="s">
        <v>87</v>
      </c>
      <c r="AV1532" s="12" t="s">
        <v>87</v>
      </c>
      <c r="AW1532" s="12" t="s">
        <v>32</v>
      </c>
      <c r="AX1532" s="12" t="s">
        <v>77</v>
      </c>
      <c r="AY1532" s="155" t="s">
        <v>175</v>
      </c>
    </row>
    <row r="1533" spans="2:51" s="12" customFormat="1">
      <c r="B1533" s="154"/>
      <c r="D1533" s="145" t="s">
        <v>252</v>
      </c>
      <c r="E1533" s="155" t="s">
        <v>1</v>
      </c>
      <c r="F1533" s="156" t="s">
        <v>2392</v>
      </c>
      <c r="H1533" s="157">
        <v>-4.53</v>
      </c>
      <c r="I1533" s="158"/>
      <c r="L1533" s="154"/>
      <c r="M1533" s="159"/>
      <c r="T1533" s="160"/>
      <c r="AT1533" s="155" t="s">
        <v>252</v>
      </c>
      <c r="AU1533" s="155" t="s">
        <v>87</v>
      </c>
      <c r="AV1533" s="12" t="s">
        <v>87</v>
      </c>
      <c r="AW1533" s="12" t="s">
        <v>32</v>
      </c>
      <c r="AX1533" s="12" t="s">
        <v>77</v>
      </c>
      <c r="AY1533" s="155" t="s">
        <v>175</v>
      </c>
    </row>
    <row r="1534" spans="2:51" s="12" customFormat="1">
      <c r="B1534" s="154"/>
      <c r="D1534" s="145" t="s">
        <v>252</v>
      </c>
      <c r="E1534" s="155" t="s">
        <v>1</v>
      </c>
      <c r="F1534" s="156" t="s">
        <v>968</v>
      </c>
      <c r="H1534" s="157">
        <v>1.1200000000000001</v>
      </c>
      <c r="I1534" s="158"/>
      <c r="L1534" s="154"/>
      <c r="M1534" s="159"/>
      <c r="T1534" s="160"/>
      <c r="AT1534" s="155" t="s">
        <v>252</v>
      </c>
      <c r="AU1534" s="155" t="s">
        <v>87</v>
      </c>
      <c r="AV1534" s="12" t="s">
        <v>87</v>
      </c>
      <c r="AW1534" s="12" t="s">
        <v>32</v>
      </c>
      <c r="AX1534" s="12" t="s">
        <v>77</v>
      </c>
      <c r="AY1534" s="155" t="s">
        <v>175</v>
      </c>
    </row>
    <row r="1535" spans="2:51" s="12" customFormat="1">
      <c r="B1535" s="154"/>
      <c r="D1535" s="145" t="s">
        <v>252</v>
      </c>
      <c r="E1535" s="155" t="s">
        <v>1</v>
      </c>
      <c r="F1535" s="156" t="s">
        <v>2419</v>
      </c>
      <c r="H1535" s="157">
        <v>10.175000000000001</v>
      </c>
      <c r="I1535" s="158"/>
      <c r="L1535" s="154"/>
      <c r="M1535" s="159"/>
      <c r="T1535" s="160"/>
      <c r="AT1535" s="155" t="s">
        <v>252</v>
      </c>
      <c r="AU1535" s="155" t="s">
        <v>87</v>
      </c>
      <c r="AV1535" s="12" t="s">
        <v>87</v>
      </c>
      <c r="AW1535" s="12" t="s">
        <v>32</v>
      </c>
      <c r="AX1535" s="12" t="s">
        <v>77</v>
      </c>
      <c r="AY1535" s="155" t="s">
        <v>175</v>
      </c>
    </row>
    <row r="1536" spans="2:51" s="12" customFormat="1">
      <c r="B1536" s="154"/>
      <c r="D1536" s="145" t="s">
        <v>252</v>
      </c>
      <c r="E1536" s="155" t="s">
        <v>1</v>
      </c>
      <c r="F1536" s="156" t="s">
        <v>2379</v>
      </c>
      <c r="H1536" s="157">
        <v>-2.25</v>
      </c>
      <c r="I1536" s="158"/>
      <c r="L1536" s="154"/>
      <c r="M1536" s="159"/>
      <c r="T1536" s="160"/>
      <c r="AT1536" s="155" t="s">
        <v>252</v>
      </c>
      <c r="AU1536" s="155" t="s">
        <v>87</v>
      </c>
      <c r="AV1536" s="12" t="s">
        <v>87</v>
      </c>
      <c r="AW1536" s="12" t="s">
        <v>32</v>
      </c>
      <c r="AX1536" s="12" t="s">
        <v>77</v>
      </c>
      <c r="AY1536" s="155" t="s">
        <v>175</v>
      </c>
    </row>
    <row r="1537" spans="2:51" s="12" customFormat="1">
      <c r="B1537" s="154"/>
      <c r="D1537" s="145" t="s">
        <v>252</v>
      </c>
      <c r="E1537" s="155" t="s">
        <v>1</v>
      </c>
      <c r="F1537" s="156" t="s">
        <v>943</v>
      </c>
      <c r="H1537" s="157">
        <v>0.67500000000000004</v>
      </c>
      <c r="I1537" s="158"/>
      <c r="L1537" s="154"/>
      <c r="M1537" s="159"/>
      <c r="T1537" s="160"/>
      <c r="AT1537" s="155" t="s">
        <v>252</v>
      </c>
      <c r="AU1537" s="155" t="s">
        <v>87</v>
      </c>
      <c r="AV1537" s="12" t="s">
        <v>87</v>
      </c>
      <c r="AW1537" s="12" t="s">
        <v>32</v>
      </c>
      <c r="AX1537" s="12" t="s">
        <v>77</v>
      </c>
      <c r="AY1537" s="155" t="s">
        <v>175</v>
      </c>
    </row>
    <row r="1538" spans="2:51" s="12" customFormat="1">
      <c r="B1538" s="154"/>
      <c r="D1538" s="145" t="s">
        <v>252</v>
      </c>
      <c r="E1538" s="155" t="s">
        <v>1</v>
      </c>
      <c r="F1538" s="156" t="s">
        <v>2420</v>
      </c>
      <c r="H1538" s="157">
        <v>10.175000000000001</v>
      </c>
      <c r="I1538" s="158"/>
      <c r="L1538" s="154"/>
      <c r="M1538" s="159"/>
      <c r="T1538" s="160"/>
      <c r="AT1538" s="155" t="s">
        <v>252</v>
      </c>
      <c r="AU1538" s="155" t="s">
        <v>87</v>
      </c>
      <c r="AV1538" s="12" t="s">
        <v>87</v>
      </c>
      <c r="AW1538" s="12" t="s">
        <v>32</v>
      </c>
      <c r="AX1538" s="12" t="s">
        <v>77</v>
      </c>
      <c r="AY1538" s="155" t="s">
        <v>175</v>
      </c>
    </row>
    <row r="1539" spans="2:51" s="12" customFormat="1">
      <c r="B1539" s="154"/>
      <c r="D1539" s="145" t="s">
        <v>252</v>
      </c>
      <c r="E1539" s="155" t="s">
        <v>1</v>
      </c>
      <c r="F1539" s="156" t="s">
        <v>2421</v>
      </c>
      <c r="H1539" s="157">
        <v>-6.3</v>
      </c>
      <c r="I1539" s="158"/>
      <c r="L1539" s="154"/>
      <c r="M1539" s="159"/>
      <c r="T1539" s="160"/>
      <c r="AT1539" s="155" t="s">
        <v>252</v>
      </c>
      <c r="AU1539" s="155" t="s">
        <v>87</v>
      </c>
      <c r="AV1539" s="12" t="s">
        <v>87</v>
      </c>
      <c r="AW1539" s="12" t="s">
        <v>32</v>
      </c>
      <c r="AX1539" s="12" t="s">
        <v>77</v>
      </c>
      <c r="AY1539" s="155" t="s">
        <v>175</v>
      </c>
    </row>
    <row r="1540" spans="2:51" s="12" customFormat="1">
      <c r="B1540" s="154"/>
      <c r="D1540" s="145" t="s">
        <v>252</v>
      </c>
      <c r="E1540" s="155" t="s">
        <v>1</v>
      </c>
      <c r="F1540" s="156" t="s">
        <v>2422</v>
      </c>
      <c r="H1540" s="157">
        <v>88.135000000000005</v>
      </c>
      <c r="I1540" s="158"/>
      <c r="L1540" s="154"/>
      <c r="M1540" s="159"/>
      <c r="T1540" s="160"/>
      <c r="AT1540" s="155" t="s">
        <v>252</v>
      </c>
      <c r="AU1540" s="155" t="s">
        <v>87</v>
      </c>
      <c r="AV1540" s="12" t="s">
        <v>87</v>
      </c>
      <c r="AW1540" s="12" t="s">
        <v>32</v>
      </c>
      <c r="AX1540" s="12" t="s">
        <v>77</v>
      </c>
      <c r="AY1540" s="155" t="s">
        <v>175</v>
      </c>
    </row>
    <row r="1541" spans="2:51" s="12" customFormat="1">
      <c r="B1541" s="154"/>
      <c r="D1541" s="145" t="s">
        <v>252</v>
      </c>
      <c r="E1541" s="155" t="s">
        <v>1</v>
      </c>
      <c r="F1541" s="156" t="s">
        <v>2413</v>
      </c>
      <c r="H1541" s="157">
        <v>-38.6</v>
      </c>
      <c r="I1541" s="158"/>
      <c r="L1541" s="154"/>
      <c r="M1541" s="159"/>
      <c r="T1541" s="160"/>
      <c r="AT1541" s="155" t="s">
        <v>252</v>
      </c>
      <c r="AU1541" s="155" t="s">
        <v>87</v>
      </c>
      <c r="AV1541" s="12" t="s">
        <v>87</v>
      </c>
      <c r="AW1541" s="12" t="s">
        <v>32</v>
      </c>
      <c r="AX1541" s="12" t="s">
        <v>77</v>
      </c>
      <c r="AY1541" s="155" t="s">
        <v>175</v>
      </c>
    </row>
    <row r="1542" spans="2:51" s="12" customFormat="1">
      <c r="B1542" s="154"/>
      <c r="D1542" s="145" t="s">
        <v>252</v>
      </c>
      <c r="E1542" s="155" t="s">
        <v>1</v>
      </c>
      <c r="F1542" s="156" t="s">
        <v>1007</v>
      </c>
      <c r="H1542" s="157">
        <v>7.74</v>
      </c>
      <c r="I1542" s="158"/>
      <c r="L1542" s="154"/>
      <c r="M1542" s="159"/>
      <c r="T1542" s="160"/>
      <c r="AT1542" s="155" t="s">
        <v>252</v>
      </c>
      <c r="AU1542" s="155" t="s">
        <v>87</v>
      </c>
      <c r="AV1542" s="12" t="s">
        <v>87</v>
      </c>
      <c r="AW1542" s="12" t="s">
        <v>32</v>
      </c>
      <c r="AX1542" s="12" t="s">
        <v>77</v>
      </c>
      <c r="AY1542" s="155" t="s">
        <v>175</v>
      </c>
    </row>
    <row r="1543" spans="2:51" s="12" customFormat="1">
      <c r="B1543" s="154"/>
      <c r="D1543" s="145" t="s">
        <v>252</v>
      </c>
      <c r="E1543" s="155" t="s">
        <v>1</v>
      </c>
      <c r="F1543" s="156" t="s">
        <v>2423</v>
      </c>
      <c r="H1543" s="157">
        <v>2.415</v>
      </c>
      <c r="I1543" s="158"/>
      <c r="L1543" s="154"/>
      <c r="M1543" s="159"/>
      <c r="T1543" s="160"/>
      <c r="AT1543" s="155" t="s">
        <v>252</v>
      </c>
      <c r="AU1543" s="155" t="s">
        <v>87</v>
      </c>
      <c r="AV1543" s="12" t="s">
        <v>87</v>
      </c>
      <c r="AW1543" s="12" t="s">
        <v>32</v>
      </c>
      <c r="AX1543" s="12" t="s">
        <v>77</v>
      </c>
      <c r="AY1543" s="155" t="s">
        <v>175</v>
      </c>
    </row>
    <row r="1544" spans="2:51" s="12" customFormat="1">
      <c r="B1544" s="154"/>
      <c r="D1544" s="145" t="s">
        <v>252</v>
      </c>
      <c r="E1544" s="155" t="s">
        <v>1</v>
      </c>
      <c r="F1544" s="156" t="s">
        <v>2424</v>
      </c>
      <c r="H1544" s="157">
        <v>21.175000000000001</v>
      </c>
      <c r="I1544" s="158"/>
      <c r="L1544" s="154"/>
      <c r="M1544" s="159"/>
      <c r="T1544" s="160"/>
      <c r="AT1544" s="155" t="s">
        <v>252</v>
      </c>
      <c r="AU1544" s="155" t="s">
        <v>87</v>
      </c>
      <c r="AV1544" s="12" t="s">
        <v>87</v>
      </c>
      <c r="AW1544" s="12" t="s">
        <v>32</v>
      </c>
      <c r="AX1544" s="12" t="s">
        <v>77</v>
      </c>
      <c r="AY1544" s="155" t="s">
        <v>175</v>
      </c>
    </row>
    <row r="1545" spans="2:51" s="12" customFormat="1">
      <c r="B1545" s="154"/>
      <c r="D1545" s="145" t="s">
        <v>252</v>
      </c>
      <c r="E1545" s="155" t="s">
        <v>1</v>
      </c>
      <c r="F1545" s="156" t="s">
        <v>2425</v>
      </c>
      <c r="H1545" s="157">
        <v>-2</v>
      </c>
      <c r="I1545" s="158"/>
      <c r="L1545" s="154"/>
      <c r="M1545" s="159"/>
      <c r="T1545" s="160"/>
      <c r="AT1545" s="155" t="s">
        <v>252</v>
      </c>
      <c r="AU1545" s="155" t="s">
        <v>87</v>
      </c>
      <c r="AV1545" s="12" t="s">
        <v>87</v>
      </c>
      <c r="AW1545" s="12" t="s">
        <v>32</v>
      </c>
      <c r="AX1545" s="12" t="s">
        <v>77</v>
      </c>
      <c r="AY1545" s="155" t="s">
        <v>175</v>
      </c>
    </row>
    <row r="1546" spans="2:51" s="12" customFormat="1">
      <c r="B1546" s="154"/>
      <c r="D1546" s="145" t="s">
        <v>252</v>
      </c>
      <c r="E1546" s="155" t="s">
        <v>1</v>
      </c>
      <c r="F1546" s="156" t="s">
        <v>1024</v>
      </c>
      <c r="H1546" s="157">
        <v>0.9</v>
      </c>
      <c r="I1546" s="158"/>
      <c r="L1546" s="154"/>
      <c r="M1546" s="159"/>
      <c r="T1546" s="160"/>
      <c r="AT1546" s="155" t="s">
        <v>252</v>
      </c>
      <c r="AU1546" s="155" t="s">
        <v>87</v>
      </c>
      <c r="AV1546" s="12" t="s">
        <v>87</v>
      </c>
      <c r="AW1546" s="12" t="s">
        <v>32</v>
      </c>
      <c r="AX1546" s="12" t="s">
        <v>77</v>
      </c>
      <c r="AY1546" s="155" t="s">
        <v>175</v>
      </c>
    </row>
    <row r="1547" spans="2:51" s="12" customFormat="1">
      <c r="B1547" s="154"/>
      <c r="D1547" s="145" t="s">
        <v>252</v>
      </c>
      <c r="E1547" s="155" t="s">
        <v>1</v>
      </c>
      <c r="F1547" s="156" t="s">
        <v>2426</v>
      </c>
      <c r="H1547" s="157">
        <v>16.913</v>
      </c>
      <c r="I1547" s="158"/>
      <c r="L1547" s="154"/>
      <c r="M1547" s="159"/>
      <c r="T1547" s="160"/>
      <c r="AT1547" s="155" t="s">
        <v>252</v>
      </c>
      <c r="AU1547" s="155" t="s">
        <v>87</v>
      </c>
      <c r="AV1547" s="12" t="s">
        <v>87</v>
      </c>
      <c r="AW1547" s="12" t="s">
        <v>32</v>
      </c>
      <c r="AX1547" s="12" t="s">
        <v>77</v>
      </c>
      <c r="AY1547" s="155" t="s">
        <v>175</v>
      </c>
    </row>
    <row r="1548" spans="2:51" s="12" customFormat="1">
      <c r="B1548" s="154"/>
      <c r="D1548" s="145" t="s">
        <v>252</v>
      </c>
      <c r="E1548" s="155" t="s">
        <v>1</v>
      </c>
      <c r="F1548" s="156" t="s">
        <v>988</v>
      </c>
      <c r="H1548" s="157">
        <v>-1.68</v>
      </c>
      <c r="I1548" s="158"/>
      <c r="L1548" s="154"/>
      <c r="M1548" s="159"/>
      <c r="T1548" s="160"/>
      <c r="AT1548" s="155" t="s">
        <v>252</v>
      </c>
      <c r="AU1548" s="155" t="s">
        <v>87</v>
      </c>
      <c r="AV1548" s="12" t="s">
        <v>87</v>
      </c>
      <c r="AW1548" s="12" t="s">
        <v>32</v>
      </c>
      <c r="AX1548" s="12" t="s">
        <v>77</v>
      </c>
      <c r="AY1548" s="155" t="s">
        <v>175</v>
      </c>
    </row>
    <row r="1549" spans="2:51" s="12" customFormat="1">
      <c r="B1549" s="154"/>
      <c r="D1549" s="145" t="s">
        <v>252</v>
      </c>
      <c r="E1549" s="155" t="s">
        <v>1</v>
      </c>
      <c r="F1549" s="156" t="s">
        <v>2427</v>
      </c>
      <c r="H1549" s="157">
        <v>5.5</v>
      </c>
      <c r="I1549" s="158"/>
      <c r="L1549" s="154"/>
      <c r="M1549" s="159"/>
      <c r="T1549" s="160"/>
      <c r="AT1549" s="155" t="s">
        <v>252</v>
      </c>
      <c r="AU1549" s="155" t="s">
        <v>87</v>
      </c>
      <c r="AV1549" s="12" t="s">
        <v>87</v>
      </c>
      <c r="AW1549" s="12" t="s">
        <v>32</v>
      </c>
      <c r="AX1549" s="12" t="s">
        <v>77</v>
      </c>
      <c r="AY1549" s="155" t="s">
        <v>175</v>
      </c>
    </row>
    <row r="1550" spans="2:51" s="12" customFormat="1">
      <c r="B1550" s="154"/>
      <c r="D1550" s="145" t="s">
        <v>252</v>
      </c>
      <c r="E1550" s="155" t="s">
        <v>1</v>
      </c>
      <c r="F1550" s="156" t="s">
        <v>1027</v>
      </c>
      <c r="H1550" s="157">
        <v>54.4</v>
      </c>
      <c r="I1550" s="158"/>
      <c r="L1550" s="154"/>
      <c r="M1550" s="159"/>
      <c r="T1550" s="160"/>
      <c r="AT1550" s="155" t="s">
        <v>252</v>
      </c>
      <c r="AU1550" s="155" t="s">
        <v>87</v>
      </c>
      <c r="AV1550" s="12" t="s">
        <v>87</v>
      </c>
      <c r="AW1550" s="12" t="s">
        <v>32</v>
      </c>
      <c r="AX1550" s="12" t="s">
        <v>77</v>
      </c>
      <c r="AY1550" s="155" t="s">
        <v>175</v>
      </c>
    </row>
    <row r="1551" spans="2:51" s="12" customFormat="1">
      <c r="B1551" s="154"/>
      <c r="D1551" s="145" t="s">
        <v>252</v>
      </c>
      <c r="E1551" s="155" t="s">
        <v>1</v>
      </c>
      <c r="F1551" s="156" t="s">
        <v>1028</v>
      </c>
      <c r="H1551" s="157">
        <v>-4.45</v>
      </c>
      <c r="I1551" s="158"/>
      <c r="L1551" s="154"/>
      <c r="M1551" s="159"/>
      <c r="T1551" s="160"/>
      <c r="AT1551" s="155" t="s">
        <v>252</v>
      </c>
      <c r="AU1551" s="155" t="s">
        <v>87</v>
      </c>
      <c r="AV1551" s="12" t="s">
        <v>87</v>
      </c>
      <c r="AW1551" s="12" t="s">
        <v>32</v>
      </c>
      <c r="AX1551" s="12" t="s">
        <v>77</v>
      </c>
      <c r="AY1551" s="155" t="s">
        <v>175</v>
      </c>
    </row>
    <row r="1552" spans="2:51" s="12" customFormat="1">
      <c r="B1552" s="154"/>
      <c r="D1552" s="145" t="s">
        <v>252</v>
      </c>
      <c r="E1552" s="155" t="s">
        <v>1</v>
      </c>
      <c r="F1552" s="156" t="s">
        <v>1029</v>
      </c>
      <c r="H1552" s="157">
        <v>0.72</v>
      </c>
      <c r="I1552" s="158"/>
      <c r="L1552" s="154"/>
      <c r="M1552" s="159"/>
      <c r="T1552" s="160"/>
      <c r="AT1552" s="155" t="s">
        <v>252</v>
      </c>
      <c r="AU1552" s="155" t="s">
        <v>87</v>
      </c>
      <c r="AV1552" s="12" t="s">
        <v>87</v>
      </c>
      <c r="AW1552" s="12" t="s">
        <v>32</v>
      </c>
      <c r="AX1552" s="12" t="s">
        <v>77</v>
      </c>
      <c r="AY1552" s="155" t="s">
        <v>175</v>
      </c>
    </row>
    <row r="1553" spans="2:65" s="15" customFormat="1">
      <c r="B1553" s="176"/>
      <c r="D1553" s="145" t="s">
        <v>252</v>
      </c>
      <c r="E1553" s="177" t="s">
        <v>1</v>
      </c>
      <c r="F1553" s="178" t="s">
        <v>339</v>
      </c>
      <c r="H1553" s="179">
        <v>416.44300000000004</v>
      </c>
      <c r="I1553" s="180"/>
      <c r="L1553" s="176"/>
      <c r="M1553" s="181"/>
      <c r="T1553" s="182"/>
      <c r="AT1553" s="177" t="s">
        <v>252</v>
      </c>
      <c r="AU1553" s="177" t="s">
        <v>87</v>
      </c>
      <c r="AV1553" s="15" t="s">
        <v>187</v>
      </c>
      <c r="AW1553" s="15" t="s">
        <v>32</v>
      </c>
      <c r="AX1553" s="15" t="s">
        <v>77</v>
      </c>
      <c r="AY1553" s="177" t="s">
        <v>175</v>
      </c>
    </row>
    <row r="1554" spans="2:65" s="13" customFormat="1">
      <c r="B1554" s="163"/>
      <c r="D1554" s="145" t="s">
        <v>252</v>
      </c>
      <c r="E1554" s="164" t="s">
        <v>1</v>
      </c>
      <c r="F1554" s="165" t="s">
        <v>294</v>
      </c>
      <c r="H1554" s="166">
        <v>864.49600000000009</v>
      </c>
      <c r="I1554" s="167"/>
      <c r="L1554" s="163"/>
      <c r="M1554" s="168"/>
      <c r="T1554" s="169"/>
      <c r="AT1554" s="164" t="s">
        <v>252</v>
      </c>
      <c r="AU1554" s="164" t="s">
        <v>87</v>
      </c>
      <c r="AV1554" s="13" t="s">
        <v>193</v>
      </c>
      <c r="AW1554" s="13" t="s">
        <v>32</v>
      </c>
      <c r="AX1554" s="13" t="s">
        <v>85</v>
      </c>
      <c r="AY1554" s="164" t="s">
        <v>175</v>
      </c>
    </row>
    <row r="1555" spans="2:65" s="1" customFormat="1" ht="16.5" customHeight="1">
      <c r="B1555" s="32"/>
      <c r="C1555" s="132" t="s">
        <v>2428</v>
      </c>
      <c r="D1555" s="132" t="s">
        <v>178</v>
      </c>
      <c r="E1555" s="133" t="s">
        <v>2429</v>
      </c>
      <c r="F1555" s="134" t="s">
        <v>2430</v>
      </c>
      <c r="G1555" s="135" t="s">
        <v>200</v>
      </c>
      <c r="H1555" s="136">
        <v>45.76</v>
      </c>
      <c r="I1555" s="137"/>
      <c r="J1555" s="138">
        <f>ROUND(I1555*H1555,2)</f>
        <v>0</v>
      </c>
      <c r="K1555" s="134" t="s">
        <v>1</v>
      </c>
      <c r="L1555" s="32"/>
      <c r="M1555" s="139" t="s">
        <v>1</v>
      </c>
      <c r="N1555" s="140" t="s">
        <v>42</v>
      </c>
      <c r="P1555" s="141">
        <f>O1555*H1555</f>
        <v>0</v>
      </c>
      <c r="Q1555" s="141">
        <v>2.5000000000000001E-4</v>
      </c>
      <c r="R1555" s="141">
        <f>Q1555*H1555</f>
        <v>1.1440000000000001E-2</v>
      </c>
      <c r="S1555" s="141">
        <v>0</v>
      </c>
      <c r="T1555" s="142">
        <f>S1555*H1555</f>
        <v>0</v>
      </c>
      <c r="AR1555" s="143" t="s">
        <v>129</v>
      </c>
      <c r="AT1555" s="143" t="s">
        <v>178</v>
      </c>
      <c r="AU1555" s="143" t="s">
        <v>87</v>
      </c>
      <c r="AY1555" s="17" t="s">
        <v>175</v>
      </c>
      <c r="BE1555" s="144">
        <f>IF(N1555="základní",J1555,0)</f>
        <v>0</v>
      </c>
      <c r="BF1555" s="144">
        <f>IF(N1555="snížená",J1555,0)</f>
        <v>0</v>
      </c>
      <c r="BG1555" s="144">
        <f>IF(N1555="zákl. přenesená",J1555,0)</f>
        <v>0</v>
      </c>
      <c r="BH1555" s="144">
        <f>IF(N1555="sníž. přenesená",J1555,0)</f>
        <v>0</v>
      </c>
      <c r="BI1555" s="144">
        <f>IF(N1555="nulová",J1555,0)</f>
        <v>0</v>
      </c>
      <c r="BJ1555" s="17" t="s">
        <v>85</v>
      </c>
      <c r="BK1555" s="144">
        <f>ROUND(I1555*H1555,2)</f>
        <v>0</v>
      </c>
      <c r="BL1555" s="17" t="s">
        <v>129</v>
      </c>
      <c r="BM1555" s="143" t="s">
        <v>2431</v>
      </c>
    </row>
    <row r="1556" spans="2:65" s="12" customFormat="1">
      <c r="B1556" s="154"/>
      <c r="D1556" s="145" t="s">
        <v>252</v>
      </c>
      <c r="E1556" s="155" t="s">
        <v>1</v>
      </c>
      <c r="F1556" s="156" t="s">
        <v>2432</v>
      </c>
      <c r="H1556" s="157">
        <v>42.96</v>
      </c>
      <c r="I1556" s="158"/>
      <c r="L1556" s="154"/>
      <c r="M1556" s="159"/>
      <c r="T1556" s="160"/>
      <c r="AT1556" s="155" t="s">
        <v>252</v>
      </c>
      <c r="AU1556" s="155" t="s">
        <v>87</v>
      </c>
      <c r="AV1556" s="12" t="s">
        <v>87</v>
      </c>
      <c r="AW1556" s="12" t="s">
        <v>32</v>
      </c>
      <c r="AX1556" s="12" t="s">
        <v>77</v>
      </c>
      <c r="AY1556" s="155" t="s">
        <v>175</v>
      </c>
    </row>
    <row r="1557" spans="2:65" s="12" customFormat="1">
      <c r="B1557" s="154"/>
      <c r="D1557" s="145" t="s">
        <v>252</v>
      </c>
      <c r="E1557" s="155" t="s">
        <v>1</v>
      </c>
      <c r="F1557" s="156" t="s">
        <v>2433</v>
      </c>
      <c r="H1557" s="157">
        <v>2.8</v>
      </c>
      <c r="I1557" s="158"/>
      <c r="L1557" s="154"/>
      <c r="M1557" s="159"/>
      <c r="T1557" s="160"/>
      <c r="AT1557" s="155" t="s">
        <v>252</v>
      </c>
      <c r="AU1557" s="155" t="s">
        <v>87</v>
      </c>
      <c r="AV1557" s="12" t="s">
        <v>87</v>
      </c>
      <c r="AW1557" s="12" t="s">
        <v>32</v>
      </c>
      <c r="AX1557" s="12" t="s">
        <v>77</v>
      </c>
      <c r="AY1557" s="155" t="s">
        <v>175</v>
      </c>
    </row>
    <row r="1558" spans="2:65" s="13" customFormat="1">
      <c r="B1558" s="163"/>
      <c r="D1558" s="145" t="s">
        <v>252</v>
      </c>
      <c r="E1558" s="164" t="s">
        <v>1</v>
      </c>
      <c r="F1558" s="165" t="s">
        <v>294</v>
      </c>
      <c r="H1558" s="166">
        <v>45.76</v>
      </c>
      <c r="I1558" s="167"/>
      <c r="L1558" s="163"/>
      <c r="M1558" s="168"/>
      <c r="T1558" s="169"/>
      <c r="AT1558" s="164" t="s">
        <v>252</v>
      </c>
      <c r="AU1558" s="164" t="s">
        <v>87</v>
      </c>
      <c r="AV1558" s="13" t="s">
        <v>193</v>
      </c>
      <c r="AW1558" s="13" t="s">
        <v>32</v>
      </c>
      <c r="AX1558" s="13" t="s">
        <v>85</v>
      </c>
      <c r="AY1558" s="164" t="s">
        <v>175</v>
      </c>
    </row>
    <row r="1559" spans="2:65" s="1" customFormat="1" ht="16.5" customHeight="1">
      <c r="B1559" s="32"/>
      <c r="C1559" s="132" t="s">
        <v>2434</v>
      </c>
      <c r="D1559" s="132" t="s">
        <v>178</v>
      </c>
      <c r="E1559" s="133" t="s">
        <v>2435</v>
      </c>
      <c r="F1559" s="134" t="s">
        <v>2436</v>
      </c>
      <c r="G1559" s="135" t="s">
        <v>200</v>
      </c>
      <c r="H1559" s="136">
        <v>1082.57</v>
      </c>
      <c r="I1559" s="137"/>
      <c r="J1559" s="138">
        <f>ROUND(I1559*H1559,2)</f>
        <v>0</v>
      </c>
      <c r="K1559" s="134" t="s">
        <v>1</v>
      </c>
      <c r="L1559" s="32"/>
      <c r="M1559" s="139" t="s">
        <v>1</v>
      </c>
      <c r="N1559" s="140" t="s">
        <v>42</v>
      </c>
      <c r="P1559" s="141">
        <f>O1559*H1559</f>
        <v>0</v>
      </c>
      <c r="Q1559" s="141">
        <v>2.5000000000000001E-4</v>
      </c>
      <c r="R1559" s="141">
        <f>Q1559*H1559</f>
        <v>0.27064250000000001</v>
      </c>
      <c r="S1559" s="141">
        <v>0</v>
      </c>
      <c r="T1559" s="142">
        <f>S1559*H1559</f>
        <v>0</v>
      </c>
      <c r="AR1559" s="143" t="s">
        <v>129</v>
      </c>
      <c r="AT1559" s="143" t="s">
        <v>178</v>
      </c>
      <c r="AU1559" s="143" t="s">
        <v>87</v>
      </c>
      <c r="AY1559" s="17" t="s">
        <v>175</v>
      </c>
      <c r="BE1559" s="144">
        <f>IF(N1559="základní",J1559,0)</f>
        <v>0</v>
      </c>
      <c r="BF1559" s="144">
        <f>IF(N1559="snížená",J1559,0)</f>
        <v>0</v>
      </c>
      <c r="BG1559" s="144">
        <f>IF(N1559="zákl. přenesená",J1559,0)</f>
        <v>0</v>
      </c>
      <c r="BH1559" s="144">
        <f>IF(N1559="sníž. přenesená",J1559,0)</f>
        <v>0</v>
      </c>
      <c r="BI1559" s="144">
        <f>IF(N1559="nulová",J1559,0)</f>
        <v>0</v>
      </c>
      <c r="BJ1559" s="17" t="s">
        <v>85</v>
      </c>
      <c r="BK1559" s="144">
        <f>ROUND(I1559*H1559,2)</f>
        <v>0</v>
      </c>
      <c r="BL1559" s="17" t="s">
        <v>129</v>
      </c>
      <c r="BM1559" s="143" t="s">
        <v>2437</v>
      </c>
    </row>
    <row r="1560" spans="2:65" s="12" customFormat="1">
      <c r="B1560" s="154"/>
      <c r="D1560" s="145" t="s">
        <v>252</v>
      </c>
      <c r="E1560" s="155" t="s">
        <v>1</v>
      </c>
      <c r="F1560" s="156" t="s">
        <v>2438</v>
      </c>
      <c r="H1560" s="157">
        <v>707.07</v>
      </c>
      <c r="I1560" s="158"/>
      <c r="L1560" s="154"/>
      <c r="M1560" s="159"/>
      <c r="T1560" s="160"/>
      <c r="AT1560" s="155" t="s">
        <v>252</v>
      </c>
      <c r="AU1560" s="155" t="s">
        <v>87</v>
      </c>
      <c r="AV1560" s="12" t="s">
        <v>87</v>
      </c>
      <c r="AW1560" s="12" t="s">
        <v>32</v>
      </c>
      <c r="AX1560" s="12" t="s">
        <v>77</v>
      </c>
      <c r="AY1560" s="155" t="s">
        <v>175</v>
      </c>
    </row>
    <row r="1561" spans="2:65" s="12" customFormat="1">
      <c r="B1561" s="154"/>
      <c r="D1561" s="145" t="s">
        <v>252</v>
      </c>
      <c r="E1561" s="155" t="s">
        <v>1</v>
      </c>
      <c r="F1561" s="156" t="s">
        <v>2439</v>
      </c>
      <c r="H1561" s="157">
        <v>316.43</v>
      </c>
      <c r="I1561" s="158"/>
      <c r="L1561" s="154"/>
      <c r="M1561" s="159"/>
      <c r="T1561" s="160"/>
      <c r="AT1561" s="155" t="s">
        <v>252</v>
      </c>
      <c r="AU1561" s="155" t="s">
        <v>87</v>
      </c>
      <c r="AV1561" s="12" t="s">
        <v>87</v>
      </c>
      <c r="AW1561" s="12" t="s">
        <v>32</v>
      </c>
      <c r="AX1561" s="12" t="s">
        <v>77</v>
      </c>
      <c r="AY1561" s="155" t="s">
        <v>175</v>
      </c>
    </row>
    <row r="1562" spans="2:65" s="12" customFormat="1">
      <c r="B1562" s="154"/>
      <c r="D1562" s="145" t="s">
        <v>252</v>
      </c>
      <c r="E1562" s="155" t="s">
        <v>1</v>
      </c>
      <c r="F1562" s="156" t="s">
        <v>2440</v>
      </c>
      <c r="H1562" s="157">
        <v>31.47</v>
      </c>
      <c r="I1562" s="158"/>
      <c r="L1562" s="154"/>
      <c r="M1562" s="159"/>
      <c r="T1562" s="160"/>
      <c r="AT1562" s="155" t="s">
        <v>252</v>
      </c>
      <c r="AU1562" s="155" t="s">
        <v>87</v>
      </c>
      <c r="AV1562" s="12" t="s">
        <v>87</v>
      </c>
      <c r="AW1562" s="12" t="s">
        <v>32</v>
      </c>
      <c r="AX1562" s="12" t="s">
        <v>77</v>
      </c>
      <c r="AY1562" s="155" t="s">
        <v>175</v>
      </c>
    </row>
    <row r="1563" spans="2:65" s="12" customFormat="1">
      <c r="B1563" s="154"/>
      <c r="D1563" s="145" t="s">
        <v>252</v>
      </c>
      <c r="E1563" s="155" t="s">
        <v>1</v>
      </c>
      <c r="F1563" s="156" t="s">
        <v>2441</v>
      </c>
      <c r="H1563" s="157">
        <v>27.6</v>
      </c>
      <c r="I1563" s="158"/>
      <c r="L1563" s="154"/>
      <c r="M1563" s="159"/>
      <c r="T1563" s="160"/>
      <c r="AT1563" s="155" t="s">
        <v>252</v>
      </c>
      <c r="AU1563" s="155" t="s">
        <v>87</v>
      </c>
      <c r="AV1563" s="12" t="s">
        <v>87</v>
      </c>
      <c r="AW1563" s="12" t="s">
        <v>32</v>
      </c>
      <c r="AX1563" s="12" t="s">
        <v>77</v>
      </c>
      <c r="AY1563" s="155" t="s">
        <v>175</v>
      </c>
    </row>
    <row r="1564" spans="2:65" s="13" customFormat="1">
      <c r="B1564" s="163"/>
      <c r="D1564" s="145" t="s">
        <v>252</v>
      </c>
      <c r="E1564" s="164" t="s">
        <v>1</v>
      </c>
      <c r="F1564" s="165" t="s">
        <v>294</v>
      </c>
      <c r="H1564" s="166">
        <v>1082.57</v>
      </c>
      <c r="I1564" s="167"/>
      <c r="L1564" s="163"/>
      <c r="M1564" s="168"/>
      <c r="T1564" s="169"/>
      <c r="AT1564" s="164" t="s">
        <v>252</v>
      </c>
      <c r="AU1564" s="164" t="s">
        <v>87</v>
      </c>
      <c r="AV1564" s="13" t="s">
        <v>193</v>
      </c>
      <c r="AW1564" s="13" t="s">
        <v>32</v>
      </c>
      <c r="AX1564" s="13" t="s">
        <v>85</v>
      </c>
      <c r="AY1564" s="164" t="s">
        <v>175</v>
      </c>
    </row>
    <row r="1565" spans="2:65" s="1" customFormat="1" ht="16.5" customHeight="1">
      <c r="B1565" s="32"/>
      <c r="C1565" s="132" t="s">
        <v>2442</v>
      </c>
      <c r="D1565" s="132" t="s">
        <v>178</v>
      </c>
      <c r="E1565" s="133" t="s">
        <v>2443</v>
      </c>
      <c r="F1565" s="134" t="s">
        <v>2444</v>
      </c>
      <c r="G1565" s="135" t="s">
        <v>200</v>
      </c>
      <c r="H1565" s="136">
        <v>10.17</v>
      </c>
      <c r="I1565" s="137"/>
      <c r="J1565" s="138">
        <f>ROUND(I1565*H1565,2)</f>
        <v>0</v>
      </c>
      <c r="K1565" s="134" t="s">
        <v>1</v>
      </c>
      <c r="L1565" s="32"/>
      <c r="M1565" s="139" t="s">
        <v>1</v>
      </c>
      <c r="N1565" s="140" t="s">
        <v>42</v>
      </c>
      <c r="P1565" s="141">
        <f>O1565*H1565</f>
        <v>0</v>
      </c>
      <c r="Q1565" s="141">
        <v>2.5000000000000001E-4</v>
      </c>
      <c r="R1565" s="141">
        <f>Q1565*H1565</f>
        <v>2.5425000000000001E-3</v>
      </c>
      <c r="S1565" s="141">
        <v>0</v>
      </c>
      <c r="T1565" s="142">
        <f>S1565*H1565</f>
        <v>0</v>
      </c>
      <c r="AR1565" s="143" t="s">
        <v>129</v>
      </c>
      <c r="AT1565" s="143" t="s">
        <v>178</v>
      </c>
      <c r="AU1565" s="143" t="s">
        <v>87</v>
      </c>
      <c r="AY1565" s="17" t="s">
        <v>175</v>
      </c>
      <c r="BE1565" s="144">
        <f>IF(N1565="základní",J1565,0)</f>
        <v>0</v>
      </c>
      <c r="BF1565" s="144">
        <f>IF(N1565="snížená",J1565,0)</f>
        <v>0</v>
      </c>
      <c r="BG1565" s="144">
        <f>IF(N1565="zákl. přenesená",J1565,0)</f>
        <v>0</v>
      </c>
      <c r="BH1565" s="144">
        <f>IF(N1565="sníž. přenesená",J1565,0)</f>
        <v>0</v>
      </c>
      <c r="BI1565" s="144">
        <f>IF(N1565="nulová",J1565,0)</f>
        <v>0</v>
      </c>
      <c r="BJ1565" s="17" t="s">
        <v>85</v>
      </c>
      <c r="BK1565" s="144">
        <f>ROUND(I1565*H1565,2)</f>
        <v>0</v>
      </c>
      <c r="BL1565" s="17" t="s">
        <v>129</v>
      </c>
      <c r="BM1565" s="143" t="s">
        <v>2445</v>
      </c>
    </row>
    <row r="1566" spans="2:65" s="12" customFormat="1">
      <c r="B1566" s="154"/>
      <c r="D1566" s="145" t="s">
        <v>252</v>
      </c>
      <c r="E1566" s="155" t="s">
        <v>1</v>
      </c>
      <c r="F1566" s="156" t="s">
        <v>2446</v>
      </c>
      <c r="H1566" s="157">
        <v>7.37</v>
      </c>
      <c r="I1566" s="158"/>
      <c r="L1566" s="154"/>
      <c r="M1566" s="159"/>
      <c r="T1566" s="160"/>
      <c r="AT1566" s="155" t="s">
        <v>252</v>
      </c>
      <c r="AU1566" s="155" t="s">
        <v>87</v>
      </c>
      <c r="AV1566" s="12" t="s">
        <v>87</v>
      </c>
      <c r="AW1566" s="12" t="s">
        <v>32</v>
      </c>
      <c r="AX1566" s="12" t="s">
        <v>77</v>
      </c>
      <c r="AY1566" s="155" t="s">
        <v>175</v>
      </c>
    </row>
    <row r="1567" spans="2:65" s="12" customFormat="1">
      <c r="B1567" s="154"/>
      <c r="D1567" s="145" t="s">
        <v>252</v>
      </c>
      <c r="E1567" s="155" t="s">
        <v>1</v>
      </c>
      <c r="F1567" s="156" t="s">
        <v>2447</v>
      </c>
      <c r="H1567" s="157">
        <v>2.8</v>
      </c>
      <c r="I1567" s="158"/>
      <c r="L1567" s="154"/>
      <c r="M1567" s="159"/>
      <c r="T1567" s="160"/>
      <c r="AT1567" s="155" t="s">
        <v>252</v>
      </c>
      <c r="AU1567" s="155" t="s">
        <v>87</v>
      </c>
      <c r="AV1567" s="12" t="s">
        <v>87</v>
      </c>
      <c r="AW1567" s="12" t="s">
        <v>32</v>
      </c>
      <c r="AX1567" s="12" t="s">
        <v>77</v>
      </c>
      <c r="AY1567" s="155" t="s">
        <v>175</v>
      </c>
    </row>
    <row r="1568" spans="2:65" s="13" customFormat="1">
      <c r="B1568" s="163"/>
      <c r="D1568" s="145" t="s">
        <v>252</v>
      </c>
      <c r="E1568" s="164" t="s">
        <v>1</v>
      </c>
      <c r="F1568" s="165" t="s">
        <v>294</v>
      </c>
      <c r="H1568" s="166">
        <v>10.17</v>
      </c>
      <c r="I1568" s="167"/>
      <c r="L1568" s="163"/>
      <c r="M1568" s="168"/>
      <c r="T1568" s="169"/>
      <c r="AT1568" s="164" t="s">
        <v>252</v>
      </c>
      <c r="AU1568" s="164" t="s">
        <v>87</v>
      </c>
      <c r="AV1568" s="13" t="s">
        <v>193</v>
      </c>
      <c r="AW1568" s="13" t="s">
        <v>32</v>
      </c>
      <c r="AX1568" s="13" t="s">
        <v>85</v>
      </c>
      <c r="AY1568" s="164" t="s">
        <v>175</v>
      </c>
    </row>
    <row r="1569" spans="2:65" s="11" customFormat="1" ht="22.9" customHeight="1">
      <c r="B1569" s="120"/>
      <c r="D1569" s="121" t="s">
        <v>76</v>
      </c>
      <c r="E1569" s="130" t="s">
        <v>2448</v>
      </c>
      <c r="F1569" s="130" t="s">
        <v>2449</v>
      </c>
      <c r="I1569" s="123"/>
      <c r="J1569" s="131">
        <f>BK1569</f>
        <v>0</v>
      </c>
      <c r="L1569" s="120"/>
      <c r="M1569" s="125"/>
      <c r="P1569" s="126">
        <f>SUM(P1570:P1653)</f>
        <v>0</v>
      </c>
      <c r="R1569" s="126">
        <f>SUM(R1570:R1653)</f>
        <v>3.0917210000000002</v>
      </c>
      <c r="T1569" s="127">
        <f>SUM(T1570:T1653)</f>
        <v>0</v>
      </c>
      <c r="AR1569" s="121" t="s">
        <v>87</v>
      </c>
      <c r="AT1569" s="128" t="s">
        <v>76</v>
      </c>
      <c r="AU1569" s="128" t="s">
        <v>85</v>
      </c>
      <c r="AY1569" s="121" t="s">
        <v>175</v>
      </c>
      <c r="BK1569" s="129">
        <f>SUM(BK1570:BK1653)</f>
        <v>0</v>
      </c>
    </row>
    <row r="1570" spans="2:65" s="1" customFormat="1" ht="16.5" customHeight="1">
      <c r="B1570" s="32"/>
      <c r="C1570" s="132" t="s">
        <v>2450</v>
      </c>
      <c r="D1570" s="132" t="s">
        <v>178</v>
      </c>
      <c r="E1570" s="133" t="s">
        <v>2451</v>
      </c>
      <c r="F1570" s="134" t="s">
        <v>2452</v>
      </c>
      <c r="G1570" s="135" t="s">
        <v>200</v>
      </c>
      <c r="H1570" s="136">
        <v>2835.4009999999998</v>
      </c>
      <c r="I1570" s="137"/>
      <c r="J1570" s="138">
        <f>ROUND(I1570*H1570,2)</f>
        <v>0</v>
      </c>
      <c r="K1570" s="134" t="s">
        <v>1</v>
      </c>
      <c r="L1570" s="32"/>
      <c r="M1570" s="139" t="s">
        <v>1</v>
      </c>
      <c r="N1570" s="140" t="s">
        <v>42</v>
      </c>
      <c r="P1570" s="141">
        <f>O1570*H1570</f>
        <v>0</v>
      </c>
      <c r="Q1570" s="141">
        <v>1E-3</v>
      </c>
      <c r="R1570" s="141">
        <f>Q1570*H1570</f>
        <v>2.8354010000000001</v>
      </c>
      <c r="S1570" s="141">
        <v>0</v>
      </c>
      <c r="T1570" s="142">
        <f>S1570*H1570</f>
        <v>0</v>
      </c>
      <c r="AR1570" s="143" t="s">
        <v>129</v>
      </c>
      <c r="AT1570" s="143" t="s">
        <v>178</v>
      </c>
      <c r="AU1570" s="143" t="s">
        <v>87</v>
      </c>
      <c r="AY1570" s="17" t="s">
        <v>175</v>
      </c>
      <c r="BE1570" s="144">
        <f>IF(N1570="základní",J1570,0)</f>
        <v>0</v>
      </c>
      <c r="BF1570" s="144">
        <f>IF(N1570="snížená",J1570,0)</f>
        <v>0</v>
      </c>
      <c r="BG1570" s="144">
        <f>IF(N1570="zákl. přenesená",J1570,0)</f>
        <v>0</v>
      </c>
      <c r="BH1570" s="144">
        <f>IF(N1570="sníž. přenesená",J1570,0)</f>
        <v>0</v>
      </c>
      <c r="BI1570" s="144">
        <f>IF(N1570="nulová",J1570,0)</f>
        <v>0</v>
      </c>
      <c r="BJ1570" s="17" t="s">
        <v>85</v>
      </c>
      <c r="BK1570" s="144">
        <f>ROUND(I1570*H1570,2)</f>
        <v>0</v>
      </c>
      <c r="BL1570" s="17" t="s">
        <v>129</v>
      </c>
      <c r="BM1570" s="143" t="s">
        <v>2453</v>
      </c>
    </row>
    <row r="1571" spans="2:65" s="14" customFormat="1">
      <c r="B1571" s="170"/>
      <c r="D1571" s="145" t="s">
        <v>252</v>
      </c>
      <c r="E1571" s="171" t="s">
        <v>1</v>
      </c>
      <c r="F1571" s="172" t="s">
        <v>2454</v>
      </c>
      <c r="H1571" s="171" t="s">
        <v>1</v>
      </c>
      <c r="I1571" s="173"/>
      <c r="L1571" s="170"/>
      <c r="M1571" s="174"/>
      <c r="T1571" s="175"/>
      <c r="AT1571" s="171" t="s">
        <v>252</v>
      </c>
      <c r="AU1571" s="171" t="s">
        <v>87</v>
      </c>
      <c r="AV1571" s="14" t="s">
        <v>85</v>
      </c>
      <c r="AW1571" s="14" t="s">
        <v>32</v>
      </c>
      <c r="AX1571" s="14" t="s">
        <v>77</v>
      </c>
      <c r="AY1571" s="171" t="s">
        <v>175</v>
      </c>
    </row>
    <row r="1572" spans="2:65" s="12" customFormat="1">
      <c r="B1572" s="154"/>
      <c r="D1572" s="145" t="s">
        <v>252</v>
      </c>
      <c r="E1572" s="155" t="s">
        <v>1</v>
      </c>
      <c r="F1572" s="156" t="s">
        <v>2455</v>
      </c>
      <c r="H1572" s="157">
        <v>515.16999999999996</v>
      </c>
      <c r="I1572" s="158"/>
      <c r="L1572" s="154"/>
      <c r="M1572" s="159"/>
      <c r="T1572" s="160"/>
      <c r="AT1572" s="155" t="s">
        <v>252</v>
      </c>
      <c r="AU1572" s="155" t="s">
        <v>87</v>
      </c>
      <c r="AV1572" s="12" t="s">
        <v>87</v>
      </c>
      <c r="AW1572" s="12" t="s">
        <v>32</v>
      </c>
      <c r="AX1572" s="12" t="s">
        <v>77</v>
      </c>
      <c r="AY1572" s="155" t="s">
        <v>175</v>
      </c>
    </row>
    <row r="1573" spans="2:65" s="12" customFormat="1">
      <c r="B1573" s="154"/>
      <c r="D1573" s="145" t="s">
        <v>252</v>
      </c>
      <c r="E1573" s="155" t="s">
        <v>1</v>
      </c>
      <c r="F1573" s="156" t="s">
        <v>2456</v>
      </c>
      <c r="H1573" s="157">
        <v>134.38999999999999</v>
      </c>
      <c r="I1573" s="158"/>
      <c r="L1573" s="154"/>
      <c r="M1573" s="159"/>
      <c r="T1573" s="160"/>
      <c r="AT1573" s="155" t="s">
        <v>252</v>
      </c>
      <c r="AU1573" s="155" t="s">
        <v>87</v>
      </c>
      <c r="AV1573" s="12" t="s">
        <v>87</v>
      </c>
      <c r="AW1573" s="12" t="s">
        <v>32</v>
      </c>
      <c r="AX1573" s="12" t="s">
        <v>77</v>
      </c>
      <c r="AY1573" s="155" t="s">
        <v>175</v>
      </c>
    </row>
    <row r="1574" spans="2:65" s="12" customFormat="1">
      <c r="B1574" s="154"/>
      <c r="D1574" s="145" t="s">
        <v>252</v>
      </c>
      <c r="E1574" s="155" t="s">
        <v>1</v>
      </c>
      <c r="F1574" s="156" t="s">
        <v>2457</v>
      </c>
      <c r="H1574" s="157">
        <v>85.06</v>
      </c>
      <c r="I1574" s="158"/>
      <c r="L1574" s="154"/>
      <c r="M1574" s="159"/>
      <c r="T1574" s="160"/>
      <c r="AT1574" s="155" t="s">
        <v>252</v>
      </c>
      <c r="AU1574" s="155" t="s">
        <v>87</v>
      </c>
      <c r="AV1574" s="12" t="s">
        <v>87</v>
      </c>
      <c r="AW1574" s="12" t="s">
        <v>32</v>
      </c>
      <c r="AX1574" s="12" t="s">
        <v>77</v>
      </c>
      <c r="AY1574" s="155" t="s">
        <v>175</v>
      </c>
    </row>
    <row r="1575" spans="2:65" s="12" customFormat="1">
      <c r="B1575" s="154"/>
      <c r="D1575" s="145" t="s">
        <v>252</v>
      </c>
      <c r="E1575" s="155" t="s">
        <v>1</v>
      </c>
      <c r="F1575" s="156" t="s">
        <v>2458</v>
      </c>
      <c r="H1575" s="157">
        <v>57.57</v>
      </c>
      <c r="I1575" s="158"/>
      <c r="L1575" s="154"/>
      <c r="M1575" s="159"/>
      <c r="T1575" s="160"/>
      <c r="AT1575" s="155" t="s">
        <v>252</v>
      </c>
      <c r="AU1575" s="155" t="s">
        <v>87</v>
      </c>
      <c r="AV1575" s="12" t="s">
        <v>87</v>
      </c>
      <c r="AW1575" s="12" t="s">
        <v>32</v>
      </c>
      <c r="AX1575" s="12" t="s">
        <v>77</v>
      </c>
      <c r="AY1575" s="155" t="s">
        <v>175</v>
      </c>
    </row>
    <row r="1576" spans="2:65" s="12" customFormat="1">
      <c r="B1576" s="154"/>
      <c r="D1576" s="145" t="s">
        <v>252</v>
      </c>
      <c r="E1576" s="155" t="s">
        <v>1</v>
      </c>
      <c r="F1576" s="156" t="s">
        <v>2459</v>
      </c>
      <c r="H1576" s="157">
        <v>147.24</v>
      </c>
      <c r="I1576" s="158"/>
      <c r="L1576" s="154"/>
      <c r="M1576" s="159"/>
      <c r="T1576" s="160"/>
      <c r="AT1576" s="155" t="s">
        <v>252</v>
      </c>
      <c r="AU1576" s="155" t="s">
        <v>87</v>
      </c>
      <c r="AV1576" s="12" t="s">
        <v>87</v>
      </c>
      <c r="AW1576" s="12" t="s">
        <v>32</v>
      </c>
      <c r="AX1576" s="12" t="s">
        <v>77</v>
      </c>
      <c r="AY1576" s="155" t="s">
        <v>175</v>
      </c>
    </row>
    <row r="1577" spans="2:65" s="12" customFormat="1">
      <c r="B1577" s="154"/>
      <c r="D1577" s="145" t="s">
        <v>252</v>
      </c>
      <c r="E1577" s="155" t="s">
        <v>1</v>
      </c>
      <c r="F1577" s="156" t="s">
        <v>2460</v>
      </c>
      <c r="H1577" s="157">
        <v>2.74</v>
      </c>
      <c r="I1577" s="158"/>
      <c r="L1577" s="154"/>
      <c r="M1577" s="159"/>
      <c r="T1577" s="160"/>
      <c r="AT1577" s="155" t="s">
        <v>252</v>
      </c>
      <c r="AU1577" s="155" t="s">
        <v>87</v>
      </c>
      <c r="AV1577" s="12" t="s">
        <v>87</v>
      </c>
      <c r="AW1577" s="12" t="s">
        <v>32</v>
      </c>
      <c r="AX1577" s="12" t="s">
        <v>77</v>
      </c>
      <c r="AY1577" s="155" t="s">
        <v>175</v>
      </c>
    </row>
    <row r="1578" spans="2:65" s="12" customFormat="1">
      <c r="B1578" s="154"/>
      <c r="D1578" s="145" t="s">
        <v>252</v>
      </c>
      <c r="E1578" s="155" t="s">
        <v>1</v>
      </c>
      <c r="F1578" s="156" t="s">
        <v>2461</v>
      </c>
      <c r="H1578" s="157">
        <v>76.16</v>
      </c>
      <c r="I1578" s="158"/>
      <c r="L1578" s="154"/>
      <c r="M1578" s="159"/>
      <c r="T1578" s="160"/>
      <c r="AT1578" s="155" t="s">
        <v>252</v>
      </c>
      <c r="AU1578" s="155" t="s">
        <v>87</v>
      </c>
      <c r="AV1578" s="12" t="s">
        <v>87</v>
      </c>
      <c r="AW1578" s="12" t="s">
        <v>32</v>
      </c>
      <c r="AX1578" s="12" t="s">
        <v>77</v>
      </c>
      <c r="AY1578" s="155" t="s">
        <v>175</v>
      </c>
    </row>
    <row r="1579" spans="2:65" s="12" customFormat="1">
      <c r="B1579" s="154"/>
      <c r="D1579" s="145" t="s">
        <v>252</v>
      </c>
      <c r="E1579" s="155" t="s">
        <v>1</v>
      </c>
      <c r="F1579" s="156" t="s">
        <v>2462</v>
      </c>
      <c r="H1579" s="157">
        <v>26.78</v>
      </c>
      <c r="I1579" s="158"/>
      <c r="L1579" s="154"/>
      <c r="M1579" s="159"/>
      <c r="T1579" s="160"/>
      <c r="AT1579" s="155" t="s">
        <v>252</v>
      </c>
      <c r="AU1579" s="155" t="s">
        <v>87</v>
      </c>
      <c r="AV1579" s="12" t="s">
        <v>87</v>
      </c>
      <c r="AW1579" s="12" t="s">
        <v>32</v>
      </c>
      <c r="AX1579" s="12" t="s">
        <v>77</v>
      </c>
      <c r="AY1579" s="155" t="s">
        <v>175</v>
      </c>
    </row>
    <row r="1580" spans="2:65" s="15" customFormat="1">
      <c r="B1580" s="176"/>
      <c r="D1580" s="145" t="s">
        <v>252</v>
      </c>
      <c r="E1580" s="177" t="s">
        <v>1</v>
      </c>
      <c r="F1580" s="178" t="s">
        <v>339</v>
      </c>
      <c r="H1580" s="179">
        <v>1045.1099999999999</v>
      </c>
      <c r="I1580" s="180"/>
      <c r="L1580" s="176"/>
      <c r="M1580" s="181"/>
      <c r="T1580" s="182"/>
      <c r="AT1580" s="177" t="s">
        <v>252</v>
      </c>
      <c r="AU1580" s="177" t="s">
        <v>87</v>
      </c>
      <c r="AV1580" s="15" t="s">
        <v>187</v>
      </c>
      <c r="AW1580" s="15" t="s">
        <v>32</v>
      </c>
      <c r="AX1580" s="15" t="s">
        <v>77</v>
      </c>
      <c r="AY1580" s="177" t="s">
        <v>175</v>
      </c>
    </row>
    <row r="1581" spans="2:65" s="14" customFormat="1">
      <c r="B1581" s="170"/>
      <c r="D1581" s="145" t="s">
        <v>252</v>
      </c>
      <c r="E1581" s="171" t="s">
        <v>1</v>
      </c>
      <c r="F1581" s="172" t="s">
        <v>2463</v>
      </c>
      <c r="H1581" s="171" t="s">
        <v>1</v>
      </c>
      <c r="I1581" s="173"/>
      <c r="L1581" s="170"/>
      <c r="M1581" s="174"/>
      <c r="T1581" s="175"/>
      <c r="AT1581" s="171" t="s">
        <v>252</v>
      </c>
      <c r="AU1581" s="171" t="s">
        <v>87</v>
      </c>
      <c r="AV1581" s="14" t="s">
        <v>85</v>
      </c>
      <c r="AW1581" s="14" t="s">
        <v>32</v>
      </c>
      <c r="AX1581" s="14" t="s">
        <v>77</v>
      </c>
      <c r="AY1581" s="171" t="s">
        <v>175</v>
      </c>
    </row>
    <row r="1582" spans="2:65" s="14" customFormat="1">
      <c r="B1582" s="170"/>
      <c r="D1582" s="145" t="s">
        <v>252</v>
      </c>
      <c r="E1582" s="171" t="s">
        <v>1</v>
      </c>
      <c r="F1582" s="172" t="s">
        <v>564</v>
      </c>
      <c r="H1582" s="171" t="s">
        <v>1</v>
      </c>
      <c r="I1582" s="173"/>
      <c r="L1582" s="170"/>
      <c r="M1582" s="174"/>
      <c r="T1582" s="175"/>
      <c r="AT1582" s="171" t="s">
        <v>252</v>
      </c>
      <c r="AU1582" s="171" t="s">
        <v>87</v>
      </c>
      <c r="AV1582" s="14" t="s">
        <v>85</v>
      </c>
      <c r="AW1582" s="14" t="s">
        <v>32</v>
      </c>
      <c r="AX1582" s="14" t="s">
        <v>77</v>
      </c>
      <c r="AY1582" s="171" t="s">
        <v>175</v>
      </c>
    </row>
    <row r="1583" spans="2:65" s="12" customFormat="1">
      <c r="B1583" s="154"/>
      <c r="D1583" s="145" t="s">
        <v>252</v>
      </c>
      <c r="E1583" s="155" t="s">
        <v>1</v>
      </c>
      <c r="F1583" s="156" t="s">
        <v>2464</v>
      </c>
      <c r="H1583" s="157">
        <v>93.33</v>
      </c>
      <c r="I1583" s="158"/>
      <c r="L1583" s="154"/>
      <c r="M1583" s="159"/>
      <c r="T1583" s="160"/>
      <c r="AT1583" s="155" t="s">
        <v>252</v>
      </c>
      <c r="AU1583" s="155" t="s">
        <v>87</v>
      </c>
      <c r="AV1583" s="12" t="s">
        <v>87</v>
      </c>
      <c r="AW1583" s="12" t="s">
        <v>32</v>
      </c>
      <c r="AX1583" s="12" t="s">
        <v>77</v>
      </c>
      <c r="AY1583" s="155" t="s">
        <v>175</v>
      </c>
    </row>
    <row r="1584" spans="2:65" s="12" customFormat="1">
      <c r="B1584" s="154"/>
      <c r="D1584" s="145" t="s">
        <v>252</v>
      </c>
      <c r="E1584" s="155" t="s">
        <v>1</v>
      </c>
      <c r="F1584" s="156" t="s">
        <v>2465</v>
      </c>
      <c r="H1584" s="157">
        <v>43.488</v>
      </c>
      <c r="I1584" s="158"/>
      <c r="L1584" s="154"/>
      <c r="M1584" s="159"/>
      <c r="T1584" s="160"/>
      <c r="AT1584" s="155" t="s">
        <v>252</v>
      </c>
      <c r="AU1584" s="155" t="s">
        <v>87</v>
      </c>
      <c r="AV1584" s="12" t="s">
        <v>87</v>
      </c>
      <c r="AW1584" s="12" t="s">
        <v>32</v>
      </c>
      <c r="AX1584" s="12" t="s">
        <v>77</v>
      </c>
      <c r="AY1584" s="155" t="s">
        <v>175</v>
      </c>
    </row>
    <row r="1585" spans="2:51" s="12" customFormat="1">
      <c r="B1585" s="154"/>
      <c r="D1585" s="145" t="s">
        <v>252</v>
      </c>
      <c r="E1585" s="155" t="s">
        <v>1</v>
      </c>
      <c r="F1585" s="156" t="s">
        <v>2466</v>
      </c>
      <c r="H1585" s="157">
        <v>21.06</v>
      </c>
      <c r="I1585" s="158"/>
      <c r="L1585" s="154"/>
      <c r="M1585" s="159"/>
      <c r="T1585" s="160"/>
      <c r="AT1585" s="155" t="s">
        <v>252</v>
      </c>
      <c r="AU1585" s="155" t="s">
        <v>87</v>
      </c>
      <c r="AV1585" s="12" t="s">
        <v>87</v>
      </c>
      <c r="AW1585" s="12" t="s">
        <v>32</v>
      </c>
      <c r="AX1585" s="12" t="s">
        <v>77</v>
      </c>
      <c r="AY1585" s="155" t="s">
        <v>175</v>
      </c>
    </row>
    <row r="1586" spans="2:51" s="12" customFormat="1">
      <c r="B1586" s="154"/>
      <c r="D1586" s="145" t="s">
        <v>252</v>
      </c>
      <c r="E1586" s="155" t="s">
        <v>1</v>
      </c>
      <c r="F1586" s="156" t="s">
        <v>2467</v>
      </c>
      <c r="H1586" s="157">
        <v>10.638</v>
      </c>
      <c r="I1586" s="158"/>
      <c r="L1586" s="154"/>
      <c r="M1586" s="159"/>
      <c r="T1586" s="160"/>
      <c r="AT1586" s="155" t="s">
        <v>252</v>
      </c>
      <c r="AU1586" s="155" t="s">
        <v>87</v>
      </c>
      <c r="AV1586" s="12" t="s">
        <v>87</v>
      </c>
      <c r="AW1586" s="12" t="s">
        <v>32</v>
      </c>
      <c r="AX1586" s="12" t="s">
        <v>77</v>
      </c>
      <c r="AY1586" s="155" t="s">
        <v>175</v>
      </c>
    </row>
    <row r="1587" spans="2:51" s="12" customFormat="1">
      <c r="B1587" s="154"/>
      <c r="D1587" s="145" t="s">
        <v>252</v>
      </c>
      <c r="E1587" s="155" t="s">
        <v>1</v>
      </c>
      <c r="F1587" s="156" t="s">
        <v>2468</v>
      </c>
      <c r="H1587" s="157">
        <v>15.66</v>
      </c>
      <c r="I1587" s="158"/>
      <c r="L1587" s="154"/>
      <c r="M1587" s="159"/>
      <c r="T1587" s="160"/>
      <c r="AT1587" s="155" t="s">
        <v>252</v>
      </c>
      <c r="AU1587" s="155" t="s">
        <v>87</v>
      </c>
      <c r="AV1587" s="12" t="s">
        <v>87</v>
      </c>
      <c r="AW1587" s="12" t="s">
        <v>32</v>
      </c>
      <c r="AX1587" s="12" t="s">
        <v>77</v>
      </c>
      <c r="AY1587" s="155" t="s">
        <v>175</v>
      </c>
    </row>
    <row r="1588" spans="2:51" s="12" customFormat="1">
      <c r="B1588" s="154"/>
      <c r="D1588" s="145" t="s">
        <v>252</v>
      </c>
      <c r="E1588" s="155" t="s">
        <v>1</v>
      </c>
      <c r="F1588" s="156" t="s">
        <v>2469</v>
      </c>
      <c r="H1588" s="157">
        <v>40.468000000000004</v>
      </c>
      <c r="I1588" s="158"/>
      <c r="L1588" s="154"/>
      <c r="M1588" s="159"/>
      <c r="T1588" s="160"/>
      <c r="AT1588" s="155" t="s">
        <v>252</v>
      </c>
      <c r="AU1588" s="155" t="s">
        <v>87</v>
      </c>
      <c r="AV1588" s="12" t="s">
        <v>87</v>
      </c>
      <c r="AW1588" s="12" t="s">
        <v>32</v>
      </c>
      <c r="AX1588" s="12" t="s">
        <v>77</v>
      </c>
      <c r="AY1588" s="155" t="s">
        <v>175</v>
      </c>
    </row>
    <row r="1589" spans="2:51" s="12" customFormat="1">
      <c r="B1589" s="154"/>
      <c r="D1589" s="145" t="s">
        <v>252</v>
      </c>
      <c r="E1589" s="155" t="s">
        <v>1</v>
      </c>
      <c r="F1589" s="156" t="s">
        <v>2470</v>
      </c>
      <c r="H1589" s="157">
        <v>52.308999999999997</v>
      </c>
      <c r="I1589" s="158"/>
      <c r="L1589" s="154"/>
      <c r="M1589" s="159"/>
      <c r="T1589" s="160"/>
      <c r="AT1589" s="155" t="s">
        <v>252</v>
      </c>
      <c r="AU1589" s="155" t="s">
        <v>87</v>
      </c>
      <c r="AV1589" s="12" t="s">
        <v>87</v>
      </c>
      <c r="AW1589" s="12" t="s">
        <v>32</v>
      </c>
      <c r="AX1589" s="12" t="s">
        <v>77</v>
      </c>
      <c r="AY1589" s="155" t="s">
        <v>175</v>
      </c>
    </row>
    <row r="1590" spans="2:51" s="12" customFormat="1">
      <c r="B1590" s="154"/>
      <c r="D1590" s="145" t="s">
        <v>252</v>
      </c>
      <c r="E1590" s="155" t="s">
        <v>1</v>
      </c>
      <c r="F1590" s="156" t="s">
        <v>2471</v>
      </c>
      <c r="H1590" s="157">
        <v>123.739</v>
      </c>
      <c r="I1590" s="158"/>
      <c r="L1590" s="154"/>
      <c r="M1590" s="159"/>
      <c r="T1590" s="160"/>
      <c r="AT1590" s="155" t="s">
        <v>252</v>
      </c>
      <c r="AU1590" s="155" t="s">
        <v>87</v>
      </c>
      <c r="AV1590" s="12" t="s">
        <v>87</v>
      </c>
      <c r="AW1590" s="12" t="s">
        <v>32</v>
      </c>
      <c r="AX1590" s="12" t="s">
        <v>77</v>
      </c>
      <c r="AY1590" s="155" t="s">
        <v>175</v>
      </c>
    </row>
    <row r="1591" spans="2:51" s="12" customFormat="1">
      <c r="B1591" s="154"/>
      <c r="D1591" s="145" t="s">
        <v>252</v>
      </c>
      <c r="E1591" s="155" t="s">
        <v>1</v>
      </c>
      <c r="F1591" s="156" t="s">
        <v>2472</v>
      </c>
      <c r="H1591" s="157">
        <v>50.76</v>
      </c>
      <c r="I1591" s="158"/>
      <c r="L1591" s="154"/>
      <c r="M1591" s="159"/>
      <c r="T1591" s="160"/>
      <c r="AT1591" s="155" t="s">
        <v>252</v>
      </c>
      <c r="AU1591" s="155" t="s">
        <v>87</v>
      </c>
      <c r="AV1591" s="12" t="s">
        <v>87</v>
      </c>
      <c r="AW1591" s="12" t="s">
        <v>32</v>
      </c>
      <c r="AX1591" s="12" t="s">
        <v>77</v>
      </c>
      <c r="AY1591" s="155" t="s">
        <v>175</v>
      </c>
    </row>
    <row r="1592" spans="2:51" s="12" customFormat="1">
      <c r="B1592" s="154"/>
      <c r="D1592" s="145" t="s">
        <v>252</v>
      </c>
      <c r="E1592" s="155" t="s">
        <v>1</v>
      </c>
      <c r="F1592" s="156" t="s">
        <v>2473</v>
      </c>
      <c r="H1592" s="157">
        <v>141.40700000000001</v>
      </c>
      <c r="I1592" s="158"/>
      <c r="L1592" s="154"/>
      <c r="M1592" s="159"/>
      <c r="T1592" s="160"/>
      <c r="AT1592" s="155" t="s">
        <v>252</v>
      </c>
      <c r="AU1592" s="155" t="s">
        <v>87</v>
      </c>
      <c r="AV1592" s="12" t="s">
        <v>87</v>
      </c>
      <c r="AW1592" s="12" t="s">
        <v>32</v>
      </c>
      <c r="AX1592" s="12" t="s">
        <v>77</v>
      </c>
      <c r="AY1592" s="155" t="s">
        <v>175</v>
      </c>
    </row>
    <row r="1593" spans="2:51" s="12" customFormat="1">
      <c r="B1593" s="154"/>
      <c r="D1593" s="145" t="s">
        <v>252</v>
      </c>
      <c r="E1593" s="155" t="s">
        <v>1</v>
      </c>
      <c r="F1593" s="156" t="s">
        <v>2474</v>
      </c>
      <c r="H1593" s="157">
        <v>45.36</v>
      </c>
      <c r="I1593" s="158"/>
      <c r="L1593" s="154"/>
      <c r="M1593" s="159"/>
      <c r="T1593" s="160"/>
      <c r="AT1593" s="155" t="s">
        <v>252</v>
      </c>
      <c r="AU1593" s="155" t="s">
        <v>87</v>
      </c>
      <c r="AV1593" s="12" t="s">
        <v>87</v>
      </c>
      <c r="AW1593" s="12" t="s">
        <v>32</v>
      </c>
      <c r="AX1593" s="12" t="s">
        <v>77</v>
      </c>
      <c r="AY1593" s="155" t="s">
        <v>175</v>
      </c>
    </row>
    <row r="1594" spans="2:51" s="12" customFormat="1">
      <c r="B1594" s="154"/>
      <c r="D1594" s="145" t="s">
        <v>252</v>
      </c>
      <c r="E1594" s="155" t="s">
        <v>1</v>
      </c>
      <c r="F1594" s="156" t="s">
        <v>2475</v>
      </c>
      <c r="H1594" s="157">
        <v>19.440000000000001</v>
      </c>
      <c r="I1594" s="158"/>
      <c r="L1594" s="154"/>
      <c r="M1594" s="159"/>
      <c r="T1594" s="160"/>
      <c r="AT1594" s="155" t="s">
        <v>252</v>
      </c>
      <c r="AU1594" s="155" t="s">
        <v>87</v>
      </c>
      <c r="AV1594" s="12" t="s">
        <v>87</v>
      </c>
      <c r="AW1594" s="12" t="s">
        <v>32</v>
      </c>
      <c r="AX1594" s="12" t="s">
        <v>77</v>
      </c>
      <c r="AY1594" s="155" t="s">
        <v>175</v>
      </c>
    </row>
    <row r="1595" spans="2:51" s="12" customFormat="1">
      <c r="B1595" s="154"/>
      <c r="D1595" s="145" t="s">
        <v>252</v>
      </c>
      <c r="E1595" s="155" t="s">
        <v>1</v>
      </c>
      <c r="F1595" s="156" t="s">
        <v>2476</v>
      </c>
      <c r="H1595" s="157">
        <v>17.535</v>
      </c>
      <c r="I1595" s="158"/>
      <c r="L1595" s="154"/>
      <c r="M1595" s="159"/>
      <c r="T1595" s="160"/>
      <c r="AT1595" s="155" t="s">
        <v>252</v>
      </c>
      <c r="AU1595" s="155" t="s">
        <v>87</v>
      </c>
      <c r="AV1595" s="12" t="s">
        <v>87</v>
      </c>
      <c r="AW1595" s="12" t="s">
        <v>32</v>
      </c>
      <c r="AX1595" s="12" t="s">
        <v>77</v>
      </c>
      <c r="AY1595" s="155" t="s">
        <v>175</v>
      </c>
    </row>
    <row r="1596" spans="2:51" s="12" customFormat="1">
      <c r="B1596" s="154"/>
      <c r="D1596" s="145" t="s">
        <v>252</v>
      </c>
      <c r="E1596" s="155" t="s">
        <v>1</v>
      </c>
      <c r="F1596" s="156" t="s">
        <v>2477</v>
      </c>
      <c r="H1596" s="157">
        <v>22.14</v>
      </c>
      <c r="I1596" s="158"/>
      <c r="L1596" s="154"/>
      <c r="M1596" s="159"/>
      <c r="T1596" s="160"/>
      <c r="AT1596" s="155" t="s">
        <v>252</v>
      </c>
      <c r="AU1596" s="155" t="s">
        <v>87</v>
      </c>
      <c r="AV1596" s="12" t="s">
        <v>87</v>
      </c>
      <c r="AW1596" s="12" t="s">
        <v>32</v>
      </c>
      <c r="AX1596" s="12" t="s">
        <v>77</v>
      </c>
      <c r="AY1596" s="155" t="s">
        <v>175</v>
      </c>
    </row>
    <row r="1597" spans="2:51" s="12" customFormat="1">
      <c r="B1597" s="154"/>
      <c r="D1597" s="145" t="s">
        <v>252</v>
      </c>
      <c r="E1597" s="155" t="s">
        <v>1</v>
      </c>
      <c r="F1597" s="156" t="s">
        <v>2478</v>
      </c>
      <c r="H1597" s="157">
        <v>66.69</v>
      </c>
      <c r="I1597" s="158"/>
      <c r="L1597" s="154"/>
      <c r="M1597" s="159"/>
      <c r="T1597" s="160"/>
      <c r="AT1597" s="155" t="s">
        <v>252</v>
      </c>
      <c r="AU1597" s="155" t="s">
        <v>87</v>
      </c>
      <c r="AV1597" s="12" t="s">
        <v>87</v>
      </c>
      <c r="AW1597" s="12" t="s">
        <v>32</v>
      </c>
      <c r="AX1597" s="12" t="s">
        <v>77</v>
      </c>
      <c r="AY1597" s="155" t="s">
        <v>175</v>
      </c>
    </row>
    <row r="1598" spans="2:51" s="12" customFormat="1">
      <c r="B1598" s="154"/>
      <c r="D1598" s="145" t="s">
        <v>252</v>
      </c>
      <c r="E1598" s="155" t="s">
        <v>1</v>
      </c>
      <c r="F1598" s="156" t="s">
        <v>2479</v>
      </c>
      <c r="H1598" s="157">
        <v>13.5</v>
      </c>
      <c r="I1598" s="158"/>
      <c r="L1598" s="154"/>
      <c r="M1598" s="159"/>
      <c r="T1598" s="160"/>
      <c r="AT1598" s="155" t="s">
        <v>252</v>
      </c>
      <c r="AU1598" s="155" t="s">
        <v>87</v>
      </c>
      <c r="AV1598" s="12" t="s">
        <v>87</v>
      </c>
      <c r="AW1598" s="12" t="s">
        <v>32</v>
      </c>
      <c r="AX1598" s="12" t="s">
        <v>77</v>
      </c>
      <c r="AY1598" s="155" t="s">
        <v>175</v>
      </c>
    </row>
    <row r="1599" spans="2:51" s="12" customFormat="1">
      <c r="B1599" s="154"/>
      <c r="D1599" s="145" t="s">
        <v>252</v>
      </c>
      <c r="E1599" s="155" t="s">
        <v>1</v>
      </c>
      <c r="F1599" s="156" t="s">
        <v>2480</v>
      </c>
      <c r="H1599" s="157">
        <v>27.405000000000001</v>
      </c>
      <c r="I1599" s="158"/>
      <c r="L1599" s="154"/>
      <c r="M1599" s="159"/>
      <c r="T1599" s="160"/>
      <c r="AT1599" s="155" t="s">
        <v>252</v>
      </c>
      <c r="AU1599" s="155" t="s">
        <v>87</v>
      </c>
      <c r="AV1599" s="12" t="s">
        <v>87</v>
      </c>
      <c r="AW1599" s="12" t="s">
        <v>32</v>
      </c>
      <c r="AX1599" s="12" t="s">
        <v>77</v>
      </c>
      <c r="AY1599" s="155" t="s">
        <v>175</v>
      </c>
    </row>
    <row r="1600" spans="2:51" s="12" customFormat="1">
      <c r="B1600" s="154"/>
      <c r="D1600" s="145" t="s">
        <v>252</v>
      </c>
      <c r="E1600" s="155" t="s">
        <v>1</v>
      </c>
      <c r="F1600" s="156" t="s">
        <v>2481</v>
      </c>
      <c r="H1600" s="157">
        <v>12.48</v>
      </c>
      <c r="I1600" s="158"/>
      <c r="L1600" s="154"/>
      <c r="M1600" s="159"/>
      <c r="T1600" s="160"/>
      <c r="AT1600" s="155" t="s">
        <v>252</v>
      </c>
      <c r="AU1600" s="155" t="s">
        <v>87</v>
      </c>
      <c r="AV1600" s="12" t="s">
        <v>87</v>
      </c>
      <c r="AW1600" s="12" t="s">
        <v>32</v>
      </c>
      <c r="AX1600" s="12" t="s">
        <v>77</v>
      </c>
      <c r="AY1600" s="155" t="s">
        <v>175</v>
      </c>
    </row>
    <row r="1601" spans="2:51" s="12" customFormat="1">
      <c r="B1601" s="154"/>
      <c r="D1601" s="145" t="s">
        <v>252</v>
      </c>
      <c r="E1601" s="155" t="s">
        <v>1</v>
      </c>
      <c r="F1601" s="156" t="s">
        <v>2482</v>
      </c>
      <c r="H1601" s="157">
        <v>11.52</v>
      </c>
      <c r="I1601" s="158"/>
      <c r="L1601" s="154"/>
      <c r="M1601" s="159"/>
      <c r="T1601" s="160"/>
      <c r="AT1601" s="155" t="s">
        <v>252</v>
      </c>
      <c r="AU1601" s="155" t="s">
        <v>87</v>
      </c>
      <c r="AV1601" s="12" t="s">
        <v>87</v>
      </c>
      <c r="AW1601" s="12" t="s">
        <v>32</v>
      </c>
      <c r="AX1601" s="12" t="s">
        <v>77</v>
      </c>
      <c r="AY1601" s="155" t="s">
        <v>175</v>
      </c>
    </row>
    <row r="1602" spans="2:51" s="12" customFormat="1">
      <c r="B1602" s="154"/>
      <c r="D1602" s="145" t="s">
        <v>252</v>
      </c>
      <c r="E1602" s="155" t="s">
        <v>1</v>
      </c>
      <c r="F1602" s="156" t="s">
        <v>2483</v>
      </c>
      <c r="H1602" s="157">
        <v>48.06</v>
      </c>
      <c r="I1602" s="158"/>
      <c r="L1602" s="154"/>
      <c r="M1602" s="159"/>
      <c r="T1602" s="160"/>
      <c r="AT1602" s="155" t="s">
        <v>252</v>
      </c>
      <c r="AU1602" s="155" t="s">
        <v>87</v>
      </c>
      <c r="AV1602" s="12" t="s">
        <v>87</v>
      </c>
      <c r="AW1602" s="12" t="s">
        <v>32</v>
      </c>
      <c r="AX1602" s="12" t="s">
        <v>77</v>
      </c>
      <c r="AY1602" s="155" t="s">
        <v>175</v>
      </c>
    </row>
    <row r="1603" spans="2:51" s="12" customFormat="1">
      <c r="B1603" s="154"/>
      <c r="D1603" s="145" t="s">
        <v>252</v>
      </c>
      <c r="E1603" s="155" t="s">
        <v>1</v>
      </c>
      <c r="F1603" s="156" t="s">
        <v>2484</v>
      </c>
      <c r="H1603" s="157">
        <v>144.095</v>
      </c>
      <c r="I1603" s="158"/>
      <c r="L1603" s="154"/>
      <c r="M1603" s="159"/>
      <c r="T1603" s="160"/>
      <c r="AT1603" s="155" t="s">
        <v>252</v>
      </c>
      <c r="AU1603" s="155" t="s">
        <v>87</v>
      </c>
      <c r="AV1603" s="12" t="s">
        <v>87</v>
      </c>
      <c r="AW1603" s="12" t="s">
        <v>32</v>
      </c>
      <c r="AX1603" s="12" t="s">
        <v>77</v>
      </c>
      <c r="AY1603" s="155" t="s">
        <v>175</v>
      </c>
    </row>
    <row r="1604" spans="2:51" s="12" customFormat="1">
      <c r="B1604" s="154"/>
      <c r="D1604" s="145" t="s">
        <v>252</v>
      </c>
      <c r="E1604" s="155" t="s">
        <v>1</v>
      </c>
      <c r="F1604" s="156" t="s">
        <v>2485</v>
      </c>
      <c r="H1604" s="157">
        <v>45.9</v>
      </c>
      <c r="I1604" s="158"/>
      <c r="L1604" s="154"/>
      <c r="M1604" s="159"/>
      <c r="T1604" s="160"/>
      <c r="AT1604" s="155" t="s">
        <v>252</v>
      </c>
      <c r="AU1604" s="155" t="s">
        <v>87</v>
      </c>
      <c r="AV1604" s="12" t="s">
        <v>87</v>
      </c>
      <c r="AW1604" s="12" t="s">
        <v>32</v>
      </c>
      <c r="AX1604" s="12" t="s">
        <v>77</v>
      </c>
      <c r="AY1604" s="155" t="s">
        <v>175</v>
      </c>
    </row>
    <row r="1605" spans="2:51" s="12" customFormat="1">
      <c r="B1605" s="154"/>
      <c r="D1605" s="145" t="s">
        <v>252</v>
      </c>
      <c r="E1605" s="155" t="s">
        <v>1</v>
      </c>
      <c r="F1605" s="156" t="s">
        <v>2486</v>
      </c>
      <c r="H1605" s="157">
        <v>21.6</v>
      </c>
      <c r="I1605" s="158"/>
      <c r="L1605" s="154"/>
      <c r="M1605" s="159"/>
      <c r="T1605" s="160"/>
      <c r="AT1605" s="155" t="s">
        <v>252</v>
      </c>
      <c r="AU1605" s="155" t="s">
        <v>87</v>
      </c>
      <c r="AV1605" s="12" t="s">
        <v>87</v>
      </c>
      <c r="AW1605" s="12" t="s">
        <v>32</v>
      </c>
      <c r="AX1605" s="12" t="s">
        <v>77</v>
      </c>
      <c r="AY1605" s="155" t="s">
        <v>175</v>
      </c>
    </row>
    <row r="1606" spans="2:51" s="12" customFormat="1">
      <c r="B1606" s="154"/>
      <c r="D1606" s="145" t="s">
        <v>252</v>
      </c>
      <c r="E1606" s="155" t="s">
        <v>1</v>
      </c>
      <c r="F1606" s="156" t="s">
        <v>2487</v>
      </c>
      <c r="H1606" s="157">
        <v>19.413</v>
      </c>
      <c r="I1606" s="158"/>
      <c r="L1606" s="154"/>
      <c r="M1606" s="159"/>
      <c r="T1606" s="160"/>
      <c r="AT1606" s="155" t="s">
        <v>252</v>
      </c>
      <c r="AU1606" s="155" t="s">
        <v>87</v>
      </c>
      <c r="AV1606" s="12" t="s">
        <v>87</v>
      </c>
      <c r="AW1606" s="12" t="s">
        <v>32</v>
      </c>
      <c r="AX1606" s="12" t="s">
        <v>77</v>
      </c>
      <c r="AY1606" s="155" t="s">
        <v>175</v>
      </c>
    </row>
    <row r="1607" spans="2:51" s="12" customFormat="1">
      <c r="B1607" s="154"/>
      <c r="D1607" s="145" t="s">
        <v>252</v>
      </c>
      <c r="E1607" s="155" t="s">
        <v>1</v>
      </c>
      <c r="F1607" s="156" t="s">
        <v>2488</v>
      </c>
      <c r="H1607" s="157">
        <v>24.84</v>
      </c>
      <c r="I1607" s="158"/>
      <c r="L1607" s="154"/>
      <c r="M1607" s="159"/>
      <c r="T1607" s="160"/>
      <c r="AT1607" s="155" t="s">
        <v>252</v>
      </c>
      <c r="AU1607" s="155" t="s">
        <v>87</v>
      </c>
      <c r="AV1607" s="12" t="s">
        <v>87</v>
      </c>
      <c r="AW1607" s="12" t="s">
        <v>32</v>
      </c>
      <c r="AX1607" s="12" t="s">
        <v>77</v>
      </c>
      <c r="AY1607" s="155" t="s">
        <v>175</v>
      </c>
    </row>
    <row r="1608" spans="2:51" s="12" customFormat="1">
      <c r="B1608" s="154"/>
      <c r="D1608" s="145" t="s">
        <v>252</v>
      </c>
      <c r="E1608" s="155" t="s">
        <v>1</v>
      </c>
      <c r="F1608" s="156" t="s">
        <v>983</v>
      </c>
      <c r="H1608" s="157">
        <v>36.409999999999997</v>
      </c>
      <c r="I1608" s="158"/>
      <c r="L1608" s="154"/>
      <c r="M1608" s="159"/>
      <c r="T1608" s="160"/>
      <c r="AT1608" s="155" t="s">
        <v>252</v>
      </c>
      <c r="AU1608" s="155" t="s">
        <v>87</v>
      </c>
      <c r="AV1608" s="12" t="s">
        <v>87</v>
      </c>
      <c r="AW1608" s="12" t="s">
        <v>32</v>
      </c>
      <c r="AX1608" s="12" t="s">
        <v>77</v>
      </c>
      <c r="AY1608" s="155" t="s">
        <v>175</v>
      </c>
    </row>
    <row r="1609" spans="2:51" s="12" customFormat="1">
      <c r="B1609" s="154"/>
      <c r="D1609" s="145" t="s">
        <v>252</v>
      </c>
      <c r="E1609" s="155" t="s">
        <v>1</v>
      </c>
      <c r="F1609" s="156" t="s">
        <v>986</v>
      </c>
      <c r="H1609" s="157">
        <v>29.128</v>
      </c>
      <c r="I1609" s="158"/>
      <c r="L1609" s="154"/>
      <c r="M1609" s="159"/>
      <c r="T1609" s="160"/>
      <c r="AT1609" s="155" t="s">
        <v>252</v>
      </c>
      <c r="AU1609" s="155" t="s">
        <v>87</v>
      </c>
      <c r="AV1609" s="12" t="s">
        <v>87</v>
      </c>
      <c r="AW1609" s="12" t="s">
        <v>32</v>
      </c>
      <c r="AX1609" s="12" t="s">
        <v>77</v>
      </c>
      <c r="AY1609" s="155" t="s">
        <v>175</v>
      </c>
    </row>
    <row r="1610" spans="2:51" s="12" customFormat="1">
      <c r="B1610" s="154"/>
      <c r="D1610" s="145" t="s">
        <v>252</v>
      </c>
      <c r="E1610" s="155" t="s">
        <v>1</v>
      </c>
      <c r="F1610" s="156" t="s">
        <v>987</v>
      </c>
      <c r="H1610" s="157">
        <v>13.61</v>
      </c>
      <c r="I1610" s="158"/>
      <c r="L1610" s="154"/>
      <c r="M1610" s="159"/>
      <c r="T1610" s="160"/>
      <c r="AT1610" s="155" t="s">
        <v>252</v>
      </c>
      <c r="AU1610" s="155" t="s">
        <v>87</v>
      </c>
      <c r="AV1610" s="12" t="s">
        <v>87</v>
      </c>
      <c r="AW1610" s="12" t="s">
        <v>32</v>
      </c>
      <c r="AX1610" s="12" t="s">
        <v>77</v>
      </c>
      <c r="AY1610" s="155" t="s">
        <v>175</v>
      </c>
    </row>
    <row r="1611" spans="2:51" s="12" customFormat="1">
      <c r="B1611" s="154"/>
      <c r="D1611" s="145" t="s">
        <v>252</v>
      </c>
      <c r="E1611" s="155" t="s">
        <v>1</v>
      </c>
      <c r="F1611" s="156" t="s">
        <v>989</v>
      </c>
      <c r="H1611" s="157">
        <v>20.119</v>
      </c>
      <c r="I1611" s="158"/>
      <c r="L1611" s="154"/>
      <c r="M1611" s="159"/>
      <c r="T1611" s="160"/>
      <c r="AT1611" s="155" t="s">
        <v>252</v>
      </c>
      <c r="AU1611" s="155" t="s">
        <v>87</v>
      </c>
      <c r="AV1611" s="12" t="s">
        <v>87</v>
      </c>
      <c r="AW1611" s="12" t="s">
        <v>32</v>
      </c>
      <c r="AX1611" s="12" t="s">
        <v>77</v>
      </c>
      <c r="AY1611" s="155" t="s">
        <v>175</v>
      </c>
    </row>
    <row r="1612" spans="2:51" s="12" customFormat="1">
      <c r="B1612" s="154"/>
      <c r="D1612" s="145" t="s">
        <v>252</v>
      </c>
      <c r="E1612" s="155" t="s">
        <v>1</v>
      </c>
      <c r="F1612" s="156" t="s">
        <v>2489</v>
      </c>
      <c r="H1612" s="157">
        <v>21.46</v>
      </c>
      <c r="I1612" s="158"/>
      <c r="L1612" s="154"/>
      <c r="M1612" s="159"/>
      <c r="T1612" s="160"/>
      <c r="AT1612" s="155" t="s">
        <v>252</v>
      </c>
      <c r="AU1612" s="155" t="s">
        <v>87</v>
      </c>
      <c r="AV1612" s="12" t="s">
        <v>87</v>
      </c>
      <c r="AW1612" s="12" t="s">
        <v>32</v>
      </c>
      <c r="AX1612" s="12" t="s">
        <v>77</v>
      </c>
      <c r="AY1612" s="155" t="s">
        <v>175</v>
      </c>
    </row>
    <row r="1613" spans="2:51" s="12" customFormat="1">
      <c r="B1613" s="154"/>
      <c r="D1613" s="145" t="s">
        <v>252</v>
      </c>
      <c r="E1613" s="155" t="s">
        <v>1</v>
      </c>
      <c r="F1613" s="156" t="s">
        <v>995</v>
      </c>
      <c r="H1613" s="157">
        <v>42.94</v>
      </c>
      <c r="I1613" s="158"/>
      <c r="L1613" s="154"/>
      <c r="M1613" s="159"/>
      <c r="T1613" s="160"/>
      <c r="AT1613" s="155" t="s">
        <v>252</v>
      </c>
      <c r="AU1613" s="155" t="s">
        <v>87</v>
      </c>
      <c r="AV1613" s="12" t="s">
        <v>87</v>
      </c>
      <c r="AW1613" s="12" t="s">
        <v>32</v>
      </c>
      <c r="AX1613" s="12" t="s">
        <v>77</v>
      </c>
      <c r="AY1613" s="155" t="s">
        <v>175</v>
      </c>
    </row>
    <row r="1614" spans="2:51" s="12" customFormat="1">
      <c r="B1614" s="154"/>
      <c r="D1614" s="145" t="s">
        <v>252</v>
      </c>
      <c r="E1614" s="155" t="s">
        <v>1</v>
      </c>
      <c r="F1614" s="156" t="s">
        <v>2490</v>
      </c>
      <c r="H1614" s="157">
        <v>-174.5</v>
      </c>
      <c r="I1614" s="158"/>
      <c r="L1614" s="154"/>
      <c r="M1614" s="159"/>
      <c r="T1614" s="160"/>
      <c r="AT1614" s="155" t="s">
        <v>252</v>
      </c>
      <c r="AU1614" s="155" t="s">
        <v>87</v>
      </c>
      <c r="AV1614" s="12" t="s">
        <v>87</v>
      </c>
      <c r="AW1614" s="12" t="s">
        <v>32</v>
      </c>
      <c r="AX1614" s="12" t="s">
        <v>77</v>
      </c>
      <c r="AY1614" s="155" t="s">
        <v>175</v>
      </c>
    </row>
    <row r="1615" spans="2:51" s="14" customFormat="1">
      <c r="B1615" s="170"/>
      <c r="D1615" s="145" t="s">
        <v>252</v>
      </c>
      <c r="E1615" s="171" t="s">
        <v>1</v>
      </c>
      <c r="F1615" s="172" t="s">
        <v>566</v>
      </c>
      <c r="H1615" s="171" t="s">
        <v>1</v>
      </c>
      <c r="I1615" s="173"/>
      <c r="L1615" s="170"/>
      <c r="M1615" s="174"/>
      <c r="T1615" s="175"/>
      <c r="AT1615" s="171" t="s">
        <v>252</v>
      </c>
      <c r="AU1615" s="171" t="s">
        <v>87</v>
      </c>
      <c r="AV1615" s="14" t="s">
        <v>85</v>
      </c>
      <c r="AW1615" s="14" t="s">
        <v>32</v>
      </c>
      <c r="AX1615" s="14" t="s">
        <v>77</v>
      </c>
      <c r="AY1615" s="171" t="s">
        <v>175</v>
      </c>
    </row>
    <row r="1616" spans="2:51" s="12" customFormat="1">
      <c r="B1616" s="154"/>
      <c r="D1616" s="145" t="s">
        <v>252</v>
      </c>
      <c r="E1616" s="155" t="s">
        <v>1</v>
      </c>
      <c r="F1616" s="156" t="s">
        <v>2491</v>
      </c>
      <c r="H1616" s="157">
        <v>88.664000000000001</v>
      </c>
      <c r="I1616" s="158"/>
      <c r="L1616" s="154"/>
      <c r="M1616" s="159"/>
      <c r="T1616" s="160"/>
      <c r="AT1616" s="155" t="s">
        <v>252</v>
      </c>
      <c r="AU1616" s="155" t="s">
        <v>87</v>
      </c>
      <c r="AV1616" s="12" t="s">
        <v>87</v>
      </c>
      <c r="AW1616" s="12" t="s">
        <v>32</v>
      </c>
      <c r="AX1616" s="12" t="s">
        <v>77</v>
      </c>
      <c r="AY1616" s="155" t="s">
        <v>175</v>
      </c>
    </row>
    <row r="1617" spans="2:51" s="12" customFormat="1">
      <c r="B1617" s="154"/>
      <c r="D1617" s="145" t="s">
        <v>252</v>
      </c>
      <c r="E1617" s="155" t="s">
        <v>1</v>
      </c>
      <c r="F1617" s="156" t="s">
        <v>2492</v>
      </c>
      <c r="H1617" s="157">
        <v>26.19</v>
      </c>
      <c r="I1617" s="158"/>
      <c r="L1617" s="154"/>
      <c r="M1617" s="159"/>
      <c r="T1617" s="160"/>
      <c r="AT1617" s="155" t="s">
        <v>252</v>
      </c>
      <c r="AU1617" s="155" t="s">
        <v>87</v>
      </c>
      <c r="AV1617" s="12" t="s">
        <v>87</v>
      </c>
      <c r="AW1617" s="12" t="s">
        <v>32</v>
      </c>
      <c r="AX1617" s="12" t="s">
        <v>77</v>
      </c>
      <c r="AY1617" s="155" t="s">
        <v>175</v>
      </c>
    </row>
    <row r="1618" spans="2:51" s="12" customFormat="1">
      <c r="B1618" s="154"/>
      <c r="D1618" s="145" t="s">
        <v>252</v>
      </c>
      <c r="E1618" s="155" t="s">
        <v>1</v>
      </c>
      <c r="F1618" s="156" t="s">
        <v>2493</v>
      </c>
      <c r="H1618" s="157">
        <v>99.055999999999997</v>
      </c>
      <c r="I1618" s="158"/>
      <c r="L1618" s="154"/>
      <c r="M1618" s="159"/>
      <c r="T1618" s="160"/>
      <c r="AT1618" s="155" t="s">
        <v>252</v>
      </c>
      <c r="AU1618" s="155" t="s">
        <v>87</v>
      </c>
      <c r="AV1618" s="12" t="s">
        <v>87</v>
      </c>
      <c r="AW1618" s="12" t="s">
        <v>32</v>
      </c>
      <c r="AX1618" s="12" t="s">
        <v>77</v>
      </c>
      <c r="AY1618" s="155" t="s">
        <v>175</v>
      </c>
    </row>
    <row r="1619" spans="2:51" s="12" customFormat="1">
      <c r="B1619" s="154"/>
      <c r="D1619" s="145" t="s">
        <v>252</v>
      </c>
      <c r="E1619" s="155" t="s">
        <v>1</v>
      </c>
      <c r="F1619" s="156" t="s">
        <v>2494</v>
      </c>
      <c r="H1619" s="157">
        <v>50.76</v>
      </c>
      <c r="I1619" s="158"/>
      <c r="L1619" s="154"/>
      <c r="M1619" s="159"/>
      <c r="T1619" s="160"/>
      <c r="AT1619" s="155" t="s">
        <v>252</v>
      </c>
      <c r="AU1619" s="155" t="s">
        <v>87</v>
      </c>
      <c r="AV1619" s="12" t="s">
        <v>87</v>
      </c>
      <c r="AW1619" s="12" t="s">
        <v>32</v>
      </c>
      <c r="AX1619" s="12" t="s">
        <v>77</v>
      </c>
      <c r="AY1619" s="155" t="s">
        <v>175</v>
      </c>
    </row>
    <row r="1620" spans="2:51" s="12" customFormat="1">
      <c r="B1620" s="154"/>
      <c r="D1620" s="145" t="s">
        <v>252</v>
      </c>
      <c r="E1620" s="155" t="s">
        <v>1</v>
      </c>
      <c r="F1620" s="156" t="s">
        <v>2495</v>
      </c>
      <c r="H1620" s="157">
        <v>144.24600000000001</v>
      </c>
      <c r="I1620" s="158"/>
      <c r="L1620" s="154"/>
      <c r="M1620" s="159"/>
      <c r="T1620" s="160"/>
      <c r="AT1620" s="155" t="s">
        <v>252</v>
      </c>
      <c r="AU1620" s="155" t="s">
        <v>87</v>
      </c>
      <c r="AV1620" s="12" t="s">
        <v>87</v>
      </c>
      <c r="AW1620" s="12" t="s">
        <v>32</v>
      </c>
      <c r="AX1620" s="12" t="s">
        <v>77</v>
      </c>
      <c r="AY1620" s="155" t="s">
        <v>175</v>
      </c>
    </row>
    <row r="1621" spans="2:51" s="12" customFormat="1">
      <c r="B1621" s="154"/>
      <c r="D1621" s="145" t="s">
        <v>252</v>
      </c>
      <c r="E1621" s="155" t="s">
        <v>1</v>
      </c>
      <c r="F1621" s="156" t="s">
        <v>2496</v>
      </c>
      <c r="H1621" s="157">
        <v>45.36</v>
      </c>
      <c r="I1621" s="158"/>
      <c r="L1621" s="154"/>
      <c r="M1621" s="159"/>
      <c r="T1621" s="160"/>
      <c r="AT1621" s="155" t="s">
        <v>252</v>
      </c>
      <c r="AU1621" s="155" t="s">
        <v>87</v>
      </c>
      <c r="AV1621" s="12" t="s">
        <v>87</v>
      </c>
      <c r="AW1621" s="12" t="s">
        <v>32</v>
      </c>
      <c r="AX1621" s="12" t="s">
        <v>77</v>
      </c>
      <c r="AY1621" s="155" t="s">
        <v>175</v>
      </c>
    </row>
    <row r="1622" spans="2:51" s="12" customFormat="1">
      <c r="B1622" s="154"/>
      <c r="D1622" s="145" t="s">
        <v>252</v>
      </c>
      <c r="E1622" s="155" t="s">
        <v>1</v>
      </c>
      <c r="F1622" s="156" t="s">
        <v>2497</v>
      </c>
      <c r="H1622" s="157">
        <v>28.62</v>
      </c>
      <c r="I1622" s="158"/>
      <c r="L1622" s="154"/>
      <c r="M1622" s="159"/>
      <c r="T1622" s="160"/>
      <c r="AT1622" s="155" t="s">
        <v>252</v>
      </c>
      <c r="AU1622" s="155" t="s">
        <v>87</v>
      </c>
      <c r="AV1622" s="12" t="s">
        <v>87</v>
      </c>
      <c r="AW1622" s="12" t="s">
        <v>32</v>
      </c>
      <c r="AX1622" s="12" t="s">
        <v>77</v>
      </c>
      <c r="AY1622" s="155" t="s">
        <v>175</v>
      </c>
    </row>
    <row r="1623" spans="2:51" s="12" customFormat="1">
      <c r="B1623" s="154"/>
      <c r="D1623" s="145" t="s">
        <v>252</v>
      </c>
      <c r="E1623" s="155" t="s">
        <v>1</v>
      </c>
      <c r="F1623" s="156" t="s">
        <v>2498</v>
      </c>
      <c r="H1623" s="157">
        <v>24.84</v>
      </c>
      <c r="I1623" s="158"/>
      <c r="L1623" s="154"/>
      <c r="M1623" s="159"/>
      <c r="T1623" s="160"/>
      <c r="AT1623" s="155" t="s">
        <v>252</v>
      </c>
      <c r="AU1623" s="155" t="s">
        <v>87</v>
      </c>
      <c r="AV1623" s="12" t="s">
        <v>87</v>
      </c>
      <c r="AW1623" s="12" t="s">
        <v>32</v>
      </c>
      <c r="AX1623" s="12" t="s">
        <v>77</v>
      </c>
      <c r="AY1623" s="155" t="s">
        <v>175</v>
      </c>
    </row>
    <row r="1624" spans="2:51" s="12" customFormat="1">
      <c r="B1624" s="154"/>
      <c r="D1624" s="145" t="s">
        <v>252</v>
      </c>
      <c r="E1624" s="155" t="s">
        <v>1</v>
      </c>
      <c r="F1624" s="156" t="s">
        <v>2499</v>
      </c>
      <c r="H1624" s="157">
        <v>24.138000000000002</v>
      </c>
      <c r="I1624" s="158"/>
      <c r="L1624" s="154"/>
      <c r="M1624" s="159"/>
      <c r="T1624" s="160"/>
      <c r="AT1624" s="155" t="s">
        <v>252</v>
      </c>
      <c r="AU1624" s="155" t="s">
        <v>87</v>
      </c>
      <c r="AV1624" s="12" t="s">
        <v>87</v>
      </c>
      <c r="AW1624" s="12" t="s">
        <v>32</v>
      </c>
      <c r="AX1624" s="12" t="s">
        <v>77</v>
      </c>
      <c r="AY1624" s="155" t="s">
        <v>175</v>
      </c>
    </row>
    <row r="1625" spans="2:51" s="12" customFormat="1">
      <c r="B1625" s="154"/>
      <c r="D1625" s="145" t="s">
        <v>252</v>
      </c>
      <c r="E1625" s="155" t="s">
        <v>1</v>
      </c>
      <c r="F1625" s="156" t="s">
        <v>2500</v>
      </c>
      <c r="H1625" s="157">
        <v>22.14</v>
      </c>
      <c r="I1625" s="158"/>
      <c r="L1625" s="154"/>
      <c r="M1625" s="159"/>
      <c r="T1625" s="160"/>
      <c r="AT1625" s="155" t="s">
        <v>252</v>
      </c>
      <c r="AU1625" s="155" t="s">
        <v>87</v>
      </c>
      <c r="AV1625" s="12" t="s">
        <v>87</v>
      </c>
      <c r="AW1625" s="12" t="s">
        <v>32</v>
      </c>
      <c r="AX1625" s="12" t="s">
        <v>77</v>
      </c>
      <c r="AY1625" s="155" t="s">
        <v>175</v>
      </c>
    </row>
    <row r="1626" spans="2:51" s="12" customFormat="1">
      <c r="B1626" s="154"/>
      <c r="D1626" s="145" t="s">
        <v>252</v>
      </c>
      <c r="E1626" s="155" t="s">
        <v>1</v>
      </c>
      <c r="F1626" s="156" t="s">
        <v>2501</v>
      </c>
      <c r="H1626" s="157">
        <v>50.22</v>
      </c>
      <c r="I1626" s="158"/>
      <c r="L1626" s="154"/>
      <c r="M1626" s="159"/>
      <c r="T1626" s="160"/>
      <c r="AT1626" s="155" t="s">
        <v>252</v>
      </c>
      <c r="AU1626" s="155" t="s">
        <v>87</v>
      </c>
      <c r="AV1626" s="12" t="s">
        <v>87</v>
      </c>
      <c r="AW1626" s="12" t="s">
        <v>32</v>
      </c>
      <c r="AX1626" s="12" t="s">
        <v>77</v>
      </c>
      <c r="AY1626" s="155" t="s">
        <v>175</v>
      </c>
    </row>
    <row r="1627" spans="2:51" s="12" customFormat="1">
      <c r="B1627" s="154"/>
      <c r="D1627" s="145" t="s">
        <v>252</v>
      </c>
      <c r="E1627" s="155" t="s">
        <v>1</v>
      </c>
      <c r="F1627" s="156" t="s">
        <v>2502</v>
      </c>
      <c r="H1627" s="157">
        <v>48.06</v>
      </c>
      <c r="I1627" s="158"/>
      <c r="L1627" s="154"/>
      <c r="M1627" s="159"/>
      <c r="T1627" s="160"/>
      <c r="AT1627" s="155" t="s">
        <v>252</v>
      </c>
      <c r="AU1627" s="155" t="s">
        <v>87</v>
      </c>
      <c r="AV1627" s="12" t="s">
        <v>87</v>
      </c>
      <c r="AW1627" s="12" t="s">
        <v>32</v>
      </c>
      <c r="AX1627" s="12" t="s">
        <v>77</v>
      </c>
      <c r="AY1627" s="155" t="s">
        <v>175</v>
      </c>
    </row>
    <row r="1628" spans="2:51" s="12" customFormat="1">
      <c r="B1628" s="154"/>
      <c r="D1628" s="145" t="s">
        <v>252</v>
      </c>
      <c r="E1628" s="155" t="s">
        <v>1</v>
      </c>
      <c r="F1628" s="156" t="s">
        <v>2503</v>
      </c>
      <c r="H1628" s="157">
        <v>144.095</v>
      </c>
      <c r="I1628" s="158"/>
      <c r="L1628" s="154"/>
      <c r="M1628" s="159"/>
      <c r="T1628" s="160"/>
      <c r="AT1628" s="155" t="s">
        <v>252</v>
      </c>
      <c r="AU1628" s="155" t="s">
        <v>87</v>
      </c>
      <c r="AV1628" s="12" t="s">
        <v>87</v>
      </c>
      <c r="AW1628" s="12" t="s">
        <v>32</v>
      </c>
      <c r="AX1628" s="12" t="s">
        <v>77</v>
      </c>
      <c r="AY1628" s="155" t="s">
        <v>175</v>
      </c>
    </row>
    <row r="1629" spans="2:51" s="12" customFormat="1">
      <c r="B1629" s="154"/>
      <c r="D1629" s="145" t="s">
        <v>252</v>
      </c>
      <c r="E1629" s="155" t="s">
        <v>1</v>
      </c>
      <c r="F1629" s="156" t="s">
        <v>2504</v>
      </c>
      <c r="H1629" s="157">
        <v>45.9</v>
      </c>
      <c r="I1629" s="158"/>
      <c r="L1629" s="154"/>
      <c r="M1629" s="159"/>
      <c r="T1629" s="160"/>
      <c r="AT1629" s="155" t="s">
        <v>252</v>
      </c>
      <c r="AU1629" s="155" t="s">
        <v>87</v>
      </c>
      <c r="AV1629" s="12" t="s">
        <v>87</v>
      </c>
      <c r="AW1629" s="12" t="s">
        <v>32</v>
      </c>
      <c r="AX1629" s="12" t="s">
        <v>77</v>
      </c>
      <c r="AY1629" s="155" t="s">
        <v>175</v>
      </c>
    </row>
    <row r="1630" spans="2:51" s="12" customFormat="1">
      <c r="B1630" s="154"/>
      <c r="D1630" s="145" t="s">
        <v>252</v>
      </c>
      <c r="E1630" s="155" t="s">
        <v>1</v>
      </c>
      <c r="F1630" s="156" t="s">
        <v>2505</v>
      </c>
      <c r="H1630" s="157">
        <v>22.14</v>
      </c>
      <c r="I1630" s="158"/>
      <c r="L1630" s="154"/>
      <c r="M1630" s="159"/>
      <c r="T1630" s="160"/>
      <c r="AT1630" s="155" t="s">
        <v>252</v>
      </c>
      <c r="AU1630" s="155" t="s">
        <v>87</v>
      </c>
      <c r="AV1630" s="12" t="s">
        <v>87</v>
      </c>
      <c r="AW1630" s="12" t="s">
        <v>32</v>
      </c>
      <c r="AX1630" s="12" t="s">
        <v>77</v>
      </c>
      <c r="AY1630" s="155" t="s">
        <v>175</v>
      </c>
    </row>
    <row r="1631" spans="2:51" s="12" customFormat="1">
      <c r="B1631" s="154"/>
      <c r="D1631" s="145" t="s">
        <v>252</v>
      </c>
      <c r="E1631" s="155" t="s">
        <v>1</v>
      </c>
      <c r="F1631" s="156" t="s">
        <v>2506</v>
      </c>
      <c r="H1631" s="157">
        <v>19.413</v>
      </c>
      <c r="I1631" s="158"/>
      <c r="L1631" s="154"/>
      <c r="M1631" s="159"/>
      <c r="T1631" s="160"/>
      <c r="AT1631" s="155" t="s">
        <v>252</v>
      </c>
      <c r="AU1631" s="155" t="s">
        <v>87</v>
      </c>
      <c r="AV1631" s="12" t="s">
        <v>87</v>
      </c>
      <c r="AW1631" s="12" t="s">
        <v>32</v>
      </c>
      <c r="AX1631" s="12" t="s">
        <v>77</v>
      </c>
      <c r="AY1631" s="155" t="s">
        <v>175</v>
      </c>
    </row>
    <row r="1632" spans="2:51" s="12" customFormat="1">
      <c r="B1632" s="154"/>
      <c r="D1632" s="145" t="s">
        <v>252</v>
      </c>
      <c r="E1632" s="155" t="s">
        <v>1</v>
      </c>
      <c r="F1632" s="156" t="s">
        <v>2507</v>
      </c>
      <c r="H1632" s="157">
        <v>54.54</v>
      </c>
      <c r="I1632" s="158"/>
      <c r="L1632" s="154"/>
      <c r="M1632" s="159"/>
      <c r="T1632" s="160"/>
      <c r="AT1632" s="155" t="s">
        <v>252</v>
      </c>
      <c r="AU1632" s="155" t="s">
        <v>87</v>
      </c>
      <c r="AV1632" s="12" t="s">
        <v>87</v>
      </c>
      <c r="AW1632" s="12" t="s">
        <v>32</v>
      </c>
      <c r="AX1632" s="12" t="s">
        <v>77</v>
      </c>
      <c r="AY1632" s="155" t="s">
        <v>175</v>
      </c>
    </row>
    <row r="1633" spans="2:65" s="12" customFormat="1">
      <c r="B1633" s="154"/>
      <c r="D1633" s="145" t="s">
        <v>252</v>
      </c>
      <c r="E1633" s="155" t="s">
        <v>1</v>
      </c>
      <c r="F1633" s="156" t="s">
        <v>2508</v>
      </c>
      <c r="H1633" s="157">
        <v>29.835000000000001</v>
      </c>
      <c r="I1633" s="158"/>
      <c r="L1633" s="154"/>
      <c r="M1633" s="159"/>
      <c r="T1633" s="160"/>
      <c r="AT1633" s="155" t="s">
        <v>252</v>
      </c>
      <c r="AU1633" s="155" t="s">
        <v>87</v>
      </c>
      <c r="AV1633" s="12" t="s">
        <v>87</v>
      </c>
      <c r="AW1633" s="12" t="s">
        <v>32</v>
      </c>
      <c r="AX1633" s="12" t="s">
        <v>77</v>
      </c>
      <c r="AY1633" s="155" t="s">
        <v>175</v>
      </c>
    </row>
    <row r="1634" spans="2:65" s="12" customFormat="1">
      <c r="B1634" s="154"/>
      <c r="D1634" s="145" t="s">
        <v>252</v>
      </c>
      <c r="E1634" s="155" t="s">
        <v>1</v>
      </c>
      <c r="F1634" s="156" t="s">
        <v>2509</v>
      </c>
      <c r="H1634" s="157">
        <v>25.92</v>
      </c>
      <c r="I1634" s="158"/>
      <c r="L1634" s="154"/>
      <c r="M1634" s="159"/>
      <c r="T1634" s="160"/>
      <c r="AT1634" s="155" t="s">
        <v>252</v>
      </c>
      <c r="AU1634" s="155" t="s">
        <v>87</v>
      </c>
      <c r="AV1634" s="12" t="s">
        <v>87</v>
      </c>
      <c r="AW1634" s="12" t="s">
        <v>32</v>
      </c>
      <c r="AX1634" s="12" t="s">
        <v>77</v>
      </c>
      <c r="AY1634" s="155" t="s">
        <v>175</v>
      </c>
    </row>
    <row r="1635" spans="2:65" s="12" customFormat="1">
      <c r="B1635" s="154"/>
      <c r="D1635" s="145" t="s">
        <v>252</v>
      </c>
      <c r="E1635" s="155" t="s">
        <v>1</v>
      </c>
      <c r="F1635" s="156" t="s">
        <v>1027</v>
      </c>
      <c r="H1635" s="157">
        <v>54.4</v>
      </c>
      <c r="I1635" s="158"/>
      <c r="L1635" s="154"/>
      <c r="M1635" s="159"/>
      <c r="T1635" s="160"/>
      <c r="AT1635" s="155" t="s">
        <v>252</v>
      </c>
      <c r="AU1635" s="155" t="s">
        <v>87</v>
      </c>
      <c r="AV1635" s="12" t="s">
        <v>87</v>
      </c>
      <c r="AW1635" s="12" t="s">
        <v>32</v>
      </c>
      <c r="AX1635" s="12" t="s">
        <v>77</v>
      </c>
      <c r="AY1635" s="155" t="s">
        <v>175</v>
      </c>
    </row>
    <row r="1636" spans="2:65" s="12" customFormat="1">
      <c r="B1636" s="154"/>
      <c r="D1636" s="145" t="s">
        <v>252</v>
      </c>
      <c r="E1636" s="155" t="s">
        <v>1</v>
      </c>
      <c r="F1636" s="156" t="s">
        <v>2510</v>
      </c>
      <c r="H1636" s="157">
        <v>-123.93</v>
      </c>
      <c r="I1636" s="158"/>
      <c r="L1636" s="154"/>
      <c r="M1636" s="159"/>
      <c r="T1636" s="160"/>
      <c r="AT1636" s="155" t="s">
        <v>252</v>
      </c>
      <c r="AU1636" s="155" t="s">
        <v>87</v>
      </c>
      <c r="AV1636" s="12" t="s">
        <v>87</v>
      </c>
      <c r="AW1636" s="12" t="s">
        <v>32</v>
      </c>
      <c r="AX1636" s="12" t="s">
        <v>77</v>
      </c>
      <c r="AY1636" s="155" t="s">
        <v>175</v>
      </c>
    </row>
    <row r="1637" spans="2:65" s="15" customFormat="1">
      <c r="B1637" s="176"/>
      <c r="D1637" s="145" t="s">
        <v>252</v>
      </c>
      <c r="E1637" s="177" t="s">
        <v>1</v>
      </c>
      <c r="F1637" s="178" t="s">
        <v>339</v>
      </c>
      <c r="H1637" s="179">
        <v>2046.6110000000001</v>
      </c>
      <c r="I1637" s="180"/>
      <c r="L1637" s="176"/>
      <c r="M1637" s="181"/>
      <c r="T1637" s="182"/>
      <c r="AT1637" s="177" t="s">
        <v>252</v>
      </c>
      <c r="AU1637" s="177" t="s">
        <v>87</v>
      </c>
      <c r="AV1637" s="15" t="s">
        <v>187</v>
      </c>
      <c r="AW1637" s="15" t="s">
        <v>32</v>
      </c>
      <c r="AX1637" s="15" t="s">
        <v>77</v>
      </c>
      <c r="AY1637" s="177" t="s">
        <v>175</v>
      </c>
    </row>
    <row r="1638" spans="2:65" s="12" customFormat="1">
      <c r="B1638" s="154"/>
      <c r="D1638" s="145" t="s">
        <v>252</v>
      </c>
      <c r="E1638" s="155" t="s">
        <v>1</v>
      </c>
      <c r="F1638" s="156" t="s">
        <v>2511</v>
      </c>
      <c r="H1638" s="157">
        <v>-256.32</v>
      </c>
      <c r="I1638" s="158"/>
      <c r="L1638" s="154"/>
      <c r="M1638" s="159"/>
      <c r="T1638" s="160"/>
      <c r="AT1638" s="155" t="s">
        <v>252</v>
      </c>
      <c r="AU1638" s="155" t="s">
        <v>87</v>
      </c>
      <c r="AV1638" s="12" t="s">
        <v>87</v>
      </c>
      <c r="AW1638" s="12" t="s">
        <v>32</v>
      </c>
      <c r="AX1638" s="12" t="s">
        <v>77</v>
      </c>
      <c r="AY1638" s="155" t="s">
        <v>175</v>
      </c>
    </row>
    <row r="1639" spans="2:65" s="13" customFormat="1">
      <c r="B1639" s="163"/>
      <c r="D1639" s="145" t="s">
        <v>252</v>
      </c>
      <c r="E1639" s="164" t="s">
        <v>1</v>
      </c>
      <c r="F1639" s="165" t="s">
        <v>294</v>
      </c>
      <c r="H1639" s="166">
        <v>2835.4010000000007</v>
      </c>
      <c r="I1639" s="167"/>
      <c r="L1639" s="163"/>
      <c r="M1639" s="168"/>
      <c r="T1639" s="169"/>
      <c r="AT1639" s="164" t="s">
        <v>252</v>
      </c>
      <c r="AU1639" s="164" t="s">
        <v>87</v>
      </c>
      <c r="AV1639" s="13" t="s">
        <v>193</v>
      </c>
      <c r="AW1639" s="13" t="s">
        <v>32</v>
      </c>
      <c r="AX1639" s="13" t="s">
        <v>85</v>
      </c>
      <c r="AY1639" s="164" t="s">
        <v>175</v>
      </c>
    </row>
    <row r="1640" spans="2:65" s="1" customFormat="1" ht="16.5" customHeight="1">
      <c r="B1640" s="32"/>
      <c r="C1640" s="132" t="s">
        <v>2512</v>
      </c>
      <c r="D1640" s="132" t="s">
        <v>178</v>
      </c>
      <c r="E1640" s="133" t="s">
        <v>2513</v>
      </c>
      <c r="F1640" s="134" t="s">
        <v>2514</v>
      </c>
      <c r="G1640" s="135" t="s">
        <v>200</v>
      </c>
      <c r="H1640" s="136">
        <v>256.32</v>
      </c>
      <c r="I1640" s="137"/>
      <c r="J1640" s="138">
        <f>ROUND(I1640*H1640,2)</f>
        <v>0</v>
      </c>
      <c r="K1640" s="134" t="s">
        <v>1</v>
      </c>
      <c r="L1640" s="32"/>
      <c r="M1640" s="139" t="s">
        <v>1</v>
      </c>
      <c r="N1640" s="140" t="s">
        <v>42</v>
      </c>
      <c r="P1640" s="141">
        <f>O1640*H1640</f>
        <v>0</v>
      </c>
      <c r="Q1640" s="141">
        <v>1E-3</v>
      </c>
      <c r="R1640" s="141">
        <f>Q1640*H1640</f>
        <v>0.25631999999999999</v>
      </c>
      <c r="S1640" s="141">
        <v>0</v>
      </c>
      <c r="T1640" s="142">
        <f>S1640*H1640</f>
        <v>0</v>
      </c>
      <c r="AR1640" s="143" t="s">
        <v>129</v>
      </c>
      <c r="AT1640" s="143" t="s">
        <v>178</v>
      </c>
      <c r="AU1640" s="143" t="s">
        <v>87</v>
      </c>
      <c r="AY1640" s="17" t="s">
        <v>175</v>
      </c>
      <c r="BE1640" s="144">
        <f>IF(N1640="základní",J1640,0)</f>
        <v>0</v>
      </c>
      <c r="BF1640" s="144">
        <f>IF(N1640="snížená",J1640,0)</f>
        <v>0</v>
      </c>
      <c r="BG1640" s="144">
        <f>IF(N1640="zákl. přenesená",J1640,0)</f>
        <v>0</v>
      </c>
      <c r="BH1640" s="144">
        <f>IF(N1640="sníž. přenesená",J1640,0)</f>
        <v>0</v>
      </c>
      <c r="BI1640" s="144">
        <f>IF(N1640="nulová",J1640,0)</f>
        <v>0</v>
      </c>
      <c r="BJ1640" s="17" t="s">
        <v>85</v>
      </c>
      <c r="BK1640" s="144">
        <f>ROUND(I1640*H1640,2)</f>
        <v>0</v>
      </c>
      <c r="BL1640" s="17" t="s">
        <v>129</v>
      </c>
      <c r="BM1640" s="143" t="s">
        <v>2515</v>
      </c>
    </row>
    <row r="1641" spans="2:65" s="14" customFormat="1">
      <c r="B1641" s="170"/>
      <c r="D1641" s="145" t="s">
        <v>252</v>
      </c>
      <c r="E1641" s="171" t="s">
        <v>1</v>
      </c>
      <c r="F1641" s="172" t="s">
        <v>2516</v>
      </c>
      <c r="H1641" s="171" t="s">
        <v>1</v>
      </c>
      <c r="I1641" s="173"/>
      <c r="L1641" s="170"/>
      <c r="M1641" s="174"/>
      <c r="T1641" s="175"/>
      <c r="AT1641" s="171" t="s">
        <v>252</v>
      </c>
      <c r="AU1641" s="171" t="s">
        <v>87</v>
      </c>
      <c r="AV1641" s="14" t="s">
        <v>85</v>
      </c>
      <c r="AW1641" s="14" t="s">
        <v>32</v>
      </c>
      <c r="AX1641" s="14" t="s">
        <v>77</v>
      </c>
      <c r="AY1641" s="171" t="s">
        <v>175</v>
      </c>
    </row>
    <row r="1642" spans="2:65" s="12" customFormat="1">
      <c r="B1642" s="154"/>
      <c r="D1642" s="145" t="s">
        <v>252</v>
      </c>
      <c r="E1642" s="155" t="s">
        <v>1</v>
      </c>
      <c r="F1642" s="156" t="s">
        <v>2517</v>
      </c>
      <c r="H1642" s="157">
        <v>30.79</v>
      </c>
      <c r="I1642" s="158"/>
      <c r="L1642" s="154"/>
      <c r="M1642" s="159"/>
      <c r="T1642" s="160"/>
      <c r="AT1642" s="155" t="s">
        <v>252</v>
      </c>
      <c r="AU1642" s="155" t="s">
        <v>87</v>
      </c>
      <c r="AV1642" s="12" t="s">
        <v>87</v>
      </c>
      <c r="AW1642" s="12" t="s">
        <v>32</v>
      </c>
      <c r="AX1642" s="12" t="s">
        <v>77</v>
      </c>
      <c r="AY1642" s="155" t="s">
        <v>175</v>
      </c>
    </row>
    <row r="1643" spans="2:65" s="12" customFormat="1">
      <c r="B1643" s="154"/>
      <c r="D1643" s="145" t="s">
        <v>252</v>
      </c>
      <c r="E1643" s="155" t="s">
        <v>1</v>
      </c>
      <c r="F1643" s="156" t="s">
        <v>2518</v>
      </c>
      <c r="H1643" s="157">
        <v>30.69</v>
      </c>
      <c r="I1643" s="158"/>
      <c r="L1643" s="154"/>
      <c r="M1643" s="159"/>
      <c r="T1643" s="160"/>
      <c r="AT1643" s="155" t="s">
        <v>252</v>
      </c>
      <c r="AU1643" s="155" t="s">
        <v>87</v>
      </c>
      <c r="AV1643" s="12" t="s">
        <v>87</v>
      </c>
      <c r="AW1643" s="12" t="s">
        <v>32</v>
      </c>
      <c r="AX1643" s="12" t="s">
        <v>77</v>
      </c>
      <c r="AY1643" s="155" t="s">
        <v>175</v>
      </c>
    </row>
    <row r="1644" spans="2:65" s="14" customFormat="1">
      <c r="B1644" s="170"/>
      <c r="D1644" s="145" t="s">
        <v>252</v>
      </c>
      <c r="E1644" s="171" t="s">
        <v>1</v>
      </c>
      <c r="F1644" s="172" t="s">
        <v>2519</v>
      </c>
      <c r="H1644" s="171" t="s">
        <v>1</v>
      </c>
      <c r="I1644" s="173"/>
      <c r="L1644" s="170"/>
      <c r="M1644" s="174"/>
      <c r="T1644" s="175"/>
      <c r="AT1644" s="171" t="s">
        <v>252</v>
      </c>
      <c r="AU1644" s="171" t="s">
        <v>87</v>
      </c>
      <c r="AV1644" s="14" t="s">
        <v>85</v>
      </c>
      <c r="AW1644" s="14" t="s">
        <v>32</v>
      </c>
      <c r="AX1644" s="14" t="s">
        <v>77</v>
      </c>
      <c r="AY1644" s="171" t="s">
        <v>175</v>
      </c>
    </row>
    <row r="1645" spans="2:65" s="12" customFormat="1">
      <c r="B1645" s="154"/>
      <c r="D1645" s="145" t="s">
        <v>252</v>
      </c>
      <c r="E1645" s="155" t="s">
        <v>1</v>
      </c>
      <c r="F1645" s="156" t="s">
        <v>2520</v>
      </c>
      <c r="H1645" s="157">
        <v>41.36</v>
      </c>
      <c r="I1645" s="158"/>
      <c r="L1645" s="154"/>
      <c r="M1645" s="159"/>
      <c r="T1645" s="160"/>
      <c r="AT1645" s="155" t="s">
        <v>252</v>
      </c>
      <c r="AU1645" s="155" t="s">
        <v>87</v>
      </c>
      <c r="AV1645" s="12" t="s">
        <v>87</v>
      </c>
      <c r="AW1645" s="12" t="s">
        <v>32</v>
      </c>
      <c r="AX1645" s="12" t="s">
        <v>77</v>
      </c>
      <c r="AY1645" s="155" t="s">
        <v>175</v>
      </c>
    </row>
    <row r="1646" spans="2:65" s="12" customFormat="1">
      <c r="B1646" s="154"/>
      <c r="D1646" s="145" t="s">
        <v>252</v>
      </c>
      <c r="E1646" s="155" t="s">
        <v>1</v>
      </c>
      <c r="F1646" s="156" t="s">
        <v>2521</v>
      </c>
      <c r="H1646" s="157">
        <v>8.4</v>
      </c>
      <c r="I1646" s="158"/>
      <c r="L1646" s="154"/>
      <c r="M1646" s="159"/>
      <c r="T1646" s="160"/>
      <c r="AT1646" s="155" t="s">
        <v>252</v>
      </c>
      <c r="AU1646" s="155" t="s">
        <v>87</v>
      </c>
      <c r="AV1646" s="12" t="s">
        <v>87</v>
      </c>
      <c r="AW1646" s="12" t="s">
        <v>32</v>
      </c>
      <c r="AX1646" s="12" t="s">
        <v>77</v>
      </c>
      <c r="AY1646" s="155" t="s">
        <v>175</v>
      </c>
    </row>
    <row r="1647" spans="2:65" s="12" customFormat="1">
      <c r="B1647" s="154"/>
      <c r="D1647" s="145" t="s">
        <v>252</v>
      </c>
      <c r="E1647" s="155" t="s">
        <v>1</v>
      </c>
      <c r="F1647" s="156" t="s">
        <v>2522</v>
      </c>
      <c r="H1647" s="157">
        <v>39.159999999999997</v>
      </c>
      <c r="I1647" s="158"/>
      <c r="L1647" s="154"/>
      <c r="M1647" s="159"/>
      <c r="T1647" s="160"/>
      <c r="AT1647" s="155" t="s">
        <v>252</v>
      </c>
      <c r="AU1647" s="155" t="s">
        <v>87</v>
      </c>
      <c r="AV1647" s="12" t="s">
        <v>87</v>
      </c>
      <c r="AW1647" s="12" t="s">
        <v>32</v>
      </c>
      <c r="AX1647" s="12" t="s">
        <v>77</v>
      </c>
      <c r="AY1647" s="155" t="s">
        <v>175</v>
      </c>
    </row>
    <row r="1648" spans="2:65" s="12" customFormat="1">
      <c r="B1648" s="154"/>
      <c r="D1648" s="145" t="s">
        <v>252</v>
      </c>
      <c r="E1648" s="155" t="s">
        <v>1</v>
      </c>
      <c r="F1648" s="156" t="s">
        <v>2523</v>
      </c>
      <c r="H1648" s="157">
        <v>8.5</v>
      </c>
      <c r="I1648" s="158"/>
      <c r="L1648" s="154"/>
      <c r="M1648" s="159"/>
      <c r="T1648" s="160"/>
      <c r="AT1648" s="155" t="s">
        <v>252</v>
      </c>
      <c r="AU1648" s="155" t="s">
        <v>87</v>
      </c>
      <c r="AV1648" s="12" t="s">
        <v>87</v>
      </c>
      <c r="AW1648" s="12" t="s">
        <v>32</v>
      </c>
      <c r="AX1648" s="12" t="s">
        <v>77</v>
      </c>
      <c r="AY1648" s="155" t="s">
        <v>175</v>
      </c>
    </row>
    <row r="1649" spans="2:65" s="12" customFormat="1">
      <c r="B1649" s="154"/>
      <c r="D1649" s="145" t="s">
        <v>252</v>
      </c>
      <c r="E1649" s="155" t="s">
        <v>1</v>
      </c>
      <c r="F1649" s="156" t="s">
        <v>2524</v>
      </c>
      <c r="H1649" s="157">
        <v>41.36</v>
      </c>
      <c r="I1649" s="158"/>
      <c r="L1649" s="154"/>
      <c r="M1649" s="159"/>
      <c r="T1649" s="160"/>
      <c r="AT1649" s="155" t="s">
        <v>252</v>
      </c>
      <c r="AU1649" s="155" t="s">
        <v>87</v>
      </c>
      <c r="AV1649" s="12" t="s">
        <v>87</v>
      </c>
      <c r="AW1649" s="12" t="s">
        <v>32</v>
      </c>
      <c r="AX1649" s="12" t="s">
        <v>77</v>
      </c>
      <c r="AY1649" s="155" t="s">
        <v>175</v>
      </c>
    </row>
    <row r="1650" spans="2:65" s="12" customFormat="1">
      <c r="B1650" s="154"/>
      <c r="D1650" s="145" t="s">
        <v>252</v>
      </c>
      <c r="E1650" s="155" t="s">
        <v>1</v>
      </c>
      <c r="F1650" s="156" t="s">
        <v>2525</v>
      </c>
      <c r="H1650" s="157">
        <v>8.4</v>
      </c>
      <c r="I1650" s="158"/>
      <c r="L1650" s="154"/>
      <c r="M1650" s="159"/>
      <c r="T1650" s="160"/>
      <c r="AT1650" s="155" t="s">
        <v>252</v>
      </c>
      <c r="AU1650" s="155" t="s">
        <v>87</v>
      </c>
      <c r="AV1650" s="12" t="s">
        <v>87</v>
      </c>
      <c r="AW1650" s="12" t="s">
        <v>32</v>
      </c>
      <c r="AX1650" s="12" t="s">
        <v>77</v>
      </c>
      <c r="AY1650" s="155" t="s">
        <v>175</v>
      </c>
    </row>
    <row r="1651" spans="2:65" s="12" customFormat="1">
      <c r="B1651" s="154"/>
      <c r="D1651" s="145" t="s">
        <v>252</v>
      </c>
      <c r="E1651" s="155" t="s">
        <v>1</v>
      </c>
      <c r="F1651" s="156" t="s">
        <v>2526</v>
      </c>
      <c r="H1651" s="157">
        <v>39.159999999999997</v>
      </c>
      <c r="I1651" s="158"/>
      <c r="L1651" s="154"/>
      <c r="M1651" s="159"/>
      <c r="T1651" s="160"/>
      <c r="AT1651" s="155" t="s">
        <v>252</v>
      </c>
      <c r="AU1651" s="155" t="s">
        <v>87</v>
      </c>
      <c r="AV1651" s="12" t="s">
        <v>87</v>
      </c>
      <c r="AW1651" s="12" t="s">
        <v>32</v>
      </c>
      <c r="AX1651" s="12" t="s">
        <v>77</v>
      </c>
      <c r="AY1651" s="155" t="s">
        <v>175</v>
      </c>
    </row>
    <row r="1652" spans="2:65" s="12" customFormat="1">
      <c r="B1652" s="154"/>
      <c r="D1652" s="145" t="s">
        <v>252</v>
      </c>
      <c r="E1652" s="155" t="s">
        <v>1</v>
      </c>
      <c r="F1652" s="156" t="s">
        <v>2527</v>
      </c>
      <c r="H1652" s="157">
        <v>8.5</v>
      </c>
      <c r="I1652" s="158"/>
      <c r="L1652" s="154"/>
      <c r="M1652" s="159"/>
      <c r="T1652" s="160"/>
      <c r="AT1652" s="155" t="s">
        <v>252</v>
      </c>
      <c r="AU1652" s="155" t="s">
        <v>87</v>
      </c>
      <c r="AV1652" s="12" t="s">
        <v>87</v>
      </c>
      <c r="AW1652" s="12" t="s">
        <v>32</v>
      </c>
      <c r="AX1652" s="12" t="s">
        <v>77</v>
      </c>
      <c r="AY1652" s="155" t="s">
        <v>175</v>
      </c>
    </row>
    <row r="1653" spans="2:65" s="13" customFormat="1">
      <c r="B1653" s="163"/>
      <c r="D1653" s="145" t="s">
        <v>252</v>
      </c>
      <c r="E1653" s="164" t="s">
        <v>1</v>
      </c>
      <c r="F1653" s="165" t="s">
        <v>294</v>
      </c>
      <c r="H1653" s="166">
        <v>256.32</v>
      </c>
      <c r="I1653" s="167"/>
      <c r="L1653" s="163"/>
      <c r="M1653" s="168"/>
      <c r="T1653" s="169"/>
      <c r="AT1653" s="164" t="s">
        <v>252</v>
      </c>
      <c r="AU1653" s="164" t="s">
        <v>87</v>
      </c>
      <c r="AV1653" s="13" t="s">
        <v>193</v>
      </c>
      <c r="AW1653" s="13" t="s">
        <v>32</v>
      </c>
      <c r="AX1653" s="13" t="s">
        <v>85</v>
      </c>
      <c r="AY1653" s="164" t="s">
        <v>175</v>
      </c>
    </row>
    <row r="1654" spans="2:65" s="11" customFormat="1" ht="22.9" customHeight="1">
      <c r="B1654" s="120"/>
      <c r="D1654" s="121" t="s">
        <v>76</v>
      </c>
      <c r="E1654" s="130" t="s">
        <v>2528</v>
      </c>
      <c r="F1654" s="130" t="s">
        <v>2529</v>
      </c>
      <c r="I1654" s="123"/>
      <c r="J1654" s="131">
        <f>BK1654</f>
        <v>0</v>
      </c>
      <c r="L1654" s="120"/>
      <c r="M1654" s="125"/>
      <c r="P1654" s="126">
        <f>SUM(P1655:P1702)</f>
        <v>0</v>
      </c>
      <c r="R1654" s="126">
        <f>SUM(R1655:R1702)</f>
        <v>0</v>
      </c>
      <c r="T1654" s="127">
        <f>SUM(T1655:T1702)</f>
        <v>0</v>
      </c>
      <c r="AR1654" s="121" t="s">
        <v>87</v>
      </c>
      <c r="AT1654" s="128" t="s">
        <v>76</v>
      </c>
      <c r="AU1654" s="128" t="s">
        <v>85</v>
      </c>
      <c r="AY1654" s="121" t="s">
        <v>175</v>
      </c>
      <c r="BK1654" s="129">
        <f>SUM(BK1655:BK1702)</f>
        <v>0</v>
      </c>
    </row>
    <row r="1655" spans="2:65" s="1" customFormat="1" ht="24.2" customHeight="1">
      <c r="B1655" s="32"/>
      <c r="C1655" s="132" t="s">
        <v>2530</v>
      </c>
      <c r="D1655" s="132" t="s">
        <v>178</v>
      </c>
      <c r="E1655" s="133" t="s">
        <v>2531</v>
      </c>
      <c r="F1655" s="134" t="s">
        <v>2532</v>
      </c>
      <c r="G1655" s="135" t="s">
        <v>219</v>
      </c>
      <c r="H1655" s="136">
        <v>7</v>
      </c>
      <c r="I1655" s="137"/>
      <c r="J1655" s="138">
        <f t="shared" ref="J1655:J1670" si="60">ROUND(I1655*H1655,2)</f>
        <v>0</v>
      </c>
      <c r="K1655" s="134" t="s">
        <v>1</v>
      </c>
      <c r="L1655" s="32"/>
      <c r="M1655" s="139" t="s">
        <v>1</v>
      </c>
      <c r="N1655" s="140" t="s">
        <v>42</v>
      </c>
      <c r="P1655" s="141">
        <f t="shared" ref="P1655:P1670" si="61">O1655*H1655</f>
        <v>0</v>
      </c>
      <c r="Q1655" s="141">
        <v>0</v>
      </c>
      <c r="R1655" s="141">
        <f t="shared" ref="R1655:R1670" si="62">Q1655*H1655</f>
        <v>0</v>
      </c>
      <c r="S1655" s="141">
        <v>0</v>
      </c>
      <c r="T1655" s="142">
        <f t="shared" ref="T1655:T1670" si="63">S1655*H1655</f>
        <v>0</v>
      </c>
      <c r="AR1655" s="143" t="s">
        <v>129</v>
      </c>
      <c r="AT1655" s="143" t="s">
        <v>178</v>
      </c>
      <c r="AU1655" s="143" t="s">
        <v>87</v>
      </c>
      <c r="AY1655" s="17" t="s">
        <v>175</v>
      </c>
      <c r="BE1655" s="144">
        <f t="shared" ref="BE1655:BE1670" si="64">IF(N1655="základní",J1655,0)</f>
        <v>0</v>
      </c>
      <c r="BF1655" s="144">
        <f t="shared" ref="BF1655:BF1670" si="65">IF(N1655="snížená",J1655,0)</f>
        <v>0</v>
      </c>
      <c r="BG1655" s="144">
        <f t="shared" ref="BG1655:BG1670" si="66">IF(N1655="zákl. přenesená",J1655,0)</f>
        <v>0</v>
      </c>
      <c r="BH1655" s="144">
        <f t="shared" ref="BH1655:BH1670" si="67">IF(N1655="sníž. přenesená",J1655,0)</f>
        <v>0</v>
      </c>
      <c r="BI1655" s="144">
        <f t="shared" ref="BI1655:BI1670" si="68">IF(N1655="nulová",J1655,0)</f>
        <v>0</v>
      </c>
      <c r="BJ1655" s="17" t="s">
        <v>85</v>
      </c>
      <c r="BK1655" s="144">
        <f t="shared" ref="BK1655:BK1670" si="69">ROUND(I1655*H1655,2)</f>
        <v>0</v>
      </c>
      <c r="BL1655" s="17" t="s">
        <v>129</v>
      </c>
      <c r="BM1655" s="143" t="s">
        <v>2533</v>
      </c>
    </row>
    <row r="1656" spans="2:65" s="1" customFormat="1" ht="24.2" customHeight="1">
      <c r="B1656" s="32"/>
      <c r="C1656" s="132" t="s">
        <v>2534</v>
      </c>
      <c r="D1656" s="132" t="s">
        <v>178</v>
      </c>
      <c r="E1656" s="133" t="s">
        <v>2535</v>
      </c>
      <c r="F1656" s="134" t="s">
        <v>2536</v>
      </c>
      <c r="G1656" s="135" t="s">
        <v>219</v>
      </c>
      <c r="H1656" s="136">
        <v>1</v>
      </c>
      <c r="I1656" s="137"/>
      <c r="J1656" s="138">
        <f t="shared" si="60"/>
        <v>0</v>
      </c>
      <c r="K1656" s="134" t="s">
        <v>1</v>
      </c>
      <c r="L1656" s="32"/>
      <c r="M1656" s="139" t="s">
        <v>1</v>
      </c>
      <c r="N1656" s="140" t="s">
        <v>42</v>
      </c>
      <c r="P1656" s="141">
        <f t="shared" si="61"/>
        <v>0</v>
      </c>
      <c r="Q1656" s="141">
        <v>0</v>
      </c>
      <c r="R1656" s="141">
        <f t="shared" si="62"/>
        <v>0</v>
      </c>
      <c r="S1656" s="141">
        <v>0</v>
      </c>
      <c r="T1656" s="142">
        <f t="shared" si="63"/>
        <v>0</v>
      </c>
      <c r="AR1656" s="143" t="s">
        <v>129</v>
      </c>
      <c r="AT1656" s="143" t="s">
        <v>178</v>
      </c>
      <c r="AU1656" s="143" t="s">
        <v>87</v>
      </c>
      <c r="AY1656" s="17" t="s">
        <v>175</v>
      </c>
      <c r="BE1656" s="144">
        <f t="shared" si="64"/>
        <v>0</v>
      </c>
      <c r="BF1656" s="144">
        <f t="shared" si="65"/>
        <v>0</v>
      </c>
      <c r="BG1656" s="144">
        <f t="shared" si="66"/>
        <v>0</v>
      </c>
      <c r="BH1656" s="144">
        <f t="shared" si="67"/>
        <v>0</v>
      </c>
      <c r="BI1656" s="144">
        <f t="shared" si="68"/>
        <v>0</v>
      </c>
      <c r="BJ1656" s="17" t="s">
        <v>85</v>
      </c>
      <c r="BK1656" s="144">
        <f t="shared" si="69"/>
        <v>0</v>
      </c>
      <c r="BL1656" s="17" t="s">
        <v>129</v>
      </c>
      <c r="BM1656" s="143" t="s">
        <v>2537</v>
      </c>
    </row>
    <row r="1657" spans="2:65" s="1" customFormat="1" ht="24.2" customHeight="1">
      <c r="B1657" s="32"/>
      <c r="C1657" s="132" t="s">
        <v>2538</v>
      </c>
      <c r="D1657" s="132" t="s">
        <v>178</v>
      </c>
      <c r="E1657" s="133" t="s">
        <v>2539</v>
      </c>
      <c r="F1657" s="134" t="s">
        <v>2540</v>
      </c>
      <c r="G1657" s="135" t="s">
        <v>219</v>
      </c>
      <c r="H1657" s="136">
        <v>3</v>
      </c>
      <c r="I1657" s="137"/>
      <c r="J1657" s="138">
        <f t="shared" si="60"/>
        <v>0</v>
      </c>
      <c r="K1657" s="134" t="s">
        <v>1</v>
      </c>
      <c r="L1657" s="32"/>
      <c r="M1657" s="139" t="s">
        <v>1</v>
      </c>
      <c r="N1657" s="140" t="s">
        <v>42</v>
      </c>
      <c r="P1657" s="141">
        <f t="shared" si="61"/>
        <v>0</v>
      </c>
      <c r="Q1657" s="141">
        <v>0</v>
      </c>
      <c r="R1657" s="141">
        <f t="shared" si="62"/>
        <v>0</v>
      </c>
      <c r="S1657" s="141">
        <v>0</v>
      </c>
      <c r="T1657" s="142">
        <f t="shared" si="63"/>
        <v>0</v>
      </c>
      <c r="AR1657" s="143" t="s">
        <v>129</v>
      </c>
      <c r="AT1657" s="143" t="s">
        <v>178</v>
      </c>
      <c r="AU1657" s="143" t="s">
        <v>87</v>
      </c>
      <c r="AY1657" s="17" t="s">
        <v>175</v>
      </c>
      <c r="BE1657" s="144">
        <f t="shared" si="64"/>
        <v>0</v>
      </c>
      <c r="BF1657" s="144">
        <f t="shared" si="65"/>
        <v>0</v>
      </c>
      <c r="BG1657" s="144">
        <f t="shared" si="66"/>
        <v>0</v>
      </c>
      <c r="BH1657" s="144">
        <f t="shared" si="67"/>
        <v>0</v>
      </c>
      <c r="BI1657" s="144">
        <f t="shared" si="68"/>
        <v>0</v>
      </c>
      <c r="BJ1657" s="17" t="s">
        <v>85</v>
      </c>
      <c r="BK1657" s="144">
        <f t="shared" si="69"/>
        <v>0</v>
      </c>
      <c r="BL1657" s="17" t="s">
        <v>129</v>
      </c>
      <c r="BM1657" s="143" t="s">
        <v>2541</v>
      </c>
    </row>
    <row r="1658" spans="2:65" s="1" customFormat="1" ht="24.2" customHeight="1">
      <c r="B1658" s="32"/>
      <c r="C1658" s="132" t="s">
        <v>2542</v>
      </c>
      <c r="D1658" s="132" t="s">
        <v>178</v>
      </c>
      <c r="E1658" s="133" t="s">
        <v>2543</v>
      </c>
      <c r="F1658" s="134" t="s">
        <v>2544</v>
      </c>
      <c r="G1658" s="135" t="s">
        <v>219</v>
      </c>
      <c r="H1658" s="136">
        <v>3</v>
      </c>
      <c r="I1658" s="137"/>
      <c r="J1658" s="138">
        <f t="shared" si="60"/>
        <v>0</v>
      </c>
      <c r="K1658" s="134" t="s">
        <v>1</v>
      </c>
      <c r="L1658" s="32"/>
      <c r="M1658" s="139" t="s">
        <v>1</v>
      </c>
      <c r="N1658" s="140" t="s">
        <v>42</v>
      </c>
      <c r="P1658" s="141">
        <f t="shared" si="61"/>
        <v>0</v>
      </c>
      <c r="Q1658" s="141">
        <v>0</v>
      </c>
      <c r="R1658" s="141">
        <f t="shared" si="62"/>
        <v>0</v>
      </c>
      <c r="S1658" s="141">
        <v>0</v>
      </c>
      <c r="T1658" s="142">
        <f t="shared" si="63"/>
        <v>0</v>
      </c>
      <c r="AR1658" s="143" t="s">
        <v>129</v>
      </c>
      <c r="AT1658" s="143" t="s">
        <v>178</v>
      </c>
      <c r="AU1658" s="143" t="s">
        <v>87</v>
      </c>
      <c r="AY1658" s="17" t="s">
        <v>175</v>
      </c>
      <c r="BE1658" s="144">
        <f t="shared" si="64"/>
        <v>0</v>
      </c>
      <c r="BF1658" s="144">
        <f t="shared" si="65"/>
        <v>0</v>
      </c>
      <c r="BG1658" s="144">
        <f t="shared" si="66"/>
        <v>0</v>
      </c>
      <c r="BH1658" s="144">
        <f t="shared" si="67"/>
        <v>0</v>
      </c>
      <c r="BI1658" s="144">
        <f t="shared" si="68"/>
        <v>0</v>
      </c>
      <c r="BJ1658" s="17" t="s">
        <v>85</v>
      </c>
      <c r="BK1658" s="144">
        <f t="shared" si="69"/>
        <v>0</v>
      </c>
      <c r="BL1658" s="17" t="s">
        <v>129</v>
      </c>
      <c r="BM1658" s="143" t="s">
        <v>2545</v>
      </c>
    </row>
    <row r="1659" spans="2:65" s="1" customFormat="1" ht="37.9" customHeight="1">
      <c r="B1659" s="32"/>
      <c r="C1659" s="132" t="s">
        <v>2546</v>
      </c>
      <c r="D1659" s="132" t="s">
        <v>178</v>
      </c>
      <c r="E1659" s="133" t="s">
        <v>2547</v>
      </c>
      <c r="F1659" s="134" t="s">
        <v>2548</v>
      </c>
      <c r="G1659" s="135" t="s">
        <v>219</v>
      </c>
      <c r="H1659" s="136">
        <v>20</v>
      </c>
      <c r="I1659" s="137"/>
      <c r="J1659" s="138">
        <f t="shared" si="60"/>
        <v>0</v>
      </c>
      <c r="K1659" s="134" t="s">
        <v>1</v>
      </c>
      <c r="L1659" s="32"/>
      <c r="M1659" s="139" t="s">
        <v>1</v>
      </c>
      <c r="N1659" s="140" t="s">
        <v>42</v>
      </c>
      <c r="P1659" s="141">
        <f t="shared" si="61"/>
        <v>0</v>
      </c>
      <c r="Q1659" s="141">
        <v>0</v>
      </c>
      <c r="R1659" s="141">
        <f t="shared" si="62"/>
        <v>0</v>
      </c>
      <c r="S1659" s="141">
        <v>0</v>
      </c>
      <c r="T1659" s="142">
        <f t="shared" si="63"/>
        <v>0</v>
      </c>
      <c r="AR1659" s="143" t="s">
        <v>129</v>
      </c>
      <c r="AT1659" s="143" t="s">
        <v>178</v>
      </c>
      <c r="AU1659" s="143" t="s">
        <v>87</v>
      </c>
      <c r="AY1659" s="17" t="s">
        <v>175</v>
      </c>
      <c r="BE1659" s="144">
        <f t="shared" si="64"/>
        <v>0</v>
      </c>
      <c r="BF1659" s="144">
        <f t="shared" si="65"/>
        <v>0</v>
      </c>
      <c r="BG1659" s="144">
        <f t="shared" si="66"/>
        <v>0</v>
      </c>
      <c r="BH1659" s="144">
        <f t="shared" si="67"/>
        <v>0</v>
      </c>
      <c r="BI1659" s="144">
        <f t="shared" si="68"/>
        <v>0</v>
      </c>
      <c r="BJ1659" s="17" t="s">
        <v>85</v>
      </c>
      <c r="BK1659" s="144">
        <f t="shared" si="69"/>
        <v>0</v>
      </c>
      <c r="BL1659" s="17" t="s">
        <v>129</v>
      </c>
      <c r="BM1659" s="143" t="s">
        <v>2549</v>
      </c>
    </row>
    <row r="1660" spans="2:65" s="1" customFormat="1" ht="37.9" customHeight="1">
      <c r="B1660" s="32"/>
      <c r="C1660" s="132" t="s">
        <v>2550</v>
      </c>
      <c r="D1660" s="132" t="s">
        <v>178</v>
      </c>
      <c r="E1660" s="133" t="s">
        <v>2551</v>
      </c>
      <c r="F1660" s="134" t="s">
        <v>2552</v>
      </c>
      <c r="G1660" s="135" t="s">
        <v>219</v>
      </c>
      <c r="H1660" s="136">
        <v>10</v>
      </c>
      <c r="I1660" s="137"/>
      <c r="J1660" s="138">
        <f t="shared" si="60"/>
        <v>0</v>
      </c>
      <c r="K1660" s="134" t="s">
        <v>1</v>
      </c>
      <c r="L1660" s="32"/>
      <c r="M1660" s="139" t="s">
        <v>1</v>
      </c>
      <c r="N1660" s="140" t="s">
        <v>42</v>
      </c>
      <c r="P1660" s="141">
        <f t="shared" si="61"/>
        <v>0</v>
      </c>
      <c r="Q1660" s="141">
        <v>0</v>
      </c>
      <c r="R1660" s="141">
        <f t="shared" si="62"/>
        <v>0</v>
      </c>
      <c r="S1660" s="141">
        <v>0</v>
      </c>
      <c r="T1660" s="142">
        <f t="shared" si="63"/>
        <v>0</v>
      </c>
      <c r="AR1660" s="143" t="s">
        <v>129</v>
      </c>
      <c r="AT1660" s="143" t="s">
        <v>178</v>
      </c>
      <c r="AU1660" s="143" t="s">
        <v>87</v>
      </c>
      <c r="AY1660" s="17" t="s">
        <v>175</v>
      </c>
      <c r="BE1660" s="144">
        <f t="shared" si="64"/>
        <v>0</v>
      </c>
      <c r="BF1660" s="144">
        <f t="shared" si="65"/>
        <v>0</v>
      </c>
      <c r="BG1660" s="144">
        <f t="shared" si="66"/>
        <v>0</v>
      </c>
      <c r="BH1660" s="144">
        <f t="shared" si="67"/>
        <v>0</v>
      </c>
      <c r="BI1660" s="144">
        <f t="shared" si="68"/>
        <v>0</v>
      </c>
      <c r="BJ1660" s="17" t="s">
        <v>85</v>
      </c>
      <c r="BK1660" s="144">
        <f t="shared" si="69"/>
        <v>0</v>
      </c>
      <c r="BL1660" s="17" t="s">
        <v>129</v>
      </c>
      <c r="BM1660" s="143" t="s">
        <v>2553</v>
      </c>
    </row>
    <row r="1661" spans="2:65" s="1" customFormat="1" ht="37.9" customHeight="1">
      <c r="B1661" s="32"/>
      <c r="C1661" s="132" t="s">
        <v>2554</v>
      </c>
      <c r="D1661" s="132" t="s">
        <v>178</v>
      </c>
      <c r="E1661" s="133" t="s">
        <v>2555</v>
      </c>
      <c r="F1661" s="134" t="s">
        <v>2556</v>
      </c>
      <c r="G1661" s="135" t="s">
        <v>219</v>
      </c>
      <c r="H1661" s="136">
        <v>1</v>
      </c>
      <c r="I1661" s="137"/>
      <c r="J1661" s="138">
        <f t="shared" si="60"/>
        <v>0</v>
      </c>
      <c r="K1661" s="134" t="s">
        <v>1</v>
      </c>
      <c r="L1661" s="32"/>
      <c r="M1661" s="139" t="s">
        <v>1</v>
      </c>
      <c r="N1661" s="140" t="s">
        <v>42</v>
      </c>
      <c r="P1661" s="141">
        <f t="shared" si="61"/>
        <v>0</v>
      </c>
      <c r="Q1661" s="141">
        <v>0</v>
      </c>
      <c r="R1661" s="141">
        <f t="shared" si="62"/>
        <v>0</v>
      </c>
      <c r="S1661" s="141">
        <v>0</v>
      </c>
      <c r="T1661" s="142">
        <f t="shared" si="63"/>
        <v>0</v>
      </c>
      <c r="AR1661" s="143" t="s">
        <v>129</v>
      </c>
      <c r="AT1661" s="143" t="s">
        <v>178</v>
      </c>
      <c r="AU1661" s="143" t="s">
        <v>87</v>
      </c>
      <c r="AY1661" s="17" t="s">
        <v>175</v>
      </c>
      <c r="BE1661" s="144">
        <f t="shared" si="64"/>
        <v>0</v>
      </c>
      <c r="BF1661" s="144">
        <f t="shared" si="65"/>
        <v>0</v>
      </c>
      <c r="BG1661" s="144">
        <f t="shared" si="66"/>
        <v>0</v>
      </c>
      <c r="BH1661" s="144">
        <f t="shared" si="67"/>
        <v>0</v>
      </c>
      <c r="BI1661" s="144">
        <f t="shared" si="68"/>
        <v>0</v>
      </c>
      <c r="BJ1661" s="17" t="s">
        <v>85</v>
      </c>
      <c r="BK1661" s="144">
        <f t="shared" si="69"/>
        <v>0</v>
      </c>
      <c r="BL1661" s="17" t="s">
        <v>129</v>
      </c>
      <c r="BM1661" s="143" t="s">
        <v>2557</v>
      </c>
    </row>
    <row r="1662" spans="2:65" s="1" customFormat="1" ht="24.2" customHeight="1">
      <c r="B1662" s="32"/>
      <c r="C1662" s="132" t="s">
        <v>2558</v>
      </c>
      <c r="D1662" s="132" t="s">
        <v>178</v>
      </c>
      <c r="E1662" s="133" t="s">
        <v>2559</v>
      </c>
      <c r="F1662" s="134" t="s">
        <v>2560</v>
      </c>
      <c r="G1662" s="135" t="s">
        <v>219</v>
      </c>
      <c r="H1662" s="136">
        <v>20</v>
      </c>
      <c r="I1662" s="137"/>
      <c r="J1662" s="138">
        <f t="shared" si="60"/>
        <v>0</v>
      </c>
      <c r="K1662" s="134" t="s">
        <v>1</v>
      </c>
      <c r="L1662" s="32"/>
      <c r="M1662" s="139" t="s">
        <v>1</v>
      </c>
      <c r="N1662" s="140" t="s">
        <v>42</v>
      </c>
      <c r="P1662" s="141">
        <f t="shared" si="61"/>
        <v>0</v>
      </c>
      <c r="Q1662" s="141">
        <v>0</v>
      </c>
      <c r="R1662" s="141">
        <f t="shared" si="62"/>
        <v>0</v>
      </c>
      <c r="S1662" s="141">
        <v>0</v>
      </c>
      <c r="T1662" s="142">
        <f t="shared" si="63"/>
        <v>0</v>
      </c>
      <c r="AR1662" s="143" t="s">
        <v>129</v>
      </c>
      <c r="AT1662" s="143" t="s">
        <v>178</v>
      </c>
      <c r="AU1662" s="143" t="s">
        <v>87</v>
      </c>
      <c r="AY1662" s="17" t="s">
        <v>175</v>
      </c>
      <c r="BE1662" s="144">
        <f t="shared" si="64"/>
        <v>0</v>
      </c>
      <c r="BF1662" s="144">
        <f t="shared" si="65"/>
        <v>0</v>
      </c>
      <c r="BG1662" s="144">
        <f t="shared" si="66"/>
        <v>0</v>
      </c>
      <c r="BH1662" s="144">
        <f t="shared" si="67"/>
        <v>0</v>
      </c>
      <c r="BI1662" s="144">
        <f t="shared" si="68"/>
        <v>0</v>
      </c>
      <c r="BJ1662" s="17" t="s">
        <v>85</v>
      </c>
      <c r="BK1662" s="144">
        <f t="shared" si="69"/>
        <v>0</v>
      </c>
      <c r="BL1662" s="17" t="s">
        <v>129</v>
      </c>
      <c r="BM1662" s="143" t="s">
        <v>2561</v>
      </c>
    </row>
    <row r="1663" spans="2:65" s="1" customFormat="1" ht="24.2" customHeight="1">
      <c r="B1663" s="32"/>
      <c r="C1663" s="132" t="s">
        <v>2562</v>
      </c>
      <c r="D1663" s="132" t="s">
        <v>178</v>
      </c>
      <c r="E1663" s="133" t="s">
        <v>2563</v>
      </c>
      <c r="F1663" s="134" t="s">
        <v>2564</v>
      </c>
      <c r="G1663" s="135" t="s">
        <v>219</v>
      </c>
      <c r="H1663" s="136">
        <v>10</v>
      </c>
      <c r="I1663" s="137"/>
      <c r="J1663" s="138">
        <f t="shared" si="60"/>
        <v>0</v>
      </c>
      <c r="K1663" s="134" t="s">
        <v>1</v>
      </c>
      <c r="L1663" s="32"/>
      <c r="M1663" s="139" t="s">
        <v>1</v>
      </c>
      <c r="N1663" s="140" t="s">
        <v>42</v>
      </c>
      <c r="P1663" s="141">
        <f t="shared" si="61"/>
        <v>0</v>
      </c>
      <c r="Q1663" s="141">
        <v>0</v>
      </c>
      <c r="R1663" s="141">
        <f t="shared" si="62"/>
        <v>0</v>
      </c>
      <c r="S1663" s="141">
        <v>0</v>
      </c>
      <c r="T1663" s="142">
        <f t="shared" si="63"/>
        <v>0</v>
      </c>
      <c r="AR1663" s="143" t="s">
        <v>129</v>
      </c>
      <c r="AT1663" s="143" t="s">
        <v>178</v>
      </c>
      <c r="AU1663" s="143" t="s">
        <v>87</v>
      </c>
      <c r="AY1663" s="17" t="s">
        <v>175</v>
      </c>
      <c r="BE1663" s="144">
        <f t="shared" si="64"/>
        <v>0</v>
      </c>
      <c r="BF1663" s="144">
        <f t="shared" si="65"/>
        <v>0</v>
      </c>
      <c r="BG1663" s="144">
        <f t="shared" si="66"/>
        <v>0</v>
      </c>
      <c r="BH1663" s="144">
        <f t="shared" si="67"/>
        <v>0</v>
      </c>
      <c r="BI1663" s="144">
        <f t="shared" si="68"/>
        <v>0</v>
      </c>
      <c r="BJ1663" s="17" t="s">
        <v>85</v>
      </c>
      <c r="BK1663" s="144">
        <f t="shared" si="69"/>
        <v>0</v>
      </c>
      <c r="BL1663" s="17" t="s">
        <v>129</v>
      </c>
      <c r="BM1663" s="143" t="s">
        <v>2565</v>
      </c>
    </row>
    <row r="1664" spans="2:65" s="1" customFormat="1" ht="24.2" customHeight="1">
      <c r="B1664" s="32"/>
      <c r="C1664" s="132" t="s">
        <v>2566</v>
      </c>
      <c r="D1664" s="132" t="s">
        <v>178</v>
      </c>
      <c r="E1664" s="133" t="s">
        <v>2567</v>
      </c>
      <c r="F1664" s="134" t="s">
        <v>2568</v>
      </c>
      <c r="G1664" s="135" t="s">
        <v>219</v>
      </c>
      <c r="H1664" s="136">
        <v>1</v>
      </c>
      <c r="I1664" s="137"/>
      <c r="J1664" s="138">
        <f t="shared" si="60"/>
        <v>0</v>
      </c>
      <c r="K1664" s="134" t="s">
        <v>1</v>
      </c>
      <c r="L1664" s="32"/>
      <c r="M1664" s="139" t="s">
        <v>1</v>
      </c>
      <c r="N1664" s="140" t="s">
        <v>42</v>
      </c>
      <c r="P1664" s="141">
        <f t="shared" si="61"/>
        <v>0</v>
      </c>
      <c r="Q1664" s="141">
        <v>0</v>
      </c>
      <c r="R1664" s="141">
        <f t="shared" si="62"/>
        <v>0</v>
      </c>
      <c r="S1664" s="141">
        <v>0</v>
      </c>
      <c r="T1664" s="142">
        <f t="shared" si="63"/>
        <v>0</v>
      </c>
      <c r="AR1664" s="143" t="s">
        <v>129</v>
      </c>
      <c r="AT1664" s="143" t="s">
        <v>178</v>
      </c>
      <c r="AU1664" s="143" t="s">
        <v>87</v>
      </c>
      <c r="AY1664" s="17" t="s">
        <v>175</v>
      </c>
      <c r="BE1664" s="144">
        <f t="shared" si="64"/>
        <v>0</v>
      </c>
      <c r="BF1664" s="144">
        <f t="shared" si="65"/>
        <v>0</v>
      </c>
      <c r="BG1664" s="144">
        <f t="shared" si="66"/>
        <v>0</v>
      </c>
      <c r="BH1664" s="144">
        <f t="shared" si="67"/>
        <v>0</v>
      </c>
      <c r="BI1664" s="144">
        <f t="shared" si="68"/>
        <v>0</v>
      </c>
      <c r="BJ1664" s="17" t="s">
        <v>85</v>
      </c>
      <c r="BK1664" s="144">
        <f t="shared" si="69"/>
        <v>0</v>
      </c>
      <c r="BL1664" s="17" t="s">
        <v>129</v>
      </c>
      <c r="BM1664" s="143" t="s">
        <v>2569</v>
      </c>
    </row>
    <row r="1665" spans="2:65" s="1" customFormat="1" ht="24.2" customHeight="1">
      <c r="B1665" s="32"/>
      <c r="C1665" s="132" t="s">
        <v>2570</v>
      </c>
      <c r="D1665" s="132" t="s">
        <v>178</v>
      </c>
      <c r="E1665" s="133" t="s">
        <v>2571</v>
      </c>
      <c r="F1665" s="134" t="s">
        <v>2572</v>
      </c>
      <c r="G1665" s="135" t="s">
        <v>219</v>
      </c>
      <c r="H1665" s="136">
        <v>9</v>
      </c>
      <c r="I1665" s="137"/>
      <c r="J1665" s="138">
        <f t="shared" si="60"/>
        <v>0</v>
      </c>
      <c r="K1665" s="134" t="s">
        <v>1</v>
      </c>
      <c r="L1665" s="32"/>
      <c r="M1665" s="139" t="s">
        <v>1</v>
      </c>
      <c r="N1665" s="140" t="s">
        <v>42</v>
      </c>
      <c r="P1665" s="141">
        <f t="shared" si="61"/>
        <v>0</v>
      </c>
      <c r="Q1665" s="141">
        <v>0</v>
      </c>
      <c r="R1665" s="141">
        <f t="shared" si="62"/>
        <v>0</v>
      </c>
      <c r="S1665" s="141">
        <v>0</v>
      </c>
      <c r="T1665" s="142">
        <f t="shared" si="63"/>
        <v>0</v>
      </c>
      <c r="AR1665" s="143" t="s">
        <v>129</v>
      </c>
      <c r="AT1665" s="143" t="s">
        <v>178</v>
      </c>
      <c r="AU1665" s="143" t="s">
        <v>87</v>
      </c>
      <c r="AY1665" s="17" t="s">
        <v>175</v>
      </c>
      <c r="BE1665" s="144">
        <f t="shared" si="64"/>
        <v>0</v>
      </c>
      <c r="BF1665" s="144">
        <f t="shared" si="65"/>
        <v>0</v>
      </c>
      <c r="BG1665" s="144">
        <f t="shared" si="66"/>
        <v>0</v>
      </c>
      <c r="BH1665" s="144">
        <f t="shared" si="67"/>
        <v>0</v>
      </c>
      <c r="BI1665" s="144">
        <f t="shared" si="68"/>
        <v>0</v>
      </c>
      <c r="BJ1665" s="17" t="s">
        <v>85</v>
      </c>
      <c r="BK1665" s="144">
        <f t="shared" si="69"/>
        <v>0</v>
      </c>
      <c r="BL1665" s="17" t="s">
        <v>129</v>
      </c>
      <c r="BM1665" s="143" t="s">
        <v>2573</v>
      </c>
    </row>
    <row r="1666" spans="2:65" s="1" customFormat="1" ht="24.2" customHeight="1">
      <c r="B1666" s="32"/>
      <c r="C1666" s="132" t="s">
        <v>2574</v>
      </c>
      <c r="D1666" s="132" t="s">
        <v>178</v>
      </c>
      <c r="E1666" s="133" t="s">
        <v>2575</v>
      </c>
      <c r="F1666" s="134" t="s">
        <v>2576</v>
      </c>
      <c r="G1666" s="135" t="s">
        <v>219</v>
      </c>
      <c r="H1666" s="136">
        <v>18</v>
      </c>
      <c r="I1666" s="137"/>
      <c r="J1666" s="138">
        <f t="shared" si="60"/>
        <v>0</v>
      </c>
      <c r="K1666" s="134" t="s">
        <v>1</v>
      </c>
      <c r="L1666" s="32"/>
      <c r="M1666" s="139" t="s">
        <v>1</v>
      </c>
      <c r="N1666" s="140" t="s">
        <v>42</v>
      </c>
      <c r="P1666" s="141">
        <f t="shared" si="61"/>
        <v>0</v>
      </c>
      <c r="Q1666" s="141">
        <v>0</v>
      </c>
      <c r="R1666" s="141">
        <f t="shared" si="62"/>
        <v>0</v>
      </c>
      <c r="S1666" s="141">
        <v>0</v>
      </c>
      <c r="T1666" s="142">
        <f t="shared" si="63"/>
        <v>0</v>
      </c>
      <c r="AR1666" s="143" t="s">
        <v>129</v>
      </c>
      <c r="AT1666" s="143" t="s">
        <v>178</v>
      </c>
      <c r="AU1666" s="143" t="s">
        <v>87</v>
      </c>
      <c r="AY1666" s="17" t="s">
        <v>175</v>
      </c>
      <c r="BE1666" s="144">
        <f t="shared" si="64"/>
        <v>0</v>
      </c>
      <c r="BF1666" s="144">
        <f t="shared" si="65"/>
        <v>0</v>
      </c>
      <c r="BG1666" s="144">
        <f t="shared" si="66"/>
        <v>0</v>
      </c>
      <c r="BH1666" s="144">
        <f t="shared" si="67"/>
        <v>0</v>
      </c>
      <c r="BI1666" s="144">
        <f t="shared" si="68"/>
        <v>0</v>
      </c>
      <c r="BJ1666" s="17" t="s">
        <v>85</v>
      </c>
      <c r="BK1666" s="144">
        <f t="shared" si="69"/>
        <v>0</v>
      </c>
      <c r="BL1666" s="17" t="s">
        <v>129</v>
      </c>
      <c r="BM1666" s="143" t="s">
        <v>2577</v>
      </c>
    </row>
    <row r="1667" spans="2:65" s="1" customFormat="1" ht="24.2" customHeight="1">
      <c r="B1667" s="32"/>
      <c r="C1667" s="132" t="s">
        <v>2578</v>
      </c>
      <c r="D1667" s="132" t="s">
        <v>178</v>
      </c>
      <c r="E1667" s="133" t="s">
        <v>2579</v>
      </c>
      <c r="F1667" s="134" t="s">
        <v>2580</v>
      </c>
      <c r="G1667" s="135" t="s">
        <v>219</v>
      </c>
      <c r="H1667" s="136">
        <v>3</v>
      </c>
      <c r="I1667" s="137"/>
      <c r="J1667" s="138">
        <f t="shared" si="60"/>
        <v>0</v>
      </c>
      <c r="K1667" s="134" t="s">
        <v>1</v>
      </c>
      <c r="L1667" s="32"/>
      <c r="M1667" s="139" t="s">
        <v>1</v>
      </c>
      <c r="N1667" s="140" t="s">
        <v>42</v>
      </c>
      <c r="P1667" s="141">
        <f t="shared" si="61"/>
        <v>0</v>
      </c>
      <c r="Q1667" s="141">
        <v>0</v>
      </c>
      <c r="R1667" s="141">
        <f t="shared" si="62"/>
        <v>0</v>
      </c>
      <c r="S1667" s="141">
        <v>0</v>
      </c>
      <c r="T1667" s="142">
        <f t="shared" si="63"/>
        <v>0</v>
      </c>
      <c r="AR1667" s="143" t="s">
        <v>129</v>
      </c>
      <c r="AT1667" s="143" t="s">
        <v>178</v>
      </c>
      <c r="AU1667" s="143" t="s">
        <v>87</v>
      </c>
      <c r="AY1667" s="17" t="s">
        <v>175</v>
      </c>
      <c r="BE1667" s="144">
        <f t="shared" si="64"/>
        <v>0</v>
      </c>
      <c r="BF1667" s="144">
        <f t="shared" si="65"/>
        <v>0</v>
      </c>
      <c r="BG1667" s="144">
        <f t="shared" si="66"/>
        <v>0</v>
      </c>
      <c r="BH1667" s="144">
        <f t="shared" si="67"/>
        <v>0</v>
      </c>
      <c r="BI1667" s="144">
        <f t="shared" si="68"/>
        <v>0</v>
      </c>
      <c r="BJ1667" s="17" t="s">
        <v>85</v>
      </c>
      <c r="BK1667" s="144">
        <f t="shared" si="69"/>
        <v>0</v>
      </c>
      <c r="BL1667" s="17" t="s">
        <v>129</v>
      </c>
      <c r="BM1667" s="143" t="s">
        <v>2581</v>
      </c>
    </row>
    <row r="1668" spans="2:65" s="1" customFormat="1" ht="24.2" customHeight="1">
      <c r="B1668" s="32"/>
      <c r="C1668" s="132" t="s">
        <v>2582</v>
      </c>
      <c r="D1668" s="132" t="s">
        <v>178</v>
      </c>
      <c r="E1668" s="133" t="s">
        <v>2583</v>
      </c>
      <c r="F1668" s="134" t="s">
        <v>2584</v>
      </c>
      <c r="G1668" s="135" t="s">
        <v>219</v>
      </c>
      <c r="H1668" s="136">
        <v>7</v>
      </c>
      <c r="I1668" s="137"/>
      <c r="J1668" s="138">
        <f t="shared" si="60"/>
        <v>0</v>
      </c>
      <c r="K1668" s="134" t="s">
        <v>1</v>
      </c>
      <c r="L1668" s="32"/>
      <c r="M1668" s="139" t="s">
        <v>1</v>
      </c>
      <c r="N1668" s="140" t="s">
        <v>42</v>
      </c>
      <c r="P1668" s="141">
        <f t="shared" si="61"/>
        <v>0</v>
      </c>
      <c r="Q1668" s="141">
        <v>0</v>
      </c>
      <c r="R1668" s="141">
        <f t="shared" si="62"/>
        <v>0</v>
      </c>
      <c r="S1668" s="141">
        <v>0</v>
      </c>
      <c r="T1668" s="142">
        <f t="shared" si="63"/>
        <v>0</v>
      </c>
      <c r="AR1668" s="143" t="s">
        <v>129</v>
      </c>
      <c r="AT1668" s="143" t="s">
        <v>178</v>
      </c>
      <c r="AU1668" s="143" t="s">
        <v>87</v>
      </c>
      <c r="AY1668" s="17" t="s">
        <v>175</v>
      </c>
      <c r="BE1668" s="144">
        <f t="shared" si="64"/>
        <v>0</v>
      </c>
      <c r="BF1668" s="144">
        <f t="shared" si="65"/>
        <v>0</v>
      </c>
      <c r="BG1668" s="144">
        <f t="shared" si="66"/>
        <v>0</v>
      </c>
      <c r="BH1668" s="144">
        <f t="shared" si="67"/>
        <v>0</v>
      </c>
      <c r="BI1668" s="144">
        <f t="shared" si="68"/>
        <v>0</v>
      </c>
      <c r="BJ1668" s="17" t="s">
        <v>85</v>
      </c>
      <c r="BK1668" s="144">
        <f t="shared" si="69"/>
        <v>0</v>
      </c>
      <c r="BL1668" s="17" t="s">
        <v>129</v>
      </c>
      <c r="BM1668" s="143" t="s">
        <v>2585</v>
      </c>
    </row>
    <row r="1669" spans="2:65" s="1" customFormat="1" ht="24.2" customHeight="1">
      <c r="B1669" s="32"/>
      <c r="C1669" s="132" t="s">
        <v>2586</v>
      </c>
      <c r="D1669" s="132" t="s">
        <v>178</v>
      </c>
      <c r="E1669" s="133" t="s">
        <v>2587</v>
      </c>
      <c r="F1669" s="134" t="s">
        <v>2588</v>
      </c>
      <c r="G1669" s="135" t="s">
        <v>219</v>
      </c>
      <c r="H1669" s="136">
        <v>1</v>
      </c>
      <c r="I1669" s="137"/>
      <c r="J1669" s="138">
        <f t="shared" si="60"/>
        <v>0</v>
      </c>
      <c r="K1669" s="134" t="s">
        <v>1</v>
      </c>
      <c r="L1669" s="32"/>
      <c r="M1669" s="139" t="s">
        <v>1</v>
      </c>
      <c r="N1669" s="140" t="s">
        <v>42</v>
      </c>
      <c r="P1669" s="141">
        <f t="shared" si="61"/>
        <v>0</v>
      </c>
      <c r="Q1669" s="141">
        <v>0</v>
      </c>
      <c r="R1669" s="141">
        <f t="shared" si="62"/>
        <v>0</v>
      </c>
      <c r="S1669" s="141">
        <v>0</v>
      </c>
      <c r="T1669" s="142">
        <f t="shared" si="63"/>
        <v>0</v>
      </c>
      <c r="AR1669" s="143" t="s">
        <v>129</v>
      </c>
      <c r="AT1669" s="143" t="s">
        <v>178</v>
      </c>
      <c r="AU1669" s="143" t="s">
        <v>87</v>
      </c>
      <c r="AY1669" s="17" t="s">
        <v>175</v>
      </c>
      <c r="BE1669" s="144">
        <f t="shared" si="64"/>
        <v>0</v>
      </c>
      <c r="BF1669" s="144">
        <f t="shared" si="65"/>
        <v>0</v>
      </c>
      <c r="BG1669" s="144">
        <f t="shared" si="66"/>
        <v>0</v>
      </c>
      <c r="BH1669" s="144">
        <f t="shared" si="67"/>
        <v>0</v>
      </c>
      <c r="BI1669" s="144">
        <f t="shared" si="68"/>
        <v>0</v>
      </c>
      <c r="BJ1669" s="17" t="s">
        <v>85</v>
      </c>
      <c r="BK1669" s="144">
        <f t="shared" si="69"/>
        <v>0</v>
      </c>
      <c r="BL1669" s="17" t="s">
        <v>129</v>
      </c>
      <c r="BM1669" s="143" t="s">
        <v>2589</v>
      </c>
    </row>
    <row r="1670" spans="2:65" s="1" customFormat="1" ht="24.2" customHeight="1">
      <c r="B1670" s="32"/>
      <c r="C1670" s="132" t="s">
        <v>2590</v>
      </c>
      <c r="D1670" s="132" t="s">
        <v>178</v>
      </c>
      <c r="E1670" s="133" t="s">
        <v>2591</v>
      </c>
      <c r="F1670" s="134" t="s">
        <v>2592</v>
      </c>
      <c r="G1670" s="135" t="s">
        <v>318</v>
      </c>
      <c r="H1670" s="136">
        <v>189</v>
      </c>
      <c r="I1670" s="137"/>
      <c r="J1670" s="138">
        <f t="shared" si="60"/>
        <v>0</v>
      </c>
      <c r="K1670" s="134" t="s">
        <v>1</v>
      </c>
      <c r="L1670" s="32"/>
      <c r="M1670" s="139" t="s">
        <v>1</v>
      </c>
      <c r="N1670" s="140" t="s">
        <v>42</v>
      </c>
      <c r="P1670" s="141">
        <f t="shared" si="61"/>
        <v>0</v>
      </c>
      <c r="Q1670" s="141">
        <v>0</v>
      </c>
      <c r="R1670" s="141">
        <f t="shared" si="62"/>
        <v>0</v>
      </c>
      <c r="S1670" s="141">
        <v>0</v>
      </c>
      <c r="T1670" s="142">
        <f t="shared" si="63"/>
        <v>0</v>
      </c>
      <c r="AR1670" s="143" t="s">
        <v>129</v>
      </c>
      <c r="AT1670" s="143" t="s">
        <v>178</v>
      </c>
      <c r="AU1670" s="143" t="s">
        <v>87</v>
      </c>
      <c r="AY1670" s="17" t="s">
        <v>175</v>
      </c>
      <c r="BE1670" s="144">
        <f t="shared" si="64"/>
        <v>0</v>
      </c>
      <c r="BF1670" s="144">
        <f t="shared" si="65"/>
        <v>0</v>
      </c>
      <c r="BG1670" s="144">
        <f t="shared" si="66"/>
        <v>0</v>
      </c>
      <c r="BH1670" s="144">
        <f t="shared" si="67"/>
        <v>0</v>
      </c>
      <c r="BI1670" s="144">
        <f t="shared" si="68"/>
        <v>0</v>
      </c>
      <c r="BJ1670" s="17" t="s">
        <v>85</v>
      </c>
      <c r="BK1670" s="144">
        <f t="shared" si="69"/>
        <v>0</v>
      </c>
      <c r="BL1670" s="17" t="s">
        <v>129</v>
      </c>
      <c r="BM1670" s="143" t="s">
        <v>2593</v>
      </c>
    </row>
    <row r="1671" spans="2:65" s="1" customFormat="1" ht="107.25">
      <c r="B1671" s="32"/>
      <c r="D1671" s="145" t="s">
        <v>196</v>
      </c>
      <c r="F1671" s="146" t="s">
        <v>2594</v>
      </c>
      <c r="I1671" s="147"/>
      <c r="L1671" s="32"/>
      <c r="M1671" s="148"/>
      <c r="T1671" s="56"/>
      <c r="AT1671" s="17" t="s">
        <v>196</v>
      </c>
      <c r="AU1671" s="17" t="s">
        <v>87</v>
      </c>
    </row>
    <row r="1672" spans="2:65" s="1" customFormat="1" ht="24.2" customHeight="1">
      <c r="B1672" s="32"/>
      <c r="C1672" s="132" t="s">
        <v>2595</v>
      </c>
      <c r="D1672" s="132" t="s">
        <v>178</v>
      </c>
      <c r="E1672" s="133" t="s">
        <v>2596</v>
      </c>
      <c r="F1672" s="134" t="s">
        <v>2597</v>
      </c>
      <c r="G1672" s="135" t="s">
        <v>219</v>
      </c>
      <c r="H1672" s="136">
        <v>4</v>
      </c>
      <c r="I1672" s="137"/>
      <c r="J1672" s="138">
        <f t="shared" ref="J1672:J1696" si="70">ROUND(I1672*H1672,2)</f>
        <v>0</v>
      </c>
      <c r="K1672" s="134" t="s">
        <v>1</v>
      </c>
      <c r="L1672" s="32"/>
      <c r="M1672" s="139" t="s">
        <v>1</v>
      </c>
      <c r="N1672" s="140" t="s">
        <v>42</v>
      </c>
      <c r="P1672" s="141">
        <f t="shared" ref="P1672:P1696" si="71">O1672*H1672</f>
        <v>0</v>
      </c>
      <c r="Q1672" s="141">
        <v>0</v>
      </c>
      <c r="R1672" s="141">
        <f t="shared" ref="R1672:R1696" si="72">Q1672*H1672</f>
        <v>0</v>
      </c>
      <c r="S1672" s="141">
        <v>0</v>
      </c>
      <c r="T1672" s="142">
        <f t="shared" ref="T1672:T1696" si="73">S1672*H1672</f>
        <v>0</v>
      </c>
      <c r="AR1672" s="143" t="s">
        <v>129</v>
      </c>
      <c r="AT1672" s="143" t="s">
        <v>178</v>
      </c>
      <c r="AU1672" s="143" t="s">
        <v>87</v>
      </c>
      <c r="AY1672" s="17" t="s">
        <v>175</v>
      </c>
      <c r="BE1672" s="144">
        <f t="shared" ref="BE1672:BE1696" si="74">IF(N1672="základní",J1672,0)</f>
        <v>0</v>
      </c>
      <c r="BF1672" s="144">
        <f t="shared" ref="BF1672:BF1696" si="75">IF(N1672="snížená",J1672,0)</f>
        <v>0</v>
      </c>
      <c r="BG1672" s="144">
        <f t="shared" ref="BG1672:BG1696" si="76">IF(N1672="zákl. přenesená",J1672,0)</f>
        <v>0</v>
      </c>
      <c r="BH1672" s="144">
        <f t="shared" ref="BH1672:BH1696" si="77">IF(N1672="sníž. přenesená",J1672,0)</f>
        <v>0</v>
      </c>
      <c r="BI1672" s="144">
        <f t="shared" ref="BI1672:BI1696" si="78">IF(N1672="nulová",J1672,0)</f>
        <v>0</v>
      </c>
      <c r="BJ1672" s="17" t="s">
        <v>85</v>
      </c>
      <c r="BK1672" s="144">
        <f t="shared" ref="BK1672:BK1696" si="79">ROUND(I1672*H1672,2)</f>
        <v>0</v>
      </c>
      <c r="BL1672" s="17" t="s">
        <v>129</v>
      </c>
      <c r="BM1672" s="143" t="s">
        <v>2598</v>
      </c>
    </row>
    <row r="1673" spans="2:65" s="1" customFormat="1" ht="24.2" customHeight="1">
      <c r="B1673" s="32"/>
      <c r="C1673" s="132" t="s">
        <v>2599</v>
      </c>
      <c r="D1673" s="132" t="s">
        <v>178</v>
      </c>
      <c r="E1673" s="133" t="s">
        <v>2600</v>
      </c>
      <c r="F1673" s="134" t="s">
        <v>2601</v>
      </c>
      <c r="G1673" s="135" t="s">
        <v>219</v>
      </c>
      <c r="H1673" s="136">
        <v>5</v>
      </c>
      <c r="I1673" s="137"/>
      <c r="J1673" s="138">
        <f t="shared" si="70"/>
        <v>0</v>
      </c>
      <c r="K1673" s="134" t="s">
        <v>1</v>
      </c>
      <c r="L1673" s="32"/>
      <c r="M1673" s="139" t="s">
        <v>1</v>
      </c>
      <c r="N1673" s="140" t="s">
        <v>42</v>
      </c>
      <c r="P1673" s="141">
        <f t="shared" si="71"/>
        <v>0</v>
      </c>
      <c r="Q1673" s="141">
        <v>0</v>
      </c>
      <c r="R1673" s="141">
        <f t="shared" si="72"/>
        <v>0</v>
      </c>
      <c r="S1673" s="141">
        <v>0</v>
      </c>
      <c r="T1673" s="142">
        <f t="shared" si="73"/>
        <v>0</v>
      </c>
      <c r="AR1673" s="143" t="s">
        <v>129</v>
      </c>
      <c r="AT1673" s="143" t="s">
        <v>178</v>
      </c>
      <c r="AU1673" s="143" t="s">
        <v>87</v>
      </c>
      <c r="AY1673" s="17" t="s">
        <v>175</v>
      </c>
      <c r="BE1673" s="144">
        <f t="shared" si="74"/>
        <v>0</v>
      </c>
      <c r="BF1673" s="144">
        <f t="shared" si="75"/>
        <v>0</v>
      </c>
      <c r="BG1673" s="144">
        <f t="shared" si="76"/>
        <v>0</v>
      </c>
      <c r="BH1673" s="144">
        <f t="shared" si="77"/>
        <v>0</v>
      </c>
      <c r="BI1673" s="144">
        <f t="shared" si="78"/>
        <v>0</v>
      </c>
      <c r="BJ1673" s="17" t="s">
        <v>85</v>
      </c>
      <c r="BK1673" s="144">
        <f t="shared" si="79"/>
        <v>0</v>
      </c>
      <c r="BL1673" s="17" t="s">
        <v>129</v>
      </c>
      <c r="BM1673" s="143" t="s">
        <v>2602</v>
      </c>
    </row>
    <row r="1674" spans="2:65" s="1" customFormat="1" ht="24.2" customHeight="1">
      <c r="B1674" s="32"/>
      <c r="C1674" s="132" t="s">
        <v>2603</v>
      </c>
      <c r="D1674" s="132" t="s">
        <v>178</v>
      </c>
      <c r="E1674" s="133" t="s">
        <v>2604</v>
      </c>
      <c r="F1674" s="134" t="s">
        <v>2605</v>
      </c>
      <c r="G1674" s="135" t="s">
        <v>219</v>
      </c>
      <c r="H1674" s="136">
        <v>1</v>
      </c>
      <c r="I1674" s="137"/>
      <c r="J1674" s="138">
        <f t="shared" si="70"/>
        <v>0</v>
      </c>
      <c r="K1674" s="134" t="s">
        <v>1</v>
      </c>
      <c r="L1674" s="32"/>
      <c r="M1674" s="139" t="s">
        <v>1</v>
      </c>
      <c r="N1674" s="140" t="s">
        <v>42</v>
      </c>
      <c r="P1674" s="141">
        <f t="shared" si="71"/>
        <v>0</v>
      </c>
      <c r="Q1674" s="141">
        <v>0</v>
      </c>
      <c r="R1674" s="141">
        <f t="shared" si="72"/>
        <v>0</v>
      </c>
      <c r="S1674" s="141">
        <v>0</v>
      </c>
      <c r="T1674" s="142">
        <f t="shared" si="73"/>
        <v>0</v>
      </c>
      <c r="AR1674" s="143" t="s">
        <v>129</v>
      </c>
      <c r="AT1674" s="143" t="s">
        <v>178</v>
      </c>
      <c r="AU1674" s="143" t="s">
        <v>87</v>
      </c>
      <c r="AY1674" s="17" t="s">
        <v>175</v>
      </c>
      <c r="BE1674" s="144">
        <f t="shared" si="74"/>
        <v>0</v>
      </c>
      <c r="BF1674" s="144">
        <f t="shared" si="75"/>
        <v>0</v>
      </c>
      <c r="BG1674" s="144">
        <f t="shared" si="76"/>
        <v>0</v>
      </c>
      <c r="BH1674" s="144">
        <f t="shared" si="77"/>
        <v>0</v>
      </c>
      <c r="BI1674" s="144">
        <f t="shared" si="78"/>
        <v>0</v>
      </c>
      <c r="BJ1674" s="17" t="s">
        <v>85</v>
      </c>
      <c r="BK1674" s="144">
        <f t="shared" si="79"/>
        <v>0</v>
      </c>
      <c r="BL1674" s="17" t="s">
        <v>129</v>
      </c>
      <c r="BM1674" s="143" t="s">
        <v>2606</v>
      </c>
    </row>
    <row r="1675" spans="2:65" s="1" customFormat="1" ht="33" customHeight="1">
      <c r="B1675" s="32"/>
      <c r="C1675" s="132" t="s">
        <v>2607</v>
      </c>
      <c r="D1675" s="132" t="s">
        <v>178</v>
      </c>
      <c r="E1675" s="133" t="s">
        <v>2608</v>
      </c>
      <c r="F1675" s="134" t="s">
        <v>2609</v>
      </c>
      <c r="G1675" s="135" t="s">
        <v>318</v>
      </c>
      <c r="H1675" s="136">
        <v>109</v>
      </c>
      <c r="I1675" s="137"/>
      <c r="J1675" s="138">
        <f t="shared" si="70"/>
        <v>0</v>
      </c>
      <c r="K1675" s="134" t="s">
        <v>1</v>
      </c>
      <c r="L1675" s="32"/>
      <c r="M1675" s="139" t="s">
        <v>1</v>
      </c>
      <c r="N1675" s="140" t="s">
        <v>42</v>
      </c>
      <c r="P1675" s="141">
        <f t="shared" si="71"/>
        <v>0</v>
      </c>
      <c r="Q1675" s="141">
        <v>0</v>
      </c>
      <c r="R1675" s="141">
        <f t="shared" si="72"/>
        <v>0</v>
      </c>
      <c r="S1675" s="141">
        <v>0</v>
      </c>
      <c r="T1675" s="142">
        <f t="shared" si="73"/>
        <v>0</v>
      </c>
      <c r="AR1675" s="143" t="s">
        <v>129</v>
      </c>
      <c r="AT1675" s="143" t="s">
        <v>178</v>
      </c>
      <c r="AU1675" s="143" t="s">
        <v>87</v>
      </c>
      <c r="AY1675" s="17" t="s">
        <v>175</v>
      </c>
      <c r="BE1675" s="144">
        <f t="shared" si="74"/>
        <v>0</v>
      </c>
      <c r="BF1675" s="144">
        <f t="shared" si="75"/>
        <v>0</v>
      </c>
      <c r="BG1675" s="144">
        <f t="shared" si="76"/>
        <v>0</v>
      </c>
      <c r="BH1675" s="144">
        <f t="shared" si="77"/>
        <v>0</v>
      </c>
      <c r="BI1675" s="144">
        <f t="shared" si="78"/>
        <v>0</v>
      </c>
      <c r="BJ1675" s="17" t="s">
        <v>85</v>
      </c>
      <c r="BK1675" s="144">
        <f t="shared" si="79"/>
        <v>0</v>
      </c>
      <c r="BL1675" s="17" t="s">
        <v>129</v>
      </c>
      <c r="BM1675" s="143" t="s">
        <v>2610</v>
      </c>
    </row>
    <row r="1676" spans="2:65" s="1" customFormat="1" ht="24.2" customHeight="1">
      <c r="B1676" s="32"/>
      <c r="C1676" s="132" t="s">
        <v>2611</v>
      </c>
      <c r="D1676" s="132" t="s">
        <v>178</v>
      </c>
      <c r="E1676" s="133" t="s">
        <v>2612</v>
      </c>
      <c r="F1676" s="134" t="s">
        <v>2613</v>
      </c>
      <c r="G1676" s="135" t="s">
        <v>318</v>
      </c>
      <c r="H1676" s="136">
        <v>23.5</v>
      </c>
      <c r="I1676" s="137"/>
      <c r="J1676" s="138">
        <f t="shared" si="70"/>
        <v>0</v>
      </c>
      <c r="K1676" s="134" t="s">
        <v>1</v>
      </c>
      <c r="L1676" s="32"/>
      <c r="M1676" s="139" t="s">
        <v>1</v>
      </c>
      <c r="N1676" s="140" t="s">
        <v>42</v>
      </c>
      <c r="P1676" s="141">
        <f t="shared" si="71"/>
        <v>0</v>
      </c>
      <c r="Q1676" s="141">
        <v>0</v>
      </c>
      <c r="R1676" s="141">
        <f t="shared" si="72"/>
        <v>0</v>
      </c>
      <c r="S1676" s="141">
        <v>0</v>
      </c>
      <c r="T1676" s="142">
        <f t="shared" si="73"/>
        <v>0</v>
      </c>
      <c r="AR1676" s="143" t="s">
        <v>129</v>
      </c>
      <c r="AT1676" s="143" t="s">
        <v>178</v>
      </c>
      <c r="AU1676" s="143" t="s">
        <v>87</v>
      </c>
      <c r="AY1676" s="17" t="s">
        <v>175</v>
      </c>
      <c r="BE1676" s="144">
        <f t="shared" si="74"/>
        <v>0</v>
      </c>
      <c r="BF1676" s="144">
        <f t="shared" si="75"/>
        <v>0</v>
      </c>
      <c r="BG1676" s="144">
        <f t="shared" si="76"/>
        <v>0</v>
      </c>
      <c r="BH1676" s="144">
        <f t="shared" si="77"/>
        <v>0</v>
      </c>
      <c r="BI1676" s="144">
        <f t="shared" si="78"/>
        <v>0</v>
      </c>
      <c r="BJ1676" s="17" t="s">
        <v>85</v>
      </c>
      <c r="BK1676" s="144">
        <f t="shared" si="79"/>
        <v>0</v>
      </c>
      <c r="BL1676" s="17" t="s">
        <v>129</v>
      </c>
      <c r="BM1676" s="143" t="s">
        <v>2614</v>
      </c>
    </row>
    <row r="1677" spans="2:65" s="1" customFormat="1" ht="24.2" customHeight="1">
      <c r="B1677" s="32"/>
      <c r="C1677" s="132" t="s">
        <v>2615</v>
      </c>
      <c r="D1677" s="132" t="s">
        <v>178</v>
      </c>
      <c r="E1677" s="133" t="s">
        <v>2616</v>
      </c>
      <c r="F1677" s="211" t="s">
        <v>2617</v>
      </c>
      <c r="G1677" s="135" t="s">
        <v>219</v>
      </c>
      <c r="H1677" s="136">
        <v>20</v>
      </c>
      <c r="I1677" s="137"/>
      <c r="J1677" s="138">
        <f t="shared" si="70"/>
        <v>0</v>
      </c>
      <c r="K1677" s="134" t="s">
        <v>1</v>
      </c>
      <c r="L1677" s="32"/>
      <c r="M1677" s="139" t="s">
        <v>1</v>
      </c>
      <c r="N1677" s="140" t="s">
        <v>42</v>
      </c>
      <c r="P1677" s="141">
        <f t="shared" si="71"/>
        <v>0</v>
      </c>
      <c r="Q1677" s="141">
        <v>0</v>
      </c>
      <c r="R1677" s="141">
        <f t="shared" si="72"/>
        <v>0</v>
      </c>
      <c r="S1677" s="141">
        <v>0</v>
      </c>
      <c r="T1677" s="142">
        <f t="shared" si="73"/>
        <v>0</v>
      </c>
      <c r="AR1677" s="143" t="s">
        <v>129</v>
      </c>
      <c r="AT1677" s="143" t="s">
        <v>178</v>
      </c>
      <c r="AU1677" s="143" t="s">
        <v>87</v>
      </c>
      <c r="AY1677" s="17" t="s">
        <v>175</v>
      </c>
      <c r="BE1677" s="144">
        <f t="shared" si="74"/>
        <v>0</v>
      </c>
      <c r="BF1677" s="144">
        <f t="shared" si="75"/>
        <v>0</v>
      </c>
      <c r="BG1677" s="144">
        <f t="shared" si="76"/>
        <v>0</v>
      </c>
      <c r="BH1677" s="144">
        <f t="shared" si="77"/>
        <v>0</v>
      </c>
      <c r="BI1677" s="144">
        <f t="shared" si="78"/>
        <v>0</v>
      </c>
      <c r="BJ1677" s="17" t="s">
        <v>85</v>
      </c>
      <c r="BK1677" s="144">
        <f t="shared" si="79"/>
        <v>0</v>
      </c>
      <c r="BL1677" s="17" t="s">
        <v>129</v>
      </c>
      <c r="BM1677" s="143" t="s">
        <v>2618</v>
      </c>
    </row>
    <row r="1678" spans="2:65" s="1" customFormat="1" ht="24.2" customHeight="1">
      <c r="B1678" s="32"/>
      <c r="C1678" s="132" t="s">
        <v>2619</v>
      </c>
      <c r="D1678" s="132" t="s">
        <v>178</v>
      </c>
      <c r="E1678" s="133" t="s">
        <v>2620</v>
      </c>
      <c r="F1678" s="134" t="s">
        <v>2621</v>
      </c>
      <c r="G1678" s="135" t="s">
        <v>219</v>
      </c>
      <c r="H1678" s="136">
        <v>25</v>
      </c>
      <c r="I1678" s="137"/>
      <c r="J1678" s="138">
        <f t="shared" si="70"/>
        <v>0</v>
      </c>
      <c r="K1678" s="134" t="s">
        <v>1</v>
      </c>
      <c r="L1678" s="32"/>
      <c r="M1678" s="139" t="s">
        <v>1</v>
      </c>
      <c r="N1678" s="140" t="s">
        <v>42</v>
      </c>
      <c r="P1678" s="141">
        <f t="shared" si="71"/>
        <v>0</v>
      </c>
      <c r="Q1678" s="141">
        <v>0</v>
      </c>
      <c r="R1678" s="141">
        <f t="shared" si="72"/>
        <v>0</v>
      </c>
      <c r="S1678" s="141">
        <v>0</v>
      </c>
      <c r="T1678" s="142">
        <f t="shared" si="73"/>
        <v>0</v>
      </c>
      <c r="AR1678" s="143" t="s">
        <v>129</v>
      </c>
      <c r="AT1678" s="143" t="s">
        <v>178</v>
      </c>
      <c r="AU1678" s="143" t="s">
        <v>87</v>
      </c>
      <c r="AY1678" s="17" t="s">
        <v>175</v>
      </c>
      <c r="BE1678" s="144">
        <f t="shared" si="74"/>
        <v>0</v>
      </c>
      <c r="BF1678" s="144">
        <f t="shared" si="75"/>
        <v>0</v>
      </c>
      <c r="BG1678" s="144">
        <f t="shared" si="76"/>
        <v>0</v>
      </c>
      <c r="BH1678" s="144">
        <f t="shared" si="77"/>
        <v>0</v>
      </c>
      <c r="BI1678" s="144">
        <f t="shared" si="78"/>
        <v>0</v>
      </c>
      <c r="BJ1678" s="17" t="s">
        <v>85</v>
      </c>
      <c r="BK1678" s="144">
        <f t="shared" si="79"/>
        <v>0</v>
      </c>
      <c r="BL1678" s="17" t="s">
        <v>129</v>
      </c>
      <c r="BM1678" s="143" t="s">
        <v>2622</v>
      </c>
    </row>
    <row r="1679" spans="2:65" s="1" customFormat="1" ht="24.2" customHeight="1">
      <c r="B1679" s="32"/>
      <c r="C1679" s="132" t="s">
        <v>2623</v>
      </c>
      <c r="D1679" s="132" t="s">
        <v>178</v>
      </c>
      <c r="E1679" s="133" t="s">
        <v>2624</v>
      </c>
      <c r="F1679" s="211" t="s">
        <v>2625</v>
      </c>
      <c r="G1679" s="135" t="s">
        <v>219</v>
      </c>
      <c r="H1679" s="136">
        <v>2</v>
      </c>
      <c r="I1679" s="137"/>
      <c r="J1679" s="138">
        <f t="shared" si="70"/>
        <v>0</v>
      </c>
      <c r="K1679" s="134" t="s">
        <v>1</v>
      </c>
      <c r="L1679" s="32"/>
      <c r="M1679" s="139" t="s">
        <v>1</v>
      </c>
      <c r="N1679" s="140" t="s">
        <v>42</v>
      </c>
      <c r="P1679" s="141">
        <f t="shared" si="71"/>
        <v>0</v>
      </c>
      <c r="Q1679" s="141">
        <v>0</v>
      </c>
      <c r="R1679" s="141">
        <f t="shared" si="72"/>
        <v>0</v>
      </c>
      <c r="S1679" s="141">
        <v>0</v>
      </c>
      <c r="T1679" s="142">
        <f t="shared" si="73"/>
        <v>0</v>
      </c>
      <c r="AR1679" s="143" t="s">
        <v>129</v>
      </c>
      <c r="AT1679" s="143" t="s">
        <v>178</v>
      </c>
      <c r="AU1679" s="143" t="s">
        <v>87</v>
      </c>
      <c r="AY1679" s="17" t="s">
        <v>175</v>
      </c>
      <c r="BE1679" s="144">
        <f t="shared" si="74"/>
        <v>0</v>
      </c>
      <c r="BF1679" s="144">
        <f t="shared" si="75"/>
        <v>0</v>
      </c>
      <c r="BG1679" s="144">
        <f t="shared" si="76"/>
        <v>0</v>
      </c>
      <c r="BH1679" s="144">
        <f t="shared" si="77"/>
        <v>0</v>
      </c>
      <c r="BI1679" s="144">
        <f t="shared" si="78"/>
        <v>0</v>
      </c>
      <c r="BJ1679" s="17" t="s">
        <v>85</v>
      </c>
      <c r="BK1679" s="144">
        <f t="shared" si="79"/>
        <v>0</v>
      </c>
      <c r="BL1679" s="17" t="s">
        <v>129</v>
      </c>
      <c r="BM1679" s="143" t="s">
        <v>2626</v>
      </c>
    </row>
    <row r="1680" spans="2:65" s="1" customFormat="1" ht="33" customHeight="1">
      <c r="B1680" s="32"/>
      <c r="C1680" s="132" t="s">
        <v>2627</v>
      </c>
      <c r="D1680" s="132" t="s">
        <v>178</v>
      </c>
      <c r="E1680" s="133" t="s">
        <v>2628</v>
      </c>
      <c r="F1680" s="134" t="s">
        <v>2629</v>
      </c>
      <c r="G1680" s="135" t="s">
        <v>219</v>
      </c>
      <c r="H1680" s="136">
        <v>3</v>
      </c>
      <c r="I1680" s="137"/>
      <c r="J1680" s="138">
        <f t="shared" si="70"/>
        <v>0</v>
      </c>
      <c r="K1680" s="134" t="s">
        <v>1</v>
      </c>
      <c r="L1680" s="32"/>
      <c r="M1680" s="139" t="s">
        <v>1</v>
      </c>
      <c r="N1680" s="140" t="s">
        <v>42</v>
      </c>
      <c r="P1680" s="141">
        <f t="shared" si="71"/>
        <v>0</v>
      </c>
      <c r="Q1680" s="141">
        <v>0</v>
      </c>
      <c r="R1680" s="141">
        <f t="shared" si="72"/>
        <v>0</v>
      </c>
      <c r="S1680" s="141">
        <v>0</v>
      </c>
      <c r="T1680" s="142">
        <f t="shared" si="73"/>
        <v>0</v>
      </c>
      <c r="AR1680" s="143" t="s">
        <v>129</v>
      </c>
      <c r="AT1680" s="143" t="s">
        <v>178</v>
      </c>
      <c r="AU1680" s="143" t="s">
        <v>87</v>
      </c>
      <c r="AY1680" s="17" t="s">
        <v>175</v>
      </c>
      <c r="BE1680" s="144">
        <f t="shared" si="74"/>
        <v>0</v>
      </c>
      <c r="BF1680" s="144">
        <f t="shared" si="75"/>
        <v>0</v>
      </c>
      <c r="BG1680" s="144">
        <f t="shared" si="76"/>
        <v>0</v>
      </c>
      <c r="BH1680" s="144">
        <f t="shared" si="77"/>
        <v>0</v>
      </c>
      <c r="BI1680" s="144">
        <f t="shared" si="78"/>
        <v>0</v>
      </c>
      <c r="BJ1680" s="17" t="s">
        <v>85</v>
      </c>
      <c r="BK1680" s="144">
        <f t="shared" si="79"/>
        <v>0</v>
      </c>
      <c r="BL1680" s="17" t="s">
        <v>129</v>
      </c>
      <c r="BM1680" s="143" t="s">
        <v>2630</v>
      </c>
    </row>
    <row r="1681" spans="2:65" s="1" customFormat="1" ht="33" customHeight="1">
      <c r="B1681" s="32"/>
      <c r="C1681" s="132" t="s">
        <v>2631</v>
      </c>
      <c r="D1681" s="132" t="s">
        <v>178</v>
      </c>
      <c r="E1681" s="133" t="s">
        <v>2632</v>
      </c>
      <c r="F1681" s="134" t="s">
        <v>2633</v>
      </c>
      <c r="G1681" s="135" t="s">
        <v>219</v>
      </c>
      <c r="H1681" s="136">
        <v>1</v>
      </c>
      <c r="I1681" s="137"/>
      <c r="J1681" s="138">
        <f t="shared" si="70"/>
        <v>0</v>
      </c>
      <c r="K1681" s="134" t="s">
        <v>1</v>
      </c>
      <c r="L1681" s="32"/>
      <c r="M1681" s="139" t="s">
        <v>1</v>
      </c>
      <c r="N1681" s="140" t="s">
        <v>42</v>
      </c>
      <c r="P1681" s="141">
        <f t="shared" si="71"/>
        <v>0</v>
      </c>
      <c r="Q1681" s="141">
        <v>0</v>
      </c>
      <c r="R1681" s="141">
        <f t="shared" si="72"/>
        <v>0</v>
      </c>
      <c r="S1681" s="141">
        <v>0</v>
      </c>
      <c r="T1681" s="142">
        <f t="shared" si="73"/>
        <v>0</v>
      </c>
      <c r="AR1681" s="143" t="s">
        <v>129</v>
      </c>
      <c r="AT1681" s="143" t="s">
        <v>178</v>
      </c>
      <c r="AU1681" s="143" t="s">
        <v>87</v>
      </c>
      <c r="AY1681" s="17" t="s">
        <v>175</v>
      </c>
      <c r="BE1681" s="144">
        <f t="shared" si="74"/>
        <v>0</v>
      </c>
      <c r="BF1681" s="144">
        <f t="shared" si="75"/>
        <v>0</v>
      </c>
      <c r="BG1681" s="144">
        <f t="shared" si="76"/>
        <v>0</v>
      </c>
      <c r="BH1681" s="144">
        <f t="shared" si="77"/>
        <v>0</v>
      </c>
      <c r="BI1681" s="144">
        <f t="shared" si="78"/>
        <v>0</v>
      </c>
      <c r="BJ1681" s="17" t="s">
        <v>85</v>
      </c>
      <c r="BK1681" s="144">
        <f t="shared" si="79"/>
        <v>0</v>
      </c>
      <c r="BL1681" s="17" t="s">
        <v>129</v>
      </c>
      <c r="BM1681" s="143" t="s">
        <v>2634</v>
      </c>
    </row>
    <row r="1682" spans="2:65" s="1" customFormat="1" ht="24.2" customHeight="1">
      <c r="B1682" s="32"/>
      <c r="C1682" s="132" t="s">
        <v>2635</v>
      </c>
      <c r="D1682" s="132" t="s">
        <v>178</v>
      </c>
      <c r="E1682" s="133" t="s">
        <v>2636</v>
      </c>
      <c r="F1682" s="134" t="s">
        <v>2637</v>
      </c>
      <c r="G1682" s="135" t="s">
        <v>219</v>
      </c>
      <c r="H1682" s="136">
        <v>1</v>
      </c>
      <c r="I1682" s="137"/>
      <c r="J1682" s="138">
        <f t="shared" si="70"/>
        <v>0</v>
      </c>
      <c r="K1682" s="134" t="s">
        <v>1</v>
      </c>
      <c r="L1682" s="32"/>
      <c r="M1682" s="139" t="s">
        <v>1</v>
      </c>
      <c r="N1682" s="140" t="s">
        <v>42</v>
      </c>
      <c r="P1682" s="141">
        <f t="shared" si="71"/>
        <v>0</v>
      </c>
      <c r="Q1682" s="141">
        <v>0</v>
      </c>
      <c r="R1682" s="141">
        <f t="shared" si="72"/>
        <v>0</v>
      </c>
      <c r="S1682" s="141">
        <v>0</v>
      </c>
      <c r="T1682" s="142">
        <f t="shared" si="73"/>
        <v>0</v>
      </c>
      <c r="AR1682" s="143" t="s">
        <v>129</v>
      </c>
      <c r="AT1682" s="143" t="s">
        <v>178</v>
      </c>
      <c r="AU1682" s="143" t="s">
        <v>87</v>
      </c>
      <c r="AY1682" s="17" t="s">
        <v>175</v>
      </c>
      <c r="BE1682" s="144">
        <f t="shared" si="74"/>
        <v>0</v>
      </c>
      <c r="BF1682" s="144">
        <f t="shared" si="75"/>
        <v>0</v>
      </c>
      <c r="BG1682" s="144">
        <f t="shared" si="76"/>
        <v>0</v>
      </c>
      <c r="BH1682" s="144">
        <f t="shared" si="77"/>
        <v>0</v>
      </c>
      <c r="BI1682" s="144">
        <f t="shared" si="78"/>
        <v>0</v>
      </c>
      <c r="BJ1682" s="17" t="s">
        <v>85</v>
      </c>
      <c r="BK1682" s="144">
        <f t="shared" si="79"/>
        <v>0</v>
      </c>
      <c r="BL1682" s="17" t="s">
        <v>129</v>
      </c>
      <c r="BM1682" s="143" t="s">
        <v>2638</v>
      </c>
    </row>
    <row r="1683" spans="2:65" s="1" customFormat="1" ht="24.2" customHeight="1">
      <c r="B1683" s="32"/>
      <c r="C1683" s="132" t="s">
        <v>2639</v>
      </c>
      <c r="D1683" s="132" t="s">
        <v>178</v>
      </c>
      <c r="E1683" s="133" t="s">
        <v>2640</v>
      </c>
      <c r="F1683" s="134" t="s">
        <v>2641</v>
      </c>
      <c r="G1683" s="135" t="s">
        <v>219</v>
      </c>
      <c r="H1683" s="136">
        <v>2</v>
      </c>
      <c r="I1683" s="137"/>
      <c r="J1683" s="138">
        <f t="shared" si="70"/>
        <v>0</v>
      </c>
      <c r="K1683" s="134" t="s">
        <v>1</v>
      </c>
      <c r="L1683" s="32"/>
      <c r="M1683" s="139" t="s">
        <v>1</v>
      </c>
      <c r="N1683" s="140" t="s">
        <v>42</v>
      </c>
      <c r="P1683" s="141">
        <f t="shared" si="71"/>
        <v>0</v>
      </c>
      <c r="Q1683" s="141">
        <v>0</v>
      </c>
      <c r="R1683" s="141">
        <f t="shared" si="72"/>
        <v>0</v>
      </c>
      <c r="S1683" s="141">
        <v>0</v>
      </c>
      <c r="T1683" s="142">
        <f t="shared" si="73"/>
        <v>0</v>
      </c>
      <c r="AR1683" s="143" t="s">
        <v>129</v>
      </c>
      <c r="AT1683" s="143" t="s">
        <v>178</v>
      </c>
      <c r="AU1683" s="143" t="s">
        <v>87</v>
      </c>
      <c r="AY1683" s="17" t="s">
        <v>175</v>
      </c>
      <c r="BE1683" s="144">
        <f t="shared" si="74"/>
        <v>0</v>
      </c>
      <c r="BF1683" s="144">
        <f t="shared" si="75"/>
        <v>0</v>
      </c>
      <c r="BG1683" s="144">
        <f t="shared" si="76"/>
        <v>0</v>
      </c>
      <c r="BH1683" s="144">
        <f t="shared" si="77"/>
        <v>0</v>
      </c>
      <c r="BI1683" s="144">
        <f t="shared" si="78"/>
        <v>0</v>
      </c>
      <c r="BJ1683" s="17" t="s">
        <v>85</v>
      </c>
      <c r="BK1683" s="144">
        <f t="shared" si="79"/>
        <v>0</v>
      </c>
      <c r="BL1683" s="17" t="s">
        <v>129</v>
      </c>
      <c r="BM1683" s="143" t="s">
        <v>2642</v>
      </c>
    </row>
    <row r="1684" spans="2:65" s="1" customFormat="1" ht="24.2" customHeight="1">
      <c r="B1684" s="32"/>
      <c r="C1684" s="132" t="s">
        <v>2643</v>
      </c>
      <c r="D1684" s="132" t="s">
        <v>178</v>
      </c>
      <c r="E1684" s="133" t="s">
        <v>2644</v>
      </c>
      <c r="F1684" s="134" t="s">
        <v>2645</v>
      </c>
      <c r="G1684" s="135" t="s">
        <v>219</v>
      </c>
      <c r="H1684" s="136">
        <v>3</v>
      </c>
      <c r="I1684" s="137"/>
      <c r="J1684" s="138">
        <f t="shared" si="70"/>
        <v>0</v>
      </c>
      <c r="K1684" s="134" t="s">
        <v>1</v>
      </c>
      <c r="L1684" s="32"/>
      <c r="M1684" s="139" t="s">
        <v>1</v>
      </c>
      <c r="N1684" s="140" t="s">
        <v>42</v>
      </c>
      <c r="P1684" s="141">
        <f t="shared" si="71"/>
        <v>0</v>
      </c>
      <c r="Q1684" s="141">
        <v>0</v>
      </c>
      <c r="R1684" s="141">
        <f t="shared" si="72"/>
        <v>0</v>
      </c>
      <c r="S1684" s="141">
        <v>0</v>
      </c>
      <c r="T1684" s="142">
        <f t="shared" si="73"/>
        <v>0</v>
      </c>
      <c r="AR1684" s="143" t="s">
        <v>129</v>
      </c>
      <c r="AT1684" s="143" t="s">
        <v>178</v>
      </c>
      <c r="AU1684" s="143" t="s">
        <v>87</v>
      </c>
      <c r="AY1684" s="17" t="s">
        <v>175</v>
      </c>
      <c r="BE1684" s="144">
        <f t="shared" si="74"/>
        <v>0</v>
      </c>
      <c r="BF1684" s="144">
        <f t="shared" si="75"/>
        <v>0</v>
      </c>
      <c r="BG1684" s="144">
        <f t="shared" si="76"/>
        <v>0</v>
      </c>
      <c r="BH1684" s="144">
        <f t="shared" si="77"/>
        <v>0</v>
      </c>
      <c r="BI1684" s="144">
        <f t="shared" si="78"/>
        <v>0</v>
      </c>
      <c r="BJ1684" s="17" t="s">
        <v>85</v>
      </c>
      <c r="BK1684" s="144">
        <f t="shared" si="79"/>
        <v>0</v>
      </c>
      <c r="BL1684" s="17" t="s">
        <v>129</v>
      </c>
      <c r="BM1684" s="143" t="s">
        <v>2646</v>
      </c>
    </row>
    <row r="1685" spans="2:65" s="1" customFormat="1" ht="24.2" customHeight="1">
      <c r="B1685" s="32"/>
      <c r="C1685" s="132" t="s">
        <v>2647</v>
      </c>
      <c r="D1685" s="132" t="s">
        <v>178</v>
      </c>
      <c r="E1685" s="133" t="s">
        <v>2648</v>
      </c>
      <c r="F1685" s="134" t="s">
        <v>2649</v>
      </c>
      <c r="G1685" s="135" t="s">
        <v>219</v>
      </c>
      <c r="H1685" s="136">
        <v>4</v>
      </c>
      <c r="I1685" s="137"/>
      <c r="J1685" s="138">
        <f t="shared" si="70"/>
        <v>0</v>
      </c>
      <c r="K1685" s="134" t="s">
        <v>1</v>
      </c>
      <c r="L1685" s="32"/>
      <c r="M1685" s="139" t="s">
        <v>1</v>
      </c>
      <c r="N1685" s="140" t="s">
        <v>42</v>
      </c>
      <c r="P1685" s="141">
        <f t="shared" si="71"/>
        <v>0</v>
      </c>
      <c r="Q1685" s="141">
        <v>0</v>
      </c>
      <c r="R1685" s="141">
        <f t="shared" si="72"/>
        <v>0</v>
      </c>
      <c r="S1685" s="141">
        <v>0</v>
      </c>
      <c r="T1685" s="142">
        <f t="shared" si="73"/>
        <v>0</v>
      </c>
      <c r="AR1685" s="143" t="s">
        <v>129</v>
      </c>
      <c r="AT1685" s="143" t="s">
        <v>178</v>
      </c>
      <c r="AU1685" s="143" t="s">
        <v>87</v>
      </c>
      <c r="AY1685" s="17" t="s">
        <v>175</v>
      </c>
      <c r="BE1685" s="144">
        <f t="shared" si="74"/>
        <v>0</v>
      </c>
      <c r="BF1685" s="144">
        <f t="shared" si="75"/>
        <v>0</v>
      </c>
      <c r="BG1685" s="144">
        <f t="shared" si="76"/>
        <v>0</v>
      </c>
      <c r="BH1685" s="144">
        <f t="shared" si="77"/>
        <v>0</v>
      </c>
      <c r="BI1685" s="144">
        <f t="shared" si="78"/>
        <v>0</v>
      </c>
      <c r="BJ1685" s="17" t="s">
        <v>85</v>
      </c>
      <c r="BK1685" s="144">
        <f t="shared" si="79"/>
        <v>0</v>
      </c>
      <c r="BL1685" s="17" t="s">
        <v>129</v>
      </c>
      <c r="BM1685" s="143" t="s">
        <v>2650</v>
      </c>
    </row>
    <row r="1686" spans="2:65" s="1" customFormat="1" ht="24.2" customHeight="1">
      <c r="B1686" s="32"/>
      <c r="C1686" s="132" t="s">
        <v>2651</v>
      </c>
      <c r="D1686" s="132" t="s">
        <v>178</v>
      </c>
      <c r="E1686" s="133" t="s">
        <v>2652</v>
      </c>
      <c r="F1686" s="134" t="s">
        <v>2653</v>
      </c>
      <c r="G1686" s="135" t="s">
        <v>219</v>
      </c>
      <c r="H1686" s="136">
        <v>4</v>
      </c>
      <c r="I1686" s="137"/>
      <c r="J1686" s="138">
        <f t="shared" si="70"/>
        <v>0</v>
      </c>
      <c r="K1686" s="134" t="s">
        <v>1</v>
      </c>
      <c r="L1686" s="32"/>
      <c r="M1686" s="139" t="s">
        <v>1</v>
      </c>
      <c r="N1686" s="140" t="s">
        <v>42</v>
      </c>
      <c r="P1686" s="141">
        <f t="shared" si="71"/>
        <v>0</v>
      </c>
      <c r="Q1686" s="141">
        <v>0</v>
      </c>
      <c r="R1686" s="141">
        <f t="shared" si="72"/>
        <v>0</v>
      </c>
      <c r="S1686" s="141">
        <v>0</v>
      </c>
      <c r="T1686" s="142">
        <f t="shared" si="73"/>
        <v>0</v>
      </c>
      <c r="AR1686" s="143" t="s">
        <v>129</v>
      </c>
      <c r="AT1686" s="143" t="s">
        <v>178</v>
      </c>
      <c r="AU1686" s="143" t="s">
        <v>87</v>
      </c>
      <c r="AY1686" s="17" t="s">
        <v>175</v>
      </c>
      <c r="BE1686" s="144">
        <f t="shared" si="74"/>
        <v>0</v>
      </c>
      <c r="BF1686" s="144">
        <f t="shared" si="75"/>
        <v>0</v>
      </c>
      <c r="BG1686" s="144">
        <f t="shared" si="76"/>
        <v>0</v>
      </c>
      <c r="BH1686" s="144">
        <f t="shared" si="77"/>
        <v>0</v>
      </c>
      <c r="BI1686" s="144">
        <f t="shared" si="78"/>
        <v>0</v>
      </c>
      <c r="BJ1686" s="17" t="s">
        <v>85</v>
      </c>
      <c r="BK1686" s="144">
        <f t="shared" si="79"/>
        <v>0</v>
      </c>
      <c r="BL1686" s="17" t="s">
        <v>129</v>
      </c>
      <c r="BM1686" s="143" t="s">
        <v>2654</v>
      </c>
    </row>
    <row r="1687" spans="2:65" s="1" customFormat="1" ht="33" customHeight="1">
      <c r="B1687" s="32"/>
      <c r="C1687" s="132" t="s">
        <v>2655</v>
      </c>
      <c r="D1687" s="132" t="s">
        <v>178</v>
      </c>
      <c r="E1687" s="133" t="s">
        <v>2656</v>
      </c>
      <c r="F1687" s="134" t="s">
        <v>2657</v>
      </c>
      <c r="G1687" s="135" t="s">
        <v>219</v>
      </c>
      <c r="H1687" s="136">
        <v>4</v>
      </c>
      <c r="I1687" s="137"/>
      <c r="J1687" s="138">
        <f t="shared" si="70"/>
        <v>0</v>
      </c>
      <c r="K1687" s="134" t="s">
        <v>1</v>
      </c>
      <c r="L1687" s="32"/>
      <c r="M1687" s="139" t="s">
        <v>1</v>
      </c>
      <c r="N1687" s="140" t="s">
        <v>42</v>
      </c>
      <c r="P1687" s="141">
        <f t="shared" si="71"/>
        <v>0</v>
      </c>
      <c r="Q1687" s="141">
        <v>0</v>
      </c>
      <c r="R1687" s="141">
        <f t="shared" si="72"/>
        <v>0</v>
      </c>
      <c r="S1687" s="141">
        <v>0</v>
      </c>
      <c r="T1687" s="142">
        <f t="shared" si="73"/>
        <v>0</v>
      </c>
      <c r="AR1687" s="143" t="s">
        <v>129</v>
      </c>
      <c r="AT1687" s="143" t="s">
        <v>178</v>
      </c>
      <c r="AU1687" s="143" t="s">
        <v>87</v>
      </c>
      <c r="AY1687" s="17" t="s">
        <v>175</v>
      </c>
      <c r="BE1687" s="144">
        <f t="shared" si="74"/>
        <v>0</v>
      </c>
      <c r="BF1687" s="144">
        <f t="shared" si="75"/>
        <v>0</v>
      </c>
      <c r="BG1687" s="144">
        <f t="shared" si="76"/>
        <v>0</v>
      </c>
      <c r="BH1687" s="144">
        <f t="shared" si="77"/>
        <v>0</v>
      </c>
      <c r="BI1687" s="144">
        <f t="shared" si="78"/>
        <v>0</v>
      </c>
      <c r="BJ1687" s="17" t="s">
        <v>85</v>
      </c>
      <c r="BK1687" s="144">
        <f t="shared" si="79"/>
        <v>0</v>
      </c>
      <c r="BL1687" s="17" t="s">
        <v>129</v>
      </c>
      <c r="BM1687" s="143" t="s">
        <v>2658</v>
      </c>
    </row>
    <row r="1688" spans="2:65" s="1" customFormat="1" ht="24.2" customHeight="1">
      <c r="B1688" s="32"/>
      <c r="C1688" s="132" t="s">
        <v>2659</v>
      </c>
      <c r="D1688" s="132" t="s">
        <v>178</v>
      </c>
      <c r="E1688" s="133" t="s">
        <v>2660</v>
      </c>
      <c r="F1688" s="134" t="s">
        <v>2661</v>
      </c>
      <c r="G1688" s="135" t="s">
        <v>318</v>
      </c>
      <c r="H1688" s="136">
        <v>218</v>
      </c>
      <c r="I1688" s="137"/>
      <c r="J1688" s="138">
        <f t="shared" si="70"/>
        <v>0</v>
      </c>
      <c r="K1688" s="134" t="s">
        <v>1</v>
      </c>
      <c r="L1688" s="32"/>
      <c r="M1688" s="139" t="s">
        <v>1</v>
      </c>
      <c r="N1688" s="140" t="s">
        <v>42</v>
      </c>
      <c r="P1688" s="141">
        <f t="shared" si="71"/>
        <v>0</v>
      </c>
      <c r="Q1688" s="141">
        <v>0</v>
      </c>
      <c r="R1688" s="141">
        <f t="shared" si="72"/>
        <v>0</v>
      </c>
      <c r="S1688" s="141">
        <v>0</v>
      </c>
      <c r="T1688" s="142">
        <f t="shared" si="73"/>
        <v>0</v>
      </c>
      <c r="AR1688" s="143" t="s">
        <v>129</v>
      </c>
      <c r="AT1688" s="143" t="s">
        <v>178</v>
      </c>
      <c r="AU1688" s="143" t="s">
        <v>87</v>
      </c>
      <c r="AY1688" s="17" t="s">
        <v>175</v>
      </c>
      <c r="BE1688" s="144">
        <f t="shared" si="74"/>
        <v>0</v>
      </c>
      <c r="BF1688" s="144">
        <f t="shared" si="75"/>
        <v>0</v>
      </c>
      <c r="BG1688" s="144">
        <f t="shared" si="76"/>
        <v>0</v>
      </c>
      <c r="BH1688" s="144">
        <f t="shared" si="77"/>
        <v>0</v>
      </c>
      <c r="BI1688" s="144">
        <f t="shared" si="78"/>
        <v>0</v>
      </c>
      <c r="BJ1688" s="17" t="s">
        <v>85</v>
      </c>
      <c r="BK1688" s="144">
        <f t="shared" si="79"/>
        <v>0</v>
      </c>
      <c r="BL1688" s="17" t="s">
        <v>129</v>
      </c>
      <c r="BM1688" s="143" t="s">
        <v>2662</v>
      </c>
    </row>
    <row r="1689" spans="2:65" s="1" customFormat="1" ht="24.2" customHeight="1">
      <c r="B1689" s="32"/>
      <c r="C1689" s="132" t="s">
        <v>2663</v>
      </c>
      <c r="D1689" s="132" t="s">
        <v>178</v>
      </c>
      <c r="E1689" s="133" t="s">
        <v>2664</v>
      </c>
      <c r="F1689" s="134" t="s">
        <v>2665</v>
      </c>
      <c r="G1689" s="135" t="s">
        <v>181</v>
      </c>
      <c r="H1689" s="136">
        <v>1</v>
      </c>
      <c r="I1689" s="137"/>
      <c r="J1689" s="138">
        <f t="shared" si="70"/>
        <v>0</v>
      </c>
      <c r="K1689" s="134" t="s">
        <v>1</v>
      </c>
      <c r="L1689" s="32"/>
      <c r="M1689" s="139" t="s">
        <v>1</v>
      </c>
      <c r="N1689" s="140" t="s">
        <v>42</v>
      </c>
      <c r="P1689" s="141">
        <f t="shared" si="71"/>
        <v>0</v>
      </c>
      <c r="Q1689" s="141">
        <v>0</v>
      </c>
      <c r="R1689" s="141">
        <f t="shared" si="72"/>
        <v>0</v>
      </c>
      <c r="S1689" s="141">
        <v>0</v>
      </c>
      <c r="T1689" s="142">
        <f t="shared" si="73"/>
        <v>0</v>
      </c>
      <c r="AR1689" s="143" t="s">
        <v>129</v>
      </c>
      <c r="AT1689" s="143" t="s">
        <v>178</v>
      </c>
      <c r="AU1689" s="143" t="s">
        <v>87</v>
      </c>
      <c r="AY1689" s="17" t="s">
        <v>175</v>
      </c>
      <c r="BE1689" s="144">
        <f t="shared" si="74"/>
        <v>0</v>
      </c>
      <c r="BF1689" s="144">
        <f t="shared" si="75"/>
        <v>0</v>
      </c>
      <c r="BG1689" s="144">
        <f t="shared" si="76"/>
        <v>0</v>
      </c>
      <c r="BH1689" s="144">
        <f t="shared" si="77"/>
        <v>0</v>
      </c>
      <c r="BI1689" s="144">
        <f t="shared" si="78"/>
        <v>0</v>
      </c>
      <c r="BJ1689" s="17" t="s">
        <v>85</v>
      </c>
      <c r="BK1689" s="144">
        <f t="shared" si="79"/>
        <v>0</v>
      </c>
      <c r="BL1689" s="17" t="s">
        <v>129</v>
      </c>
      <c r="BM1689" s="143" t="s">
        <v>2666</v>
      </c>
    </row>
    <row r="1690" spans="2:65" s="1" customFormat="1" ht="24.2" customHeight="1">
      <c r="B1690" s="32"/>
      <c r="C1690" s="132" t="s">
        <v>2667</v>
      </c>
      <c r="D1690" s="132" t="s">
        <v>178</v>
      </c>
      <c r="E1690" s="133" t="s">
        <v>2668</v>
      </c>
      <c r="F1690" s="134" t="s">
        <v>2669</v>
      </c>
      <c r="G1690" s="135" t="s">
        <v>219</v>
      </c>
      <c r="H1690" s="136">
        <v>1</v>
      </c>
      <c r="I1690" s="137"/>
      <c r="J1690" s="138">
        <f t="shared" si="70"/>
        <v>0</v>
      </c>
      <c r="K1690" s="134" t="s">
        <v>1</v>
      </c>
      <c r="L1690" s="32"/>
      <c r="M1690" s="139" t="s">
        <v>1</v>
      </c>
      <c r="N1690" s="140" t="s">
        <v>42</v>
      </c>
      <c r="P1690" s="141">
        <f t="shared" si="71"/>
        <v>0</v>
      </c>
      <c r="Q1690" s="141">
        <v>0</v>
      </c>
      <c r="R1690" s="141">
        <f t="shared" si="72"/>
        <v>0</v>
      </c>
      <c r="S1690" s="141">
        <v>0</v>
      </c>
      <c r="T1690" s="142">
        <f t="shared" si="73"/>
        <v>0</v>
      </c>
      <c r="AR1690" s="143" t="s">
        <v>129</v>
      </c>
      <c r="AT1690" s="143" t="s">
        <v>178</v>
      </c>
      <c r="AU1690" s="143" t="s">
        <v>87</v>
      </c>
      <c r="AY1690" s="17" t="s">
        <v>175</v>
      </c>
      <c r="BE1690" s="144">
        <f t="shared" si="74"/>
        <v>0</v>
      </c>
      <c r="BF1690" s="144">
        <f t="shared" si="75"/>
        <v>0</v>
      </c>
      <c r="BG1690" s="144">
        <f t="shared" si="76"/>
        <v>0</v>
      </c>
      <c r="BH1690" s="144">
        <f t="shared" si="77"/>
        <v>0</v>
      </c>
      <c r="BI1690" s="144">
        <f t="shared" si="78"/>
        <v>0</v>
      </c>
      <c r="BJ1690" s="17" t="s">
        <v>85</v>
      </c>
      <c r="BK1690" s="144">
        <f t="shared" si="79"/>
        <v>0</v>
      </c>
      <c r="BL1690" s="17" t="s">
        <v>129</v>
      </c>
      <c r="BM1690" s="143" t="s">
        <v>2670</v>
      </c>
    </row>
    <row r="1691" spans="2:65" s="1" customFormat="1" ht="24.2" customHeight="1">
      <c r="B1691" s="32"/>
      <c r="C1691" s="132" t="s">
        <v>2671</v>
      </c>
      <c r="D1691" s="132" t="s">
        <v>178</v>
      </c>
      <c r="E1691" s="133" t="s">
        <v>2672</v>
      </c>
      <c r="F1691" s="134" t="s">
        <v>2673</v>
      </c>
      <c r="G1691" s="135" t="s">
        <v>181</v>
      </c>
      <c r="H1691" s="136">
        <v>1</v>
      </c>
      <c r="I1691" s="137"/>
      <c r="J1691" s="138">
        <f t="shared" si="70"/>
        <v>0</v>
      </c>
      <c r="K1691" s="134" t="s">
        <v>1</v>
      </c>
      <c r="L1691" s="32"/>
      <c r="M1691" s="139" t="s">
        <v>1</v>
      </c>
      <c r="N1691" s="140" t="s">
        <v>42</v>
      </c>
      <c r="P1691" s="141">
        <f t="shared" si="71"/>
        <v>0</v>
      </c>
      <c r="Q1691" s="141">
        <v>0</v>
      </c>
      <c r="R1691" s="141">
        <f t="shared" si="72"/>
        <v>0</v>
      </c>
      <c r="S1691" s="141">
        <v>0</v>
      </c>
      <c r="T1691" s="142">
        <f t="shared" si="73"/>
        <v>0</v>
      </c>
      <c r="AR1691" s="143" t="s">
        <v>129</v>
      </c>
      <c r="AT1691" s="143" t="s">
        <v>178</v>
      </c>
      <c r="AU1691" s="143" t="s">
        <v>87</v>
      </c>
      <c r="AY1691" s="17" t="s">
        <v>175</v>
      </c>
      <c r="BE1691" s="144">
        <f t="shared" si="74"/>
        <v>0</v>
      </c>
      <c r="BF1691" s="144">
        <f t="shared" si="75"/>
        <v>0</v>
      </c>
      <c r="BG1691" s="144">
        <f t="shared" si="76"/>
        <v>0</v>
      </c>
      <c r="BH1691" s="144">
        <f t="shared" si="77"/>
        <v>0</v>
      </c>
      <c r="BI1691" s="144">
        <f t="shared" si="78"/>
        <v>0</v>
      </c>
      <c r="BJ1691" s="17" t="s">
        <v>85</v>
      </c>
      <c r="BK1691" s="144">
        <f t="shared" si="79"/>
        <v>0</v>
      </c>
      <c r="BL1691" s="17" t="s">
        <v>129</v>
      </c>
      <c r="BM1691" s="143" t="s">
        <v>2674</v>
      </c>
    </row>
    <row r="1692" spans="2:65" s="1" customFormat="1" ht="33" customHeight="1">
      <c r="B1692" s="32"/>
      <c r="C1692" s="132" t="s">
        <v>2675</v>
      </c>
      <c r="D1692" s="132" t="s">
        <v>178</v>
      </c>
      <c r="E1692" s="133" t="s">
        <v>2676</v>
      </c>
      <c r="F1692" s="134" t="s">
        <v>2677</v>
      </c>
      <c r="G1692" s="135" t="s">
        <v>219</v>
      </c>
      <c r="H1692" s="136">
        <v>2</v>
      </c>
      <c r="I1692" s="137"/>
      <c r="J1692" s="138">
        <f t="shared" si="70"/>
        <v>0</v>
      </c>
      <c r="K1692" s="134" t="s">
        <v>1</v>
      </c>
      <c r="L1692" s="32"/>
      <c r="M1692" s="139" t="s">
        <v>1</v>
      </c>
      <c r="N1692" s="140" t="s">
        <v>42</v>
      </c>
      <c r="P1692" s="141">
        <f t="shared" si="71"/>
        <v>0</v>
      </c>
      <c r="Q1692" s="141">
        <v>0</v>
      </c>
      <c r="R1692" s="141">
        <f t="shared" si="72"/>
        <v>0</v>
      </c>
      <c r="S1692" s="141">
        <v>0</v>
      </c>
      <c r="T1692" s="142">
        <f t="shared" si="73"/>
        <v>0</v>
      </c>
      <c r="AR1692" s="143" t="s">
        <v>129</v>
      </c>
      <c r="AT1692" s="143" t="s">
        <v>178</v>
      </c>
      <c r="AU1692" s="143" t="s">
        <v>87</v>
      </c>
      <c r="AY1692" s="17" t="s">
        <v>175</v>
      </c>
      <c r="BE1692" s="144">
        <f t="shared" si="74"/>
        <v>0</v>
      </c>
      <c r="BF1692" s="144">
        <f t="shared" si="75"/>
        <v>0</v>
      </c>
      <c r="BG1692" s="144">
        <f t="shared" si="76"/>
        <v>0</v>
      </c>
      <c r="BH1692" s="144">
        <f t="shared" si="77"/>
        <v>0</v>
      </c>
      <c r="BI1692" s="144">
        <f t="shared" si="78"/>
        <v>0</v>
      </c>
      <c r="BJ1692" s="17" t="s">
        <v>85</v>
      </c>
      <c r="BK1692" s="144">
        <f t="shared" si="79"/>
        <v>0</v>
      </c>
      <c r="BL1692" s="17" t="s">
        <v>129</v>
      </c>
      <c r="BM1692" s="143" t="s">
        <v>2678</v>
      </c>
    </row>
    <row r="1693" spans="2:65" s="1" customFormat="1" ht="24.2" customHeight="1">
      <c r="B1693" s="32"/>
      <c r="C1693" s="132" t="s">
        <v>2679</v>
      </c>
      <c r="D1693" s="132" t="s">
        <v>178</v>
      </c>
      <c r="E1693" s="133" t="s">
        <v>2680</v>
      </c>
      <c r="F1693" s="134" t="s">
        <v>2681</v>
      </c>
      <c r="G1693" s="135" t="s">
        <v>219</v>
      </c>
      <c r="H1693" s="136">
        <v>8</v>
      </c>
      <c r="I1693" s="137"/>
      <c r="J1693" s="138">
        <f t="shared" si="70"/>
        <v>0</v>
      </c>
      <c r="K1693" s="134" t="s">
        <v>1</v>
      </c>
      <c r="L1693" s="32"/>
      <c r="M1693" s="139" t="s">
        <v>1</v>
      </c>
      <c r="N1693" s="140" t="s">
        <v>42</v>
      </c>
      <c r="P1693" s="141">
        <f t="shared" si="71"/>
        <v>0</v>
      </c>
      <c r="Q1693" s="141">
        <v>0</v>
      </c>
      <c r="R1693" s="141">
        <f t="shared" si="72"/>
        <v>0</v>
      </c>
      <c r="S1693" s="141">
        <v>0</v>
      </c>
      <c r="T1693" s="142">
        <f t="shared" si="73"/>
        <v>0</v>
      </c>
      <c r="AR1693" s="143" t="s">
        <v>129</v>
      </c>
      <c r="AT1693" s="143" t="s">
        <v>178</v>
      </c>
      <c r="AU1693" s="143" t="s">
        <v>87</v>
      </c>
      <c r="AY1693" s="17" t="s">
        <v>175</v>
      </c>
      <c r="BE1693" s="144">
        <f t="shared" si="74"/>
        <v>0</v>
      </c>
      <c r="BF1693" s="144">
        <f t="shared" si="75"/>
        <v>0</v>
      </c>
      <c r="BG1693" s="144">
        <f t="shared" si="76"/>
        <v>0</v>
      </c>
      <c r="BH1693" s="144">
        <f t="shared" si="77"/>
        <v>0</v>
      </c>
      <c r="BI1693" s="144">
        <f t="shared" si="78"/>
        <v>0</v>
      </c>
      <c r="BJ1693" s="17" t="s">
        <v>85</v>
      </c>
      <c r="BK1693" s="144">
        <f t="shared" si="79"/>
        <v>0</v>
      </c>
      <c r="BL1693" s="17" t="s">
        <v>129</v>
      </c>
      <c r="BM1693" s="143" t="s">
        <v>2682</v>
      </c>
    </row>
    <row r="1694" spans="2:65" s="1" customFormat="1" ht="24.2" customHeight="1">
      <c r="B1694" s="32"/>
      <c r="C1694" s="132" t="s">
        <v>2683</v>
      </c>
      <c r="D1694" s="132" t="s">
        <v>178</v>
      </c>
      <c r="E1694" s="133" t="s">
        <v>2684</v>
      </c>
      <c r="F1694" s="134" t="s">
        <v>2685</v>
      </c>
      <c r="G1694" s="135" t="s">
        <v>219</v>
      </c>
      <c r="H1694" s="136">
        <v>16</v>
      </c>
      <c r="I1694" s="137"/>
      <c r="J1694" s="138">
        <f t="shared" si="70"/>
        <v>0</v>
      </c>
      <c r="K1694" s="134" t="s">
        <v>1</v>
      </c>
      <c r="L1694" s="32"/>
      <c r="M1694" s="139" t="s">
        <v>1</v>
      </c>
      <c r="N1694" s="140" t="s">
        <v>42</v>
      </c>
      <c r="P1694" s="141">
        <f t="shared" si="71"/>
        <v>0</v>
      </c>
      <c r="Q1694" s="141">
        <v>0</v>
      </c>
      <c r="R1694" s="141">
        <f t="shared" si="72"/>
        <v>0</v>
      </c>
      <c r="S1694" s="141">
        <v>0</v>
      </c>
      <c r="T1694" s="142">
        <f t="shared" si="73"/>
        <v>0</v>
      </c>
      <c r="AR1694" s="143" t="s">
        <v>129</v>
      </c>
      <c r="AT1694" s="143" t="s">
        <v>178</v>
      </c>
      <c r="AU1694" s="143" t="s">
        <v>87</v>
      </c>
      <c r="AY1694" s="17" t="s">
        <v>175</v>
      </c>
      <c r="BE1694" s="144">
        <f t="shared" si="74"/>
        <v>0</v>
      </c>
      <c r="BF1694" s="144">
        <f t="shared" si="75"/>
        <v>0</v>
      </c>
      <c r="BG1694" s="144">
        <f t="shared" si="76"/>
        <v>0</v>
      </c>
      <c r="BH1694" s="144">
        <f t="shared" si="77"/>
        <v>0</v>
      </c>
      <c r="BI1694" s="144">
        <f t="shared" si="78"/>
        <v>0</v>
      </c>
      <c r="BJ1694" s="17" t="s">
        <v>85</v>
      </c>
      <c r="BK1694" s="144">
        <f t="shared" si="79"/>
        <v>0</v>
      </c>
      <c r="BL1694" s="17" t="s">
        <v>129</v>
      </c>
      <c r="BM1694" s="143" t="s">
        <v>2686</v>
      </c>
    </row>
    <row r="1695" spans="2:65" s="1" customFormat="1" ht="33" customHeight="1">
      <c r="B1695" s="32"/>
      <c r="C1695" s="132" t="s">
        <v>2687</v>
      </c>
      <c r="D1695" s="132" t="s">
        <v>178</v>
      </c>
      <c r="E1695" s="133" t="s">
        <v>2688</v>
      </c>
      <c r="F1695" s="134" t="s">
        <v>2689</v>
      </c>
      <c r="G1695" s="135" t="s">
        <v>181</v>
      </c>
      <c r="H1695" s="136">
        <v>1</v>
      </c>
      <c r="I1695" s="137"/>
      <c r="J1695" s="138">
        <f t="shared" si="70"/>
        <v>0</v>
      </c>
      <c r="K1695" s="134" t="s">
        <v>1</v>
      </c>
      <c r="L1695" s="32"/>
      <c r="M1695" s="139" t="s">
        <v>1</v>
      </c>
      <c r="N1695" s="140" t="s">
        <v>42</v>
      </c>
      <c r="P1695" s="141">
        <f t="shared" si="71"/>
        <v>0</v>
      </c>
      <c r="Q1695" s="141">
        <v>0</v>
      </c>
      <c r="R1695" s="141">
        <f t="shared" si="72"/>
        <v>0</v>
      </c>
      <c r="S1695" s="141">
        <v>0</v>
      </c>
      <c r="T1695" s="142">
        <f t="shared" si="73"/>
        <v>0</v>
      </c>
      <c r="AR1695" s="143" t="s">
        <v>129</v>
      </c>
      <c r="AT1695" s="143" t="s">
        <v>178</v>
      </c>
      <c r="AU1695" s="143" t="s">
        <v>87</v>
      </c>
      <c r="AY1695" s="17" t="s">
        <v>175</v>
      </c>
      <c r="BE1695" s="144">
        <f t="shared" si="74"/>
        <v>0</v>
      </c>
      <c r="BF1695" s="144">
        <f t="shared" si="75"/>
        <v>0</v>
      </c>
      <c r="BG1695" s="144">
        <f t="shared" si="76"/>
        <v>0</v>
      </c>
      <c r="BH1695" s="144">
        <f t="shared" si="77"/>
        <v>0</v>
      </c>
      <c r="BI1695" s="144">
        <f t="shared" si="78"/>
        <v>0</v>
      </c>
      <c r="BJ1695" s="17" t="s">
        <v>85</v>
      </c>
      <c r="BK1695" s="144">
        <f t="shared" si="79"/>
        <v>0</v>
      </c>
      <c r="BL1695" s="17" t="s">
        <v>129</v>
      </c>
      <c r="BM1695" s="143" t="s">
        <v>2690</v>
      </c>
    </row>
    <row r="1696" spans="2:65" s="1" customFormat="1" ht="24.2" customHeight="1">
      <c r="B1696" s="32"/>
      <c r="C1696" s="132" t="s">
        <v>2691</v>
      </c>
      <c r="D1696" s="132" t="s">
        <v>178</v>
      </c>
      <c r="E1696" s="133" t="s">
        <v>2692</v>
      </c>
      <c r="F1696" s="134" t="s">
        <v>2693</v>
      </c>
      <c r="G1696" s="135" t="s">
        <v>181</v>
      </c>
      <c r="H1696" s="136">
        <v>1</v>
      </c>
      <c r="I1696" s="137"/>
      <c r="J1696" s="138">
        <f t="shared" si="70"/>
        <v>0</v>
      </c>
      <c r="K1696" s="134" t="s">
        <v>1</v>
      </c>
      <c r="L1696" s="32"/>
      <c r="M1696" s="139" t="s">
        <v>1</v>
      </c>
      <c r="N1696" s="140" t="s">
        <v>42</v>
      </c>
      <c r="P1696" s="141">
        <f t="shared" si="71"/>
        <v>0</v>
      </c>
      <c r="Q1696" s="141">
        <v>0</v>
      </c>
      <c r="R1696" s="141">
        <f t="shared" si="72"/>
        <v>0</v>
      </c>
      <c r="S1696" s="141">
        <v>0</v>
      </c>
      <c r="T1696" s="142">
        <f t="shared" si="73"/>
        <v>0</v>
      </c>
      <c r="AR1696" s="143" t="s">
        <v>129</v>
      </c>
      <c r="AT1696" s="143" t="s">
        <v>178</v>
      </c>
      <c r="AU1696" s="143" t="s">
        <v>87</v>
      </c>
      <c r="AY1696" s="17" t="s">
        <v>175</v>
      </c>
      <c r="BE1696" s="144">
        <f t="shared" si="74"/>
        <v>0</v>
      </c>
      <c r="BF1696" s="144">
        <f t="shared" si="75"/>
        <v>0</v>
      </c>
      <c r="BG1696" s="144">
        <f t="shared" si="76"/>
        <v>0</v>
      </c>
      <c r="BH1696" s="144">
        <f t="shared" si="77"/>
        <v>0</v>
      </c>
      <c r="BI1696" s="144">
        <f t="shared" si="78"/>
        <v>0</v>
      </c>
      <c r="BJ1696" s="17" t="s">
        <v>85</v>
      </c>
      <c r="BK1696" s="144">
        <f t="shared" si="79"/>
        <v>0</v>
      </c>
      <c r="BL1696" s="17" t="s">
        <v>129</v>
      </c>
      <c r="BM1696" s="143" t="s">
        <v>2694</v>
      </c>
    </row>
    <row r="1697" spans="2:65" s="1" customFormat="1" ht="39">
      <c r="B1697" s="32"/>
      <c r="D1697" s="145" t="s">
        <v>196</v>
      </c>
      <c r="F1697" s="146" t="s">
        <v>2695</v>
      </c>
      <c r="I1697" s="147"/>
      <c r="L1697" s="32"/>
      <c r="M1697" s="148"/>
      <c r="T1697" s="56"/>
      <c r="AT1697" s="17" t="s">
        <v>196</v>
      </c>
      <c r="AU1697" s="17" t="s">
        <v>87</v>
      </c>
    </row>
    <row r="1698" spans="2:65" s="1" customFormat="1" ht="24.2" customHeight="1">
      <c r="B1698" s="32"/>
      <c r="C1698" s="132" t="s">
        <v>2696</v>
      </c>
      <c r="D1698" s="132" t="s">
        <v>178</v>
      </c>
      <c r="E1698" s="133" t="s">
        <v>2697</v>
      </c>
      <c r="F1698" s="134" t="s">
        <v>2698</v>
      </c>
      <c r="G1698" s="135" t="s">
        <v>181</v>
      </c>
      <c r="H1698" s="136">
        <v>1</v>
      </c>
      <c r="I1698" s="137"/>
      <c r="J1698" s="138">
        <f>ROUND(I1698*H1698,2)</f>
        <v>0</v>
      </c>
      <c r="K1698" s="134" t="s">
        <v>1</v>
      </c>
      <c r="L1698" s="32"/>
      <c r="M1698" s="139" t="s">
        <v>1</v>
      </c>
      <c r="N1698" s="140" t="s">
        <v>42</v>
      </c>
      <c r="P1698" s="141">
        <f>O1698*H1698</f>
        <v>0</v>
      </c>
      <c r="Q1698" s="141">
        <v>0</v>
      </c>
      <c r="R1698" s="141">
        <f>Q1698*H1698</f>
        <v>0</v>
      </c>
      <c r="S1698" s="141">
        <v>0</v>
      </c>
      <c r="T1698" s="142">
        <f>S1698*H1698</f>
        <v>0</v>
      </c>
      <c r="AR1698" s="143" t="s">
        <v>129</v>
      </c>
      <c r="AT1698" s="143" t="s">
        <v>178</v>
      </c>
      <c r="AU1698" s="143" t="s">
        <v>87</v>
      </c>
      <c r="AY1698" s="17" t="s">
        <v>175</v>
      </c>
      <c r="BE1698" s="144">
        <f>IF(N1698="základní",J1698,0)</f>
        <v>0</v>
      </c>
      <c r="BF1698" s="144">
        <f>IF(N1698="snížená",J1698,0)</f>
        <v>0</v>
      </c>
      <c r="BG1698" s="144">
        <f>IF(N1698="zákl. přenesená",J1698,0)</f>
        <v>0</v>
      </c>
      <c r="BH1698" s="144">
        <f>IF(N1698="sníž. přenesená",J1698,0)</f>
        <v>0</v>
      </c>
      <c r="BI1698" s="144">
        <f>IF(N1698="nulová",J1698,0)</f>
        <v>0</v>
      </c>
      <c r="BJ1698" s="17" t="s">
        <v>85</v>
      </c>
      <c r="BK1698" s="144">
        <f>ROUND(I1698*H1698,2)</f>
        <v>0</v>
      </c>
      <c r="BL1698" s="17" t="s">
        <v>129</v>
      </c>
      <c r="BM1698" s="143" t="s">
        <v>2699</v>
      </c>
    </row>
    <row r="1699" spans="2:65" s="1" customFormat="1" ht="29.25">
      <c r="B1699" s="32"/>
      <c r="D1699" s="145" t="s">
        <v>196</v>
      </c>
      <c r="F1699" s="146" t="s">
        <v>2700</v>
      </c>
      <c r="I1699" s="147"/>
      <c r="L1699" s="32"/>
      <c r="M1699" s="148"/>
      <c r="T1699" s="56"/>
      <c r="AT1699" s="17" t="s">
        <v>196</v>
      </c>
      <c r="AU1699" s="17" t="s">
        <v>87</v>
      </c>
    </row>
    <row r="1700" spans="2:65" s="1" customFormat="1" ht="24.2" customHeight="1">
      <c r="B1700" s="32"/>
      <c r="C1700" s="132" t="s">
        <v>2701</v>
      </c>
      <c r="D1700" s="132" t="s">
        <v>178</v>
      </c>
      <c r="E1700" s="133" t="s">
        <v>2702</v>
      </c>
      <c r="F1700" s="134" t="s">
        <v>2703</v>
      </c>
      <c r="G1700" s="135" t="s">
        <v>219</v>
      </c>
      <c r="H1700" s="136">
        <v>1</v>
      </c>
      <c r="I1700" s="137"/>
      <c r="J1700" s="138">
        <f>ROUND(I1700*H1700,2)</f>
        <v>0</v>
      </c>
      <c r="K1700" s="134" t="s">
        <v>1</v>
      </c>
      <c r="L1700" s="32"/>
      <c r="M1700" s="139" t="s">
        <v>1</v>
      </c>
      <c r="N1700" s="140" t="s">
        <v>42</v>
      </c>
      <c r="P1700" s="141">
        <f>O1700*H1700</f>
        <v>0</v>
      </c>
      <c r="Q1700" s="141">
        <v>0</v>
      </c>
      <c r="R1700" s="141">
        <f>Q1700*H1700</f>
        <v>0</v>
      </c>
      <c r="S1700" s="141">
        <v>0</v>
      </c>
      <c r="T1700" s="142">
        <f>S1700*H1700</f>
        <v>0</v>
      </c>
      <c r="AR1700" s="143" t="s">
        <v>129</v>
      </c>
      <c r="AT1700" s="143" t="s">
        <v>178</v>
      </c>
      <c r="AU1700" s="143" t="s">
        <v>87</v>
      </c>
      <c r="AY1700" s="17" t="s">
        <v>175</v>
      </c>
      <c r="BE1700" s="144">
        <f>IF(N1700="základní",J1700,0)</f>
        <v>0</v>
      </c>
      <c r="BF1700" s="144">
        <f>IF(N1700="snížená",J1700,0)</f>
        <v>0</v>
      </c>
      <c r="BG1700" s="144">
        <f>IF(N1700="zákl. přenesená",J1700,0)</f>
        <v>0</v>
      </c>
      <c r="BH1700" s="144">
        <f>IF(N1700="sníž. přenesená",J1700,0)</f>
        <v>0</v>
      </c>
      <c r="BI1700" s="144">
        <f>IF(N1700="nulová",J1700,0)</f>
        <v>0</v>
      </c>
      <c r="BJ1700" s="17" t="s">
        <v>85</v>
      </c>
      <c r="BK1700" s="144">
        <f>ROUND(I1700*H1700,2)</f>
        <v>0</v>
      </c>
      <c r="BL1700" s="17" t="s">
        <v>129</v>
      </c>
      <c r="BM1700" s="143" t="s">
        <v>2704</v>
      </c>
    </row>
    <row r="1701" spans="2:65" s="1" customFormat="1" ht="29.25">
      <c r="B1701" s="32"/>
      <c r="D1701" s="145" t="s">
        <v>196</v>
      </c>
      <c r="F1701" s="146" t="s">
        <v>2700</v>
      </c>
      <c r="I1701" s="147"/>
      <c r="L1701" s="32"/>
      <c r="M1701" s="148"/>
      <c r="T1701" s="56"/>
      <c r="AT1701" s="17" t="s">
        <v>196</v>
      </c>
      <c r="AU1701" s="17" t="s">
        <v>87</v>
      </c>
    </row>
    <row r="1702" spans="2:65" s="1" customFormat="1" ht="16.5" customHeight="1">
      <c r="B1702" s="32"/>
      <c r="C1702" s="132" t="s">
        <v>2705</v>
      </c>
      <c r="D1702" s="132" t="s">
        <v>178</v>
      </c>
      <c r="E1702" s="133" t="s">
        <v>2706</v>
      </c>
      <c r="F1702" s="134" t="s">
        <v>2707</v>
      </c>
      <c r="G1702" s="135" t="s">
        <v>1377</v>
      </c>
      <c r="H1702" s="194"/>
      <c r="I1702" s="137"/>
      <c r="J1702" s="138">
        <f>ROUND(I1702*H1702,2)</f>
        <v>0</v>
      </c>
      <c r="K1702" s="134" t="s">
        <v>1</v>
      </c>
      <c r="L1702" s="32"/>
      <c r="M1702" s="149" t="s">
        <v>1</v>
      </c>
      <c r="N1702" s="150" t="s">
        <v>42</v>
      </c>
      <c r="O1702" s="151"/>
      <c r="P1702" s="152">
        <f>O1702*H1702</f>
        <v>0</v>
      </c>
      <c r="Q1702" s="152">
        <v>0</v>
      </c>
      <c r="R1702" s="152">
        <f>Q1702*H1702</f>
        <v>0</v>
      </c>
      <c r="S1702" s="152">
        <v>0</v>
      </c>
      <c r="T1702" s="153">
        <f>S1702*H1702</f>
        <v>0</v>
      </c>
      <c r="AR1702" s="143" t="s">
        <v>129</v>
      </c>
      <c r="AT1702" s="143" t="s">
        <v>178</v>
      </c>
      <c r="AU1702" s="143" t="s">
        <v>87</v>
      </c>
      <c r="AY1702" s="17" t="s">
        <v>175</v>
      </c>
      <c r="BE1702" s="144">
        <f>IF(N1702="základní",J1702,0)</f>
        <v>0</v>
      </c>
      <c r="BF1702" s="144">
        <f>IF(N1702="snížená",J1702,0)</f>
        <v>0</v>
      </c>
      <c r="BG1702" s="144">
        <f>IF(N1702="zákl. přenesená",J1702,0)</f>
        <v>0</v>
      </c>
      <c r="BH1702" s="144">
        <f>IF(N1702="sníž. přenesená",J1702,0)</f>
        <v>0</v>
      </c>
      <c r="BI1702" s="144">
        <f>IF(N1702="nulová",J1702,0)</f>
        <v>0</v>
      </c>
      <c r="BJ1702" s="17" t="s">
        <v>85</v>
      </c>
      <c r="BK1702" s="144">
        <f>ROUND(I1702*H1702,2)</f>
        <v>0</v>
      </c>
      <c r="BL1702" s="17" t="s">
        <v>129</v>
      </c>
      <c r="BM1702" s="143" t="s">
        <v>2708</v>
      </c>
    </row>
    <row r="1703" spans="2:65" s="1" customFormat="1" ht="6.95" customHeight="1">
      <c r="B1703" s="44"/>
      <c r="C1703" s="45"/>
      <c r="D1703" s="45"/>
      <c r="E1703" s="45"/>
      <c r="F1703" s="45"/>
      <c r="G1703" s="45"/>
      <c r="H1703" s="45"/>
      <c r="I1703" s="45"/>
      <c r="J1703" s="45"/>
      <c r="K1703" s="45"/>
      <c r="L1703" s="32"/>
    </row>
  </sheetData>
  <sheetProtection algorithmName="SHA-512" hashValue="WhD1wUxSI56frgU8HqvcY3x9MPPqtpekMrTAQNVgbw4nu4y+XxrYFdL9n6OSnwvOOimCFljNq6uC6aB3hp15EQ==" saltValue="rxEreH5W0ST/Wd4b4iCUJw==" spinCount="100000" sheet="1" objects="1" scenarios="1" formatColumns="0" formatRows="0" autoFilter="0"/>
  <autoFilter ref="C140:K1702" xr:uid="{00000000-0009-0000-0000-000004000000}"/>
  <mergeCells count="9">
    <mergeCell ref="E87:H87"/>
    <mergeCell ref="E131:H131"/>
    <mergeCell ref="E133:H13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328"/>
  <sheetViews>
    <sheetView showGridLines="0" topLeftCell="A283" workbookViewId="0">
      <selection activeCell="C303" sqref="C303:H303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7" t="s">
        <v>99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146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307" t="str">
        <f>'Rekapitulace stavby'!K6</f>
        <v>MŠ KOVÁŘSKÁ II - REKONSTRUKCE OBJEKTU</v>
      </c>
      <c r="F7" s="308"/>
      <c r="G7" s="308"/>
      <c r="H7" s="308"/>
      <c r="L7" s="20"/>
    </row>
    <row r="8" spans="2:46" s="1" customFormat="1" ht="12" hidden="1" customHeight="1">
      <c r="B8" s="32"/>
      <c r="D8" s="27" t="s">
        <v>147</v>
      </c>
      <c r="L8" s="32"/>
    </row>
    <row r="9" spans="2:46" s="1" customFormat="1" ht="16.5" hidden="1" customHeight="1">
      <c r="B9" s="32"/>
      <c r="E9" s="305" t="s">
        <v>2709</v>
      </c>
      <c r="F9" s="306"/>
      <c r="G9" s="306"/>
      <c r="H9" s="306"/>
      <c r="L9" s="32"/>
    </row>
    <row r="10" spans="2:46" s="1" customFormat="1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311" t="str">
        <f>'Rekapitulace stavby'!E14</f>
        <v>Vyplň údaj</v>
      </c>
      <c r="F18" s="312"/>
      <c r="G18" s="312"/>
      <c r="H18" s="312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313" t="s">
        <v>1</v>
      </c>
      <c r="F27" s="313"/>
      <c r="G27" s="313"/>
      <c r="H27" s="313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ROUND(J130,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ROUND((SUM(BE130:BE327)),  2)</f>
        <v>0</v>
      </c>
      <c r="I33" s="92">
        <v>0.21</v>
      </c>
      <c r="J33" s="91">
        <f>ROUND(((SUM(BE130:BE327))*I33),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ROUND((SUM(BF130:BF327)),  2)</f>
        <v>0</v>
      </c>
      <c r="I34" s="92">
        <v>0.12</v>
      </c>
      <c r="J34" s="91">
        <f>ROUND(((SUM(BF130:BF327))*I34),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ROUND((SUM(BG130:BG327)),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ROUND((SUM(BH130:BH327)),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ROUND((SUM(BI130:BI327)),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idden="1">
      <c r="B51" s="20"/>
      <c r="L51" s="20"/>
    </row>
    <row r="52" spans="2:12" hidden="1">
      <c r="B52" s="20"/>
      <c r="L52" s="20"/>
    </row>
    <row r="53" spans="2:12" hidden="1">
      <c r="B53" s="20"/>
      <c r="L53" s="20"/>
    </row>
    <row r="54" spans="2:12" hidden="1">
      <c r="B54" s="20"/>
      <c r="L54" s="20"/>
    </row>
    <row r="55" spans="2:12" hidden="1">
      <c r="B55" s="20"/>
      <c r="L55" s="20"/>
    </row>
    <row r="56" spans="2:12" hidden="1">
      <c r="B56" s="20"/>
      <c r="L56" s="20"/>
    </row>
    <row r="57" spans="2:12" hidden="1">
      <c r="B57" s="20"/>
      <c r="L57" s="20"/>
    </row>
    <row r="58" spans="2:12" hidden="1">
      <c r="B58" s="20"/>
      <c r="L58" s="20"/>
    </row>
    <row r="59" spans="2:12" hidden="1">
      <c r="B59" s="20"/>
      <c r="L59" s="20"/>
    </row>
    <row r="60" spans="2:12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idden="1">
      <c r="B62" s="20"/>
      <c r="L62" s="20"/>
    </row>
    <row r="63" spans="2:12" hidden="1">
      <c r="B63" s="20"/>
      <c r="L63" s="20"/>
    </row>
    <row r="64" spans="2:12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idden="1">
      <c r="B66" s="20"/>
      <c r="L66" s="20"/>
    </row>
    <row r="67" spans="2:12" hidden="1">
      <c r="B67" s="20"/>
      <c r="L67" s="20"/>
    </row>
    <row r="68" spans="2:12" hidden="1">
      <c r="B68" s="20"/>
      <c r="L68" s="20"/>
    </row>
    <row r="69" spans="2:12" hidden="1">
      <c r="B69" s="20"/>
      <c r="L69" s="20"/>
    </row>
    <row r="70" spans="2:12" hidden="1">
      <c r="B70" s="20"/>
      <c r="L70" s="20"/>
    </row>
    <row r="71" spans="2:12" hidden="1">
      <c r="B71" s="20"/>
      <c r="L71" s="20"/>
    </row>
    <row r="72" spans="2:12" hidden="1">
      <c r="B72" s="20"/>
      <c r="L72" s="20"/>
    </row>
    <row r="73" spans="2:12" hidden="1">
      <c r="B73" s="20"/>
      <c r="L73" s="20"/>
    </row>
    <row r="74" spans="2:12" hidden="1">
      <c r="B74" s="20"/>
      <c r="L74" s="20"/>
    </row>
    <row r="75" spans="2:12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idden="1"/>
    <row r="79" spans="2:12" hidden="1"/>
    <row r="80" spans="2:12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149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307" t="str">
        <f>E7</f>
        <v>MŠ KOVÁŘSKÁ II - REKONSTRUKCE OBJEKTU</v>
      </c>
      <c r="F85" s="308"/>
      <c r="G85" s="308"/>
      <c r="H85" s="308"/>
      <c r="L85" s="32"/>
    </row>
    <row r="86" spans="2:47" s="1" customFormat="1" ht="12" customHeight="1">
      <c r="B86" s="32"/>
      <c r="C86" s="27" t="s">
        <v>147</v>
      </c>
      <c r="L86" s="32"/>
    </row>
    <row r="87" spans="2:47" s="1" customFormat="1" ht="16.5" customHeight="1">
      <c r="B87" s="32"/>
      <c r="E87" s="305" t="str">
        <f>E9</f>
        <v>05 - ZDRAVOTECHNIKA</v>
      </c>
      <c r="F87" s="306"/>
      <c r="G87" s="306"/>
      <c r="H87" s="306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150</v>
      </c>
      <c r="D94" s="93"/>
      <c r="E94" s="93"/>
      <c r="F94" s="93"/>
      <c r="G94" s="93"/>
      <c r="H94" s="93"/>
      <c r="I94" s="93"/>
      <c r="J94" s="102" t="s">
        <v>151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152</v>
      </c>
      <c r="J96" s="66">
        <f>J130</f>
        <v>0</v>
      </c>
      <c r="L96" s="32"/>
      <c r="AU96" s="17" t="s">
        <v>153</v>
      </c>
    </row>
    <row r="97" spans="2:12" s="8" customFormat="1" ht="24.95" customHeight="1">
      <c r="B97" s="104"/>
      <c r="D97" s="105" t="s">
        <v>2710</v>
      </c>
      <c r="E97" s="106"/>
      <c r="F97" s="106"/>
      <c r="G97" s="106"/>
      <c r="H97" s="106"/>
      <c r="I97" s="106"/>
      <c r="J97" s="107">
        <f>J131</f>
        <v>0</v>
      </c>
      <c r="L97" s="104"/>
    </row>
    <row r="98" spans="2:12" s="9" customFormat="1" ht="19.899999999999999" customHeight="1">
      <c r="B98" s="108"/>
      <c r="D98" s="109" t="s">
        <v>2711</v>
      </c>
      <c r="E98" s="110"/>
      <c r="F98" s="110"/>
      <c r="G98" s="110"/>
      <c r="H98" s="110"/>
      <c r="I98" s="110"/>
      <c r="J98" s="111">
        <f>J132</f>
        <v>0</v>
      </c>
      <c r="L98" s="108"/>
    </row>
    <row r="99" spans="2:12" s="9" customFormat="1" ht="19.899999999999999" customHeight="1">
      <c r="B99" s="108"/>
      <c r="D99" s="109" t="s">
        <v>2712</v>
      </c>
      <c r="E99" s="110"/>
      <c r="F99" s="110"/>
      <c r="G99" s="110"/>
      <c r="H99" s="110"/>
      <c r="I99" s="110"/>
      <c r="J99" s="111">
        <f>J160</f>
        <v>0</v>
      </c>
      <c r="L99" s="108"/>
    </row>
    <row r="100" spans="2:12" s="9" customFormat="1" ht="19.899999999999999" customHeight="1">
      <c r="B100" s="108"/>
      <c r="D100" s="109" t="s">
        <v>2713</v>
      </c>
      <c r="E100" s="110"/>
      <c r="F100" s="110"/>
      <c r="G100" s="110"/>
      <c r="H100" s="110"/>
      <c r="I100" s="110"/>
      <c r="J100" s="111">
        <f>J166</f>
        <v>0</v>
      </c>
      <c r="L100" s="108"/>
    </row>
    <row r="101" spans="2:12" s="8" customFormat="1" ht="24.95" customHeight="1">
      <c r="B101" s="104"/>
      <c r="D101" s="105" t="s">
        <v>2714</v>
      </c>
      <c r="E101" s="106"/>
      <c r="F101" s="106"/>
      <c r="G101" s="106"/>
      <c r="H101" s="106"/>
      <c r="I101" s="106"/>
      <c r="J101" s="107">
        <f>J186</f>
        <v>0</v>
      </c>
      <c r="L101" s="104"/>
    </row>
    <row r="102" spans="2:12" s="9" customFormat="1" ht="19.899999999999999" customHeight="1">
      <c r="B102" s="108"/>
      <c r="D102" s="109" t="s">
        <v>2715</v>
      </c>
      <c r="E102" s="110"/>
      <c r="F102" s="110"/>
      <c r="G102" s="110"/>
      <c r="H102" s="110"/>
      <c r="I102" s="110"/>
      <c r="J102" s="111">
        <f>J187</f>
        <v>0</v>
      </c>
      <c r="L102" s="108"/>
    </row>
    <row r="103" spans="2:12" s="9" customFormat="1" ht="19.899999999999999" customHeight="1">
      <c r="B103" s="108"/>
      <c r="D103" s="109" t="s">
        <v>2716</v>
      </c>
      <c r="E103" s="110"/>
      <c r="F103" s="110"/>
      <c r="G103" s="110"/>
      <c r="H103" s="110"/>
      <c r="I103" s="110"/>
      <c r="J103" s="111">
        <f>J200</f>
        <v>0</v>
      </c>
      <c r="L103" s="108"/>
    </row>
    <row r="104" spans="2:12" s="9" customFormat="1" ht="19.899999999999999" customHeight="1">
      <c r="B104" s="108"/>
      <c r="D104" s="109" t="s">
        <v>2717</v>
      </c>
      <c r="E104" s="110"/>
      <c r="F104" s="110"/>
      <c r="G104" s="110"/>
      <c r="H104" s="110"/>
      <c r="I104" s="110"/>
      <c r="J104" s="111">
        <f>J205</f>
        <v>0</v>
      </c>
      <c r="L104" s="108"/>
    </row>
    <row r="105" spans="2:12" s="9" customFormat="1" ht="19.899999999999999" customHeight="1">
      <c r="B105" s="108"/>
      <c r="D105" s="109" t="s">
        <v>429</v>
      </c>
      <c r="E105" s="110"/>
      <c r="F105" s="110"/>
      <c r="G105" s="110"/>
      <c r="H105" s="110"/>
      <c r="I105" s="110"/>
      <c r="J105" s="111">
        <f>J217</f>
        <v>0</v>
      </c>
      <c r="L105" s="108"/>
    </row>
    <row r="106" spans="2:12" s="8" customFormat="1" ht="24.95" customHeight="1">
      <c r="B106" s="104"/>
      <c r="D106" s="105" t="s">
        <v>284</v>
      </c>
      <c r="E106" s="106"/>
      <c r="F106" s="106"/>
      <c r="G106" s="106"/>
      <c r="H106" s="106"/>
      <c r="I106" s="106"/>
      <c r="J106" s="107">
        <f>J219</f>
        <v>0</v>
      </c>
      <c r="L106" s="104"/>
    </row>
    <row r="107" spans="2:12" s="9" customFormat="1" ht="19.899999999999999" customHeight="1">
      <c r="B107" s="108"/>
      <c r="D107" s="109" t="s">
        <v>431</v>
      </c>
      <c r="E107" s="110"/>
      <c r="F107" s="110"/>
      <c r="G107" s="110"/>
      <c r="H107" s="110"/>
      <c r="I107" s="110"/>
      <c r="J107" s="111">
        <f>J220</f>
        <v>0</v>
      </c>
      <c r="L107" s="108"/>
    </row>
    <row r="108" spans="2:12" s="9" customFormat="1" ht="19.899999999999999" customHeight="1">
      <c r="B108" s="108"/>
      <c r="D108" s="109" t="s">
        <v>2718</v>
      </c>
      <c r="E108" s="110"/>
      <c r="F108" s="110"/>
      <c r="G108" s="110"/>
      <c r="H108" s="110"/>
      <c r="I108" s="110"/>
      <c r="J108" s="111">
        <f>J241</f>
        <v>0</v>
      </c>
      <c r="L108" s="108"/>
    </row>
    <row r="109" spans="2:12" s="9" customFormat="1" ht="19.899999999999999" customHeight="1">
      <c r="B109" s="108"/>
      <c r="D109" s="109" t="s">
        <v>2719</v>
      </c>
      <c r="E109" s="110"/>
      <c r="F109" s="110"/>
      <c r="G109" s="110"/>
      <c r="H109" s="110"/>
      <c r="I109" s="110"/>
      <c r="J109" s="111">
        <f>J267</f>
        <v>0</v>
      </c>
      <c r="L109" s="108"/>
    </row>
    <row r="110" spans="2:12" s="9" customFormat="1" ht="19.899999999999999" customHeight="1">
      <c r="B110" s="108"/>
      <c r="D110" s="109" t="s">
        <v>2720</v>
      </c>
      <c r="E110" s="110"/>
      <c r="F110" s="110"/>
      <c r="G110" s="110"/>
      <c r="H110" s="110"/>
      <c r="I110" s="110"/>
      <c r="J110" s="111">
        <f>J305</f>
        <v>0</v>
      </c>
      <c r="L110" s="108"/>
    </row>
    <row r="111" spans="2:12" s="1" customFormat="1" ht="21.75" customHeight="1">
      <c r="B111" s="32"/>
      <c r="L111" s="32"/>
    </row>
    <row r="112" spans="2:12" s="1" customFormat="1" ht="6.95" customHeight="1">
      <c r="B112" s="44"/>
      <c r="C112" s="45"/>
      <c r="D112" s="45"/>
      <c r="E112" s="45"/>
      <c r="F112" s="45"/>
      <c r="G112" s="45"/>
      <c r="H112" s="45"/>
      <c r="I112" s="45"/>
      <c r="J112" s="45"/>
      <c r="K112" s="45"/>
      <c r="L112" s="32"/>
    </row>
    <row r="116" spans="2:12" s="1" customFormat="1" ht="6.95" customHeight="1">
      <c r="B116" s="46"/>
      <c r="C116" s="47"/>
      <c r="D116" s="47"/>
      <c r="E116" s="47"/>
      <c r="F116" s="47"/>
      <c r="G116" s="47"/>
      <c r="H116" s="47"/>
      <c r="I116" s="47"/>
      <c r="J116" s="47"/>
      <c r="K116" s="47"/>
      <c r="L116" s="32"/>
    </row>
    <row r="117" spans="2:12" s="1" customFormat="1" ht="24.95" customHeight="1">
      <c r="B117" s="32"/>
      <c r="C117" s="21" t="s">
        <v>159</v>
      </c>
      <c r="L117" s="32"/>
    </row>
    <row r="118" spans="2:12" s="1" customFormat="1" ht="6.95" customHeight="1">
      <c r="B118" s="32"/>
      <c r="L118" s="32"/>
    </row>
    <row r="119" spans="2:12" s="1" customFormat="1" ht="12" customHeight="1">
      <c r="B119" s="32"/>
      <c r="C119" s="27" t="s">
        <v>16</v>
      </c>
      <c r="L119" s="32"/>
    </row>
    <row r="120" spans="2:12" s="1" customFormat="1" ht="16.5" customHeight="1">
      <c r="B120" s="32"/>
      <c r="E120" s="307" t="str">
        <f>E7</f>
        <v>MŠ KOVÁŘSKÁ II - REKONSTRUKCE OBJEKTU</v>
      </c>
      <c r="F120" s="308"/>
      <c r="G120" s="308"/>
      <c r="H120" s="308"/>
      <c r="L120" s="32"/>
    </row>
    <row r="121" spans="2:12" s="1" customFormat="1" ht="12" customHeight="1">
      <c r="B121" s="32"/>
      <c r="C121" s="27" t="s">
        <v>147</v>
      </c>
      <c r="L121" s="32"/>
    </row>
    <row r="122" spans="2:12" s="1" customFormat="1" ht="16.5" customHeight="1">
      <c r="B122" s="32"/>
      <c r="E122" s="305" t="str">
        <f>E9</f>
        <v>05 - ZDRAVOTECHNIKA</v>
      </c>
      <c r="F122" s="306"/>
      <c r="G122" s="306"/>
      <c r="H122" s="306"/>
      <c r="L122" s="32"/>
    </row>
    <row r="123" spans="2:12" s="1" customFormat="1" ht="6.95" customHeight="1">
      <c r="B123" s="32"/>
      <c r="L123" s="32"/>
    </row>
    <row r="124" spans="2:12" s="1" customFormat="1" ht="12" customHeight="1">
      <c r="B124" s="32"/>
      <c r="C124" s="27" t="s">
        <v>20</v>
      </c>
      <c r="F124" s="25" t="str">
        <f>F12</f>
        <v>U Školičky 2176/1, 2177/3, Praha 9</v>
      </c>
      <c r="I124" s="27" t="s">
        <v>22</v>
      </c>
      <c r="J124" s="52" t="str">
        <f>IF(J12="","",J12)</f>
        <v>19. 12. 2025</v>
      </c>
      <c r="L124" s="32"/>
    </row>
    <row r="125" spans="2:12" s="1" customFormat="1" ht="6.95" customHeight="1">
      <c r="B125" s="32"/>
      <c r="L125" s="32"/>
    </row>
    <row r="126" spans="2:12" s="1" customFormat="1" ht="15.2" customHeight="1">
      <c r="B126" s="32"/>
      <c r="C126" s="27" t="s">
        <v>24</v>
      </c>
      <c r="F126" s="25" t="str">
        <f>E15</f>
        <v>MČ Praha 9</v>
      </c>
      <c r="I126" s="27" t="s">
        <v>30</v>
      </c>
      <c r="J126" s="30" t="str">
        <f>E21</f>
        <v>ArtStat s.r.o.</v>
      </c>
      <c r="L126" s="32"/>
    </row>
    <row r="127" spans="2:12" s="1" customFormat="1" ht="15.2" customHeight="1">
      <c r="B127" s="32"/>
      <c r="C127" s="27" t="s">
        <v>28</v>
      </c>
      <c r="F127" s="25" t="str">
        <f>IF(E18="","",E18)</f>
        <v>Vyplň údaj</v>
      </c>
      <c r="I127" s="27" t="s">
        <v>33</v>
      </c>
      <c r="J127" s="30" t="str">
        <f>E24</f>
        <v>Vladimír Mrázek</v>
      </c>
      <c r="L127" s="32"/>
    </row>
    <row r="128" spans="2:12" s="1" customFormat="1" ht="10.35" customHeight="1">
      <c r="B128" s="32"/>
      <c r="L128" s="32"/>
    </row>
    <row r="129" spans="2:65" s="10" customFormat="1" ht="29.25" customHeight="1">
      <c r="B129" s="112"/>
      <c r="C129" s="113" t="s">
        <v>160</v>
      </c>
      <c r="D129" s="114" t="s">
        <v>62</v>
      </c>
      <c r="E129" s="114" t="s">
        <v>58</v>
      </c>
      <c r="F129" s="114" t="s">
        <v>59</v>
      </c>
      <c r="G129" s="114" t="s">
        <v>161</v>
      </c>
      <c r="H129" s="114" t="s">
        <v>162</v>
      </c>
      <c r="I129" s="114" t="s">
        <v>163</v>
      </c>
      <c r="J129" s="114" t="s">
        <v>151</v>
      </c>
      <c r="K129" s="115" t="s">
        <v>164</v>
      </c>
      <c r="L129" s="112"/>
      <c r="M129" s="59" t="s">
        <v>1</v>
      </c>
      <c r="N129" s="60" t="s">
        <v>41</v>
      </c>
      <c r="O129" s="60" t="s">
        <v>165</v>
      </c>
      <c r="P129" s="60" t="s">
        <v>166</v>
      </c>
      <c r="Q129" s="60" t="s">
        <v>167</v>
      </c>
      <c r="R129" s="60" t="s">
        <v>168</v>
      </c>
      <c r="S129" s="60" t="s">
        <v>169</v>
      </c>
      <c r="T129" s="61" t="s">
        <v>170</v>
      </c>
    </row>
    <row r="130" spans="2:65" s="1" customFormat="1" ht="22.9" customHeight="1">
      <c r="B130" s="32"/>
      <c r="C130" s="64" t="s">
        <v>171</v>
      </c>
      <c r="J130" s="116">
        <f>BK130</f>
        <v>0</v>
      </c>
      <c r="L130" s="32"/>
      <c r="M130" s="62"/>
      <c r="N130" s="53"/>
      <c r="O130" s="53"/>
      <c r="P130" s="117">
        <f>P131+P186+P219</f>
        <v>0</v>
      </c>
      <c r="Q130" s="53"/>
      <c r="R130" s="117">
        <f>R131+R186+R219</f>
        <v>11.333519799999999</v>
      </c>
      <c r="S130" s="53"/>
      <c r="T130" s="118">
        <f>T131+T186+T219</f>
        <v>0</v>
      </c>
      <c r="AT130" s="17" t="s">
        <v>76</v>
      </c>
      <c r="AU130" s="17" t="s">
        <v>153</v>
      </c>
      <c r="BK130" s="119">
        <f>BK131+BK186+BK219</f>
        <v>0</v>
      </c>
    </row>
    <row r="131" spans="2:65" s="11" customFormat="1" ht="25.9" customHeight="1">
      <c r="B131" s="120"/>
      <c r="D131" s="121" t="s">
        <v>76</v>
      </c>
      <c r="E131" s="122" t="s">
        <v>2721</v>
      </c>
      <c r="F131" s="122" t="s">
        <v>2722</v>
      </c>
      <c r="I131" s="123"/>
      <c r="J131" s="124">
        <f>BK131</f>
        <v>0</v>
      </c>
      <c r="L131" s="120"/>
      <c r="M131" s="125"/>
      <c r="P131" s="126">
        <f>P132+P160+P166</f>
        <v>0</v>
      </c>
      <c r="R131" s="126">
        <f>R132+R160+R166</f>
        <v>9.2943420999999997</v>
      </c>
      <c r="T131" s="127">
        <f>T132+T160+T166</f>
        <v>0</v>
      </c>
      <c r="AR131" s="121" t="s">
        <v>85</v>
      </c>
      <c r="AT131" s="128" t="s">
        <v>76</v>
      </c>
      <c r="AU131" s="128" t="s">
        <v>77</v>
      </c>
      <c r="AY131" s="121" t="s">
        <v>175</v>
      </c>
      <c r="BK131" s="129">
        <f>BK132+BK160+BK166</f>
        <v>0</v>
      </c>
    </row>
    <row r="132" spans="2:65" s="11" customFormat="1" ht="22.9" customHeight="1">
      <c r="B132" s="120"/>
      <c r="D132" s="121" t="s">
        <v>76</v>
      </c>
      <c r="E132" s="130" t="s">
        <v>2723</v>
      </c>
      <c r="F132" s="130" t="s">
        <v>247</v>
      </c>
      <c r="I132" s="123"/>
      <c r="J132" s="131">
        <f>BK132</f>
        <v>0</v>
      </c>
      <c r="L132" s="120"/>
      <c r="M132" s="125"/>
      <c r="P132" s="126">
        <f>SUM(P133:P159)</f>
        <v>0</v>
      </c>
      <c r="R132" s="126">
        <f>SUM(R133:R159)</f>
        <v>0.52395000000000003</v>
      </c>
      <c r="T132" s="127">
        <f>SUM(T133:T159)</f>
        <v>0</v>
      </c>
      <c r="AR132" s="121" t="s">
        <v>85</v>
      </c>
      <c r="AT132" s="128" t="s">
        <v>76</v>
      </c>
      <c r="AU132" s="128" t="s">
        <v>85</v>
      </c>
      <c r="AY132" s="121" t="s">
        <v>175</v>
      </c>
      <c r="BK132" s="129">
        <f>SUM(BK133:BK159)</f>
        <v>0</v>
      </c>
    </row>
    <row r="133" spans="2:65" s="1" customFormat="1" ht="16.5" customHeight="1">
      <c r="B133" s="32"/>
      <c r="C133" s="132" t="s">
        <v>85</v>
      </c>
      <c r="D133" s="132" t="s">
        <v>178</v>
      </c>
      <c r="E133" s="133" t="s">
        <v>2724</v>
      </c>
      <c r="F133" s="134" t="s">
        <v>2725</v>
      </c>
      <c r="G133" s="135" t="s">
        <v>324</v>
      </c>
      <c r="H133" s="136">
        <v>72</v>
      </c>
      <c r="I133" s="137"/>
      <c r="J133" s="138">
        <f>ROUND(I133*H133,2)</f>
        <v>0</v>
      </c>
      <c r="K133" s="134" t="s">
        <v>250</v>
      </c>
      <c r="L133" s="32"/>
      <c r="M133" s="139" t="s">
        <v>1</v>
      </c>
      <c r="N133" s="140" t="s">
        <v>42</v>
      </c>
      <c r="P133" s="141">
        <f>O133*H133</f>
        <v>0</v>
      </c>
      <c r="Q133" s="141">
        <v>0</v>
      </c>
      <c r="R133" s="141">
        <f>Q133*H133</f>
        <v>0</v>
      </c>
      <c r="S133" s="141">
        <v>0</v>
      </c>
      <c r="T133" s="142">
        <f>S133*H133</f>
        <v>0</v>
      </c>
      <c r="AR133" s="143" t="s">
        <v>193</v>
      </c>
      <c r="AT133" s="143" t="s">
        <v>178</v>
      </c>
      <c r="AU133" s="143" t="s">
        <v>87</v>
      </c>
      <c r="AY133" s="17" t="s">
        <v>175</v>
      </c>
      <c r="BE133" s="144">
        <f>IF(N133="základní",J133,0)</f>
        <v>0</v>
      </c>
      <c r="BF133" s="144">
        <f>IF(N133="snížená",J133,0)</f>
        <v>0</v>
      </c>
      <c r="BG133" s="144">
        <f>IF(N133="zákl. přenesená",J133,0)</f>
        <v>0</v>
      </c>
      <c r="BH133" s="144">
        <f>IF(N133="sníž. přenesená",J133,0)</f>
        <v>0</v>
      </c>
      <c r="BI133" s="144">
        <f>IF(N133="nulová",J133,0)</f>
        <v>0</v>
      </c>
      <c r="BJ133" s="17" t="s">
        <v>85</v>
      </c>
      <c r="BK133" s="144">
        <f>ROUND(I133*H133,2)</f>
        <v>0</v>
      </c>
      <c r="BL133" s="17" t="s">
        <v>193</v>
      </c>
      <c r="BM133" s="143" t="s">
        <v>2726</v>
      </c>
    </row>
    <row r="134" spans="2:65" s="12" customFormat="1">
      <c r="B134" s="154"/>
      <c r="D134" s="145" t="s">
        <v>252</v>
      </c>
      <c r="E134" s="155" t="s">
        <v>1</v>
      </c>
      <c r="F134" s="156" t="s">
        <v>2727</v>
      </c>
      <c r="H134" s="157">
        <v>72</v>
      </c>
      <c r="I134" s="158"/>
      <c r="L134" s="154"/>
      <c r="M134" s="159"/>
      <c r="T134" s="160"/>
      <c r="AT134" s="155" t="s">
        <v>252</v>
      </c>
      <c r="AU134" s="155" t="s">
        <v>87</v>
      </c>
      <c r="AV134" s="12" t="s">
        <v>87</v>
      </c>
      <c r="AW134" s="12" t="s">
        <v>32</v>
      </c>
      <c r="AX134" s="12" t="s">
        <v>85</v>
      </c>
      <c r="AY134" s="155" t="s">
        <v>175</v>
      </c>
    </row>
    <row r="135" spans="2:65" s="1" customFormat="1" ht="21.75" customHeight="1">
      <c r="B135" s="32"/>
      <c r="C135" s="132" t="s">
        <v>87</v>
      </c>
      <c r="D135" s="132" t="s">
        <v>178</v>
      </c>
      <c r="E135" s="133" t="s">
        <v>2728</v>
      </c>
      <c r="F135" s="134" t="s">
        <v>2729</v>
      </c>
      <c r="G135" s="135" t="s">
        <v>324</v>
      </c>
      <c r="H135" s="136">
        <v>96.75</v>
      </c>
      <c r="I135" s="137"/>
      <c r="J135" s="138">
        <f>ROUND(I135*H135,2)</f>
        <v>0</v>
      </c>
      <c r="K135" s="134" t="s">
        <v>250</v>
      </c>
      <c r="L135" s="32"/>
      <c r="M135" s="139" t="s">
        <v>1</v>
      </c>
      <c r="N135" s="140" t="s">
        <v>42</v>
      </c>
      <c r="P135" s="141">
        <f>O135*H135</f>
        <v>0</v>
      </c>
      <c r="Q135" s="141">
        <v>0</v>
      </c>
      <c r="R135" s="141">
        <f>Q135*H135</f>
        <v>0</v>
      </c>
      <c r="S135" s="141">
        <v>0</v>
      </c>
      <c r="T135" s="142">
        <f>S135*H135</f>
        <v>0</v>
      </c>
      <c r="AR135" s="143" t="s">
        <v>193</v>
      </c>
      <c r="AT135" s="143" t="s">
        <v>178</v>
      </c>
      <c r="AU135" s="143" t="s">
        <v>87</v>
      </c>
      <c r="AY135" s="17" t="s">
        <v>175</v>
      </c>
      <c r="BE135" s="144">
        <f>IF(N135="základní",J135,0)</f>
        <v>0</v>
      </c>
      <c r="BF135" s="144">
        <f>IF(N135="snížená",J135,0)</f>
        <v>0</v>
      </c>
      <c r="BG135" s="144">
        <f>IF(N135="zákl. přenesená",J135,0)</f>
        <v>0</v>
      </c>
      <c r="BH135" s="144">
        <f>IF(N135="sníž. přenesená",J135,0)</f>
        <v>0</v>
      </c>
      <c r="BI135" s="144">
        <f>IF(N135="nulová",J135,0)</f>
        <v>0</v>
      </c>
      <c r="BJ135" s="17" t="s">
        <v>85</v>
      </c>
      <c r="BK135" s="144">
        <f>ROUND(I135*H135,2)</f>
        <v>0</v>
      </c>
      <c r="BL135" s="17" t="s">
        <v>193</v>
      </c>
      <c r="BM135" s="143" t="s">
        <v>2730</v>
      </c>
    </row>
    <row r="136" spans="2:65" s="12" customFormat="1">
      <c r="B136" s="154"/>
      <c r="D136" s="145" t="s">
        <v>252</v>
      </c>
      <c r="E136" s="155" t="s">
        <v>1</v>
      </c>
      <c r="F136" s="156" t="s">
        <v>2731</v>
      </c>
      <c r="H136" s="157">
        <v>96.75</v>
      </c>
      <c r="I136" s="158"/>
      <c r="L136" s="154"/>
      <c r="M136" s="159"/>
      <c r="T136" s="160"/>
      <c r="AT136" s="155" t="s">
        <v>252</v>
      </c>
      <c r="AU136" s="155" t="s">
        <v>87</v>
      </c>
      <c r="AV136" s="12" t="s">
        <v>87</v>
      </c>
      <c r="AW136" s="12" t="s">
        <v>32</v>
      </c>
      <c r="AX136" s="12" t="s">
        <v>85</v>
      </c>
      <c r="AY136" s="155" t="s">
        <v>175</v>
      </c>
    </row>
    <row r="137" spans="2:65" s="1" customFormat="1" ht="21.75" customHeight="1">
      <c r="B137" s="32"/>
      <c r="C137" s="132" t="s">
        <v>187</v>
      </c>
      <c r="D137" s="132" t="s">
        <v>178</v>
      </c>
      <c r="E137" s="133" t="s">
        <v>2732</v>
      </c>
      <c r="F137" s="134" t="s">
        <v>2733</v>
      </c>
      <c r="G137" s="135" t="s">
        <v>324</v>
      </c>
      <c r="H137" s="136">
        <v>378.45</v>
      </c>
      <c r="I137" s="137"/>
      <c r="J137" s="138">
        <f>ROUND(I137*H137,2)</f>
        <v>0</v>
      </c>
      <c r="K137" s="134" t="s">
        <v>250</v>
      </c>
      <c r="L137" s="32"/>
      <c r="M137" s="139" t="s">
        <v>1</v>
      </c>
      <c r="N137" s="140" t="s">
        <v>42</v>
      </c>
      <c r="P137" s="141">
        <f>O137*H137</f>
        <v>0</v>
      </c>
      <c r="Q137" s="141">
        <v>0</v>
      </c>
      <c r="R137" s="141">
        <f>Q137*H137</f>
        <v>0</v>
      </c>
      <c r="S137" s="141">
        <v>0</v>
      </c>
      <c r="T137" s="142">
        <f>S137*H137</f>
        <v>0</v>
      </c>
      <c r="AR137" s="143" t="s">
        <v>193</v>
      </c>
      <c r="AT137" s="143" t="s">
        <v>178</v>
      </c>
      <c r="AU137" s="143" t="s">
        <v>87</v>
      </c>
      <c r="AY137" s="17" t="s">
        <v>175</v>
      </c>
      <c r="BE137" s="144">
        <f>IF(N137="základní",J137,0)</f>
        <v>0</v>
      </c>
      <c r="BF137" s="144">
        <f>IF(N137="snížená",J137,0)</f>
        <v>0</v>
      </c>
      <c r="BG137" s="144">
        <f>IF(N137="zákl. přenesená",J137,0)</f>
        <v>0</v>
      </c>
      <c r="BH137" s="144">
        <f>IF(N137="sníž. přenesená",J137,0)</f>
        <v>0</v>
      </c>
      <c r="BI137" s="144">
        <f>IF(N137="nulová",J137,0)</f>
        <v>0</v>
      </c>
      <c r="BJ137" s="17" t="s">
        <v>85</v>
      </c>
      <c r="BK137" s="144">
        <f>ROUND(I137*H137,2)</f>
        <v>0</v>
      </c>
      <c r="BL137" s="17" t="s">
        <v>193</v>
      </c>
      <c r="BM137" s="143" t="s">
        <v>2734</v>
      </c>
    </row>
    <row r="138" spans="2:65" s="12" customFormat="1">
      <c r="B138" s="154"/>
      <c r="D138" s="145" t="s">
        <v>252</v>
      </c>
      <c r="E138" s="155" t="s">
        <v>1</v>
      </c>
      <c r="F138" s="156" t="s">
        <v>2735</v>
      </c>
      <c r="H138" s="157">
        <v>378.45</v>
      </c>
      <c r="I138" s="158"/>
      <c r="L138" s="154"/>
      <c r="M138" s="159"/>
      <c r="T138" s="160"/>
      <c r="AT138" s="155" t="s">
        <v>252</v>
      </c>
      <c r="AU138" s="155" t="s">
        <v>87</v>
      </c>
      <c r="AV138" s="12" t="s">
        <v>87</v>
      </c>
      <c r="AW138" s="12" t="s">
        <v>32</v>
      </c>
      <c r="AX138" s="12" t="s">
        <v>85</v>
      </c>
      <c r="AY138" s="155" t="s">
        <v>175</v>
      </c>
    </row>
    <row r="139" spans="2:65" s="1" customFormat="1" ht="16.5" customHeight="1">
      <c r="B139" s="32"/>
      <c r="C139" s="132" t="s">
        <v>193</v>
      </c>
      <c r="D139" s="132" t="s">
        <v>178</v>
      </c>
      <c r="E139" s="133" t="s">
        <v>2736</v>
      </c>
      <c r="F139" s="134" t="s">
        <v>2737</v>
      </c>
      <c r="G139" s="135" t="s">
        <v>200</v>
      </c>
      <c r="H139" s="136">
        <v>504.6</v>
      </c>
      <c r="I139" s="137"/>
      <c r="J139" s="138">
        <f>ROUND(I139*H139,2)</f>
        <v>0</v>
      </c>
      <c r="K139" s="134" t="s">
        <v>250</v>
      </c>
      <c r="L139" s="32"/>
      <c r="M139" s="139" t="s">
        <v>1</v>
      </c>
      <c r="N139" s="140" t="s">
        <v>42</v>
      </c>
      <c r="P139" s="141">
        <f>O139*H139</f>
        <v>0</v>
      </c>
      <c r="Q139" s="141">
        <v>8.4999999999999995E-4</v>
      </c>
      <c r="R139" s="141">
        <f>Q139*H139</f>
        <v>0.42891000000000001</v>
      </c>
      <c r="S139" s="141">
        <v>0</v>
      </c>
      <c r="T139" s="142">
        <f>S139*H139</f>
        <v>0</v>
      </c>
      <c r="AR139" s="143" t="s">
        <v>193</v>
      </c>
      <c r="AT139" s="143" t="s">
        <v>178</v>
      </c>
      <c r="AU139" s="143" t="s">
        <v>87</v>
      </c>
      <c r="AY139" s="17" t="s">
        <v>175</v>
      </c>
      <c r="BE139" s="144">
        <f>IF(N139="základní",J139,0)</f>
        <v>0</v>
      </c>
      <c r="BF139" s="144">
        <f>IF(N139="snížená",J139,0)</f>
        <v>0</v>
      </c>
      <c r="BG139" s="144">
        <f>IF(N139="zákl. přenesená",J139,0)</f>
        <v>0</v>
      </c>
      <c r="BH139" s="144">
        <f>IF(N139="sníž. přenesená",J139,0)</f>
        <v>0</v>
      </c>
      <c r="BI139" s="144">
        <f>IF(N139="nulová",J139,0)</f>
        <v>0</v>
      </c>
      <c r="BJ139" s="17" t="s">
        <v>85</v>
      </c>
      <c r="BK139" s="144">
        <f>ROUND(I139*H139,2)</f>
        <v>0</v>
      </c>
      <c r="BL139" s="17" t="s">
        <v>193</v>
      </c>
      <c r="BM139" s="143" t="s">
        <v>2738</v>
      </c>
    </row>
    <row r="140" spans="2:65" s="12" customFormat="1">
      <c r="B140" s="154"/>
      <c r="D140" s="145" t="s">
        <v>252</v>
      </c>
      <c r="E140" s="155" t="s">
        <v>1</v>
      </c>
      <c r="F140" s="156" t="s">
        <v>2739</v>
      </c>
      <c r="H140" s="157">
        <v>504.6</v>
      </c>
      <c r="I140" s="158"/>
      <c r="L140" s="154"/>
      <c r="M140" s="159"/>
      <c r="T140" s="160"/>
      <c r="AT140" s="155" t="s">
        <v>252</v>
      </c>
      <c r="AU140" s="155" t="s">
        <v>87</v>
      </c>
      <c r="AV140" s="12" t="s">
        <v>87</v>
      </c>
      <c r="AW140" s="12" t="s">
        <v>32</v>
      </c>
      <c r="AX140" s="12" t="s">
        <v>85</v>
      </c>
      <c r="AY140" s="155" t="s">
        <v>175</v>
      </c>
    </row>
    <row r="141" spans="2:65" s="1" customFormat="1" ht="16.5" customHeight="1">
      <c r="B141" s="32"/>
      <c r="C141" s="132" t="s">
        <v>174</v>
      </c>
      <c r="D141" s="132" t="s">
        <v>178</v>
      </c>
      <c r="E141" s="133" t="s">
        <v>2740</v>
      </c>
      <c r="F141" s="134" t="s">
        <v>2741</v>
      </c>
      <c r="G141" s="135" t="s">
        <v>200</v>
      </c>
      <c r="H141" s="136">
        <v>504.6</v>
      </c>
      <c r="I141" s="137"/>
      <c r="J141" s="138">
        <f>ROUND(I141*H141,2)</f>
        <v>0</v>
      </c>
      <c r="K141" s="134" t="s">
        <v>250</v>
      </c>
      <c r="L141" s="32"/>
      <c r="M141" s="139" t="s">
        <v>1</v>
      </c>
      <c r="N141" s="140" t="s">
        <v>42</v>
      </c>
      <c r="P141" s="141">
        <f>O141*H141</f>
        <v>0</v>
      </c>
      <c r="Q141" s="141">
        <v>0</v>
      </c>
      <c r="R141" s="141">
        <f>Q141*H141</f>
        <v>0</v>
      </c>
      <c r="S141" s="141">
        <v>0</v>
      </c>
      <c r="T141" s="142">
        <f>S141*H141</f>
        <v>0</v>
      </c>
      <c r="AR141" s="143" t="s">
        <v>193</v>
      </c>
      <c r="AT141" s="143" t="s">
        <v>178</v>
      </c>
      <c r="AU141" s="143" t="s">
        <v>87</v>
      </c>
      <c r="AY141" s="17" t="s">
        <v>175</v>
      </c>
      <c r="BE141" s="144">
        <f>IF(N141="základní",J141,0)</f>
        <v>0</v>
      </c>
      <c r="BF141" s="144">
        <f>IF(N141="snížená",J141,0)</f>
        <v>0</v>
      </c>
      <c r="BG141" s="144">
        <f>IF(N141="zákl. přenesená",J141,0)</f>
        <v>0</v>
      </c>
      <c r="BH141" s="144">
        <f>IF(N141="sníž. přenesená",J141,0)</f>
        <v>0</v>
      </c>
      <c r="BI141" s="144">
        <f>IF(N141="nulová",J141,0)</f>
        <v>0</v>
      </c>
      <c r="BJ141" s="17" t="s">
        <v>85</v>
      </c>
      <c r="BK141" s="144">
        <f>ROUND(I141*H141,2)</f>
        <v>0</v>
      </c>
      <c r="BL141" s="17" t="s">
        <v>193</v>
      </c>
      <c r="BM141" s="143" t="s">
        <v>2742</v>
      </c>
    </row>
    <row r="142" spans="2:65" s="1" customFormat="1" ht="16.5" customHeight="1">
      <c r="B142" s="32"/>
      <c r="C142" s="132" t="s">
        <v>202</v>
      </c>
      <c r="D142" s="132" t="s">
        <v>178</v>
      </c>
      <c r="E142" s="133" t="s">
        <v>2743</v>
      </c>
      <c r="F142" s="134" t="s">
        <v>2744</v>
      </c>
      <c r="G142" s="135" t="s">
        <v>200</v>
      </c>
      <c r="H142" s="136">
        <v>84</v>
      </c>
      <c r="I142" s="137"/>
      <c r="J142" s="138">
        <f>ROUND(I142*H142,2)</f>
        <v>0</v>
      </c>
      <c r="K142" s="134" t="s">
        <v>250</v>
      </c>
      <c r="L142" s="32"/>
      <c r="M142" s="139" t="s">
        <v>1</v>
      </c>
      <c r="N142" s="140" t="s">
        <v>42</v>
      </c>
      <c r="P142" s="141">
        <f>O142*H142</f>
        <v>0</v>
      </c>
      <c r="Q142" s="141">
        <v>7.2000000000000005E-4</v>
      </c>
      <c r="R142" s="141">
        <f>Q142*H142</f>
        <v>6.0480000000000006E-2</v>
      </c>
      <c r="S142" s="141">
        <v>0</v>
      </c>
      <c r="T142" s="142">
        <f>S142*H142</f>
        <v>0</v>
      </c>
      <c r="AR142" s="143" t="s">
        <v>193</v>
      </c>
      <c r="AT142" s="143" t="s">
        <v>178</v>
      </c>
      <c r="AU142" s="143" t="s">
        <v>87</v>
      </c>
      <c r="AY142" s="17" t="s">
        <v>175</v>
      </c>
      <c r="BE142" s="144">
        <f>IF(N142="základní",J142,0)</f>
        <v>0</v>
      </c>
      <c r="BF142" s="144">
        <f>IF(N142="snížená",J142,0)</f>
        <v>0</v>
      </c>
      <c r="BG142" s="144">
        <f>IF(N142="zákl. přenesená",J142,0)</f>
        <v>0</v>
      </c>
      <c r="BH142" s="144">
        <f>IF(N142="sníž. přenesená",J142,0)</f>
        <v>0</v>
      </c>
      <c r="BI142" s="144">
        <f>IF(N142="nulová",J142,0)</f>
        <v>0</v>
      </c>
      <c r="BJ142" s="17" t="s">
        <v>85</v>
      </c>
      <c r="BK142" s="144">
        <f>ROUND(I142*H142,2)</f>
        <v>0</v>
      </c>
      <c r="BL142" s="17" t="s">
        <v>193</v>
      </c>
      <c r="BM142" s="143" t="s">
        <v>2745</v>
      </c>
    </row>
    <row r="143" spans="2:65" s="12" customFormat="1">
      <c r="B143" s="154"/>
      <c r="D143" s="145" t="s">
        <v>252</v>
      </c>
      <c r="E143" s="155" t="s">
        <v>1</v>
      </c>
      <c r="F143" s="156" t="s">
        <v>2746</v>
      </c>
      <c r="H143" s="157">
        <v>84</v>
      </c>
      <c r="I143" s="158"/>
      <c r="L143" s="154"/>
      <c r="M143" s="159"/>
      <c r="T143" s="160"/>
      <c r="AT143" s="155" t="s">
        <v>252</v>
      </c>
      <c r="AU143" s="155" t="s">
        <v>87</v>
      </c>
      <c r="AV143" s="12" t="s">
        <v>87</v>
      </c>
      <c r="AW143" s="12" t="s">
        <v>32</v>
      </c>
      <c r="AX143" s="12" t="s">
        <v>85</v>
      </c>
      <c r="AY143" s="155" t="s">
        <v>175</v>
      </c>
    </row>
    <row r="144" spans="2:65" s="1" customFormat="1" ht="16.5" customHeight="1">
      <c r="B144" s="32"/>
      <c r="C144" s="132" t="s">
        <v>208</v>
      </c>
      <c r="D144" s="132" t="s">
        <v>178</v>
      </c>
      <c r="E144" s="133" t="s">
        <v>2747</v>
      </c>
      <c r="F144" s="134" t="s">
        <v>2748</v>
      </c>
      <c r="G144" s="135" t="s">
        <v>200</v>
      </c>
      <c r="H144" s="136">
        <v>84</v>
      </c>
      <c r="I144" s="137"/>
      <c r="J144" s="138">
        <f t="shared" ref="J144:J149" si="0">ROUND(I144*H144,2)</f>
        <v>0</v>
      </c>
      <c r="K144" s="134" t="s">
        <v>250</v>
      </c>
      <c r="L144" s="32"/>
      <c r="M144" s="139" t="s">
        <v>1</v>
      </c>
      <c r="N144" s="140" t="s">
        <v>42</v>
      </c>
      <c r="P144" s="141">
        <f t="shared" ref="P144:P149" si="1">O144*H144</f>
        <v>0</v>
      </c>
      <c r="Q144" s="141">
        <v>0</v>
      </c>
      <c r="R144" s="141">
        <f t="shared" ref="R144:R149" si="2">Q144*H144</f>
        <v>0</v>
      </c>
      <c r="S144" s="141">
        <v>0</v>
      </c>
      <c r="T144" s="142">
        <f t="shared" ref="T144:T149" si="3">S144*H144</f>
        <v>0</v>
      </c>
      <c r="AR144" s="143" t="s">
        <v>193</v>
      </c>
      <c r="AT144" s="143" t="s">
        <v>178</v>
      </c>
      <c r="AU144" s="143" t="s">
        <v>87</v>
      </c>
      <c r="AY144" s="17" t="s">
        <v>175</v>
      </c>
      <c r="BE144" s="144">
        <f t="shared" ref="BE144:BE149" si="4">IF(N144="základní",J144,0)</f>
        <v>0</v>
      </c>
      <c r="BF144" s="144">
        <f t="shared" ref="BF144:BF149" si="5">IF(N144="snížená",J144,0)</f>
        <v>0</v>
      </c>
      <c r="BG144" s="144">
        <f t="shared" ref="BG144:BG149" si="6">IF(N144="zákl. přenesená",J144,0)</f>
        <v>0</v>
      </c>
      <c r="BH144" s="144">
        <f t="shared" ref="BH144:BH149" si="7">IF(N144="sníž. přenesená",J144,0)</f>
        <v>0</v>
      </c>
      <c r="BI144" s="144">
        <f t="shared" ref="BI144:BI149" si="8">IF(N144="nulová",J144,0)</f>
        <v>0</v>
      </c>
      <c r="BJ144" s="17" t="s">
        <v>85</v>
      </c>
      <c r="BK144" s="144">
        <f t="shared" ref="BK144:BK149" si="9">ROUND(I144*H144,2)</f>
        <v>0</v>
      </c>
      <c r="BL144" s="17" t="s">
        <v>193</v>
      </c>
      <c r="BM144" s="143" t="s">
        <v>2749</v>
      </c>
    </row>
    <row r="145" spans="2:65" s="1" customFormat="1" ht="16.5" customHeight="1">
      <c r="B145" s="32"/>
      <c r="C145" s="132" t="s">
        <v>212</v>
      </c>
      <c r="D145" s="132" t="s">
        <v>178</v>
      </c>
      <c r="E145" s="133" t="s">
        <v>2750</v>
      </c>
      <c r="F145" s="134" t="s">
        <v>2751</v>
      </c>
      <c r="G145" s="135" t="s">
        <v>324</v>
      </c>
      <c r="H145" s="136">
        <v>72</v>
      </c>
      <c r="I145" s="137"/>
      <c r="J145" s="138">
        <f t="shared" si="0"/>
        <v>0</v>
      </c>
      <c r="K145" s="134" t="s">
        <v>250</v>
      </c>
      <c r="L145" s="32"/>
      <c r="M145" s="139" t="s">
        <v>1</v>
      </c>
      <c r="N145" s="140" t="s">
        <v>42</v>
      </c>
      <c r="P145" s="141">
        <f t="shared" si="1"/>
        <v>0</v>
      </c>
      <c r="Q145" s="141">
        <v>4.8000000000000001E-4</v>
      </c>
      <c r="R145" s="141">
        <f t="shared" si="2"/>
        <v>3.456E-2</v>
      </c>
      <c r="S145" s="141">
        <v>0</v>
      </c>
      <c r="T145" s="142">
        <f t="shared" si="3"/>
        <v>0</v>
      </c>
      <c r="AR145" s="143" t="s">
        <v>193</v>
      </c>
      <c r="AT145" s="143" t="s">
        <v>178</v>
      </c>
      <c r="AU145" s="143" t="s">
        <v>87</v>
      </c>
      <c r="AY145" s="17" t="s">
        <v>175</v>
      </c>
      <c r="BE145" s="144">
        <f t="shared" si="4"/>
        <v>0</v>
      </c>
      <c r="BF145" s="144">
        <f t="shared" si="5"/>
        <v>0</v>
      </c>
      <c r="BG145" s="144">
        <f t="shared" si="6"/>
        <v>0</v>
      </c>
      <c r="BH145" s="144">
        <f t="shared" si="7"/>
        <v>0</v>
      </c>
      <c r="BI145" s="144">
        <f t="shared" si="8"/>
        <v>0</v>
      </c>
      <c r="BJ145" s="17" t="s">
        <v>85</v>
      </c>
      <c r="BK145" s="144">
        <f t="shared" si="9"/>
        <v>0</v>
      </c>
      <c r="BL145" s="17" t="s">
        <v>193</v>
      </c>
      <c r="BM145" s="143" t="s">
        <v>2752</v>
      </c>
    </row>
    <row r="146" spans="2:65" s="1" customFormat="1" ht="16.5" customHeight="1">
      <c r="B146" s="32"/>
      <c r="C146" s="132" t="s">
        <v>216</v>
      </c>
      <c r="D146" s="132" t="s">
        <v>178</v>
      </c>
      <c r="E146" s="133" t="s">
        <v>2753</v>
      </c>
      <c r="F146" s="134" t="s">
        <v>2754</v>
      </c>
      <c r="G146" s="135" t="s">
        <v>324</v>
      </c>
      <c r="H146" s="136">
        <v>72</v>
      </c>
      <c r="I146" s="137"/>
      <c r="J146" s="138">
        <f t="shared" si="0"/>
        <v>0</v>
      </c>
      <c r="K146" s="134" t="s">
        <v>250</v>
      </c>
      <c r="L146" s="32"/>
      <c r="M146" s="139" t="s">
        <v>1</v>
      </c>
      <c r="N146" s="140" t="s">
        <v>42</v>
      </c>
      <c r="P146" s="141">
        <f t="shared" si="1"/>
        <v>0</v>
      </c>
      <c r="Q146" s="141">
        <v>0</v>
      </c>
      <c r="R146" s="141">
        <f t="shared" si="2"/>
        <v>0</v>
      </c>
      <c r="S146" s="141">
        <v>0</v>
      </c>
      <c r="T146" s="142">
        <f t="shared" si="3"/>
        <v>0</v>
      </c>
      <c r="AR146" s="143" t="s">
        <v>193</v>
      </c>
      <c r="AT146" s="143" t="s">
        <v>178</v>
      </c>
      <c r="AU146" s="143" t="s">
        <v>87</v>
      </c>
      <c r="AY146" s="17" t="s">
        <v>175</v>
      </c>
      <c r="BE146" s="144">
        <f t="shared" si="4"/>
        <v>0</v>
      </c>
      <c r="BF146" s="144">
        <f t="shared" si="5"/>
        <v>0</v>
      </c>
      <c r="BG146" s="144">
        <f t="shared" si="6"/>
        <v>0</v>
      </c>
      <c r="BH146" s="144">
        <f t="shared" si="7"/>
        <v>0</v>
      </c>
      <c r="BI146" s="144">
        <f t="shared" si="8"/>
        <v>0</v>
      </c>
      <c r="BJ146" s="17" t="s">
        <v>85</v>
      </c>
      <c r="BK146" s="144">
        <f t="shared" si="9"/>
        <v>0</v>
      </c>
      <c r="BL146" s="17" t="s">
        <v>193</v>
      </c>
      <c r="BM146" s="143" t="s">
        <v>2755</v>
      </c>
    </row>
    <row r="147" spans="2:65" s="1" customFormat="1" ht="16.5" customHeight="1">
      <c r="B147" s="32"/>
      <c r="C147" s="132" t="s">
        <v>112</v>
      </c>
      <c r="D147" s="132" t="s">
        <v>178</v>
      </c>
      <c r="E147" s="133" t="s">
        <v>464</v>
      </c>
      <c r="F147" s="134" t="s">
        <v>465</v>
      </c>
      <c r="G147" s="135" t="s">
        <v>324</v>
      </c>
      <c r="H147" s="136">
        <v>449.3</v>
      </c>
      <c r="I147" s="137"/>
      <c r="J147" s="138">
        <f t="shared" si="0"/>
        <v>0</v>
      </c>
      <c r="K147" s="134" t="s">
        <v>250</v>
      </c>
      <c r="L147" s="32"/>
      <c r="M147" s="139" t="s">
        <v>1</v>
      </c>
      <c r="N147" s="140" t="s">
        <v>42</v>
      </c>
      <c r="P147" s="141">
        <f t="shared" si="1"/>
        <v>0</v>
      </c>
      <c r="Q147" s="141">
        <v>0</v>
      </c>
      <c r="R147" s="141">
        <f t="shared" si="2"/>
        <v>0</v>
      </c>
      <c r="S147" s="141">
        <v>0</v>
      </c>
      <c r="T147" s="142">
        <f t="shared" si="3"/>
        <v>0</v>
      </c>
      <c r="AR147" s="143" t="s">
        <v>193</v>
      </c>
      <c r="AT147" s="143" t="s">
        <v>178</v>
      </c>
      <c r="AU147" s="143" t="s">
        <v>87</v>
      </c>
      <c r="AY147" s="17" t="s">
        <v>175</v>
      </c>
      <c r="BE147" s="144">
        <f t="shared" si="4"/>
        <v>0</v>
      </c>
      <c r="BF147" s="144">
        <f t="shared" si="5"/>
        <v>0</v>
      </c>
      <c r="BG147" s="144">
        <f t="shared" si="6"/>
        <v>0</v>
      </c>
      <c r="BH147" s="144">
        <f t="shared" si="7"/>
        <v>0</v>
      </c>
      <c r="BI147" s="144">
        <f t="shared" si="8"/>
        <v>0</v>
      </c>
      <c r="BJ147" s="17" t="s">
        <v>85</v>
      </c>
      <c r="BK147" s="144">
        <f t="shared" si="9"/>
        <v>0</v>
      </c>
      <c r="BL147" s="17" t="s">
        <v>193</v>
      </c>
      <c r="BM147" s="143" t="s">
        <v>2756</v>
      </c>
    </row>
    <row r="148" spans="2:65" s="1" customFormat="1" ht="16.5" customHeight="1">
      <c r="B148" s="32"/>
      <c r="C148" s="132" t="s">
        <v>115</v>
      </c>
      <c r="D148" s="132" t="s">
        <v>178</v>
      </c>
      <c r="E148" s="133" t="s">
        <v>2757</v>
      </c>
      <c r="F148" s="134" t="s">
        <v>2758</v>
      </c>
      <c r="G148" s="135" t="s">
        <v>324</v>
      </c>
      <c r="H148" s="136">
        <v>449.3</v>
      </c>
      <c r="I148" s="137"/>
      <c r="J148" s="138">
        <f t="shared" si="0"/>
        <v>0</v>
      </c>
      <c r="K148" s="134" t="s">
        <v>250</v>
      </c>
      <c r="L148" s="32"/>
      <c r="M148" s="139" t="s">
        <v>1</v>
      </c>
      <c r="N148" s="140" t="s">
        <v>42</v>
      </c>
      <c r="P148" s="141">
        <f t="shared" si="1"/>
        <v>0</v>
      </c>
      <c r="Q148" s="141">
        <v>0</v>
      </c>
      <c r="R148" s="141">
        <f t="shared" si="2"/>
        <v>0</v>
      </c>
      <c r="S148" s="141">
        <v>0</v>
      </c>
      <c r="T148" s="142">
        <f t="shared" si="3"/>
        <v>0</v>
      </c>
      <c r="AR148" s="143" t="s">
        <v>193</v>
      </c>
      <c r="AT148" s="143" t="s">
        <v>178</v>
      </c>
      <c r="AU148" s="143" t="s">
        <v>87</v>
      </c>
      <c r="AY148" s="17" t="s">
        <v>175</v>
      </c>
      <c r="BE148" s="144">
        <f t="shared" si="4"/>
        <v>0</v>
      </c>
      <c r="BF148" s="144">
        <f t="shared" si="5"/>
        <v>0</v>
      </c>
      <c r="BG148" s="144">
        <f t="shared" si="6"/>
        <v>0</v>
      </c>
      <c r="BH148" s="144">
        <f t="shared" si="7"/>
        <v>0</v>
      </c>
      <c r="BI148" s="144">
        <f t="shared" si="8"/>
        <v>0</v>
      </c>
      <c r="BJ148" s="17" t="s">
        <v>85</v>
      </c>
      <c r="BK148" s="144">
        <f t="shared" si="9"/>
        <v>0</v>
      </c>
      <c r="BL148" s="17" t="s">
        <v>193</v>
      </c>
      <c r="BM148" s="143" t="s">
        <v>2759</v>
      </c>
    </row>
    <row r="149" spans="2:65" s="1" customFormat="1" ht="21.75" customHeight="1">
      <c r="B149" s="32"/>
      <c r="C149" s="132" t="s">
        <v>8</v>
      </c>
      <c r="D149" s="132" t="s">
        <v>178</v>
      </c>
      <c r="E149" s="133" t="s">
        <v>456</v>
      </c>
      <c r="F149" s="134" t="s">
        <v>457</v>
      </c>
      <c r="G149" s="135" t="s">
        <v>324</v>
      </c>
      <c r="H149" s="136">
        <v>97.9</v>
      </c>
      <c r="I149" s="137"/>
      <c r="J149" s="138">
        <f t="shared" si="0"/>
        <v>0</v>
      </c>
      <c r="K149" s="134" t="s">
        <v>250</v>
      </c>
      <c r="L149" s="32"/>
      <c r="M149" s="139" t="s">
        <v>1</v>
      </c>
      <c r="N149" s="140" t="s">
        <v>42</v>
      </c>
      <c r="P149" s="141">
        <f t="shared" si="1"/>
        <v>0</v>
      </c>
      <c r="Q149" s="141">
        <v>0</v>
      </c>
      <c r="R149" s="141">
        <f t="shared" si="2"/>
        <v>0</v>
      </c>
      <c r="S149" s="141">
        <v>0</v>
      </c>
      <c r="T149" s="142">
        <f t="shared" si="3"/>
        <v>0</v>
      </c>
      <c r="AR149" s="143" t="s">
        <v>193</v>
      </c>
      <c r="AT149" s="143" t="s">
        <v>178</v>
      </c>
      <c r="AU149" s="143" t="s">
        <v>87</v>
      </c>
      <c r="AY149" s="17" t="s">
        <v>175</v>
      </c>
      <c r="BE149" s="144">
        <f t="shared" si="4"/>
        <v>0</v>
      </c>
      <c r="BF149" s="144">
        <f t="shared" si="5"/>
        <v>0</v>
      </c>
      <c r="BG149" s="144">
        <f t="shared" si="6"/>
        <v>0</v>
      </c>
      <c r="BH149" s="144">
        <f t="shared" si="7"/>
        <v>0</v>
      </c>
      <c r="BI149" s="144">
        <f t="shared" si="8"/>
        <v>0</v>
      </c>
      <c r="BJ149" s="17" t="s">
        <v>85</v>
      </c>
      <c r="BK149" s="144">
        <f t="shared" si="9"/>
        <v>0</v>
      </c>
      <c r="BL149" s="17" t="s">
        <v>193</v>
      </c>
      <c r="BM149" s="143" t="s">
        <v>2760</v>
      </c>
    </row>
    <row r="150" spans="2:65" s="12" customFormat="1">
      <c r="B150" s="154"/>
      <c r="D150" s="145" t="s">
        <v>252</v>
      </c>
      <c r="E150" s="155" t="s">
        <v>1</v>
      </c>
      <c r="F150" s="156" t="s">
        <v>2761</v>
      </c>
      <c r="H150" s="157">
        <v>97.9</v>
      </c>
      <c r="I150" s="158"/>
      <c r="L150" s="154"/>
      <c r="M150" s="159"/>
      <c r="T150" s="160"/>
      <c r="AT150" s="155" t="s">
        <v>252</v>
      </c>
      <c r="AU150" s="155" t="s">
        <v>87</v>
      </c>
      <c r="AV150" s="12" t="s">
        <v>87</v>
      </c>
      <c r="AW150" s="12" t="s">
        <v>32</v>
      </c>
      <c r="AX150" s="12" t="s">
        <v>85</v>
      </c>
      <c r="AY150" s="155" t="s">
        <v>175</v>
      </c>
    </row>
    <row r="151" spans="2:65" s="1" customFormat="1" ht="24.2" customHeight="1">
      <c r="B151" s="32"/>
      <c r="C151" s="132" t="s">
        <v>120</v>
      </c>
      <c r="D151" s="132" t="s">
        <v>178</v>
      </c>
      <c r="E151" s="133" t="s">
        <v>460</v>
      </c>
      <c r="F151" s="134" t="s">
        <v>461</v>
      </c>
      <c r="G151" s="135" t="s">
        <v>324</v>
      </c>
      <c r="H151" s="136">
        <v>97.9</v>
      </c>
      <c r="I151" s="137"/>
      <c r="J151" s="138">
        <f>ROUND(I151*H151,2)</f>
        <v>0</v>
      </c>
      <c r="K151" s="134" t="s">
        <v>250</v>
      </c>
      <c r="L151" s="32"/>
      <c r="M151" s="139" t="s">
        <v>1</v>
      </c>
      <c r="N151" s="140" t="s">
        <v>42</v>
      </c>
      <c r="P151" s="141">
        <f>O151*H151</f>
        <v>0</v>
      </c>
      <c r="Q151" s="141">
        <v>0</v>
      </c>
      <c r="R151" s="141">
        <f>Q151*H151</f>
        <v>0</v>
      </c>
      <c r="S151" s="141">
        <v>0</v>
      </c>
      <c r="T151" s="142">
        <f>S151*H151</f>
        <v>0</v>
      </c>
      <c r="AR151" s="143" t="s">
        <v>193</v>
      </c>
      <c r="AT151" s="143" t="s">
        <v>178</v>
      </c>
      <c r="AU151" s="143" t="s">
        <v>87</v>
      </c>
      <c r="AY151" s="17" t="s">
        <v>175</v>
      </c>
      <c r="BE151" s="144">
        <f>IF(N151="základní",J151,0)</f>
        <v>0</v>
      </c>
      <c r="BF151" s="144">
        <f>IF(N151="snížená",J151,0)</f>
        <v>0</v>
      </c>
      <c r="BG151" s="144">
        <f>IF(N151="zákl. přenesená",J151,0)</f>
        <v>0</v>
      </c>
      <c r="BH151" s="144">
        <f>IF(N151="sníž. přenesená",J151,0)</f>
        <v>0</v>
      </c>
      <c r="BI151" s="144">
        <f>IF(N151="nulová",J151,0)</f>
        <v>0</v>
      </c>
      <c r="BJ151" s="17" t="s">
        <v>85</v>
      </c>
      <c r="BK151" s="144">
        <f>ROUND(I151*H151,2)</f>
        <v>0</v>
      </c>
      <c r="BL151" s="17" t="s">
        <v>193</v>
      </c>
      <c r="BM151" s="143" t="s">
        <v>2762</v>
      </c>
    </row>
    <row r="152" spans="2:65" s="1" customFormat="1" ht="19.5">
      <c r="B152" s="32"/>
      <c r="D152" s="145" t="s">
        <v>196</v>
      </c>
      <c r="F152" s="146" t="s">
        <v>463</v>
      </c>
      <c r="I152" s="147"/>
      <c r="L152" s="32"/>
      <c r="M152" s="148"/>
      <c r="T152" s="56"/>
      <c r="AT152" s="17" t="s">
        <v>196</v>
      </c>
      <c r="AU152" s="17" t="s">
        <v>87</v>
      </c>
    </row>
    <row r="153" spans="2:65" s="1" customFormat="1" ht="16.5" customHeight="1">
      <c r="B153" s="32"/>
      <c r="C153" s="132" t="s">
        <v>123</v>
      </c>
      <c r="D153" s="132" t="s">
        <v>178</v>
      </c>
      <c r="E153" s="133" t="s">
        <v>467</v>
      </c>
      <c r="F153" s="134" t="s">
        <v>468</v>
      </c>
      <c r="G153" s="135" t="s">
        <v>324</v>
      </c>
      <c r="H153" s="136">
        <v>97.9</v>
      </c>
      <c r="I153" s="137"/>
      <c r="J153" s="138">
        <f>ROUND(I153*H153,2)</f>
        <v>0</v>
      </c>
      <c r="K153" s="134" t="s">
        <v>250</v>
      </c>
      <c r="L153" s="32"/>
      <c r="M153" s="139" t="s">
        <v>1</v>
      </c>
      <c r="N153" s="140" t="s">
        <v>42</v>
      </c>
      <c r="P153" s="141">
        <f>O153*H153</f>
        <v>0</v>
      </c>
      <c r="Q153" s="141">
        <v>0</v>
      </c>
      <c r="R153" s="141">
        <f>Q153*H153</f>
        <v>0</v>
      </c>
      <c r="S153" s="141">
        <v>0</v>
      </c>
      <c r="T153" s="142">
        <f>S153*H153</f>
        <v>0</v>
      </c>
      <c r="AR153" s="143" t="s">
        <v>193</v>
      </c>
      <c r="AT153" s="143" t="s">
        <v>178</v>
      </c>
      <c r="AU153" s="143" t="s">
        <v>87</v>
      </c>
      <c r="AY153" s="17" t="s">
        <v>175</v>
      </c>
      <c r="BE153" s="144">
        <f>IF(N153="základní",J153,0)</f>
        <v>0</v>
      </c>
      <c r="BF153" s="144">
        <f>IF(N153="snížená",J153,0)</f>
        <v>0</v>
      </c>
      <c r="BG153" s="144">
        <f>IF(N153="zákl. přenesená",J153,0)</f>
        <v>0</v>
      </c>
      <c r="BH153" s="144">
        <f>IF(N153="sníž. přenesená",J153,0)</f>
        <v>0</v>
      </c>
      <c r="BI153" s="144">
        <f>IF(N153="nulová",J153,0)</f>
        <v>0</v>
      </c>
      <c r="BJ153" s="17" t="s">
        <v>85</v>
      </c>
      <c r="BK153" s="144">
        <f>ROUND(I153*H153,2)</f>
        <v>0</v>
      </c>
      <c r="BL153" s="17" t="s">
        <v>193</v>
      </c>
      <c r="BM153" s="143" t="s">
        <v>2763</v>
      </c>
    </row>
    <row r="154" spans="2:65" s="1" customFormat="1" ht="16.5" customHeight="1">
      <c r="B154" s="32"/>
      <c r="C154" s="132" t="s">
        <v>126</v>
      </c>
      <c r="D154" s="132" t="s">
        <v>178</v>
      </c>
      <c r="E154" s="133" t="s">
        <v>470</v>
      </c>
      <c r="F154" s="134" t="s">
        <v>384</v>
      </c>
      <c r="G154" s="135" t="s">
        <v>364</v>
      </c>
      <c r="H154" s="136">
        <v>176.22</v>
      </c>
      <c r="I154" s="137"/>
      <c r="J154" s="138">
        <f>ROUND(I154*H154,2)</f>
        <v>0</v>
      </c>
      <c r="K154" s="134" t="s">
        <v>250</v>
      </c>
      <c r="L154" s="32"/>
      <c r="M154" s="139" t="s">
        <v>1</v>
      </c>
      <c r="N154" s="140" t="s">
        <v>42</v>
      </c>
      <c r="P154" s="141">
        <f>O154*H154</f>
        <v>0</v>
      </c>
      <c r="Q154" s="141">
        <v>0</v>
      </c>
      <c r="R154" s="141">
        <f>Q154*H154</f>
        <v>0</v>
      </c>
      <c r="S154" s="141">
        <v>0</v>
      </c>
      <c r="T154" s="142">
        <f>S154*H154</f>
        <v>0</v>
      </c>
      <c r="AR154" s="143" t="s">
        <v>193</v>
      </c>
      <c r="AT154" s="143" t="s">
        <v>178</v>
      </c>
      <c r="AU154" s="143" t="s">
        <v>87</v>
      </c>
      <c r="AY154" s="17" t="s">
        <v>175</v>
      </c>
      <c r="BE154" s="144">
        <f>IF(N154="základní",J154,0)</f>
        <v>0</v>
      </c>
      <c r="BF154" s="144">
        <f>IF(N154="snížená",J154,0)</f>
        <v>0</v>
      </c>
      <c r="BG154" s="144">
        <f>IF(N154="zákl. přenesená",J154,0)</f>
        <v>0</v>
      </c>
      <c r="BH154" s="144">
        <f>IF(N154="sníž. přenesená",J154,0)</f>
        <v>0</v>
      </c>
      <c r="BI154" s="144">
        <f>IF(N154="nulová",J154,0)</f>
        <v>0</v>
      </c>
      <c r="BJ154" s="17" t="s">
        <v>85</v>
      </c>
      <c r="BK154" s="144">
        <f>ROUND(I154*H154,2)</f>
        <v>0</v>
      </c>
      <c r="BL154" s="17" t="s">
        <v>193</v>
      </c>
      <c r="BM154" s="143" t="s">
        <v>2764</v>
      </c>
    </row>
    <row r="155" spans="2:65" s="12" customFormat="1">
      <c r="B155" s="154"/>
      <c r="D155" s="145" t="s">
        <v>252</v>
      </c>
      <c r="E155" s="155" t="s">
        <v>1</v>
      </c>
      <c r="F155" s="156" t="s">
        <v>2765</v>
      </c>
      <c r="H155" s="157">
        <v>176.22</v>
      </c>
      <c r="I155" s="158"/>
      <c r="L155" s="154"/>
      <c r="M155" s="159"/>
      <c r="T155" s="160"/>
      <c r="AT155" s="155" t="s">
        <v>252</v>
      </c>
      <c r="AU155" s="155" t="s">
        <v>87</v>
      </c>
      <c r="AV155" s="12" t="s">
        <v>87</v>
      </c>
      <c r="AW155" s="12" t="s">
        <v>32</v>
      </c>
      <c r="AX155" s="12" t="s">
        <v>85</v>
      </c>
      <c r="AY155" s="155" t="s">
        <v>175</v>
      </c>
    </row>
    <row r="156" spans="2:65" s="1" customFormat="1" ht="16.5" customHeight="1">
      <c r="B156" s="32"/>
      <c r="C156" s="132" t="s">
        <v>129</v>
      </c>
      <c r="D156" s="132" t="s">
        <v>178</v>
      </c>
      <c r="E156" s="133" t="s">
        <v>473</v>
      </c>
      <c r="F156" s="134" t="s">
        <v>474</v>
      </c>
      <c r="G156" s="135" t="s">
        <v>324</v>
      </c>
      <c r="H156" s="136">
        <v>449.3</v>
      </c>
      <c r="I156" s="137"/>
      <c r="J156" s="138">
        <f>ROUND(I156*H156,2)</f>
        <v>0</v>
      </c>
      <c r="K156" s="134" t="s">
        <v>250</v>
      </c>
      <c r="L156" s="32"/>
      <c r="M156" s="139" t="s">
        <v>1</v>
      </c>
      <c r="N156" s="140" t="s">
        <v>42</v>
      </c>
      <c r="P156" s="141">
        <f>O156*H156</f>
        <v>0</v>
      </c>
      <c r="Q156" s="141">
        <v>0</v>
      </c>
      <c r="R156" s="141">
        <f>Q156*H156</f>
        <v>0</v>
      </c>
      <c r="S156" s="141">
        <v>0</v>
      </c>
      <c r="T156" s="142">
        <f>S156*H156</f>
        <v>0</v>
      </c>
      <c r="AR156" s="143" t="s">
        <v>193</v>
      </c>
      <c r="AT156" s="143" t="s">
        <v>178</v>
      </c>
      <c r="AU156" s="143" t="s">
        <v>87</v>
      </c>
      <c r="AY156" s="17" t="s">
        <v>175</v>
      </c>
      <c r="BE156" s="144">
        <f>IF(N156="základní",J156,0)</f>
        <v>0</v>
      </c>
      <c r="BF156" s="144">
        <f>IF(N156="snížená",J156,0)</f>
        <v>0</v>
      </c>
      <c r="BG156" s="144">
        <f>IF(N156="zákl. přenesená",J156,0)</f>
        <v>0</v>
      </c>
      <c r="BH156" s="144">
        <f>IF(N156="sníž. přenesená",J156,0)</f>
        <v>0</v>
      </c>
      <c r="BI156" s="144">
        <f>IF(N156="nulová",J156,0)</f>
        <v>0</v>
      </c>
      <c r="BJ156" s="17" t="s">
        <v>85</v>
      </c>
      <c r="BK156" s="144">
        <f>ROUND(I156*H156,2)</f>
        <v>0</v>
      </c>
      <c r="BL156" s="17" t="s">
        <v>193</v>
      </c>
      <c r="BM156" s="143" t="s">
        <v>2766</v>
      </c>
    </row>
    <row r="157" spans="2:65" s="12" customFormat="1">
      <c r="B157" s="154"/>
      <c r="D157" s="145" t="s">
        <v>252</v>
      </c>
      <c r="E157" s="155" t="s">
        <v>1</v>
      </c>
      <c r="F157" s="156" t="s">
        <v>2767</v>
      </c>
      <c r="H157" s="157">
        <v>547.20000000000005</v>
      </c>
      <c r="I157" s="158"/>
      <c r="L157" s="154"/>
      <c r="M157" s="159"/>
      <c r="T157" s="160"/>
      <c r="AT157" s="155" t="s">
        <v>252</v>
      </c>
      <c r="AU157" s="155" t="s">
        <v>87</v>
      </c>
      <c r="AV157" s="12" t="s">
        <v>87</v>
      </c>
      <c r="AW157" s="12" t="s">
        <v>32</v>
      </c>
      <c r="AX157" s="12" t="s">
        <v>77</v>
      </c>
      <c r="AY157" s="155" t="s">
        <v>175</v>
      </c>
    </row>
    <row r="158" spans="2:65" s="12" customFormat="1">
      <c r="B158" s="154"/>
      <c r="D158" s="145" t="s">
        <v>252</v>
      </c>
      <c r="E158" s="155" t="s">
        <v>1</v>
      </c>
      <c r="F158" s="156" t="s">
        <v>2768</v>
      </c>
      <c r="H158" s="157">
        <v>-97.9</v>
      </c>
      <c r="I158" s="158"/>
      <c r="L158" s="154"/>
      <c r="M158" s="159"/>
      <c r="T158" s="160"/>
      <c r="AT158" s="155" t="s">
        <v>252</v>
      </c>
      <c r="AU158" s="155" t="s">
        <v>87</v>
      </c>
      <c r="AV158" s="12" t="s">
        <v>87</v>
      </c>
      <c r="AW158" s="12" t="s">
        <v>32</v>
      </c>
      <c r="AX158" s="12" t="s">
        <v>77</v>
      </c>
      <c r="AY158" s="155" t="s">
        <v>175</v>
      </c>
    </row>
    <row r="159" spans="2:65" s="13" customFormat="1">
      <c r="B159" s="163"/>
      <c r="D159" s="145" t="s">
        <v>252</v>
      </c>
      <c r="E159" s="164" t="s">
        <v>1</v>
      </c>
      <c r="F159" s="165" t="s">
        <v>294</v>
      </c>
      <c r="H159" s="166">
        <v>449.3</v>
      </c>
      <c r="I159" s="167"/>
      <c r="L159" s="163"/>
      <c r="M159" s="168"/>
      <c r="T159" s="169"/>
      <c r="AT159" s="164" t="s">
        <v>252</v>
      </c>
      <c r="AU159" s="164" t="s">
        <v>87</v>
      </c>
      <c r="AV159" s="13" t="s">
        <v>193</v>
      </c>
      <c r="AW159" s="13" t="s">
        <v>32</v>
      </c>
      <c r="AX159" s="13" t="s">
        <v>85</v>
      </c>
      <c r="AY159" s="164" t="s">
        <v>175</v>
      </c>
    </row>
    <row r="160" spans="2:65" s="11" customFormat="1" ht="22.9" customHeight="1">
      <c r="B160" s="120"/>
      <c r="D160" s="121" t="s">
        <v>76</v>
      </c>
      <c r="E160" s="130" t="s">
        <v>2769</v>
      </c>
      <c r="F160" s="130" t="s">
        <v>781</v>
      </c>
      <c r="I160" s="123"/>
      <c r="J160" s="131">
        <f>BK160</f>
        <v>0</v>
      </c>
      <c r="L160" s="120"/>
      <c r="M160" s="125"/>
      <c r="P160" s="126">
        <f>SUM(P161:P165)</f>
        <v>0</v>
      </c>
      <c r="R160" s="126">
        <f>SUM(R161:R165)</f>
        <v>2.4000000000000002E-3</v>
      </c>
      <c r="T160" s="127">
        <f>SUM(T161:T165)</f>
        <v>0</v>
      </c>
      <c r="AR160" s="121" t="s">
        <v>85</v>
      </c>
      <c r="AT160" s="128" t="s">
        <v>76</v>
      </c>
      <c r="AU160" s="128" t="s">
        <v>85</v>
      </c>
      <c r="AY160" s="121" t="s">
        <v>175</v>
      </c>
      <c r="BK160" s="129">
        <f>SUM(BK161:BK165)</f>
        <v>0</v>
      </c>
    </row>
    <row r="161" spans="2:65" s="1" customFormat="1" ht="16.5" customHeight="1">
      <c r="B161" s="32"/>
      <c r="C161" s="132" t="s">
        <v>132</v>
      </c>
      <c r="D161" s="132" t="s">
        <v>178</v>
      </c>
      <c r="E161" s="133" t="s">
        <v>2770</v>
      </c>
      <c r="F161" s="134" t="s">
        <v>2771</v>
      </c>
      <c r="G161" s="135" t="s">
        <v>324</v>
      </c>
      <c r="H161" s="136">
        <v>90.9</v>
      </c>
      <c r="I161" s="137"/>
      <c r="J161" s="138">
        <f>ROUND(I161*H161,2)</f>
        <v>0</v>
      </c>
      <c r="K161" s="134" t="s">
        <v>1</v>
      </c>
      <c r="L161" s="32"/>
      <c r="M161" s="139" t="s">
        <v>1</v>
      </c>
      <c r="N161" s="140" t="s">
        <v>42</v>
      </c>
      <c r="P161" s="141">
        <f>O161*H161</f>
        <v>0</v>
      </c>
      <c r="Q161" s="141">
        <v>0</v>
      </c>
      <c r="R161" s="141">
        <f>Q161*H161</f>
        <v>0</v>
      </c>
      <c r="S161" s="141">
        <v>0</v>
      </c>
      <c r="T161" s="142">
        <f>S161*H161</f>
        <v>0</v>
      </c>
      <c r="AR161" s="143" t="s">
        <v>193</v>
      </c>
      <c r="AT161" s="143" t="s">
        <v>178</v>
      </c>
      <c r="AU161" s="143" t="s">
        <v>87</v>
      </c>
      <c r="AY161" s="17" t="s">
        <v>175</v>
      </c>
      <c r="BE161" s="144">
        <f>IF(N161="základní",J161,0)</f>
        <v>0</v>
      </c>
      <c r="BF161" s="144">
        <f>IF(N161="snížená",J161,0)</f>
        <v>0</v>
      </c>
      <c r="BG161" s="144">
        <f>IF(N161="zákl. přenesená",J161,0)</f>
        <v>0</v>
      </c>
      <c r="BH161" s="144">
        <f>IF(N161="sníž. přenesená",J161,0)</f>
        <v>0</v>
      </c>
      <c r="BI161" s="144">
        <f>IF(N161="nulová",J161,0)</f>
        <v>0</v>
      </c>
      <c r="BJ161" s="17" t="s">
        <v>85</v>
      </c>
      <c r="BK161" s="144">
        <f>ROUND(I161*H161,2)</f>
        <v>0</v>
      </c>
      <c r="BL161" s="17" t="s">
        <v>193</v>
      </c>
      <c r="BM161" s="143" t="s">
        <v>2772</v>
      </c>
    </row>
    <row r="162" spans="2:65" s="12" customFormat="1">
      <c r="B162" s="154"/>
      <c r="D162" s="145" t="s">
        <v>252</v>
      </c>
      <c r="E162" s="155" t="s">
        <v>1</v>
      </c>
      <c r="F162" s="156" t="s">
        <v>2773</v>
      </c>
      <c r="H162" s="157">
        <v>38.700000000000003</v>
      </c>
      <c r="I162" s="158"/>
      <c r="L162" s="154"/>
      <c r="M162" s="159"/>
      <c r="T162" s="160"/>
      <c r="AT162" s="155" t="s">
        <v>252</v>
      </c>
      <c r="AU162" s="155" t="s">
        <v>87</v>
      </c>
      <c r="AV162" s="12" t="s">
        <v>87</v>
      </c>
      <c r="AW162" s="12" t="s">
        <v>32</v>
      </c>
      <c r="AX162" s="12" t="s">
        <v>77</v>
      </c>
      <c r="AY162" s="155" t="s">
        <v>175</v>
      </c>
    </row>
    <row r="163" spans="2:65" s="12" customFormat="1">
      <c r="B163" s="154"/>
      <c r="D163" s="145" t="s">
        <v>252</v>
      </c>
      <c r="E163" s="155" t="s">
        <v>1</v>
      </c>
      <c r="F163" s="156" t="s">
        <v>2774</v>
      </c>
      <c r="H163" s="157">
        <v>52.2</v>
      </c>
      <c r="I163" s="158"/>
      <c r="L163" s="154"/>
      <c r="M163" s="159"/>
      <c r="T163" s="160"/>
      <c r="AT163" s="155" t="s">
        <v>252</v>
      </c>
      <c r="AU163" s="155" t="s">
        <v>87</v>
      </c>
      <c r="AV163" s="12" t="s">
        <v>87</v>
      </c>
      <c r="AW163" s="12" t="s">
        <v>32</v>
      </c>
      <c r="AX163" s="12" t="s">
        <v>77</v>
      </c>
      <c r="AY163" s="155" t="s">
        <v>175</v>
      </c>
    </row>
    <row r="164" spans="2:65" s="13" customFormat="1">
      <c r="B164" s="163"/>
      <c r="D164" s="145" t="s">
        <v>252</v>
      </c>
      <c r="E164" s="164" t="s">
        <v>1</v>
      </c>
      <c r="F164" s="165" t="s">
        <v>294</v>
      </c>
      <c r="H164" s="166">
        <v>90.9</v>
      </c>
      <c r="I164" s="167"/>
      <c r="L164" s="163"/>
      <c r="M164" s="168"/>
      <c r="T164" s="169"/>
      <c r="AT164" s="164" t="s">
        <v>252</v>
      </c>
      <c r="AU164" s="164" t="s">
        <v>87</v>
      </c>
      <c r="AV164" s="13" t="s">
        <v>193</v>
      </c>
      <c r="AW164" s="13" t="s">
        <v>32</v>
      </c>
      <c r="AX164" s="13" t="s">
        <v>85</v>
      </c>
      <c r="AY164" s="164" t="s">
        <v>175</v>
      </c>
    </row>
    <row r="165" spans="2:65" s="1" customFormat="1" ht="16.5" customHeight="1">
      <c r="B165" s="32"/>
      <c r="C165" s="184" t="s">
        <v>135</v>
      </c>
      <c r="D165" s="184" t="s">
        <v>1046</v>
      </c>
      <c r="E165" s="185" t="s">
        <v>2775</v>
      </c>
      <c r="F165" s="186" t="s">
        <v>2776</v>
      </c>
      <c r="G165" s="187" t="s">
        <v>318</v>
      </c>
      <c r="H165" s="188">
        <v>120</v>
      </c>
      <c r="I165" s="189"/>
      <c r="J165" s="190">
        <f>ROUND(I165*H165,2)</f>
        <v>0</v>
      </c>
      <c r="K165" s="186" t="s">
        <v>250</v>
      </c>
      <c r="L165" s="191"/>
      <c r="M165" s="192" t="s">
        <v>1</v>
      </c>
      <c r="N165" s="193" t="s">
        <v>42</v>
      </c>
      <c r="P165" s="141">
        <f>O165*H165</f>
        <v>0</v>
      </c>
      <c r="Q165" s="141">
        <v>2.0000000000000002E-5</v>
      </c>
      <c r="R165" s="141">
        <f>Q165*H165</f>
        <v>2.4000000000000002E-3</v>
      </c>
      <c r="S165" s="141">
        <v>0</v>
      </c>
      <c r="T165" s="142">
        <f>S165*H165</f>
        <v>0</v>
      </c>
      <c r="AR165" s="143" t="s">
        <v>212</v>
      </c>
      <c r="AT165" s="143" t="s">
        <v>1046</v>
      </c>
      <c r="AU165" s="143" t="s">
        <v>87</v>
      </c>
      <c r="AY165" s="17" t="s">
        <v>175</v>
      </c>
      <c r="BE165" s="144">
        <f>IF(N165="základní",J165,0)</f>
        <v>0</v>
      </c>
      <c r="BF165" s="144">
        <f>IF(N165="snížená",J165,0)</f>
        <v>0</v>
      </c>
      <c r="BG165" s="144">
        <f>IF(N165="zákl. přenesená",J165,0)</f>
        <v>0</v>
      </c>
      <c r="BH165" s="144">
        <f>IF(N165="sníž. přenesená",J165,0)</f>
        <v>0</v>
      </c>
      <c r="BI165" s="144">
        <f>IF(N165="nulová",J165,0)</f>
        <v>0</v>
      </c>
      <c r="BJ165" s="17" t="s">
        <v>85</v>
      </c>
      <c r="BK165" s="144">
        <f>ROUND(I165*H165,2)</f>
        <v>0</v>
      </c>
      <c r="BL165" s="17" t="s">
        <v>193</v>
      </c>
      <c r="BM165" s="143" t="s">
        <v>2777</v>
      </c>
    </row>
    <row r="166" spans="2:65" s="11" customFormat="1" ht="22.9" customHeight="1">
      <c r="B166" s="120"/>
      <c r="D166" s="121" t="s">
        <v>76</v>
      </c>
      <c r="E166" s="130" t="s">
        <v>2778</v>
      </c>
      <c r="F166" s="130" t="s">
        <v>2779</v>
      </c>
      <c r="I166" s="123"/>
      <c r="J166" s="131">
        <f>BK166</f>
        <v>0</v>
      </c>
      <c r="L166" s="120"/>
      <c r="M166" s="125"/>
      <c r="P166" s="126">
        <f>SUM(P167:P185)</f>
        <v>0</v>
      </c>
      <c r="R166" s="126">
        <f>SUM(R167:R185)</f>
        <v>8.767992099999999</v>
      </c>
      <c r="T166" s="127">
        <f>SUM(T167:T185)</f>
        <v>0</v>
      </c>
      <c r="AR166" s="121" t="s">
        <v>85</v>
      </c>
      <c r="AT166" s="128" t="s">
        <v>76</v>
      </c>
      <c r="AU166" s="128" t="s">
        <v>85</v>
      </c>
      <c r="AY166" s="121" t="s">
        <v>175</v>
      </c>
      <c r="BK166" s="129">
        <f>SUM(BK167:BK185)</f>
        <v>0</v>
      </c>
    </row>
    <row r="167" spans="2:65" s="1" customFormat="1" ht="16.5" customHeight="1">
      <c r="B167" s="32"/>
      <c r="C167" s="132" t="s">
        <v>138</v>
      </c>
      <c r="D167" s="132" t="s">
        <v>178</v>
      </c>
      <c r="E167" s="133" t="s">
        <v>2780</v>
      </c>
      <c r="F167" s="134" t="s">
        <v>2781</v>
      </c>
      <c r="G167" s="135" t="s">
        <v>318</v>
      </c>
      <c r="H167" s="136">
        <v>36</v>
      </c>
      <c r="I167" s="137"/>
      <c r="J167" s="138">
        <f>ROUND(I167*H167,2)</f>
        <v>0</v>
      </c>
      <c r="K167" s="134" t="s">
        <v>250</v>
      </c>
      <c r="L167" s="32"/>
      <c r="M167" s="139" t="s">
        <v>1</v>
      </c>
      <c r="N167" s="140" t="s">
        <v>42</v>
      </c>
      <c r="P167" s="141">
        <f>O167*H167</f>
        <v>0</v>
      </c>
      <c r="Q167" s="141">
        <v>1.0000000000000001E-5</v>
      </c>
      <c r="R167" s="141">
        <f>Q167*H167</f>
        <v>3.6000000000000002E-4</v>
      </c>
      <c r="S167" s="141">
        <v>0</v>
      </c>
      <c r="T167" s="142">
        <f>S167*H167</f>
        <v>0</v>
      </c>
      <c r="AR167" s="143" t="s">
        <v>193</v>
      </c>
      <c r="AT167" s="143" t="s">
        <v>178</v>
      </c>
      <c r="AU167" s="143" t="s">
        <v>87</v>
      </c>
      <c r="AY167" s="17" t="s">
        <v>175</v>
      </c>
      <c r="BE167" s="144">
        <f>IF(N167="základní",J167,0)</f>
        <v>0</v>
      </c>
      <c r="BF167" s="144">
        <f>IF(N167="snížená",J167,0)</f>
        <v>0</v>
      </c>
      <c r="BG167" s="144">
        <f>IF(N167="zákl. přenesená",J167,0)</f>
        <v>0</v>
      </c>
      <c r="BH167" s="144">
        <f>IF(N167="sníž. přenesená",J167,0)</f>
        <v>0</v>
      </c>
      <c r="BI167" s="144">
        <f>IF(N167="nulová",J167,0)</f>
        <v>0</v>
      </c>
      <c r="BJ167" s="17" t="s">
        <v>85</v>
      </c>
      <c r="BK167" s="144">
        <f>ROUND(I167*H167,2)</f>
        <v>0</v>
      </c>
      <c r="BL167" s="17" t="s">
        <v>193</v>
      </c>
      <c r="BM167" s="143" t="s">
        <v>2782</v>
      </c>
    </row>
    <row r="168" spans="2:65" s="1" customFormat="1" ht="16.5" customHeight="1">
      <c r="B168" s="32"/>
      <c r="C168" s="184" t="s">
        <v>141</v>
      </c>
      <c r="D168" s="184" t="s">
        <v>1046</v>
      </c>
      <c r="E168" s="185" t="s">
        <v>2783</v>
      </c>
      <c r="F168" s="186" t="s">
        <v>2784</v>
      </c>
      <c r="G168" s="187" t="s">
        <v>318</v>
      </c>
      <c r="H168" s="188">
        <v>37.08</v>
      </c>
      <c r="I168" s="189"/>
      <c r="J168" s="190">
        <f>ROUND(I168*H168,2)</f>
        <v>0</v>
      </c>
      <c r="K168" s="186" t="s">
        <v>250</v>
      </c>
      <c r="L168" s="191"/>
      <c r="M168" s="192" t="s">
        <v>1</v>
      </c>
      <c r="N168" s="193" t="s">
        <v>42</v>
      </c>
      <c r="P168" s="141">
        <f>O168*H168</f>
        <v>0</v>
      </c>
      <c r="Q168" s="141">
        <v>1.5399999999999999E-3</v>
      </c>
      <c r="R168" s="141">
        <f>Q168*H168</f>
        <v>5.7103199999999993E-2</v>
      </c>
      <c r="S168" s="141">
        <v>0</v>
      </c>
      <c r="T168" s="142">
        <f>S168*H168</f>
        <v>0</v>
      </c>
      <c r="AR168" s="143" t="s">
        <v>212</v>
      </c>
      <c r="AT168" s="143" t="s">
        <v>1046</v>
      </c>
      <c r="AU168" s="143" t="s">
        <v>87</v>
      </c>
      <c r="AY168" s="17" t="s">
        <v>175</v>
      </c>
      <c r="BE168" s="144">
        <f>IF(N168="základní",J168,0)</f>
        <v>0</v>
      </c>
      <c r="BF168" s="144">
        <f>IF(N168="snížená",J168,0)</f>
        <v>0</v>
      </c>
      <c r="BG168" s="144">
        <f>IF(N168="zákl. přenesená",J168,0)</f>
        <v>0</v>
      </c>
      <c r="BH168" s="144">
        <f>IF(N168="sníž. přenesená",J168,0)</f>
        <v>0</v>
      </c>
      <c r="BI168" s="144">
        <f>IF(N168="nulová",J168,0)</f>
        <v>0</v>
      </c>
      <c r="BJ168" s="17" t="s">
        <v>85</v>
      </c>
      <c r="BK168" s="144">
        <f>ROUND(I168*H168,2)</f>
        <v>0</v>
      </c>
      <c r="BL168" s="17" t="s">
        <v>193</v>
      </c>
      <c r="BM168" s="143" t="s">
        <v>2785</v>
      </c>
    </row>
    <row r="169" spans="2:65" s="12" customFormat="1">
      <c r="B169" s="154"/>
      <c r="D169" s="145" t="s">
        <v>252</v>
      </c>
      <c r="F169" s="156" t="s">
        <v>2786</v>
      </c>
      <c r="H169" s="157">
        <v>37.08</v>
      </c>
      <c r="I169" s="158"/>
      <c r="L169" s="154"/>
      <c r="M169" s="159"/>
      <c r="T169" s="160"/>
      <c r="AT169" s="155" t="s">
        <v>252</v>
      </c>
      <c r="AU169" s="155" t="s">
        <v>87</v>
      </c>
      <c r="AV169" s="12" t="s">
        <v>87</v>
      </c>
      <c r="AW169" s="12" t="s">
        <v>4</v>
      </c>
      <c r="AX169" s="12" t="s">
        <v>85</v>
      </c>
      <c r="AY169" s="155" t="s">
        <v>175</v>
      </c>
    </row>
    <row r="170" spans="2:65" s="1" customFormat="1" ht="16.5" customHeight="1">
      <c r="B170" s="32"/>
      <c r="C170" s="132" t="s">
        <v>7</v>
      </c>
      <c r="D170" s="132" t="s">
        <v>178</v>
      </c>
      <c r="E170" s="133" t="s">
        <v>2787</v>
      </c>
      <c r="F170" s="134" t="s">
        <v>2788</v>
      </c>
      <c r="G170" s="135" t="s">
        <v>318</v>
      </c>
      <c r="H170" s="136">
        <v>75</v>
      </c>
      <c r="I170" s="137"/>
      <c r="J170" s="138">
        <f>ROUND(I170*H170,2)</f>
        <v>0</v>
      </c>
      <c r="K170" s="134" t="s">
        <v>250</v>
      </c>
      <c r="L170" s="32"/>
      <c r="M170" s="139" t="s">
        <v>1</v>
      </c>
      <c r="N170" s="140" t="s">
        <v>42</v>
      </c>
      <c r="P170" s="141">
        <f>O170*H170</f>
        <v>0</v>
      </c>
      <c r="Q170" s="141">
        <v>1.0000000000000001E-5</v>
      </c>
      <c r="R170" s="141">
        <f>Q170*H170</f>
        <v>7.5000000000000002E-4</v>
      </c>
      <c r="S170" s="141">
        <v>0</v>
      </c>
      <c r="T170" s="142">
        <f>S170*H170</f>
        <v>0</v>
      </c>
      <c r="AR170" s="143" t="s">
        <v>193</v>
      </c>
      <c r="AT170" s="143" t="s">
        <v>178</v>
      </c>
      <c r="AU170" s="143" t="s">
        <v>87</v>
      </c>
      <c r="AY170" s="17" t="s">
        <v>175</v>
      </c>
      <c r="BE170" s="144">
        <f>IF(N170="základní",J170,0)</f>
        <v>0</v>
      </c>
      <c r="BF170" s="144">
        <f>IF(N170="snížená",J170,0)</f>
        <v>0</v>
      </c>
      <c r="BG170" s="144">
        <f>IF(N170="zákl. přenesená",J170,0)</f>
        <v>0</v>
      </c>
      <c r="BH170" s="144">
        <f>IF(N170="sníž. přenesená",J170,0)</f>
        <v>0</v>
      </c>
      <c r="BI170" s="144">
        <f>IF(N170="nulová",J170,0)</f>
        <v>0</v>
      </c>
      <c r="BJ170" s="17" t="s">
        <v>85</v>
      </c>
      <c r="BK170" s="144">
        <f>ROUND(I170*H170,2)</f>
        <v>0</v>
      </c>
      <c r="BL170" s="17" t="s">
        <v>193</v>
      </c>
      <c r="BM170" s="143" t="s">
        <v>2789</v>
      </c>
    </row>
    <row r="171" spans="2:65" s="1" customFormat="1" ht="16.5" customHeight="1">
      <c r="B171" s="32"/>
      <c r="C171" s="184" t="s">
        <v>382</v>
      </c>
      <c r="D171" s="184" t="s">
        <v>1046</v>
      </c>
      <c r="E171" s="185" t="s">
        <v>2790</v>
      </c>
      <c r="F171" s="186" t="s">
        <v>2791</v>
      </c>
      <c r="G171" s="187" t="s">
        <v>318</v>
      </c>
      <c r="H171" s="188">
        <v>77.25</v>
      </c>
      <c r="I171" s="189"/>
      <c r="J171" s="190">
        <f>ROUND(I171*H171,2)</f>
        <v>0</v>
      </c>
      <c r="K171" s="186" t="s">
        <v>250</v>
      </c>
      <c r="L171" s="191"/>
      <c r="M171" s="192" t="s">
        <v>1</v>
      </c>
      <c r="N171" s="193" t="s">
        <v>42</v>
      </c>
      <c r="P171" s="141">
        <f>O171*H171</f>
        <v>0</v>
      </c>
      <c r="Q171" s="141">
        <v>2.5899999999999999E-3</v>
      </c>
      <c r="R171" s="141">
        <f>Q171*H171</f>
        <v>0.20007749999999999</v>
      </c>
      <c r="S171" s="141">
        <v>0</v>
      </c>
      <c r="T171" s="142">
        <f>S171*H171</f>
        <v>0</v>
      </c>
      <c r="AR171" s="143" t="s">
        <v>212</v>
      </c>
      <c r="AT171" s="143" t="s">
        <v>1046</v>
      </c>
      <c r="AU171" s="143" t="s">
        <v>87</v>
      </c>
      <c r="AY171" s="17" t="s">
        <v>175</v>
      </c>
      <c r="BE171" s="144">
        <f>IF(N171="základní",J171,0)</f>
        <v>0</v>
      </c>
      <c r="BF171" s="144">
        <f>IF(N171="snížená",J171,0)</f>
        <v>0</v>
      </c>
      <c r="BG171" s="144">
        <f>IF(N171="zákl. přenesená",J171,0)</f>
        <v>0</v>
      </c>
      <c r="BH171" s="144">
        <f>IF(N171="sníž. přenesená",J171,0)</f>
        <v>0</v>
      </c>
      <c r="BI171" s="144">
        <f>IF(N171="nulová",J171,0)</f>
        <v>0</v>
      </c>
      <c r="BJ171" s="17" t="s">
        <v>85</v>
      </c>
      <c r="BK171" s="144">
        <f>ROUND(I171*H171,2)</f>
        <v>0</v>
      </c>
      <c r="BL171" s="17" t="s">
        <v>193</v>
      </c>
      <c r="BM171" s="143" t="s">
        <v>2792</v>
      </c>
    </row>
    <row r="172" spans="2:65" s="12" customFormat="1">
      <c r="B172" s="154"/>
      <c r="D172" s="145" t="s">
        <v>252</v>
      </c>
      <c r="F172" s="156" t="s">
        <v>2793</v>
      </c>
      <c r="H172" s="157">
        <v>77.25</v>
      </c>
      <c r="I172" s="158"/>
      <c r="L172" s="154"/>
      <c r="M172" s="159"/>
      <c r="T172" s="160"/>
      <c r="AT172" s="155" t="s">
        <v>252</v>
      </c>
      <c r="AU172" s="155" t="s">
        <v>87</v>
      </c>
      <c r="AV172" s="12" t="s">
        <v>87</v>
      </c>
      <c r="AW172" s="12" t="s">
        <v>4</v>
      </c>
      <c r="AX172" s="12" t="s">
        <v>85</v>
      </c>
      <c r="AY172" s="155" t="s">
        <v>175</v>
      </c>
    </row>
    <row r="173" spans="2:65" s="1" customFormat="1" ht="16.5" customHeight="1">
      <c r="B173" s="32"/>
      <c r="C173" s="132" t="s">
        <v>386</v>
      </c>
      <c r="D173" s="132" t="s">
        <v>178</v>
      </c>
      <c r="E173" s="133" t="s">
        <v>2794</v>
      </c>
      <c r="F173" s="134" t="s">
        <v>2795</v>
      </c>
      <c r="G173" s="135" t="s">
        <v>318</v>
      </c>
      <c r="H173" s="136">
        <v>2</v>
      </c>
      <c r="I173" s="137"/>
      <c r="J173" s="138">
        <f>ROUND(I173*H173,2)</f>
        <v>0</v>
      </c>
      <c r="K173" s="134" t="s">
        <v>250</v>
      </c>
      <c r="L173" s="32"/>
      <c r="M173" s="139" t="s">
        <v>1</v>
      </c>
      <c r="N173" s="140" t="s">
        <v>42</v>
      </c>
      <c r="P173" s="141">
        <f>O173*H173</f>
        <v>0</v>
      </c>
      <c r="Q173" s="141">
        <v>1.0000000000000001E-5</v>
      </c>
      <c r="R173" s="141">
        <f>Q173*H173</f>
        <v>2.0000000000000002E-5</v>
      </c>
      <c r="S173" s="141">
        <v>0</v>
      </c>
      <c r="T173" s="142">
        <f>S173*H173</f>
        <v>0</v>
      </c>
      <c r="AR173" s="143" t="s">
        <v>193</v>
      </c>
      <c r="AT173" s="143" t="s">
        <v>178</v>
      </c>
      <c r="AU173" s="143" t="s">
        <v>87</v>
      </c>
      <c r="AY173" s="17" t="s">
        <v>175</v>
      </c>
      <c r="BE173" s="144">
        <f>IF(N173="základní",J173,0)</f>
        <v>0</v>
      </c>
      <c r="BF173" s="144">
        <f>IF(N173="snížená",J173,0)</f>
        <v>0</v>
      </c>
      <c r="BG173" s="144">
        <f>IF(N173="zákl. přenesená",J173,0)</f>
        <v>0</v>
      </c>
      <c r="BH173" s="144">
        <f>IF(N173="sníž. přenesená",J173,0)</f>
        <v>0</v>
      </c>
      <c r="BI173" s="144">
        <f>IF(N173="nulová",J173,0)</f>
        <v>0</v>
      </c>
      <c r="BJ173" s="17" t="s">
        <v>85</v>
      </c>
      <c r="BK173" s="144">
        <f>ROUND(I173*H173,2)</f>
        <v>0</v>
      </c>
      <c r="BL173" s="17" t="s">
        <v>193</v>
      </c>
      <c r="BM173" s="143" t="s">
        <v>2796</v>
      </c>
    </row>
    <row r="174" spans="2:65" s="1" customFormat="1" ht="16.5" customHeight="1">
      <c r="B174" s="32"/>
      <c r="C174" s="184" t="s">
        <v>390</v>
      </c>
      <c r="D174" s="184" t="s">
        <v>1046</v>
      </c>
      <c r="E174" s="185" t="s">
        <v>2797</v>
      </c>
      <c r="F174" s="186" t="s">
        <v>2798</v>
      </c>
      <c r="G174" s="187" t="s">
        <v>318</v>
      </c>
      <c r="H174" s="188">
        <v>2.06</v>
      </c>
      <c r="I174" s="189"/>
      <c r="J174" s="190">
        <f>ROUND(I174*H174,2)</f>
        <v>0</v>
      </c>
      <c r="K174" s="186" t="s">
        <v>250</v>
      </c>
      <c r="L174" s="191"/>
      <c r="M174" s="192" t="s">
        <v>1</v>
      </c>
      <c r="N174" s="193" t="s">
        <v>42</v>
      </c>
      <c r="P174" s="141">
        <f>O174*H174</f>
        <v>0</v>
      </c>
      <c r="Q174" s="141">
        <v>4.6899999999999997E-3</v>
      </c>
      <c r="R174" s="141">
        <f>Q174*H174</f>
        <v>9.6614000000000005E-3</v>
      </c>
      <c r="S174" s="141">
        <v>0</v>
      </c>
      <c r="T174" s="142">
        <f>S174*H174</f>
        <v>0</v>
      </c>
      <c r="AR174" s="143" t="s">
        <v>212</v>
      </c>
      <c r="AT174" s="143" t="s">
        <v>1046</v>
      </c>
      <c r="AU174" s="143" t="s">
        <v>87</v>
      </c>
      <c r="AY174" s="17" t="s">
        <v>175</v>
      </c>
      <c r="BE174" s="144">
        <f>IF(N174="základní",J174,0)</f>
        <v>0</v>
      </c>
      <c r="BF174" s="144">
        <f>IF(N174="snížená",J174,0)</f>
        <v>0</v>
      </c>
      <c r="BG174" s="144">
        <f>IF(N174="zákl. přenesená",J174,0)</f>
        <v>0</v>
      </c>
      <c r="BH174" s="144">
        <f>IF(N174="sníž. přenesená",J174,0)</f>
        <v>0</v>
      </c>
      <c r="BI174" s="144">
        <f>IF(N174="nulová",J174,0)</f>
        <v>0</v>
      </c>
      <c r="BJ174" s="17" t="s">
        <v>85</v>
      </c>
      <c r="BK174" s="144">
        <f>ROUND(I174*H174,2)</f>
        <v>0</v>
      </c>
      <c r="BL174" s="17" t="s">
        <v>193</v>
      </c>
      <c r="BM174" s="143" t="s">
        <v>2799</v>
      </c>
    </row>
    <row r="175" spans="2:65" s="12" customFormat="1">
      <c r="B175" s="154"/>
      <c r="D175" s="145" t="s">
        <v>252</v>
      </c>
      <c r="F175" s="156" t="s">
        <v>2800</v>
      </c>
      <c r="H175" s="157">
        <v>2.06</v>
      </c>
      <c r="I175" s="158"/>
      <c r="L175" s="154"/>
      <c r="M175" s="159"/>
      <c r="T175" s="160"/>
      <c r="AT175" s="155" t="s">
        <v>252</v>
      </c>
      <c r="AU175" s="155" t="s">
        <v>87</v>
      </c>
      <c r="AV175" s="12" t="s">
        <v>87</v>
      </c>
      <c r="AW175" s="12" t="s">
        <v>4</v>
      </c>
      <c r="AX175" s="12" t="s">
        <v>85</v>
      </c>
      <c r="AY175" s="155" t="s">
        <v>175</v>
      </c>
    </row>
    <row r="176" spans="2:65" s="1" customFormat="1" ht="24.2" customHeight="1">
      <c r="B176" s="32"/>
      <c r="C176" s="132" t="s">
        <v>394</v>
      </c>
      <c r="D176" s="132" t="s">
        <v>178</v>
      </c>
      <c r="E176" s="133" t="s">
        <v>2801</v>
      </c>
      <c r="F176" s="134" t="s">
        <v>2802</v>
      </c>
      <c r="G176" s="135" t="s">
        <v>219</v>
      </c>
      <c r="H176" s="136">
        <v>1</v>
      </c>
      <c r="I176" s="137"/>
      <c r="J176" s="138">
        <f t="shared" ref="J176:J185" si="10">ROUND(I176*H176,2)</f>
        <v>0</v>
      </c>
      <c r="K176" s="134" t="s">
        <v>1</v>
      </c>
      <c r="L176" s="32"/>
      <c r="M176" s="139" t="s">
        <v>1</v>
      </c>
      <c r="N176" s="140" t="s">
        <v>42</v>
      </c>
      <c r="P176" s="141">
        <f t="shared" ref="P176:P185" si="11">O176*H176</f>
        <v>0</v>
      </c>
      <c r="Q176" s="141">
        <v>0.05</v>
      </c>
      <c r="R176" s="141">
        <f t="shared" ref="R176:R185" si="12">Q176*H176</f>
        <v>0.05</v>
      </c>
      <c r="S176" s="141">
        <v>0</v>
      </c>
      <c r="T176" s="142">
        <f t="shared" ref="T176:T185" si="13">S176*H176</f>
        <v>0</v>
      </c>
      <c r="AR176" s="143" t="s">
        <v>193</v>
      </c>
      <c r="AT176" s="143" t="s">
        <v>178</v>
      </c>
      <c r="AU176" s="143" t="s">
        <v>87</v>
      </c>
      <c r="AY176" s="17" t="s">
        <v>175</v>
      </c>
      <c r="BE176" s="144">
        <f t="shared" ref="BE176:BE185" si="14">IF(N176="základní",J176,0)</f>
        <v>0</v>
      </c>
      <c r="BF176" s="144">
        <f t="shared" ref="BF176:BF185" si="15">IF(N176="snížená",J176,0)</f>
        <v>0</v>
      </c>
      <c r="BG176" s="144">
        <f t="shared" ref="BG176:BG185" si="16">IF(N176="zákl. přenesená",J176,0)</f>
        <v>0</v>
      </c>
      <c r="BH176" s="144">
        <f t="shared" ref="BH176:BH185" si="17">IF(N176="sníž. přenesená",J176,0)</f>
        <v>0</v>
      </c>
      <c r="BI176" s="144">
        <f t="shared" ref="BI176:BI185" si="18">IF(N176="nulová",J176,0)</f>
        <v>0</v>
      </c>
      <c r="BJ176" s="17" t="s">
        <v>85</v>
      </c>
      <c r="BK176" s="144">
        <f t="shared" ref="BK176:BK185" si="19">ROUND(I176*H176,2)</f>
        <v>0</v>
      </c>
      <c r="BL176" s="17" t="s">
        <v>193</v>
      </c>
      <c r="BM176" s="143" t="s">
        <v>2803</v>
      </c>
    </row>
    <row r="177" spans="2:65" s="1" customFormat="1" ht="24.2" customHeight="1">
      <c r="B177" s="32"/>
      <c r="C177" s="132" t="s">
        <v>402</v>
      </c>
      <c r="D177" s="132" t="s">
        <v>178</v>
      </c>
      <c r="E177" s="133" t="s">
        <v>2804</v>
      </c>
      <c r="F177" s="134" t="s">
        <v>2805</v>
      </c>
      <c r="G177" s="135" t="s">
        <v>219</v>
      </c>
      <c r="H177" s="136">
        <v>1</v>
      </c>
      <c r="I177" s="137"/>
      <c r="J177" s="138">
        <f t="shared" si="10"/>
        <v>0</v>
      </c>
      <c r="K177" s="134" t="s">
        <v>1</v>
      </c>
      <c r="L177" s="32"/>
      <c r="M177" s="139" t="s">
        <v>1</v>
      </c>
      <c r="N177" s="140" t="s">
        <v>42</v>
      </c>
      <c r="P177" s="141">
        <f t="shared" si="11"/>
        <v>0</v>
      </c>
      <c r="Q177" s="141">
        <v>0.05</v>
      </c>
      <c r="R177" s="141">
        <f t="shared" si="12"/>
        <v>0.05</v>
      </c>
      <c r="S177" s="141">
        <v>0</v>
      </c>
      <c r="T177" s="142">
        <f t="shared" si="13"/>
        <v>0</v>
      </c>
      <c r="AR177" s="143" t="s">
        <v>193</v>
      </c>
      <c r="AT177" s="143" t="s">
        <v>178</v>
      </c>
      <c r="AU177" s="143" t="s">
        <v>87</v>
      </c>
      <c r="AY177" s="17" t="s">
        <v>175</v>
      </c>
      <c r="BE177" s="144">
        <f t="shared" si="14"/>
        <v>0</v>
      </c>
      <c r="BF177" s="144">
        <f t="shared" si="15"/>
        <v>0</v>
      </c>
      <c r="BG177" s="144">
        <f t="shared" si="16"/>
        <v>0</v>
      </c>
      <c r="BH177" s="144">
        <f t="shared" si="17"/>
        <v>0</v>
      </c>
      <c r="BI177" s="144">
        <f t="shared" si="18"/>
        <v>0</v>
      </c>
      <c r="BJ177" s="17" t="s">
        <v>85</v>
      </c>
      <c r="BK177" s="144">
        <f t="shared" si="19"/>
        <v>0</v>
      </c>
      <c r="BL177" s="17" t="s">
        <v>193</v>
      </c>
      <c r="BM177" s="143" t="s">
        <v>2806</v>
      </c>
    </row>
    <row r="178" spans="2:65" s="1" customFormat="1" ht="24.2" customHeight="1">
      <c r="B178" s="32"/>
      <c r="C178" s="132" t="s">
        <v>548</v>
      </c>
      <c r="D178" s="132" t="s">
        <v>178</v>
      </c>
      <c r="E178" s="133" t="s">
        <v>2807</v>
      </c>
      <c r="F178" s="134" t="s">
        <v>2808</v>
      </c>
      <c r="G178" s="135" t="s">
        <v>219</v>
      </c>
      <c r="H178" s="136">
        <v>1</v>
      </c>
      <c r="I178" s="137"/>
      <c r="J178" s="138">
        <f t="shared" si="10"/>
        <v>0</v>
      </c>
      <c r="K178" s="134" t="s">
        <v>1</v>
      </c>
      <c r="L178" s="32"/>
      <c r="M178" s="139" t="s">
        <v>1</v>
      </c>
      <c r="N178" s="140" t="s">
        <v>42</v>
      </c>
      <c r="P178" s="141">
        <f t="shared" si="11"/>
        <v>0</v>
      </c>
      <c r="Q178" s="141">
        <v>0.05</v>
      </c>
      <c r="R178" s="141">
        <f t="shared" si="12"/>
        <v>0.05</v>
      </c>
      <c r="S178" s="141">
        <v>0</v>
      </c>
      <c r="T178" s="142">
        <f t="shared" si="13"/>
        <v>0</v>
      </c>
      <c r="AR178" s="143" t="s">
        <v>193</v>
      </c>
      <c r="AT178" s="143" t="s">
        <v>178</v>
      </c>
      <c r="AU178" s="143" t="s">
        <v>87</v>
      </c>
      <c r="AY178" s="17" t="s">
        <v>175</v>
      </c>
      <c r="BE178" s="144">
        <f t="shared" si="14"/>
        <v>0</v>
      </c>
      <c r="BF178" s="144">
        <f t="shared" si="15"/>
        <v>0</v>
      </c>
      <c r="BG178" s="144">
        <f t="shared" si="16"/>
        <v>0</v>
      </c>
      <c r="BH178" s="144">
        <f t="shared" si="17"/>
        <v>0</v>
      </c>
      <c r="BI178" s="144">
        <f t="shared" si="18"/>
        <v>0</v>
      </c>
      <c r="BJ178" s="17" t="s">
        <v>85</v>
      </c>
      <c r="BK178" s="144">
        <f t="shared" si="19"/>
        <v>0</v>
      </c>
      <c r="BL178" s="17" t="s">
        <v>193</v>
      </c>
      <c r="BM178" s="143" t="s">
        <v>2809</v>
      </c>
    </row>
    <row r="179" spans="2:65" s="1" customFormat="1" ht="24.2" customHeight="1">
      <c r="B179" s="32"/>
      <c r="C179" s="132" t="s">
        <v>553</v>
      </c>
      <c r="D179" s="132" t="s">
        <v>178</v>
      </c>
      <c r="E179" s="133" t="s">
        <v>2810</v>
      </c>
      <c r="F179" s="134" t="s">
        <v>2811</v>
      </c>
      <c r="G179" s="135" t="s">
        <v>219</v>
      </c>
      <c r="H179" s="136">
        <v>1</v>
      </c>
      <c r="I179" s="137"/>
      <c r="J179" s="138">
        <f t="shared" si="10"/>
        <v>0</v>
      </c>
      <c r="K179" s="134" t="s">
        <v>1</v>
      </c>
      <c r="L179" s="32"/>
      <c r="M179" s="139" t="s">
        <v>1</v>
      </c>
      <c r="N179" s="140" t="s">
        <v>42</v>
      </c>
      <c r="P179" s="141">
        <f t="shared" si="11"/>
        <v>0</v>
      </c>
      <c r="Q179" s="141">
        <v>0.05</v>
      </c>
      <c r="R179" s="141">
        <f t="shared" si="12"/>
        <v>0.05</v>
      </c>
      <c r="S179" s="141">
        <v>0</v>
      </c>
      <c r="T179" s="142">
        <f t="shared" si="13"/>
        <v>0</v>
      </c>
      <c r="AR179" s="143" t="s">
        <v>193</v>
      </c>
      <c r="AT179" s="143" t="s">
        <v>178</v>
      </c>
      <c r="AU179" s="143" t="s">
        <v>87</v>
      </c>
      <c r="AY179" s="17" t="s">
        <v>175</v>
      </c>
      <c r="BE179" s="144">
        <f t="shared" si="14"/>
        <v>0</v>
      </c>
      <c r="BF179" s="144">
        <f t="shared" si="15"/>
        <v>0</v>
      </c>
      <c r="BG179" s="144">
        <f t="shared" si="16"/>
        <v>0</v>
      </c>
      <c r="BH179" s="144">
        <f t="shared" si="17"/>
        <v>0</v>
      </c>
      <c r="BI179" s="144">
        <f t="shared" si="18"/>
        <v>0</v>
      </c>
      <c r="BJ179" s="17" t="s">
        <v>85</v>
      </c>
      <c r="BK179" s="144">
        <f t="shared" si="19"/>
        <v>0</v>
      </c>
      <c r="BL179" s="17" t="s">
        <v>193</v>
      </c>
      <c r="BM179" s="143" t="s">
        <v>2812</v>
      </c>
    </row>
    <row r="180" spans="2:65" s="1" customFormat="1" ht="24.2" customHeight="1">
      <c r="B180" s="32"/>
      <c r="C180" s="132" t="s">
        <v>560</v>
      </c>
      <c r="D180" s="132" t="s">
        <v>178</v>
      </c>
      <c r="E180" s="133" t="s">
        <v>2813</v>
      </c>
      <c r="F180" s="134" t="s">
        <v>2814</v>
      </c>
      <c r="G180" s="135" t="s">
        <v>219</v>
      </c>
      <c r="H180" s="136">
        <v>1</v>
      </c>
      <c r="I180" s="137"/>
      <c r="J180" s="138">
        <f t="shared" si="10"/>
        <v>0</v>
      </c>
      <c r="K180" s="134" t="s">
        <v>1</v>
      </c>
      <c r="L180" s="32"/>
      <c r="M180" s="139" t="s">
        <v>1</v>
      </c>
      <c r="N180" s="140" t="s">
        <v>42</v>
      </c>
      <c r="P180" s="141">
        <f t="shared" si="11"/>
        <v>0</v>
      </c>
      <c r="Q180" s="141">
        <v>0.05</v>
      </c>
      <c r="R180" s="141">
        <f t="shared" si="12"/>
        <v>0.05</v>
      </c>
      <c r="S180" s="141">
        <v>0</v>
      </c>
      <c r="T180" s="142">
        <f t="shared" si="13"/>
        <v>0</v>
      </c>
      <c r="AR180" s="143" t="s">
        <v>193</v>
      </c>
      <c r="AT180" s="143" t="s">
        <v>178</v>
      </c>
      <c r="AU180" s="143" t="s">
        <v>87</v>
      </c>
      <c r="AY180" s="17" t="s">
        <v>175</v>
      </c>
      <c r="BE180" s="144">
        <f t="shared" si="14"/>
        <v>0</v>
      </c>
      <c r="BF180" s="144">
        <f t="shared" si="15"/>
        <v>0</v>
      </c>
      <c r="BG180" s="144">
        <f t="shared" si="16"/>
        <v>0</v>
      </c>
      <c r="BH180" s="144">
        <f t="shared" si="17"/>
        <v>0</v>
      </c>
      <c r="BI180" s="144">
        <f t="shared" si="18"/>
        <v>0</v>
      </c>
      <c r="BJ180" s="17" t="s">
        <v>85</v>
      </c>
      <c r="BK180" s="144">
        <f t="shared" si="19"/>
        <v>0</v>
      </c>
      <c r="BL180" s="17" t="s">
        <v>193</v>
      </c>
      <c r="BM180" s="143" t="s">
        <v>2815</v>
      </c>
    </row>
    <row r="181" spans="2:65" s="1" customFormat="1" ht="16.5" customHeight="1">
      <c r="B181" s="32"/>
      <c r="C181" s="132" t="s">
        <v>570</v>
      </c>
      <c r="D181" s="132" t="s">
        <v>178</v>
      </c>
      <c r="E181" s="133" t="s">
        <v>2816</v>
      </c>
      <c r="F181" s="134" t="s">
        <v>2817</v>
      </c>
      <c r="G181" s="135" t="s">
        <v>219</v>
      </c>
      <c r="H181" s="136">
        <v>5</v>
      </c>
      <c r="I181" s="137"/>
      <c r="J181" s="138">
        <f t="shared" si="10"/>
        <v>0</v>
      </c>
      <c r="K181" s="134" t="s">
        <v>1</v>
      </c>
      <c r="L181" s="32"/>
      <c r="M181" s="139" t="s">
        <v>1</v>
      </c>
      <c r="N181" s="140" t="s">
        <v>42</v>
      </c>
      <c r="P181" s="141">
        <f t="shared" si="11"/>
        <v>0</v>
      </c>
      <c r="Q181" s="141">
        <v>0.03</v>
      </c>
      <c r="R181" s="141">
        <f t="shared" si="12"/>
        <v>0.15</v>
      </c>
      <c r="S181" s="141">
        <v>0</v>
      </c>
      <c r="T181" s="142">
        <f t="shared" si="13"/>
        <v>0</v>
      </c>
      <c r="AR181" s="143" t="s">
        <v>193</v>
      </c>
      <c r="AT181" s="143" t="s">
        <v>178</v>
      </c>
      <c r="AU181" s="143" t="s">
        <v>87</v>
      </c>
      <c r="AY181" s="17" t="s">
        <v>175</v>
      </c>
      <c r="BE181" s="144">
        <f t="shared" si="14"/>
        <v>0</v>
      </c>
      <c r="BF181" s="144">
        <f t="shared" si="15"/>
        <v>0</v>
      </c>
      <c r="BG181" s="144">
        <f t="shared" si="16"/>
        <v>0</v>
      </c>
      <c r="BH181" s="144">
        <f t="shared" si="17"/>
        <v>0</v>
      </c>
      <c r="BI181" s="144">
        <f t="shared" si="18"/>
        <v>0</v>
      </c>
      <c r="BJ181" s="17" t="s">
        <v>85</v>
      </c>
      <c r="BK181" s="144">
        <f t="shared" si="19"/>
        <v>0</v>
      </c>
      <c r="BL181" s="17" t="s">
        <v>193</v>
      </c>
      <c r="BM181" s="143" t="s">
        <v>2818</v>
      </c>
    </row>
    <row r="182" spans="2:65" s="1" customFormat="1" ht="21.75" customHeight="1">
      <c r="B182" s="32"/>
      <c r="C182" s="132" t="s">
        <v>581</v>
      </c>
      <c r="D182" s="132" t="s">
        <v>178</v>
      </c>
      <c r="E182" s="133" t="s">
        <v>2819</v>
      </c>
      <c r="F182" s="134" t="s">
        <v>2820</v>
      </c>
      <c r="G182" s="135" t="s">
        <v>181</v>
      </c>
      <c r="H182" s="136">
        <v>1</v>
      </c>
      <c r="I182" s="137"/>
      <c r="J182" s="138">
        <f t="shared" si="10"/>
        <v>0</v>
      </c>
      <c r="K182" s="134" t="s">
        <v>1</v>
      </c>
      <c r="L182" s="32"/>
      <c r="M182" s="139" t="s">
        <v>1</v>
      </c>
      <c r="N182" s="140" t="s">
        <v>42</v>
      </c>
      <c r="P182" s="141">
        <f t="shared" si="11"/>
        <v>0</v>
      </c>
      <c r="Q182" s="141">
        <v>8</v>
      </c>
      <c r="R182" s="141">
        <f t="shared" si="12"/>
        <v>8</v>
      </c>
      <c r="S182" s="141">
        <v>0</v>
      </c>
      <c r="T182" s="142">
        <f t="shared" si="13"/>
        <v>0</v>
      </c>
      <c r="AR182" s="143" t="s">
        <v>193</v>
      </c>
      <c r="AT182" s="143" t="s">
        <v>178</v>
      </c>
      <c r="AU182" s="143" t="s">
        <v>87</v>
      </c>
      <c r="AY182" s="17" t="s">
        <v>175</v>
      </c>
      <c r="BE182" s="144">
        <f t="shared" si="14"/>
        <v>0</v>
      </c>
      <c r="BF182" s="144">
        <f t="shared" si="15"/>
        <v>0</v>
      </c>
      <c r="BG182" s="144">
        <f t="shared" si="16"/>
        <v>0</v>
      </c>
      <c r="BH182" s="144">
        <f t="shared" si="17"/>
        <v>0</v>
      </c>
      <c r="BI182" s="144">
        <f t="shared" si="18"/>
        <v>0</v>
      </c>
      <c r="BJ182" s="17" t="s">
        <v>85</v>
      </c>
      <c r="BK182" s="144">
        <f t="shared" si="19"/>
        <v>0</v>
      </c>
      <c r="BL182" s="17" t="s">
        <v>193</v>
      </c>
      <c r="BM182" s="143" t="s">
        <v>2821</v>
      </c>
    </row>
    <row r="183" spans="2:65" s="1" customFormat="1" ht="16.5" customHeight="1">
      <c r="B183" s="32"/>
      <c r="C183" s="132" t="s">
        <v>604</v>
      </c>
      <c r="D183" s="132" t="s">
        <v>178</v>
      </c>
      <c r="E183" s="133" t="s">
        <v>2822</v>
      </c>
      <c r="F183" s="134" t="s">
        <v>2823</v>
      </c>
      <c r="G183" s="135" t="s">
        <v>219</v>
      </c>
      <c r="H183" s="136">
        <v>1</v>
      </c>
      <c r="I183" s="137"/>
      <c r="J183" s="138">
        <f t="shared" si="10"/>
        <v>0</v>
      </c>
      <c r="K183" s="134" t="s">
        <v>1</v>
      </c>
      <c r="L183" s="32"/>
      <c r="M183" s="139" t="s">
        <v>1</v>
      </c>
      <c r="N183" s="140" t="s">
        <v>42</v>
      </c>
      <c r="P183" s="141">
        <f t="shared" si="11"/>
        <v>0</v>
      </c>
      <c r="Q183" s="141">
        <v>0.1</v>
      </c>
      <c r="R183" s="141">
        <f t="shared" si="12"/>
        <v>0.1</v>
      </c>
      <c r="S183" s="141">
        <v>0</v>
      </c>
      <c r="T183" s="142">
        <f t="shared" si="13"/>
        <v>0</v>
      </c>
      <c r="AR183" s="143" t="s">
        <v>193</v>
      </c>
      <c r="AT183" s="143" t="s">
        <v>178</v>
      </c>
      <c r="AU183" s="143" t="s">
        <v>87</v>
      </c>
      <c r="AY183" s="17" t="s">
        <v>175</v>
      </c>
      <c r="BE183" s="144">
        <f t="shared" si="14"/>
        <v>0</v>
      </c>
      <c r="BF183" s="144">
        <f t="shared" si="15"/>
        <v>0</v>
      </c>
      <c r="BG183" s="144">
        <f t="shared" si="16"/>
        <v>0</v>
      </c>
      <c r="BH183" s="144">
        <f t="shared" si="17"/>
        <v>0</v>
      </c>
      <c r="BI183" s="144">
        <f t="shared" si="18"/>
        <v>0</v>
      </c>
      <c r="BJ183" s="17" t="s">
        <v>85</v>
      </c>
      <c r="BK183" s="144">
        <f t="shared" si="19"/>
        <v>0</v>
      </c>
      <c r="BL183" s="17" t="s">
        <v>193</v>
      </c>
      <c r="BM183" s="143" t="s">
        <v>2824</v>
      </c>
    </row>
    <row r="184" spans="2:65" s="1" customFormat="1" ht="16.5" customHeight="1">
      <c r="B184" s="32"/>
      <c r="C184" s="132" t="s">
        <v>618</v>
      </c>
      <c r="D184" s="132" t="s">
        <v>178</v>
      </c>
      <c r="E184" s="133" t="s">
        <v>2825</v>
      </c>
      <c r="F184" s="134" t="s">
        <v>2826</v>
      </c>
      <c r="G184" s="135" t="s">
        <v>219</v>
      </c>
      <c r="H184" s="136">
        <v>1</v>
      </c>
      <c r="I184" s="137"/>
      <c r="J184" s="138">
        <f t="shared" si="10"/>
        <v>0</v>
      </c>
      <c r="K184" s="134" t="s">
        <v>1</v>
      </c>
      <c r="L184" s="32"/>
      <c r="M184" s="139" t="s">
        <v>1</v>
      </c>
      <c r="N184" s="140" t="s">
        <v>42</v>
      </c>
      <c r="P184" s="141">
        <f t="shared" si="11"/>
        <v>0</v>
      </c>
      <c r="Q184" s="141">
        <v>1.0000000000000001E-5</v>
      </c>
      <c r="R184" s="141">
        <f t="shared" si="12"/>
        <v>1.0000000000000001E-5</v>
      </c>
      <c r="S184" s="141">
        <v>0</v>
      </c>
      <c r="T184" s="142">
        <f t="shared" si="13"/>
        <v>0</v>
      </c>
      <c r="AR184" s="143" t="s">
        <v>193</v>
      </c>
      <c r="AT184" s="143" t="s">
        <v>178</v>
      </c>
      <c r="AU184" s="143" t="s">
        <v>87</v>
      </c>
      <c r="AY184" s="17" t="s">
        <v>175</v>
      </c>
      <c r="BE184" s="144">
        <f t="shared" si="14"/>
        <v>0</v>
      </c>
      <c r="BF184" s="144">
        <f t="shared" si="15"/>
        <v>0</v>
      </c>
      <c r="BG184" s="144">
        <f t="shared" si="16"/>
        <v>0</v>
      </c>
      <c r="BH184" s="144">
        <f t="shared" si="17"/>
        <v>0</v>
      </c>
      <c r="BI184" s="144">
        <f t="shared" si="18"/>
        <v>0</v>
      </c>
      <c r="BJ184" s="17" t="s">
        <v>85</v>
      </c>
      <c r="BK184" s="144">
        <f t="shared" si="19"/>
        <v>0</v>
      </c>
      <c r="BL184" s="17" t="s">
        <v>193</v>
      </c>
      <c r="BM184" s="143" t="s">
        <v>2827</v>
      </c>
    </row>
    <row r="185" spans="2:65" s="1" customFormat="1" ht="16.5" customHeight="1">
      <c r="B185" s="32"/>
      <c r="C185" s="132" t="s">
        <v>622</v>
      </c>
      <c r="D185" s="132" t="s">
        <v>178</v>
      </c>
      <c r="E185" s="133" t="s">
        <v>2828</v>
      </c>
      <c r="F185" s="134" t="s">
        <v>2829</v>
      </c>
      <c r="G185" s="135" t="s">
        <v>219</v>
      </c>
      <c r="H185" s="136">
        <v>1</v>
      </c>
      <c r="I185" s="137"/>
      <c r="J185" s="138">
        <f t="shared" si="10"/>
        <v>0</v>
      </c>
      <c r="K185" s="134" t="s">
        <v>1</v>
      </c>
      <c r="L185" s="32"/>
      <c r="M185" s="139" t="s">
        <v>1</v>
      </c>
      <c r="N185" s="140" t="s">
        <v>42</v>
      </c>
      <c r="P185" s="141">
        <f t="shared" si="11"/>
        <v>0</v>
      </c>
      <c r="Q185" s="141">
        <v>1.0000000000000001E-5</v>
      </c>
      <c r="R185" s="141">
        <f t="shared" si="12"/>
        <v>1.0000000000000001E-5</v>
      </c>
      <c r="S185" s="141">
        <v>0</v>
      </c>
      <c r="T185" s="142">
        <f t="shared" si="13"/>
        <v>0</v>
      </c>
      <c r="AR185" s="143" t="s">
        <v>193</v>
      </c>
      <c r="AT185" s="143" t="s">
        <v>178</v>
      </c>
      <c r="AU185" s="143" t="s">
        <v>87</v>
      </c>
      <c r="AY185" s="17" t="s">
        <v>175</v>
      </c>
      <c r="BE185" s="144">
        <f t="shared" si="14"/>
        <v>0</v>
      </c>
      <c r="BF185" s="144">
        <f t="shared" si="15"/>
        <v>0</v>
      </c>
      <c r="BG185" s="144">
        <f t="shared" si="16"/>
        <v>0</v>
      </c>
      <c r="BH185" s="144">
        <f t="shared" si="17"/>
        <v>0</v>
      </c>
      <c r="BI185" s="144">
        <f t="shared" si="18"/>
        <v>0</v>
      </c>
      <c r="BJ185" s="17" t="s">
        <v>85</v>
      </c>
      <c r="BK185" s="144">
        <f t="shared" si="19"/>
        <v>0</v>
      </c>
      <c r="BL185" s="17" t="s">
        <v>193</v>
      </c>
      <c r="BM185" s="143" t="s">
        <v>2830</v>
      </c>
    </row>
    <row r="186" spans="2:65" s="11" customFormat="1" ht="25.9" customHeight="1">
      <c r="B186" s="120"/>
      <c r="D186" s="121" t="s">
        <v>76</v>
      </c>
      <c r="E186" s="122" t="s">
        <v>2831</v>
      </c>
      <c r="F186" s="122" t="s">
        <v>2832</v>
      </c>
      <c r="I186" s="123"/>
      <c r="J186" s="124">
        <f>BK186</f>
        <v>0</v>
      </c>
      <c r="L186" s="120"/>
      <c r="M186" s="125"/>
      <c r="P186" s="126">
        <f>P187+P200+P205+P217</f>
        <v>0</v>
      </c>
      <c r="R186" s="126">
        <f>R187+R200+R205+R217</f>
        <v>5.9697699999999999E-2</v>
      </c>
      <c r="T186" s="127">
        <f>T187+T200+T205+T217</f>
        <v>0</v>
      </c>
      <c r="AR186" s="121" t="s">
        <v>85</v>
      </c>
      <c r="AT186" s="128" t="s">
        <v>76</v>
      </c>
      <c r="AU186" s="128" t="s">
        <v>77</v>
      </c>
      <c r="AY186" s="121" t="s">
        <v>175</v>
      </c>
      <c r="BK186" s="129">
        <f>BK187+BK200+BK205+BK217</f>
        <v>0</v>
      </c>
    </row>
    <row r="187" spans="2:65" s="11" customFormat="1" ht="22.9" customHeight="1">
      <c r="B187" s="120"/>
      <c r="D187" s="121" t="s">
        <v>76</v>
      </c>
      <c r="E187" s="130" t="s">
        <v>2833</v>
      </c>
      <c r="F187" s="130" t="s">
        <v>247</v>
      </c>
      <c r="I187" s="123"/>
      <c r="J187" s="131">
        <f>BK187</f>
        <v>0</v>
      </c>
      <c r="L187" s="120"/>
      <c r="M187" s="125"/>
      <c r="P187" s="126">
        <f>SUM(P188:P199)</f>
        <v>0</v>
      </c>
      <c r="R187" s="126">
        <f>SUM(R188:R199)</f>
        <v>0</v>
      </c>
      <c r="T187" s="127">
        <f>SUM(T188:T199)</f>
        <v>0</v>
      </c>
      <c r="AR187" s="121" t="s">
        <v>85</v>
      </c>
      <c r="AT187" s="128" t="s">
        <v>76</v>
      </c>
      <c r="AU187" s="128" t="s">
        <v>85</v>
      </c>
      <c r="AY187" s="121" t="s">
        <v>175</v>
      </c>
      <c r="BK187" s="129">
        <f>SUM(BK188:BK199)</f>
        <v>0</v>
      </c>
    </row>
    <row r="188" spans="2:65" s="1" customFormat="1" ht="21.75" customHeight="1">
      <c r="B188" s="32"/>
      <c r="C188" s="132" t="s">
        <v>631</v>
      </c>
      <c r="D188" s="132" t="s">
        <v>178</v>
      </c>
      <c r="E188" s="133" t="s">
        <v>2728</v>
      </c>
      <c r="F188" s="134" t="s">
        <v>2729</v>
      </c>
      <c r="G188" s="135" t="s">
        <v>324</v>
      </c>
      <c r="H188" s="136">
        <v>89.64</v>
      </c>
      <c r="I188" s="137"/>
      <c r="J188" s="138">
        <f>ROUND(I188*H188,2)</f>
        <v>0</v>
      </c>
      <c r="K188" s="134" t="s">
        <v>250</v>
      </c>
      <c r="L188" s="32"/>
      <c r="M188" s="139" t="s">
        <v>1</v>
      </c>
      <c r="N188" s="140" t="s">
        <v>42</v>
      </c>
      <c r="P188" s="141">
        <f>O188*H188</f>
        <v>0</v>
      </c>
      <c r="Q188" s="141">
        <v>0</v>
      </c>
      <c r="R188" s="141">
        <f>Q188*H188</f>
        <v>0</v>
      </c>
      <c r="S188" s="141">
        <v>0</v>
      </c>
      <c r="T188" s="142">
        <f>S188*H188</f>
        <v>0</v>
      </c>
      <c r="AR188" s="143" t="s">
        <v>193</v>
      </c>
      <c r="AT188" s="143" t="s">
        <v>178</v>
      </c>
      <c r="AU188" s="143" t="s">
        <v>87</v>
      </c>
      <c r="AY188" s="17" t="s">
        <v>175</v>
      </c>
      <c r="BE188" s="144">
        <f>IF(N188="základní",J188,0)</f>
        <v>0</v>
      </c>
      <c r="BF188" s="144">
        <f>IF(N188="snížená",J188,0)</f>
        <v>0</v>
      </c>
      <c r="BG188" s="144">
        <f>IF(N188="zákl. přenesená",J188,0)</f>
        <v>0</v>
      </c>
      <c r="BH188" s="144">
        <f>IF(N188="sníž. přenesená",J188,0)</f>
        <v>0</v>
      </c>
      <c r="BI188" s="144">
        <f>IF(N188="nulová",J188,0)</f>
        <v>0</v>
      </c>
      <c r="BJ188" s="17" t="s">
        <v>85</v>
      </c>
      <c r="BK188" s="144">
        <f>ROUND(I188*H188,2)</f>
        <v>0</v>
      </c>
      <c r="BL188" s="17" t="s">
        <v>193</v>
      </c>
      <c r="BM188" s="143" t="s">
        <v>2834</v>
      </c>
    </row>
    <row r="189" spans="2:65" s="12" customFormat="1">
      <c r="B189" s="154"/>
      <c r="D189" s="145" t="s">
        <v>252</v>
      </c>
      <c r="E189" s="155" t="s">
        <v>1</v>
      </c>
      <c r="F189" s="156" t="s">
        <v>2835</v>
      </c>
      <c r="H189" s="157">
        <v>89.64</v>
      </c>
      <c r="I189" s="158"/>
      <c r="L189" s="154"/>
      <c r="M189" s="159"/>
      <c r="T189" s="160"/>
      <c r="AT189" s="155" t="s">
        <v>252</v>
      </c>
      <c r="AU189" s="155" t="s">
        <v>87</v>
      </c>
      <c r="AV189" s="12" t="s">
        <v>87</v>
      </c>
      <c r="AW189" s="12" t="s">
        <v>32</v>
      </c>
      <c r="AX189" s="12" t="s">
        <v>85</v>
      </c>
      <c r="AY189" s="155" t="s">
        <v>175</v>
      </c>
    </row>
    <row r="190" spans="2:65" s="1" customFormat="1" ht="16.5" customHeight="1">
      <c r="B190" s="32"/>
      <c r="C190" s="132" t="s">
        <v>635</v>
      </c>
      <c r="D190" s="132" t="s">
        <v>178</v>
      </c>
      <c r="E190" s="133" t="s">
        <v>2757</v>
      </c>
      <c r="F190" s="134" t="s">
        <v>2758</v>
      </c>
      <c r="G190" s="135" t="s">
        <v>324</v>
      </c>
      <c r="H190" s="136">
        <v>67.23</v>
      </c>
      <c r="I190" s="137"/>
      <c r="J190" s="138">
        <f>ROUND(I190*H190,2)</f>
        <v>0</v>
      </c>
      <c r="K190" s="134" t="s">
        <v>250</v>
      </c>
      <c r="L190" s="32"/>
      <c r="M190" s="139" t="s">
        <v>1</v>
      </c>
      <c r="N190" s="140" t="s">
        <v>42</v>
      </c>
      <c r="P190" s="141">
        <f>O190*H190</f>
        <v>0</v>
      </c>
      <c r="Q190" s="141">
        <v>0</v>
      </c>
      <c r="R190" s="141">
        <f>Q190*H190</f>
        <v>0</v>
      </c>
      <c r="S190" s="141">
        <v>0</v>
      </c>
      <c r="T190" s="142">
        <f>S190*H190</f>
        <v>0</v>
      </c>
      <c r="AR190" s="143" t="s">
        <v>193</v>
      </c>
      <c r="AT190" s="143" t="s">
        <v>178</v>
      </c>
      <c r="AU190" s="143" t="s">
        <v>87</v>
      </c>
      <c r="AY190" s="17" t="s">
        <v>175</v>
      </c>
      <c r="BE190" s="144">
        <f>IF(N190="základní",J190,0)</f>
        <v>0</v>
      </c>
      <c r="BF190" s="144">
        <f>IF(N190="snížená",J190,0)</f>
        <v>0</v>
      </c>
      <c r="BG190" s="144">
        <f>IF(N190="zákl. přenesená",J190,0)</f>
        <v>0</v>
      </c>
      <c r="BH190" s="144">
        <f>IF(N190="sníž. přenesená",J190,0)</f>
        <v>0</v>
      </c>
      <c r="BI190" s="144">
        <f>IF(N190="nulová",J190,0)</f>
        <v>0</v>
      </c>
      <c r="BJ190" s="17" t="s">
        <v>85</v>
      </c>
      <c r="BK190" s="144">
        <f>ROUND(I190*H190,2)</f>
        <v>0</v>
      </c>
      <c r="BL190" s="17" t="s">
        <v>193</v>
      </c>
      <c r="BM190" s="143" t="s">
        <v>2836</v>
      </c>
    </row>
    <row r="191" spans="2:65" s="1" customFormat="1" ht="21.75" customHeight="1">
      <c r="B191" s="32"/>
      <c r="C191" s="132" t="s">
        <v>641</v>
      </c>
      <c r="D191" s="132" t="s">
        <v>178</v>
      </c>
      <c r="E191" s="133" t="s">
        <v>456</v>
      </c>
      <c r="F191" s="134" t="s">
        <v>457</v>
      </c>
      <c r="G191" s="135" t="s">
        <v>324</v>
      </c>
      <c r="H191" s="136">
        <v>22.41</v>
      </c>
      <c r="I191" s="137"/>
      <c r="J191" s="138">
        <f>ROUND(I191*H191,2)</f>
        <v>0</v>
      </c>
      <c r="K191" s="134" t="s">
        <v>250</v>
      </c>
      <c r="L191" s="32"/>
      <c r="M191" s="139" t="s">
        <v>1</v>
      </c>
      <c r="N191" s="140" t="s">
        <v>42</v>
      </c>
      <c r="P191" s="141">
        <f>O191*H191</f>
        <v>0</v>
      </c>
      <c r="Q191" s="141">
        <v>0</v>
      </c>
      <c r="R191" s="141">
        <f>Q191*H191</f>
        <v>0</v>
      </c>
      <c r="S191" s="141">
        <v>0</v>
      </c>
      <c r="T191" s="142">
        <f>S191*H191</f>
        <v>0</v>
      </c>
      <c r="AR191" s="143" t="s">
        <v>193</v>
      </c>
      <c r="AT191" s="143" t="s">
        <v>178</v>
      </c>
      <c r="AU191" s="143" t="s">
        <v>87</v>
      </c>
      <c r="AY191" s="17" t="s">
        <v>175</v>
      </c>
      <c r="BE191" s="144">
        <f>IF(N191="základní",J191,0)</f>
        <v>0</v>
      </c>
      <c r="BF191" s="144">
        <f>IF(N191="snížená",J191,0)</f>
        <v>0</v>
      </c>
      <c r="BG191" s="144">
        <f>IF(N191="zákl. přenesená",J191,0)</f>
        <v>0</v>
      </c>
      <c r="BH191" s="144">
        <f>IF(N191="sníž. přenesená",J191,0)</f>
        <v>0</v>
      </c>
      <c r="BI191" s="144">
        <f>IF(N191="nulová",J191,0)</f>
        <v>0</v>
      </c>
      <c r="BJ191" s="17" t="s">
        <v>85</v>
      </c>
      <c r="BK191" s="144">
        <f>ROUND(I191*H191,2)</f>
        <v>0</v>
      </c>
      <c r="BL191" s="17" t="s">
        <v>193</v>
      </c>
      <c r="BM191" s="143" t="s">
        <v>2837</v>
      </c>
    </row>
    <row r="192" spans="2:65" s="1" customFormat="1" ht="24.2" customHeight="1">
      <c r="B192" s="32"/>
      <c r="C192" s="132" t="s">
        <v>645</v>
      </c>
      <c r="D192" s="132" t="s">
        <v>178</v>
      </c>
      <c r="E192" s="133" t="s">
        <v>460</v>
      </c>
      <c r="F192" s="134" t="s">
        <v>461</v>
      </c>
      <c r="G192" s="135" t="s">
        <v>324</v>
      </c>
      <c r="H192" s="136">
        <v>22.41</v>
      </c>
      <c r="I192" s="137"/>
      <c r="J192" s="138">
        <f>ROUND(I192*H192,2)</f>
        <v>0</v>
      </c>
      <c r="K192" s="134" t="s">
        <v>250</v>
      </c>
      <c r="L192" s="32"/>
      <c r="M192" s="139" t="s">
        <v>1</v>
      </c>
      <c r="N192" s="140" t="s">
        <v>42</v>
      </c>
      <c r="P192" s="141">
        <f>O192*H192</f>
        <v>0</v>
      </c>
      <c r="Q192" s="141">
        <v>0</v>
      </c>
      <c r="R192" s="141">
        <f>Q192*H192</f>
        <v>0</v>
      </c>
      <c r="S192" s="141">
        <v>0</v>
      </c>
      <c r="T192" s="142">
        <f>S192*H192</f>
        <v>0</v>
      </c>
      <c r="AR192" s="143" t="s">
        <v>193</v>
      </c>
      <c r="AT192" s="143" t="s">
        <v>178</v>
      </c>
      <c r="AU192" s="143" t="s">
        <v>87</v>
      </c>
      <c r="AY192" s="17" t="s">
        <v>175</v>
      </c>
      <c r="BE192" s="144">
        <f>IF(N192="základní",J192,0)</f>
        <v>0</v>
      </c>
      <c r="BF192" s="144">
        <f>IF(N192="snížená",J192,0)</f>
        <v>0</v>
      </c>
      <c r="BG192" s="144">
        <f>IF(N192="zákl. přenesená",J192,0)</f>
        <v>0</v>
      </c>
      <c r="BH192" s="144">
        <f>IF(N192="sníž. přenesená",J192,0)</f>
        <v>0</v>
      </c>
      <c r="BI192" s="144">
        <f>IF(N192="nulová",J192,0)</f>
        <v>0</v>
      </c>
      <c r="BJ192" s="17" t="s">
        <v>85</v>
      </c>
      <c r="BK192" s="144">
        <f>ROUND(I192*H192,2)</f>
        <v>0</v>
      </c>
      <c r="BL192" s="17" t="s">
        <v>193</v>
      </c>
      <c r="BM192" s="143" t="s">
        <v>2838</v>
      </c>
    </row>
    <row r="193" spans="2:65" s="1" customFormat="1" ht="19.5">
      <c r="B193" s="32"/>
      <c r="D193" s="145" t="s">
        <v>196</v>
      </c>
      <c r="F193" s="146" t="s">
        <v>463</v>
      </c>
      <c r="I193" s="147"/>
      <c r="L193" s="32"/>
      <c r="M193" s="148"/>
      <c r="T193" s="56"/>
      <c r="AT193" s="17" t="s">
        <v>196</v>
      </c>
      <c r="AU193" s="17" t="s">
        <v>87</v>
      </c>
    </row>
    <row r="194" spans="2:65" s="1" customFormat="1" ht="16.5" customHeight="1">
      <c r="B194" s="32"/>
      <c r="C194" s="132" t="s">
        <v>648</v>
      </c>
      <c r="D194" s="132" t="s">
        <v>178</v>
      </c>
      <c r="E194" s="133" t="s">
        <v>2839</v>
      </c>
      <c r="F194" s="134" t="s">
        <v>2840</v>
      </c>
      <c r="G194" s="135" t="s">
        <v>324</v>
      </c>
      <c r="H194" s="136">
        <v>67.23</v>
      </c>
      <c r="I194" s="137"/>
      <c r="J194" s="138">
        <f>ROUND(I194*H194,2)</f>
        <v>0</v>
      </c>
      <c r="K194" s="134" t="s">
        <v>250</v>
      </c>
      <c r="L194" s="32"/>
      <c r="M194" s="139" t="s">
        <v>1</v>
      </c>
      <c r="N194" s="140" t="s">
        <v>42</v>
      </c>
      <c r="P194" s="141">
        <f>O194*H194</f>
        <v>0</v>
      </c>
      <c r="Q194" s="141">
        <v>0</v>
      </c>
      <c r="R194" s="141">
        <f>Q194*H194</f>
        <v>0</v>
      </c>
      <c r="S194" s="141">
        <v>0</v>
      </c>
      <c r="T194" s="142">
        <f>S194*H194</f>
        <v>0</v>
      </c>
      <c r="AR194" s="143" t="s">
        <v>193</v>
      </c>
      <c r="AT194" s="143" t="s">
        <v>178</v>
      </c>
      <c r="AU194" s="143" t="s">
        <v>87</v>
      </c>
      <c r="AY194" s="17" t="s">
        <v>175</v>
      </c>
      <c r="BE194" s="144">
        <f>IF(N194="základní",J194,0)</f>
        <v>0</v>
      </c>
      <c r="BF194" s="144">
        <f>IF(N194="snížená",J194,0)</f>
        <v>0</v>
      </c>
      <c r="BG194" s="144">
        <f>IF(N194="zákl. přenesená",J194,0)</f>
        <v>0</v>
      </c>
      <c r="BH194" s="144">
        <f>IF(N194="sníž. přenesená",J194,0)</f>
        <v>0</v>
      </c>
      <c r="BI194" s="144">
        <f>IF(N194="nulová",J194,0)</f>
        <v>0</v>
      </c>
      <c r="BJ194" s="17" t="s">
        <v>85</v>
      </c>
      <c r="BK194" s="144">
        <f>ROUND(I194*H194,2)</f>
        <v>0</v>
      </c>
      <c r="BL194" s="17" t="s">
        <v>193</v>
      </c>
      <c r="BM194" s="143" t="s">
        <v>2841</v>
      </c>
    </row>
    <row r="195" spans="2:65" s="1" customFormat="1" ht="16.5" customHeight="1">
      <c r="B195" s="32"/>
      <c r="C195" s="132" t="s">
        <v>654</v>
      </c>
      <c r="D195" s="132" t="s">
        <v>178</v>
      </c>
      <c r="E195" s="133" t="s">
        <v>467</v>
      </c>
      <c r="F195" s="134" t="s">
        <v>468</v>
      </c>
      <c r="G195" s="135" t="s">
        <v>324</v>
      </c>
      <c r="H195" s="136">
        <v>22.41</v>
      </c>
      <c r="I195" s="137"/>
      <c r="J195" s="138">
        <f>ROUND(I195*H195,2)</f>
        <v>0</v>
      </c>
      <c r="K195" s="134" t="s">
        <v>250</v>
      </c>
      <c r="L195" s="32"/>
      <c r="M195" s="139" t="s">
        <v>1</v>
      </c>
      <c r="N195" s="140" t="s">
        <v>42</v>
      </c>
      <c r="P195" s="141">
        <f>O195*H195</f>
        <v>0</v>
      </c>
      <c r="Q195" s="141">
        <v>0</v>
      </c>
      <c r="R195" s="141">
        <f>Q195*H195</f>
        <v>0</v>
      </c>
      <c r="S195" s="141">
        <v>0</v>
      </c>
      <c r="T195" s="142">
        <f>S195*H195</f>
        <v>0</v>
      </c>
      <c r="AR195" s="143" t="s">
        <v>193</v>
      </c>
      <c r="AT195" s="143" t="s">
        <v>178</v>
      </c>
      <c r="AU195" s="143" t="s">
        <v>87</v>
      </c>
      <c r="AY195" s="17" t="s">
        <v>175</v>
      </c>
      <c r="BE195" s="144">
        <f>IF(N195="základní",J195,0)</f>
        <v>0</v>
      </c>
      <c r="BF195" s="144">
        <f>IF(N195="snížená",J195,0)</f>
        <v>0</v>
      </c>
      <c r="BG195" s="144">
        <f>IF(N195="zákl. přenesená",J195,0)</f>
        <v>0</v>
      </c>
      <c r="BH195" s="144">
        <f>IF(N195="sníž. přenesená",J195,0)</f>
        <v>0</v>
      </c>
      <c r="BI195" s="144">
        <f>IF(N195="nulová",J195,0)</f>
        <v>0</v>
      </c>
      <c r="BJ195" s="17" t="s">
        <v>85</v>
      </c>
      <c r="BK195" s="144">
        <f>ROUND(I195*H195,2)</f>
        <v>0</v>
      </c>
      <c r="BL195" s="17" t="s">
        <v>193</v>
      </c>
      <c r="BM195" s="143" t="s">
        <v>2842</v>
      </c>
    </row>
    <row r="196" spans="2:65" s="1" customFormat="1" ht="16.5" customHeight="1">
      <c r="B196" s="32"/>
      <c r="C196" s="132" t="s">
        <v>658</v>
      </c>
      <c r="D196" s="132" t="s">
        <v>178</v>
      </c>
      <c r="E196" s="133" t="s">
        <v>470</v>
      </c>
      <c r="F196" s="134" t="s">
        <v>384</v>
      </c>
      <c r="G196" s="135" t="s">
        <v>364</v>
      </c>
      <c r="H196" s="136">
        <v>40.338000000000001</v>
      </c>
      <c r="I196" s="137"/>
      <c r="J196" s="138">
        <f>ROUND(I196*H196,2)</f>
        <v>0</v>
      </c>
      <c r="K196" s="134" t="s">
        <v>250</v>
      </c>
      <c r="L196" s="32"/>
      <c r="M196" s="139" t="s">
        <v>1</v>
      </c>
      <c r="N196" s="140" t="s">
        <v>42</v>
      </c>
      <c r="P196" s="141">
        <f>O196*H196</f>
        <v>0</v>
      </c>
      <c r="Q196" s="141">
        <v>0</v>
      </c>
      <c r="R196" s="141">
        <f>Q196*H196</f>
        <v>0</v>
      </c>
      <c r="S196" s="141">
        <v>0</v>
      </c>
      <c r="T196" s="142">
        <f>S196*H196</f>
        <v>0</v>
      </c>
      <c r="AR196" s="143" t="s">
        <v>193</v>
      </c>
      <c r="AT196" s="143" t="s">
        <v>178</v>
      </c>
      <c r="AU196" s="143" t="s">
        <v>87</v>
      </c>
      <c r="AY196" s="17" t="s">
        <v>175</v>
      </c>
      <c r="BE196" s="144">
        <f>IF(N196="základní",J196,0)</f>
        <v>0</v>
      </c>
      <c r="BF196" s="144">
        <f>IF(N196="snížená",J196,0)</f>
        <v>0</v>
      </c>
      <c r="BG196" s="144">
        <f>IF(N196="zákl. přenesená",J196,0)</f>
        <v>0</v>
      </c>
      <c r="BH196" s="144">
        <f>IF(N196="sníž. přenesená",J196,0)</f>
        <v>0</v>
      </c>
      <c r="BI196" s="144">
        <f>IF(N196="nulová",J196,0)</f>
        <v>0</v>
      </c>
      <c r="BJ196" s="17" t="s">
        <v>85</v>
      </c>
      <c r="BK196" s="144">
        <f>ROUND(I196*H196,2)</f>
        <v>0</v>
      </c>
      <c r="BL196" s="17" t="s">
        <v>193</v>
      </c>
      <c r="BM196" s="143" t="s">
        <v>2843</v>
      </c>
    </row>
    <row r="197" spans="2:65" s="12" customFormat="1">
      <c r="B197" s="154"/>
      <c r="D197" s="145" t="s">
        <v>252</v>
      </c>
      <c r="E197" s="155" t="s">
        <v>1</v>
      </c>
      <c r="F197" s="156" t="s">
        <v>2844</v>
      </c>
      <c r="H197" s="157">
        <v>40.338000000000001</v>
      </c>
      <c r="I197" s="158"/>
      <c r="L197" s="154"/>
      <c r="M197" s="159"/>
      <c r="T197" s="160"/>
      <c r="AT197" s="155" t="s">
        <v>252</v>
      </c>
      <c r="AU197" s="155" t="s">
        <v>87</v>
      </c>
      <c r="AV197" s="12" t="s">
        <v>87</v>
      </c>
      <c r="AW197" s="12" t="s">
        <v>32</v>
      </c>
      <c r="AX197" s="12" t="s">
        <v>85</v>
      </c>
      <c r="AY197" s="155" t="s">
        <v>175</v>
      </c>
    </row>
    <row r="198" spans="2:65" s="1" customFormat="1" ht="16.5" customHeight="1">
      <c r="B198" s="32"/>
      <c r="C198" s="132" t="s">
        <v>662</v>
      </c>
      <c r="D198" s="132" t="s">
        <v>178</v>
      </c>
      <c r="E198" s="133" t="s">
        <v>473</v>
      </c>
      <c r="F198" s="134" t="s">
        <v>474</v>
      </c>
      <c r="G198" s="135" t="s">
        <v>324</v>
      </c>
      <c r="H198" s="136">
        <v>67.23</v>
      </c>
      <c r="I198" s="137"/>
      <c r="J198" s="138">
        <f>ROUND(I198*H198,2)</f>
        <v>0</v>
      </c>
      <c r="K198" s="134" t="s">
        <v>250</v>
      </c>
      <c r="L198" s="32"/>
      <c r="M198" s="139" t="s">
        <v>1</v>
      </c>
      <c r="N198" s="140" t="s">
        <v>42</v>
      </c>
      <c r="P198" s="141">
        <f>O198*H198</f>
        <v>0</v>
      </c>
      <c r="Q198" s="141">
        <v>0</v>
      </c>
      <c r="R198" s="141">
        <f>Q198*H198</f>
        <v>0</v>
      </c>
      <c r="S198" s="141">
        <v>0</v>
      </c>
      <c r="T198" s="142">
        <f>S198*H198</f>
        <v>0</v>
      </c>
      <c r="AR198" s="143" t="s">
        <v>193</v>
      </c>
      <c r="AT198" s="143" t="s">
        <v>178</v>
      </c>
      <c r="AU198" s="143" t="s">
        <v>87</v>
      </c>
      <c r="AY198" s="17" t="s">
        <v>175</v>
      </c>
      <c r="BE198" s="144">
        <f>IF(N198="základní",J198,0)</f>
        <v>0</v>
      </c>
      <c r="BF198" s="144">
        <f>IF(N198="snížená",J198,0)</f>
        <v>0</v>
      </c>
      <c r="BG198" s="144">
        <f>IF(N198="zákl. přenesená",J198,0)</f>
        <v>0</v>
      </c>
      <c r="BH198" s="144">
        <f>IF(N198="sníž. přenesená",J198,0)</f>
        <v>0</v>
      </c>
      <c r="BI198" s="144">
        <f>IF(N198="nulová",J198,0)</f>
        <v>0</v>
      </c>
      <c r="BJ198" s="17" t="s">
        <v>85</v>
      </c>
      <c r="BK198" s="144">
        <f>ROUND(I198*H198,2)</f>
        <v>0</v>
      </c>
      <c r="BL198" s="17" t="s">
        <v>193</v>
      </c>
      <c r="BM198" s="143" t="s">
        <v>2845</v>
      </c>
    </row>
    <row r="199" spans="2:65" s="12" customFormat="1">
      <c r="B199" s="154"/>
      <c r="D199" s="145" t="s">
        <v>252</v>
      </c>
      <c r="E199" s="155" t="s">
        <v>1</v>
      </c>
      <c r="F199" s="156" t="s">
        <v>2846</v>
      </c>
      <c r="H199" s="157">
        <v>67.23</v>
      </c>
      <c r="I199" s="158"/>
      <c r="L199" s="154"/>
      <c r="M199" s="159"/>
      <c r="T199" s="160"/>
      <c r="AT199" s="155" t="s">
        <v>252</v>
      </c>
      <c r="AU199" s="155" t="s">
        <v>87</v>
      </c>
      <c r="AV199" s="12" t="s">
        <v>87</v>
      </c>
      <c r="AW199" s="12" t="s">
        <v>32</v>
      </c>
      <c r="AX199" s="12" t="s">
        <v>85</v>
      </c>
      <c r="AY199" s="155" t="s">
        <v>175</v>
      </c>
    </row>
    <row r="200" spans="2:65" s="11" customFormat="1" ht="22.9" customHeight="1">
      <c r="B200" s="120"/>
      <c r="D200" s="121" t="s">
        <v>76</v>
      </c>
      <c r="E200" s="130" t="s">
        <v>2847</v>
      </c>
      <c r="F200" s="130" t="s">
        <v>781</v>
      </c>
      <c r="I200" s="123"/>
      <c r="J200" s="131">
        <f>BK200</f>
        <v>0</v>
      </c>
      <c r="L200" s="120"/>
      <c r="M200" s="125"/>
      <c r="P200" s="126">
        <f>SUM(P201:P204)</f>
        <v>0</v>
      </c>
      <c r="R200" s="126">
        <f>SUM(R201:R204)</f>
        <v>1.6600000000000002E-3</v>
      </c>
      <c r="T200" s="127">
        <f>SUM(T201:T204)</f>
        <v>0</v>
      </c>
      <c r="AR200" s="121" t="s">
        <v>85</v>
      </c>
      <c r="AT200" s="128" t="s">
        <v>76</v>
      </c>
      <c r="AU200" s="128" t="s">
        <v>85</v>
      </c>
      <c r="AY200" s="121" t="s">
        <v>175</v>
      </c>
      <c r="BK200" s="129">
        <f>SUM(BK201:BK204)</f>
        <v>0</v>
      </c>
    </row>
    <row r="201" spans="2:65" s="1" customFormat="1" ht="16.5" customHeight="1">
      <c r="B201" s="32"/>
      <c r="C201" s="132" t="s">
        <v>666</v>
      </c>
      <c r="D201" s="132" t="s">
        <v>178</v>
      </c>
      <c r="E201" s="133" t="s">
        <v>2770</v>
      </c>
      <c r="F201" s="134" t="s">
        <v>2771</v>
      </c>
      <c r="G201" s="135" t="s">
        <v>324</v>
      </c>
      <c r="H201" s="136">
        <v>22.41</v>
      </c>
      <c r="I201" s="137"/>
      <c r="J201" s="138">
        <f>ROUND(I201*H201,2)</f>
        <v>0</v>
      </c>
      <c r="K201" s="134" t="s">
        <v>1</v>
      </c>
      <c r="L201" s="32"/>
      <c r="M201" s="139" t="s">
        <v>1</v>
      </c>
      <c r="N201" s="140" t="s">
        <v>42</v>
      </c>
      <c r="P201" s="141">
        <f>O201*H201</f>
        <v>0</v>
      </c>
      <c r="Q201" s="141">
        <v>0</v>
      </c>
      <c r="R201" s="141">
        <f>Q201*H201</f>
        <v>0</v>
      </c>
      <c r="S201" s="141">
        <v>0</v>
      </c>
      <c r="T201" s="142">
        <f>S201*H201</f>
        <v>0</v>
      </c>
      <c r="AR201" s="143" t="s">
        <v>193</v>
      </c>
      <c r="AT201" s="143" t="s">
        <v>178</v>
      </c>
      <c r="AU201" s="143" t="s">
        <v>87</v>
      </c>
      <c r="AY201" s="17" t="s">
        <v>175</v>
      </c>
      <c r="BE201" s="144">
        <f>IF(N201="základní",J201,0)</f>
        <v>0</v>
      </c>
      <c r="BF201" s="144">
        <f>IF(N201="snížená",J201,0)</f>
        <v>0</v>
      </c>
      <c r="BG201" s="144">
        <f>IF(N201="zákl. přenesená",J201,0)</f>
        <v>0</v>
      </c>
      <c r="BH201" s="144">
        <f>IF(N201="sníž. přenesená",J201,0)</f>
        <v>0</v>
      </c>
      <c r="BI201" s="144">
        <f>IF(N201="nulová",J201,0)</f>
        <v>0</v>
      </c>
      <c r="BJ201" s="17" t="s">
        <v>85</v>
      </c>
      <c r="BK201" s="144">
        <f>ROUND(I201*H201,2)</f>
        <v>0</v>
      </c>
      <c r="BL201" s="17" t="s">
        <v>193</v>
      </c>
      <c r="BM201" s="143" t="s">
        <v>2848</v>
      </c>
    </row>
    <row r="202" spans="2:65" s="12" customFormat="1">
      <c r="B202" s="154"/>
      <c r="D202" s="145" t="s">
        <v>252</v>
      </c>
      <c r="E202" s="155" t="s">
        <v>1</v>
      </c>
      <c r="F202" s="156" t="s">
        <v>2849</v>
      </c>
      <c r="H202" s="157">
        <v>22.41</v>
      </c>
      <c r="I202" s="158"/>
      <c r="L202" s="154"/>
      <c r="M202" s="159"/>
      <c r="T202" s="160"/>
      <c r="AT202" s="155" t="s">
        <v>252</v>
      </c>
      <c r="AU202" s="155" t="s">
        <v>87</v>
      </c>
      <c r="AV202" s="12" t="s">
        <v>87</v>
      </c>
      <c r="AW202" s="12" t="s">
        <v>32</v>
      </c>
      <c r="AX202" s="12" t="s">
        <v>85</v>
      </c>
      <c r="AY202" s="155" t="s">
        <v>175</v>
      </c>
    </row>
    <row r="203" spans="2:65" s="1" customFormat="1" ht="16.5" customHeight="1">
      <c r="B203" s="32"/>
      <c r="C203" s="184" t="s">
        <v>670</v>
      </c>
      <c r="D203" s="184" t="s">
        <v>1046</v>
      </c>
      <c r="E203" s="185" t="s">
        <v>2775</v>
      </c>
      <c r="F203" s="186" t="s">
        <v>2776</v>
      </c>
      <c r="G203" s="187" t="s">
        <v>318</v>
      </c>
      <c r="H203" s="188">
        <v>83</v>
      </c>
      <c r="I203" s="189"/>
      <c r="J203" s="190">
        <f>ROUND(I203*H203,2)</f>
        <v>0</v>
      </c>
      <c r="K203" s="186" t="s">
        <v>250</v>
      </c>
      <c r="L203" s="191"/>
      <c r="M203" s="192" t="s">
        <v>1</v>
      </c>
      <c r="N203" s="193" t="s">
        <v>42</v>
      </c>
      <c r="P203" s="141">
        <f>O203*H203</f>
        <v>0</v>
      </c>
      <c r="Q203" s="141">
        <v>2.0000000000000002E-5</v>
      </c>
      <c r="R203" s="141">
        <f>Q203*H203</f>
        <v>1.6600000000000002E-3</v>
      </c>
      <c r="S203" s="141">
        <v>0</v>
      </c>
      <c r="T203" s="142">
        <f>S203*H203</f>
        <v>0</v>
      </c>
      <c r="AR203" s="143" t="s">
        <v>212</v>
      </c>
      <c r="AT203" s="143" t="s">
        <v>1046</v>
      </c>
      <c r="AU203" s="143" t="s">
        <v>87</v>
      </c>
      <c r="AY203" s="17" t="s">
        <v>175</v>
      </c>
      <c r="BE203" s="144">
        <f>IF(N203="základní",J203,0)</f>
        <v>0</v>
      </c>
      <c r="BF203" s="144">
        <f>IF(N203="snížená",J203,0)</f>
        <v>0</v>
      </c>
      <c r="BG203" s="144">
        <f>IF(N203="zákl. přenesená",J203,0)</f>
        <v>0</v>
      </c>
      <c r="BH203" s="144">
        <f>IF(N203="sníž. přenesená",J203,0)</f>
        <v>0</v>
      </c>
      <c r="BI203" s="144">
        <f>IF(N203="nulová",J203,0)</f>
        <v>0</v>
      </c>
      <c r="BJ203" s="17" t="s">
        <v>85</v>
      </c>
      <c r="BK203" s="144">
        <f>ROUND(I203*H203,2)</f>
        <v>0</v>
      </c>
      <c r="BL203" s="17" t="s">
        <v>193</v>
      </c>
      <c r="BM203" s="143" t="s">
        <v>2850</v>
      </c>
    </row>
    <row r="204" spans="2:65" s="12" customFormat="1">
      <c r="B204" s="154"/>
      <c r="D204" s="145" t="s">
        <v>252</v>
      </c>
      <c r="E204" s="155" t="s">
        <v>1</v>
      </c>
      <c r="F204" s="156" t="s">
        <v>2851</v>
      </c>
      <c r="H204" s="157">
        <v>83</v>
      </c>
      <c r="I204" s="158"/>
      <c r="L204" s="154"/>
      <c r="M204" s="159"/>
      <c r="T204" s="160"/>
      <c r="AT204" s="155" t="s">
        <v>252</v>
      </c>
      <c r="AU204" s="155" t="s">
        <v>87</v>
      </c>
      <c r="AV204" s="12" t="s">
        <v>87</v>
      </c>
      <c r="AW204" s="12" t="s">
        <v>32</v>
      </c>
      <c r="AX204" s="12" t="s">
        <v>85</v>
      </c>
      <c r="AY204" s="155" t="s">
        <v>175</v>
      </c>
    </row>
    <row r="205" spans="2:65" s="11" customFormat="1" ht="22.9" customHeight="1">
      <c r="B205" s="120"/>
      <c r="D205" s="121" t="s">
        <v>76</v>
      </c>
      <c r="E205" s="130" t="s">
        <v>2852</v>
      </c>
      <c r="F205" s="130" t="s">
        <v>2779</v>
      </c>
      <c r="I205" s="123"/>
      <c r="J205" s="131">
        <f>BK205</f>
        <v>0</v>
      </c>
      <c r="L205" s="120"/>
      <c r="M205" s="125"/>
      <c r="P205" s="126">
        <f>SUM(P206:P216)</f>
        <v>0</v>
      </c>
      <c r="R205" s="126">
        <f>SUM(R206:R216)</f>
        <v>5.8037699999999998E-2</v>
      </c>
      <c r="T205" s="127">
        <f>SUM(T206:T216)</f>
        <v>0</v>
      </c>
      <c r="AR205" s="121" t="s">
        <v>85</v>
      </c>
      <c r="AT205" s="128" t="s">
        <v>76</v>
      </c>
      <c r="AU205" s="128" t="s">
        <v>85</v>
      </c>
      <c r="AY205" s="121" t="s">
        <v>175</v>
      </c>
      <c r="BK205" s="129">
        <f>SUM(BK206:BK216)</f>
        <v>0</v>
      </c>
    </row>
    <row r="206" spans="2:65" s="1" customFormat="1" ht="16.5" customHeight="1">
      <c r="B206" s="32"/>
      <c r="C206" s="132" t="s">
        <v>674</v>
      </c>
      <c r="D206" s="132" t="s">
        <v>178</v>
      </c>
      <c r="E206" s="133" t="s">
        <v>2853</v>
      </c>
      <c r="F206" s="134" t="s">
        <v>2854</v>
      </c>
      <c r="G206" s="135" t="s">
        <v>318</v>
      </c>
      <c r="H206" s="136">
        <v>40</v>
      </c>
      <c r="I206" s="137"/>
      <c r="J206" s="138">
        <f>ROUND(I206*H206,2)</f>
        <v>0</v>
      </c>
      <c r="K206" s="134" t="s">
        <v>250</v>
      </c>
      <c r="L206" s="32"/>
      <c r="M206" s="139" t="s">
        <v>1</v>
      </c>
      <c r="N206" s="140" t="s">
        <v>42</v>
      </c>
      <c r="P206" s="141">
        <f>O206*H206</f>
        <v>0</v>
      </c>
      <c r="Q206" s="141">
        <v>0</v>
      </c>
      <c r="R206" s="141">
        <f>Q206*H206</f>
        <v>0</v>
      </c>
      <c r="S206" s="141">
        <v>0</v>
      </c>
      <c r="T206" s="142">
        <f>S206*H206</f>
        <v>0</v>
      </c>
      <c r="AR206" s="143" t="s">
        <v>193</v>
      </c>
      <c r="AT206" s="143" t="s">
        <v>178</v>
      </c>
      <c r="AU206" s="143" t="s">
        <v>87</v>
      </c>
      <c r="AY206" s="17" t="s">
        <v>175</v>
      </c>
      <c r="BE206" s="144">
        <f>IF(N206="základní",J206,0)</f>
        <v>0</v>
      </c>
      <c r="BF206" s="144">
        <f>IF(N206="snížená",J206,0)</f>
        <v>0</v>
      </c>
      <c r="BG206" s="144">
        <f>IF(N206="zákl. přenesená",J206,0)</f>
        <v>0</v>
      </c>
      <c r="BH206" s="144">
        <f>IF(N206="sníž. přenesená",J206,0)</f>
        <v>0</v>
      </c>
      <c r="BI206" s="144">
        <f>IF(N206="nulová",J206,0)</f>
        <v>0</v>
      </c>
      <c r="BJ206" s="17" t="s">
        <v>85</v>
      </c>
      <c r="BK206" s="144">
        <f>ROUND(I206*H206,2)</f>
        <v>0</v>
      </c>
      <c r="BL206" s="17" t="s">
        <v>193</v>
      </c>
      <c r="BM206" s="143" t="s">
        <v>2855</v>
      </c>
    </row>
    <row r="207" spans="2:65" s="1" customFormat="1" ht="16.5" customHeight="1">
      <c r="B207" s="32"/>
      <c r="C207" s="184" t="s">
        <v>678</v>
      </c>
      <c r="D207" s="184" t="s">
        <v>1046</v>
      </c>
      <c r="E207" s="185" t="s">
        <v>2856</v>
      </c>
      <c r="F207" s="186" t="s">
        <v>2857</v>
      </c>
      <c r="G207" s="187" t="s">
        <v>318</v>
      </c>
      <c r="H207" s="188">
        <v>40.6</v>
      </c>
      <c r="I207" s="189"/>
      <c r="J207" s="190">
        <f>ROUND(I207*H207,2)</f>
        <v>0</v>
      </c>
      <c r="K207" s="186" t="s">
        <v>250</v>
      </c>
      <c r="L207" s="191"/>
      <c r="M207" s="192" t="s">
        <v>1</v>
      </c>
      <c r="N207" s="193" t="s">
        <v>42</v>
      </c>
      <c r="P207" s="141">
        <f>O207*H207</f>
        <v>0</v>
      </c>
      <c r="Q207" s="141">
        <v>2.7E-4</v>
      </c>
      <c r="R207" s="141">
        <f>Q207*H207</f>
        <v>1.0962000000000001E-2</v>
      </c>
      <c r="S207" s="141">
        <v>0</v>
      </c>
      <c r="T207" s="142">
        <f>S207*H207</f>
        <v>0</v>
      </c>
      <c r="AR207" s="143" t="s">
        <v>212</v>
      </c>
      <c r="AT207" s="143" t="s">
        <v>1046</v>
      </c>
      <c r="AU207" s="143" t="s">
        <v>87</v>
      </c>
      <c r="AY207" s="17" t="s">
        <v>175</v>
      </c>
      <c r="BE207" s="144">
        <f>IF(N207="základní",J207,0)</f>
        <v>0</v>
      </c>
      <c r="BF207" s="144">
        <f>IF(N207="snížená",J207,0)</f>
        <v>0</v>
      </c>
      <c r="BG207" s="144">
        <f>IF(N207="zákl. přenesená",J207,0)</f>
        <v>0</v>
      </c>
      <c r="BH207" s="144">
        <f>IF(N207="sníž. přenesená",J207,0)</f>
        <v>0</v>
      </c>
      <c r="BI207" s="144">
        <f>IF(N207="nulová",J207,0)</f>
        <v>0</v>
      </c>
      <c r="BJ207" s="17" t="s">
        <v>85</v>
      </c>
      <c r="BK207" s="144">
        <f>ROUND(I207*H207,2)</f>
        <v>0</v>
      </c>
      <c r="BL207" s="17" t="s">
        <v>193</v>
      </c>
      <c r="BM207" s="143" t="s">
        <v>2858</v>
      </c>
    </row>
    <row r="208" spans="2:65" s="12" customFormat="1">
      <c r="B208" s="154"/>
      <c r="D208" s="145" t="s">
        <v>252</v>
      </c>
      <c r="F208" s="156" t="s">
        <v>2859</v>
      </c>
      <c r="H208" s="157">
        <v>40.6</v>
      </c>
      <c r="I208" s="158"/>
      <c r="L208" s="154"/>
      <c r="M208" s="159"/>
      <c r="T208" s="160"/>
      <c r="AT208" s="155" t="s">
        <v>252</v>
      </c>
      <c r="AU208" s="155" t="s">
        <v>87</v>
      </c>
      <c r="AV208" s="12" t="s">
        <v>87</v>
      </c>
      <c r="AW208" s="12" t="s">
        <v>4</v>
      </c>
      <c r="AX208" s="12" t="s">
        <v>85</v>
      </c>
      <c r="AY208" s="155" t="s">
        <v>175</v>
      </c>
    </row>
    <row r="209" spans="2:65" s="1" customFormat="1" ht="16.5" customHeight="1">
      <c r="B209" s="32"/>
      <c r="C209" s="132" t="s">
        <v>682</v>
      </c>
      <c r="D209" s="132" t="s">
        <v>178</v>
      </c>
      <c r="E209" s="133" t="s">
        <v>2860</v>
      </c>
      <c r="F209" s="134" t="s">
        <v>2861</v>
      </c>
      <c r="G209" s="135" t="s">
        <v>318</v>
      </c>
      <c r="H209" s="136">
        <v>65</v>
      </c>
      <c r="I209" s="137"/>
      <c r="J209" s="138">
        <f>ROUND(I209*H209,2)</f>
        <v>0</v>
      </c>
      <c r="K209" s="134" t="s">
        <v>250</v>
      </c>
      <c r="L209" s="32"/>
      <c r="M209" s="139" t="s">
        <v>1</v>
      </c>
      <c r="N209" s="140" t="s">
        <v>42</v>
      </c>
      <c r="P209" s="141">
        <f>O209*H209</f>
        <v>0</v>
      </c>
      <c r="Q209" s="141">
        <v>0</v>
      </c>
      <c r="R209" s="141">
        <f>Q209*H209</f>
        <v>0</v>
      </c>
      <c r="S209" s="141">
        <v>0</v>
      </c>
      <c r="T209" s="142">
        <f>S209*H209</f>
        <v>0</v>
      </c>
      <c r="AR209" s="143" t="s">
        <v>193</v>
      </c>
      <c r="AT209" s="143" t="s">
        <v>178</v>
      </c>
      <c r="AU209" s="143" t="s">
        <v>87</v>
      </c>
      <c r="AY209" s="17" t="s">
        <v>175</v>
      </c>
      <c r="BE209" s="144">
        <f>IF(N209="základní",J209,0)</f>
        <v>0</v>
      </c>
      <c r="BF209" s="144">
        <f>IF(N209="snížená",J209,0)</f>
        <v>0</v>
      </c>
      <c r="BG209" s="144">
        <f>IF(N209="zákl. přenesená",J209,0)</f>
        <v>0</v>
      </c>
      <c r="BH209" s="144">
        <f>IF(N209="sníž. přenesená",J209,0)</f>
        <v>0</v>
      </c>
      <c r="BI209" s="144">
        <f>IF(N209="nulová",J209,0)</f>
        <v>0</v>
      </c>
      <c r="BJ209" s="17" t="s">
        <v>85</v>
      </c>
      <c r="BK209" s="144">
        <f>ROUND(I209*H209,2)</f>
        <v>0</v>
      </c>
      <c r="BL209" s="17" t="s">
        <v>193</v>
      </c>
      <c r="BM209" s="143" t="s">
        <v>2862</v>
      </c>
    </row>
    <row r="210" spans="2:65" s="1" customFormat="1" ht="16.5" customHeight="1">
      <c r="B210" s="32"/>
      <c r="C210" s="184" t="s">
        <v>686</v>
      </c>
      <c r="D210" s="184" t="s">
        <v>1046</v>
      </c>
      <c r="E210" s="185" t="s">
        <v>2863</v>
      </c>
      <c r="F210" s="186" t="s">
        <v>2864</v>
      </c>
      <c r="G210" s="187" t="s">
        <v>318</v>
      </c>
      <c r="H210" s="188">
        <v>65.974999999999994</v>
      </c>
      <c r="I210" s="189"/>
      <c r="J210" s="190">
        <f>ROUND(I210*H210,2)</f>
        <v>0</v>
      </c>
      <c r="K210" s="186" t="s">
        <v>250</v>
      </c>
      <c r="L210" s="191"/>
      <c r="M210" s="192" t="s">
        <v>1</v>
      </c>
      <c r="N210" s="193" t="s">
        <v>42</v>
      </c>
      <c r="P210" s="141">
        <f>O210*H210</f>
        <v>0</v>
      </c>
      <c r="Q210" s="141">
        <v>4.2000000000000002E-4</v>
      </c>
      <c r="R210" s="141">
        <f>Q210*H210</f>
        <v>2.7709499999999998E-2</v>
      </c>
      <c r="S210" s="141">
        <v>0</v>
      </c>
      <c r="T210" s="142">
        <f>S210*H210</f>
        <v>0</v>
      </c>
      <c r="AR210" s="143" t="s">
        <v>212</v>
      </c>
      <c r="AT210" s="143" t="s">
        <v>1046</v>
      </c>
      <c r="AU210" s="143" t="s">
        <v>87</v>
      </c>
      <c r="AY210" s="17" t="s">
        <v>175</v>
      </c>
      <c r="BE210" s="144">
        <f>IF(N210="základní",J210,0)</f>
        <v>0</v>
      </c>
      <c r="BF210" s="144">
        <f>IF(N210="snížená",J210,0)</f>
        <v>0</v>
      </c>
      <c r="BG210" s="144">
        <f>IF(N210="zákl. přenesená",J210,0)</f>
        <v>0</v>
      </c>
      <c r="BH210" s="144">
        <f>IF(N210="sníž. přenesená",J210,0)</f>
        <v>0</v>
      </c>
      <c r="BI210" s="144">
        <f>IF(N210="nulová",J210,0)</f>
        <v>0</v>
      </c>
      <c r="BJ210" s="17" t="s">
        <v>85</v>
      </c>
      <c r="BK210" s="144">
        <f>ROUND(I210*H210,2)</f>
        <v>0</v>
      </c>
      <c r="BL210" s="17" t="s">
        <v>193</v>
      </c>
      <c r="BM210" s="143" t="s">
        <v>2865</v>
      </c>
    </row>
    <row r="211" spans="2:65" s="12" customFormat="1">
      <c r="B211" s="154"/>
      <c r="D211" s="145" t="s">
        <v>252</v>
      </c>
      <c r="F211" s="156" t="s">
        <v>2866</v>
      </c>
      <c r="H211" s="157">
        <v>65.974999999999994</v>
      </c>
      <c r="I211" s="158"/>
      <c r="L211" s="154"/>
      <c r="M211" s="159"/>
      <c r="T211" s="160"/>
      <c r="AT211" s="155" t="s">
        <v>252</v>
      </c>
      <c r="AU211" s="155" t="s">
        <v>87</v>
      </c>
      <c r="AV211" s="12" t="s">
        <v>87</v>
      </c>
      <c r="AW211" s="12" t="s">
        <v>4</v>
      </c>
      <c r="AX211" s="12" t="s">
        <v>85</v>
      </c>
      <c r="AY211" s="155" t="s">
        <v>175</v>
      </c>
    </row>
    <row r="212" spans="2:65" s="1" customFormat="1" ht="16.5" customHeight="1">
      <c r="B212" s="32"/>
      <c r="C212" s="132" t="s">
        <v>690</v>
      </c>
      <c r="D212" s="132" t="s">
        <v>178</v>
      </c>
      <c r="E212" s="133" t="s">
        <v>2867</v>
      </c>
      <c r="F212" s="134" t="s">
        <v>2868</v>
      </c>
      <c r="G212" s="135" t="s">
        <v>318</v>
      </c>
      <c r="H212" s="136">
        <v>18</v>
      </c>
      <c r="I212" s="137"/>
      <c r="J212" s="138">
        <f>ROUND(I212*H212,2)</f>
        <v>0</v>
      </c>
      <c r="K212" s="134" t="s">
        <v>250</v>
      </c>
      <c r="L212" s="32"/>
      <c r="M212" s="139" t="s">
        <v>1</v>
      </c>
      <c r="N212" s="140" t="s">
        <v>42</v>
      </c>
      <c r="P212" s="141">
        <f>O212*H212</f>
        <v>0</v>
      </c>
      <c r="Q212" s="141">
        <v>0</v>
      </c>
      <c r="R212" s="141">
        <f>Q212*H212</f>
        <v>0</v>
      </c>
      <c r="S212" s="141">
        <v>0</v>
      </c>
      <c r="T212" s="142">
        <f>S212*H212</f>
        <v>0</v>
      </c>
      <c r="AR212" s="143" t="s">
        <v>193</v>
      </c>
      <c r="AT212" s="143" t="s">
        <v>178</v>
      </c>
      <c r="AU212" s="143" t="s">
        <v>87</v>
      </c>
      <c r="AY212" s="17" t="s">
        <v>175</v>
      </c>
      <c r="BE212" s="144">
        <f>IF(N212="základní",J212,0)</f>
        <v>0</v>
      </c>
      <c r="BF212" s="144">
        <f>IF(N212="snížená",J212,0)</f>
        <v>0</v>
      </c>
      <c r="BG212" s="144">
        <f>IF(N212="zákl. přenesená",J212,0)</f>
        <v>0</v>
      </c>
      <c r="BH212" s="144">
        <f>IF(N212="sníž. přenesená",J212,0)</f>
        <v>0</v>
      </c>
      <c r="BI212" s="144">
        <f>IF(N212="nulová",J212,0)</f>
        <v>0</v>
      </c>
      <c r="BJ212" s="17" t="s">
        <v>85</v>
      </c>
      <c r="BK212" s="144">
        <f>ROUND(I212*H212,2)</f>
        <v>0</v>
      </c>
      <c r="BL212" s="17" t="s">
        <v>193</v>
      </c>
      <c r="BM212" s="143" t="s">
        <v>2869</v>
      </c>
    </row>
    <row r="213" spans="2:65" s="1" customFormat="1" ht="16.5" customHeight="1">
      <c r="B213" s="32"/>
      <c r="C213" s="184" t="s">
        <v>698</v>
      </c>
      <c r="D213" s="184" t="s">
        <v>1046</v>
      </c>
      <c r="E213" s="185" t="s">
        <v>2870</v>
      </c>
      <c r="F213" s="186" t="s">
        <v>2871</v>
      </c>
      <c r="G213" s="187" t="s">
        <v>318</v>
      </c>
      <c r="H213" s="188">
        <v>18.27</v>
      </c>
      <c r="I213" s="189"/>
      <c r="J213" s="190">
        <f>ROUND(I213*H213,2)</f>
        <v>0</v>
      </c>
      <c r="K213" s="186" t="s">
        <v>250</v>
      </c>
      <c r="L213" s="191"/>
      <c r="M213" s="192" t="s">
        <v>1</v>
      </c>
      <c r="N213" s="193" t="s">
        <v>42</v>
      </c>
      <c r="P213" s="141">
        <f>O213*H213</f>
        <v>0</v>
      </c>
      <c r="Q213" s="141">
        <v>1.06E-3</v>
      </c>
      <c r="R213" s="141">
        <f>Q213*H213</f>
        <v>1.93662E-2</v>
      </c>
      <c r="S213" s="141">
        <v>0</v>
      </c>
      <c r="T213" s="142">
        <f>S213*H213</f>
        <v>0</v>
      </c>
      <c r="AR213" s="143" t="s">
        <v>212</v>
      </c>
      <c r="AT213" s="143" t="s">
        <v>1046</v>
      </c>
      <c r="AU213" s="143" t="s">
        <v>87</v>
      </c>
      <c r="AY213" s="17" t="s">
        <v>175</v>
      </c>
      <c r="BE213" s="144">
        <f>IF(N213="základní",J213,0)</f>
        <v>0</v>
      </c>
      <c r="BF213" s="144">
        <f>IF(N213="snížená",J213,0)</f>
        <v>0</v>
      </c>
      <c r="BG213" s="144">
        <f>IF(N213="zákl. přenesená",J213,0)</f>
        <v>0</v>
      </c>
      <c r="BH213" s="144">
        <f>IF(N213="sníž. přenesená",J213,0)</f>
        <v>0</v>
      </c>
      <c r="BI213" s="144">
        <f>IF(N213="nulová",J213,0)</f>
        <v>0</v>
      </c>
      <c r="BJ213" s="17" t="s">
        <v>85</v>
      </c>
      <c r="BK213" s="144">
        <f>ROUND(I213*H213,2)</f>
        <v>0</v>
      </c>
      <c r="BL213" s="17" t="s">
        <v>193</v>
      </c>
      <c r="BM213" s="143" t="s">
        <v>2872</v>
      </c>
    </row>
    <row r="214" spans="2:65" s="12" customFormat="1">
      <c r="B214" s="154"/>
      <c r="D214" s="145" t="s">
        <v>252</v>
      </c>
      <c r="F214" s="156" t="s">
        <v>2873</v>
      </c>
      <c r="H214" s="157">
        <v>18.27</v>
      </c>
      <c r="I214" s="158"/>
      <c r="L214" s="154"/>
      <c r="M214" s="159"/>
      <c r="T214" s="160"/>
      <c r="AT214" s="155" t="s">
        <v>252</v>
      </c>
      <c r="AU214" s="155" t="s">
        <v>87</v>
      </c>
      <c r="AV214" s="12" t="s">
        <v>87</v>
      </c>
      <c r="AW214" s="12" t="s">
        <v>4</v>
      </c>
      <c r="AX214" s="12" t="s">
        <v>85</v>
      </c>
      <c r="AY214" s="155" t="s">
        <v>175</v>
      </c>
    </row>
    <row r="215" spans="2:65" s="1" customFormat="1" ht="16.5" customHeight="1">
      <c r="B215" s="32"/>
      <c r="C215" s="132" t="s">
        <v>703</v>
      </c>
      <c r="D215" s="132" t="s">
        <v>178</v>
      </c>
      <c r="E215" s="133" t="s">
        <v>2874</v>
      </c>
      <c r="F215" s="134" t="s">
        <v>2875</v>
      </c>
      <c r="G215" s="135" t="s">
        <v>318</v>
      </c>
      <c r="H215" s="136">
        <v>10</v>
      </c>
      <c r="I215" s="137"/>
      <c r="J215" s="138">
        <f>ROUND(I215*H215,2)</f>
        <v>0</v>
      </c>
      <c r="K215" s="134" t="s">
        <v>1</v>
      </c>
      <c r="L215" s="32"/>
      <c r="M215" s="139" t="s">
        <v>1</v>
      </c>
      <c r="N215" s="140" t="s">
        <v>42</v>
      </c>
      <c r="P215" s="141">
        <f>O215*H215</f>
        <v>0</v>
      </c>
      <c r="Q215" s="141">
        <v>0</v>
      </c>
      <c r="R215" s="141">
        <f>Q215*H215</f>
        <v>0</v>
      </c>
      <c r="S215" s="141">
        <v>0</v>
      </c>
      <c r="T215" s="142">
        <f>S215*H215</f>
        <v>0</v>
      </c>
      <c r="AR215" s="143" t="s">
        <v>193</v>
      </c>
      <c r="AT215" s="143" t="s">
        <v>178</v>
      </c>
      <c r="AU215" s="143" t="s">
        <v>87</v>
      </c>
      <c r="AY215" s="17" t="s">
        <v>175</v>
      </c>
      <c r="BE215" s="144">
        <f>IF(N215="základní",J215,0)</f>
        <v>0</v>
      </c>
      <c r="BF215" s="144">
        <f>IF(N215="snížená",J215,0)</f>
        <v>0</v>
      </c>
      <c r="BG215" s="144">
        <f>IF(N215="zákl. přenesená",J215,0)</f>
        <v>0</v>
      </c>
      <c r="BH215" s="144">
        <f>IF(N215="sníž. přenesená",J215,0)</f>
        <v>0</v>
      </c>
      <c r="BI215" s="144">
        <f>IF(N215="nulová",J215,0)</f>
        <v>0</v>
      </c>
      <c r="BJ215" s="17" t="s">
        <v>85</v>
      </c>
      <c r="BK215" s="144">
        <f>ROUND(I215*H215,2)</f>
        <v>0</v>
      </c>
      <c r="BL215" s="17" t="s">
        <v>193</v>
      </c>
      <c r="BM215" s="143" t="s">
        <v>2876</v>
      </c>
    </row>
    <row r="216" spans="2:65" s="1" customFormat="1" ht="16.5" customHeight="1">
      <c r="B216" s="32"/>
      <c r="C216" s="132" t="s">
        <v>709</v>
      </c>
      <c r="D216" s="132" t="s">
        <v>178</v>
      </c>
      <c r="E216" s="133" t="s">
        <v>2877</v>
      </c>
      <c r="F216" s="134" t="s">
        <v>2878</v>
      </c>
      <c r="G216" s="135" t="s">
        <v>219</v>
      </c>
      <c r="H216" s="136">
        <v>1</v>
      </c>
      <c r="I216" s="137"/>
      <c r="J216" s="138">
        <f>ROUND(I216*H216,2)</f>
        <v>0</v>
      </c>
      <c r="K216" s="134" t="s">
        <v>1</v>
      </c>
      <c r="L216" s="32"/>
      <c r="M216" s="139" t="s">
        <v>1</v>
      </c>
      <c r="N216" s="140" t="s">
        <v>42</v>
      </c>
      <c r="P216" s="141">
        <f>O216*H216</f>
        <v>0</v>
      </c>
      <c r="Q216" s="141">
        <v>0</v>
      </c>
      <c r="R216" s="141">
        <f>Q216*H216</f>
        <v>0</v>
      </c>
      <c r="S216" s="141">
        <v>0</v>
      </c>
      <c r="T216" s="142">
        <f>S216*H216</f>
        <v>0</v>
      </c>
      <c r="AR216" s="143" t="s">
        <v>193</v>
      </c>
      <c r="AT216" s="143" t="s">
        <v>178</v>
      </c>
      <c r="AU216" s="143" t="s">
        <v>87</v>
      </c>
      <c r="AY216" s="17" t="s">
        <v>175</v>
      </c>
      <c r="BE216" s="144">
        <f>IF(N216="základní",J216,0)</f>
        <v>0</v>
      </c>
      <c r="BF216" s="144">
        <f>IF(N216="snížená",J216,0)</f>
        <v>0</v>
      </c>
      <c r="BG216" s="144">
        <f>IF(N216="zákl. přenesená",J216,0)</f>
        <v>0</v>
      </c>
      <c r="BH216" s="144">
        <f>IF(N216="sníž. přenesená",J216,0)</f>
        <v>0</v>
      </c>
      <c r="BI216" s="144">
        <f>IF(N216="nulová",J216,0)</f>
        <v>0</v>
      </c>
      <c r="BJ216" s="17" t="s">
        <v>85</v>
      </c>
      <c r="BK216" s="144">
        <f>ROUND(I216*H216,2)</f>
        <v>0</v>
      </c>
      <c r="BL216" s="17" t="s">
        <v>193</v>
      </c>
      <c r="BM216" s="143" t="s">
        <v>2879</v>
      </c>
    </row>
    <row r="217" spans="2:65" s="11" customFormat="1" ht="22.9" customHeight="1">
      <c r="B217" s="120"/>
      <c r="D217" s="121" t="s">
        <v>76</v>
      </c>
      <c r="E217" s="130" t="s">
        <v>1305</v>
      </c>
      <c r="F217" s="130" t="s">
        <v>1306</v>
      </c>
      <c r="I217" s="123"/>
      <c r="J217" s="131">
        <f>BK217</f>
        <v>0</v>
      </c>
      <c r="L217" s="120"/>
      <c r="M217" s="125"/>
      <c r="P217" s="126">
        <f>P218</f>
        <v>0</v>
      </c>
      <c r="R217" s="126">
        <f>R218</f>
        <v>0</v>
      </c>
      <c r="T217" s="127">
        <f>T218</f>
        <v>0</v>
      </c>
      <c r="AR217" s="121" t="s">
        <v>85</v>
      </c>
      <c r="AT217" s="128" t="s">
        <v>76</v>
      </c>
      <c r="AU217" s="128" t="s">
        <v>85</v>
      </c>
      <c r="AY217" s="121" t="s">
        <v>175</v>
      </c>
      <c r="BK217" s="129">
        <f>BK218</f>
        <v>0</v>
      </c>
    </row>
    <row r="218" spans="2:65" s="1" customFormat="1" ht="16.5" customHeight="1">
      <c r="B218" s="32"/>
      <c r="C218" s="132" t="s">
        <v>715</v>
      </c>
      <c r="D218" s="132" t="s">
        <v>178</v>
      </c>
      <c r="E218" s="133" t="s">
        <v>2880</v>
      </c>
      <c r="F218" s="134" t="s">
        <v>2881</v>
      </c>
      <c r="G218" s="135" t="s">
        <v>364</v>
      </c>
      <c r="H218" s="136">
        <v>9.3539999999999992</v>
      </c>
      <c r="I218" s="137"/>
      <c r="J218" s="138">
        <f>ROUND(I218*H218,2)</f>
        <v>0</v>
      </c>
      <c r="K218" s="134" t="s">
        <v>250</v>
      </c>
      <c r="L218" s="32"/>
      <c r="M218" s="139" t="s">
        <v>1</v>
      </c>
      <c r="N218" s="140" t="s">
        <v>42</v>
      </c>
      <c r="P218" s="141">
        <f>O218*H218</f>
        <v>0</v>
      </c>
      <c r="Q218" s="141">
        <v>0</v>
      </c>
      <c r="R218" s="141">
        <f>Q218*H218</f>
        <v>0</v>
      </c>
      <c r="S218" s="141">
        <v>0</v>
      </c>
      <c r="T218" s="142">
        <f>S218*H218</f>
        <v>0</v>
      </c>
      <c r="AR218" s="143" t="s">
        <v>193</v>
      </c>
      <c r="AT218" s="143" t="s">
        <v>178</v>
      </c>
      <c r="AU218" s="143" t="s">
        <v>87</v>
      </c>
      <c r="AY218" s="17" t="s">
        <v>175</v>
      </c>
      <c r="BE218" s="144">
        <f>IF(N218="základní",J218,0)</f>
        <v>0</v>
      </c>
      <c r="BF218" s="144">
        <f>IF(N218="snížená",J218,0)</f>
        <v>0</v>
      </c>
      <c r="BG218" s="144">
        <f>IF(N218="zákl. přenesená",J218,0)</f>
        <v>0</v>
      </c>
      <c r="BH218" s="144">
        <f>IF(N218="sníž. přenesená",J218,0)</f>
        <v>0</v>
      </c>
      <c r="BI218" s="144">
        <f>IF(N218="nulová",J218,0)</f>
        <v>0</v>
      </c>
      <c r="BJ218" s="17" t="s">
        <v>85</v>
      </c>
      <c r="BK218" s="144">
        <f>ROUND(I218*H218,2)</f>
        <v>0</v>
      </c>
      <c r="BL218" s="17" t="s">
        <v>193</v>
      </c>
      <c r="BM218" s="143" t="s">
        <v>2882</v>
      </c>
    </row>
    <row r="219" spans="2:65" s="11" customFormat="1" ht="25.9" customHeight="1">
      <c r="B219" s="120"/>
      <c r="D219" s="121" t="s">
        <v>76</v>
      </c>
      <c r="E219" s="122" t="s">
        <v>398</v>
      </c>
      <c r="F219" s="122" t="s">
        <v>399</v>
      </c>
      <c r="I219" s="123"/>
      <c r="J219" s="124">
        <f>BK219</f>
        <v>0</v>
      </c>
      <c r="L219" s="120"/>
      <c r="M219" s="125"/>
      <c r="P219" s="126">
        <f>P220+P241+P267+P305</f>
        <v>0</v>
      </c>
      <c r="R219" s="126">
        <f>R220+R241+R267+R305</f>
        <v>1.9794800000000006</v>
      </c>
      <c r="T219" s="127">
        <f>T220+T241+T267+T305</f>
        <v>0</v>
      </c>
      <c r="AR219" s="121" t="s">
        <v>87</v>
      </c>
      <c r="AT219" s="128" t="s">
        <v>76</v>
      </c>
      <c r="AU219" s="128" t="s">
        <v>77</v>
      </c>
      <c r="AY219" s="121" t="s">
        <v>175</v>
      </c>
      <c r="BK219" s="129">
        <f>BK220+BK241+BK267+BK305</f>
        <v>0</v>
      </c>
    </row>
    <row r="220" spans="2:65" s="11" customFormat="1" ht="22.9" customHeight="1">
      <c r="B220" s="120"/>
      <c r="D220" s="121" t="s">
        <v>76</v>
      </c>
      <c r="E220" s="130" t="s">
        <v>1483</v>
      </c>
      <c r="F220" s="130" t="s">
        <v>1484</v>
      </c>
      <c r="I220" s="123"/>
      <c r="J220" s="131">
        <f>BK220</f>
        <v>0</v>
      </c>
      <c r="L220" s="120"/>
      <c r="M220" s="125"/>
      <c r="P220" s="126">
        <f>SUM(P221:P240)</f>
        <v>0</v>
      </c>
      <c r="R220" s="126">
        <f>SUM(R221:R240)</f>
        <v>0.18153000000000002</v>
      </c>
      <c r="T220" s="127">
        <f>SUM(T221:T240)</f>
        <v>0</v>
      </c>
      <c r="AR220" s="121" t="s">
        <v>87</v>
      </c>
      <c r="AT220" s="128" t="s">
        <v>76</v>
      </c>
      <c r="AU220" s="128" t="s">
        <v>85</v>
      </c>
      <c r="AY220" s="121" t="s">
        <v>175</v>
      </c>
      <c r="BK220" s="129">
        <f>SUM(BK221:BK240)</f>
        <v>0</v>
      </c>
    </row>
    <row r="221" spans="2:65" s="1" customFormat="1" ht="16.5" customHeight="1">
      <c r="B221" s="32"/>
      <c r="C221" s="132" t="s">
        <v>719</v>
      </c>
      <c r="D221" s="132" t="s">
        <v>178</v>
      </c>
      <c r="E221" s="133" t="s">
        <v>2883</v>
      </c>
      <c r="F221" s="134" t="s">
        <v>2884</v>
      </c>
      <c r="G221" s="135" t="s">
        <v>318</v>
      </c>
      <c r="H221" s="136">
        <v>273</v>
      </c>
      <c r="I221" s="137"/>
      <c r="J221" s="138">
        <f t="shared" ref="J221:J240" si="20">ROUND(I221*H221,2)</f>
        <v>0</v>
      </c>
      <c r="K221" s="134" t="s">
        <v>250</v>
      </c>
      <c r="L221" s="32"/>
      <c r="M221" s="139" t="s">
        <v>1</v>
      </c>
      <c r="N221" s="140" t="s">
        <v>42</v>
      </c>
      <c r="P221" s="141">
        <f t="shared" ref="P221:P240" si="21">O221*H221</f>
        <v>0</v>
      </c>
      <c r="Q221" s="141">
        <v>6.0000000000000002E-5</v>
      </c>
      <c r="R221" s="141">
        <f t="shared" ref="R221:R240" si="22">Q221*H221</f>
        <v>1.6379999999999999E-2</v>
      </c>
      <c r="S221" s="141">
        <v>0</v>
      </c>
      <c r="T221" s="142">
        <f t="shared" ref="T221:T240" si="23">S221*H221</f>
        <v>0</v>
      </c>
      <c r="AR221" s="143" t="s">
        <v>129</v>
      </c>
      <c r="AT221" s="143" t="s">
        <v>178</v>
      </c>
      <c r="AU221" s="143" t="s">
        <v>87</v>
      </c>
      <c r="AY221" s="17" t="s">
        <v>175</v>
      </c>
      <c r="BE221" s="144">
        <f t="shared" ref="BE221:BE240" si="24">IF(N221="základní",J221,0)</f>
        <v>0</v>
      </c>
      <c r="BF221" s="144">
        <f t="shared" ref="BF221:BF240" si="25">IF(N221="snížená",J221,0)</f>
        <v>0</v>
      </c>
      <c r="BG221" s="144">
        <f t="shared" ref="BG221:BG240" si="26">IF(N221="zákl. přenesená",J221,0)</f>
        <v>0</v>
      </c>
      <c r="BH221" s="144">
        <f t="shared" ref="BH221:BH240" si="27">IF(N221="sníž. přenesená",J221,0)</f>
        <v>0</v>
      </c>
      <c r="BI221" s="144">
        <f t="shared" ref="BI221:BI240" si="28">IF(N221="nulová",J221,0)</f>
        <v>0</v>
      </c>
      <c r="BJ221" s="17" t="s">
        <v>85</v>
      </c>
      <c r="BK221" s="144">
        <f t="shared" ref="BK221:BK240" si="29">ROUND(I221*H221,2)</f>
        <v>0</v>
      </c>
      <c r="BL221" s="17" t="s">
        <v>129</v>
      </c>
      <c r="BM221" s="143" t="s">
        <v>2885</v>
      </c>
    </row>
    <row r="222" spans="2:65" s="1" customFormat="1" ht="16.5" customHeight="1">
      <c r="B222" s="32"/>
      <c r="C222" s="184" t="s">
        <v>724</v>
      </c>
      <c r="D222" s="184" t="s">
        <v>1046</v>
      </c>
      <c r="E222" s="185" t="s">
        <v>2886</v>
      </c>
      <c r="F222" s="186" t="s">
        <v>2887</v>
      </c>
      <c r="G222" s="187" t="s">
        <v>318</v>
      </c>
      <c r="H222" s="188">
        <v>106</v>
      </c>
      <c r="I222" s="189"/>
      <c r="J222" s="190">
        <f t="shared" si="20"/>
        <v>0</v>
      </c>
      <c r="K222" s="186" t="s">
        <v>250</v>
      </c>
      <c r="L222" s="191"/>
      <c r="M222" s="192" t="s">
        <v>1</v>
      </c>
      <c r="N222" s="193" t="s">
        <v>42</v>
      </c>
      <c r="P222" s="141">
        <f t="shared" si="21"/>
        <v>0</v>
      </c>
      <c r="Q222" s="141">
        <v>4.0000000000000003E-5</v>
      </c>
      <c r="R222" s="141">
        <f t="shared" si="22"/>
        <v>4.2400000000000007E-3</v>
      </c>
      <c r="S222" s="141">
        <v>0</v>
      </c>
      <c r="T222" s="142">
        <f t="shared" si="23"/>
        <v>0</v>
      </c>
      <c r="AR222" s="143" t="s">
        <v>604</v>
      </c>
      <c r="AT222" s="143" t="s">
        <v>1046</v>
      </c>
      <c r="AU222" s="143" t="s">
        <v>87</v>
      </c>
      <c r="AY222" s="17" t="s">
        <v>175</v>
      </c>
      <c r="BE222" s="144">
        <f t="shared" si="24"/>
        <v>0</v>
      </c>
      <c r="BF222" s="144">
        <f t="shared" si="25"/>
        <v>0</v>
      </c>
      <c r="BG222" s="144">
        <f t="shared" si="26"/>
        <v>0</v>
      </c>
      <c r="BH222" s="144">
        <f t="shared" si="27"/>
        <v>0</v>
      </c>
      <c r="BI222" s="144">
        <f t="shared" si="28"/>
        <v>0</v>
      </c>
      <c r="BJ222" s="17" t="s">
        <v>85</v>
      </c>
      <c r="BK222" s="144">
        <f t="shared" si="29"/>
        <v>0</v>
      </c>
      <c r="BL222" s="17" t="s">
        <v>129</v>
      </c>
      <c r="BM222" s="143" t="s">
        <v>2888</v>
      </c>
    </row>
    <row r="223" spans="2:65" s="1" customFormat="1" ht="16.5" customHeight="1">
      <c r="B223" s="32"/>
      <c r="C223" s="184" t="s">
        <v>730</v>
      </c>
      <c r="D223" s="184" t="s">
        <v>1046</v>
      </c>
      <c r="E223" s="185" t="s">
        <v>2889</v>
      </c>
      <c r="F223" s="186" t="s">
        <v>2890</v>
      </c>
      <c r="G223" s="187" t="s">
        <v>318</v>
      </c>
      <c r="H223" s="188">
        <v>167</v>
      </c>
      <c r="I223" s="189"/>
      <c r="J223" s="190">
        <f t="shared" si="20"/>
        <v>0</v>
      </c>
      <c r="K223" s="186" t="s">
        <v>250</v>
      </c>
      <c r="L223" s="191"/>
      <c r="M223" s="192" t="s">
        <v>1</v>
      </c>
      <c r="N223" s="193" t="s">
        <v>42</v>
      </c>
      <c r="P223" s="141">
        <f t="shared" si="21"/>
        <v>0</v>
      </c>
      <c r="Q223" s="141">
        <v>8.0000000000000007E-5</v>
      </c>
      <c r="R223" s="141">
        <f t="shared" si="22"/>
        <v>1.336E-2</v>
      </c>
      <c r="S223" s="141">
        <v>0</v>
      </c>
      <c r="T223" s="142">
        <f t="shared" si="23"/>
        <v>0</v>
      </c>
      <c r="AR223" s="143" t="s">
        <v>604</v>
      </c>
      <c r="AT223" s="143" t="s">
        <v>1046</v>
      </c>
      <c r="AU223" s="143" t="s">
        <v>87</v>
      </c>
      <c r="AY223" s="17" t="s">
        <v>175</v>
      </c>
      <c r="BE223" s="144">
        <f t="shared" si="24"/>
        <v>0</v>
      </c>
      <c r="BF223" s="144">
        <f t="shared" si="25"/>
        <v>0</v>
      </c>
      <c r="BG223" s="144">
        <f t="shared" si="26"/>
        <v>0</v>
      </c>
      <c r="BH223" s="144">
        <f t="shared" si="27"/>
        <v>0</v>
      </c>
      <c r="BI223" s="144">
        <f t="shared" si="28"/>
        <v>0</v>
      </c>
      <c r="BJ223" s="17" t="s">
        <v>85</v>
      </c>
      <c r="BK223" s="144">
        <f t="shared" si="29"/>
        <v>0</v>
      </c>
      <c r="BL223" s="17" t="s">
        <v>129</v>
      </c>
      <c r="BM223" s="143" t="s">
        <v>2891</v>
      </c>
    </row>
    <row r="224" spans="2:65" s="1" customFormat="1" ht="21.75" customHeight="1">
      <c r="B224" s="32"/>
      <c r="C224" s="132" t="s">
        <v>744</v>
      </c>
      <c r="D224" s="132" t="s">
        <v>178</v>
      </c>
      <c r="E224" s="133" t="s">
        <v>2892</v>
      </c>
      <c r="F224" s="134" t="s">
        <v>2893</v>
      </c>
      <c r="G224" s="135" t="s">
        <v>318</v>
      </c>
      <c r="H224" s="136">
        <v>210</v>
      </c>
      <c r="I224" s="137"/>
      <c r="J224" s="138">
        <f t="shared" si="20"/>
        <v>0</v>
      </c>
      <c r="K224" s="134" t="s">
        <v>250</v>
      </c>
      <c r="L224" s="32"/>
      <c r="M224" s="139" t="s">
        <v>1</v>
      </c>
      <c r="N224" s="140" t="s">
        <v>42</v>
      </c>
      <c r="P224" s="141">
        <f t="shared" si="21"/>
        <v>0</v>
      </c>
      <c r="Q224" s="141">
        <v>1.1E-4</v>
      </c>
      <c r="R224" s="141">
        <f t="shared" si="22"/>
        <v>2.3100000000000002E-2</v>
      </c>
      <c r="S224" s="141">
        <v>0</v>
      </c>
      <c r="T224" s="142">
        <f t="shared" si="23"/>
        <v>0</v>
      </c>
      <c r="AR224" s="143" t="s">
        <v>129</v>
      </c>
      <c r="AT224" s="143" t="s">
        <v>178</v>
      </c>
      <c r="AU224" s="143" t="s">
        <v>87</v>
      </c>
      <c r="AY224" s="17" t="s">
        <v>175</v>
      </c>
      <c r="BE224" s="144">
        <f t="shared" si="24"/>
        <v>0</v>
      </c>
      <c r="BF224" s="144">
        <f t="shared" si="25"/>
        <v>0</v>
      </c>
      <c r="BG224" s="144">
        <f t="shared" si="26"/>
        <v>0</v>
      </c>
      <c r="BH224" s="144">
        <f t="shared" si="27"/>
        <v>0</v>
      </c>
      <c r="BI224" s="144">
        <f t="shared" si="28"/>
        <v>0</v>
      </c>
      <c r="BJ224" s="17" t="s">
        <v>85</v>
      </c>
      <c r="BK224" s="144">
        <f t="shared" si="29"/>
        <v>0</v>
      </c>
      <c r="BL224" s="17" t="s">
        <v>129</v>
      </c>
      <c r="BM224" s="143" t="s">
        <v>2894</v>
      </c>
    </row>
    <row r="225" spans="2:65" s="1" customFormat="1" ht="16.5" customHeight="1">
      <c r="B225" s="32"/>
      <c r="C225" s="184" t="s">
        <v>750</v>
      </c>
      <c r="D225" s="184" t="s">
        <v>1046</v>
      </c>
      <c r="E225" s="185" t="s">
        <v>2895</v>
      </c>
      <c r="F225" s="186" t="s">
        <v>2896</v>
      </c>
      <c r="G225" s="187" t="s">
        <v>318</v>
      </c>
      <c r="H225" s="188">
        <v>79</v>
      </c>
      <c r="I225" s="189"/>
      <c r="J225" s="190">
        <f t="shared" si="20"/>
        <v>0</v>
      </c>
      <c r="K225" s="186" t="s">
        <v>250</v>
      </c>
      <c r="L225" s="191"/>
      <c r="M225" s="192" t="s">
        <v>1</v>
      </c>
      <c r="N225" s="193" t="s">
        <v>42</v>
      </c>
      <c r="P225" s="141">
        <f t="shared" si="21"/>
        <v>0</v>
      </c>
      <c r="Q225" s="141">
        <v>5.0000000000000002E-5</v>
      </c>
      <c r="R225" s="141">
        <f t="shared" si="22"/>
        <v>3.9500000000000004E-3</v>
      </c>
      <c r="S225" s="141">
        <v>0</v>
      </c>
      <c r="T225" s="142">
        <f t="shared" si="23"/>
        <v>0</v>
      </c>
      <c r="AR225" s="143" t="s">
        <v>604</v>
      </c>
      <c r="AT225" s="143" t="s">
        <v>1046</v>
      </c>
      <c r="AU225" s="143" t="s">
        <v>87</v>
      </c>
      <c r="AY225" s="17" t="s">
        <v>175</v>
      </c>
      <c r="BE225" s="144">
        <f t="shared" si="24"/>
        <v>0</v>
      </c>
      <c r="BF225" s="144">
        <f t="shared" si="25"/>
        <v>0</v>
      </c>
      <c r="BG225" s="144">
        <f t="shared" si="26"/>
        <v>0</v>
      </c>
      <c r="BH225" s="144">
        <f t="shared" si="27"/>
        <v>0</v>
      </c>
      <c r="BI225" s="144">
        <f t="shared" si="28"/>
        <v>0</v>
      </c>
      <c r="BJ225" s="17" t="s">
        <v>85</v>
      </c>
      <c r="BK225" s="144">
        <f t="shared" si="29"/>
        <v>0</v>
      </c>
      <c r="BL225" s="17" t="s">
        <v>129</v>
      </c>
      <c r="BM225" s="143" t="s">
        <v>2897</v>
      </c>
    </row>
    <row r="226" spans="2:65" s="1" customFormat="1" ht="16.5" customHeight="1">
      <c r="B226" s="32"/>
      <c r="C226" s="184" t="s">
        <v>765</v>
      </c>
      <c r="D226" s="184" t="s">
        <v>1046</v>
      </c>
      <c r="E226" s="185" t="s">
        <v>2898</v>
      </c>
      <c r="F226" s="186" t="s">
        <v>2899</v>
      </c>
      <c r="G226" s="187" t="s">
        <v>318</v>
      </c>
      <c r="H226" s="188">
        <v>44</v>
      </c>
      <c r="I226" s="189"/>
      <c r="J226" s="190">
        <f t="shared" si="20"/>
        <v>0</v>
      </c>
      <c r="K226" s="186" t="s">
        <v>250</v>
      </c>
      <c r="L226" s="191"/>
      <c r="M226" s="192" t="s">
        <v>1</v>
      </c>
      <c r="N226" s="193" t="s">
        <v>42</v>
      </c>
      <c r="P226" s="141">
        <f t="shared" si="21"/>
        <v>0</v>
      </c>
      <c r="Q226" s="141">
        <v>9.0000000000000006E-5</v>
      </c>
      <c r="R226" s="141">
        <f t="shared" si="22"/>
        <v>3.96E-3</v>
      </c>
      <c r="S226" s="141">
        <v>0</v>
      </c>
      <c r="T226" s="142">
        <f t="shared" si="23"/>
        <v>0</v>
      </c>
      <c r="AR226" s="143" t="s">
        <v>604</v>
      </c>
      <c r="AT226" s="143" t="s">
        <v>1046</v>
      </c>
      <c r="AU226" s="143" t="s">
        <v>87</v>
      </c>
      <c r="AY226" s="17" t="s">
        <v>175</v>
      </c>
      <c r="BE226" s="144">
        <f t="shared" si="24"/>
        <v>0</v>
      </c>
      <c r="BF226" s="144">
        <f t="shared" si="25"/>
        <v>0</v>
      </c>
      <c r="BG226" s="144">
        <f t="shared" si="26"/>
        <v>0</v>
      </c>
      <c r="BH226" s="144">
        <f t="shared" si="27"/>
        <v>0</v>
      </c>
      <c r="BI226" s="144">
        <f t="shared" si="28"/>
        <v>0</v>
      </c>
      <c r="BJ226" s="17" t="s">
        <v>85</v>
      </c>
      <c r="BK226" s="144">
        <f t="shared" si="29"/>
        <v>0</v>
      </c>
      <c r="BL226" s="17" t="s">
        <v>129</v>
      </c>
      <c r="BM226" s="143" t="s">
        <v>2900</v>
      </c>
    </row>
    <row r="227" spans="2:65" s="1" customFormat="1" ht="16.5" customHeight="1">
      <c r="B227" s="32"/>
      <c r="C227" s="184" t="s">
        <v>782</v>
      </c>
      <c r="D227" s="184" t="s">
        <v>1046</v>
      </c>
      <c r="E227" s="185" t="s">
        <v>2901</v>
      </c>
      <c r="F227" s="186" t="s">
        <v>2902</v>
      </c>
      <c r="G227" s="187" t="s">
        <v>318</v>
      </c>
      <c r="H227" s="188">
        <v>38</v>
      </c>
      <c r="I227" s="189"/>
      <c r="J227" s="190">
        <f t="shared" si="20"/>
        <v>0</v>
      </c>
      <c r="K227" s="186" t="s">
        <v>250</v>
      </c>
      <c r="L227" s="191"/>
      <c r="M227" s="192" t="s">
        <v>1</v>
      </c>
      <c r="N227" s="193" t="s">
        <v>42</v>
      </c>
      <c r="P227" s="141">
        <f t="shared" si="21"/>
        <v>0</v>
      </c>
      <c r="Q227" s="141">
        <v>6.0000000000000002E-5</v>
      </c>
      <c r="R227" s="141">
        <f t="shared" si="22"/>
        <v>2.2799999999999999E-3</v>
      </c>
      <c r="S227" s="141">
        <v>0</v>
      </c>
      <c r="T227" s="142">
        <f t="shared" si="23"/>
        <v>0</v>
      </c>
      <c r="AR227" s="143" t="s">
        <v>604</v>
      </c>
      <c r="AT227" s="143" t="s">
        <v>1046</v>
      </c>
      <c r="AU227" s="143" t="s">
        <v>87</v>
      </c>
      <c r="AY227" s="17" t="s">
        <v>175</v>
      </c>
      <c r="BE227" s="144">
        <f t="shared" si="24"/>
        <v>0</v>
      </c>
      <c r="BF227" s="144">
        <f t="shared" si="25"/>
        <v>0</v>
      </c>
      <c r="BG227" s="144">
        <f t="shared" si="26"/>
        <v>0</v>
      </c>
      <c r="BH227" s="144">
        <f t="shared" si="27"/>
        <v>0</v>
      </c>
      <c r="BI227" s="144">
        <f t="shared" si="28"/>
        <v>0</v>
      </c>
      <c r="BJ227" s="17" t="s">
        <v>85</v>
      </c>
      <c r="BK227" s="144">
        <f t="shared" si="29"/>
        <v>0</v>
      </c>
      <c r="BL227" s="17" t="s">
        <v>129</v>
      </c>
      <c r="BM227" s="143" t="s">
        <v>2903</v>
      </c>
    </row>
    <row r="228" spans="2:65" s="1" customFormat="1" ht="16.5" customHeight="1">
      <c r="B228" s="32"/>
      <c r="C228" s="184" t="s">
        <v>791</v>
      </c>
      <c r="D228" s="184" t="s">
        <v>1046</v>
      </c>
      <c r="E228" s="185" t="s">
        <v>2904</v>
      </c>
      <c r="F228" s="186" t="s">
        <v>2905</v>
      </c>
      <c r="G228" s="187" t="s">
        <v>318</v>
      </c>
      <c r="H228" s="188">
        <v>33</v>
      </c>
      <c r="I228" s="189"/>
      <c r="J228" s="190">
        <f t="shared" si="20"/>
        <v>0</v>
      </c>
      <c r="K228" s="186" t="s">
        <v>250</v>
      </c>
      <c r="L228" s="191"/>
      <c r="M228" s="192" t="s">
        <v>1</v>
      </c>
      <c r="N228" s="193" t="s">
        <v>42</v>
      </c>
      <c r="P228" s="141">
        <f t="shared" si="21"/>
        <v>0</v>
      </c>
      <c r="Q228" s="141">
        <v>6.9999999999999994E-5</v>
      </c>
      <c r="R228" s="141">
        <f t="shared" si="22"/>
        <v>2.31E-3</v>
      </c>
      <c r="S228" s="141">
        <v>0</v>
      </c>
      <c r="T228" s="142">
        <f t="shared" si="23"/>
        <v>0</v>
      </c>
      <c r="AR228" s="143" t="s">
        <v>604</v>
      </c>
      <c r="AT228" s="143" t="s">
        <v>1046</v>
      </c>
      <c r="AU228" s="143" t="s">
        <v>87</v>
      </c>
      <c r="AY228" s="17" t="s">
        <v>175</v>
      </c>
      <c r="BE228" s="144">
        <f t="shared" si="24"/>
        <v>0</v>
      </c>
      <c r="BF228" s="144">
        <f t="shared" si="25"/>
        <v>0</v>
      </c>
      <c r="BG228" s="144">
        <f t="shared" si="26"/>
        <v>0</v>
      </c>
      <c r="BH228" s="144">
        <f t="shared" si="27"/>
        <v>0</v>
      </c>
      <c r="BI228" s="144">
        <f t="shared" si="28"/>
        <v>0</v>
      </c>
      <c r="BJ228" s="17" t="s">
        <v>85</v>
      </c>
      <c r="BK228" s="144">
        <f t="shared" si="29"/>
        <v>0</v>
      </c>
      <c r="BL228" s="17" t="s">
        <v>129</v>
      </c>
      <c r="BM228" s="143" t="s">
        <v>2906</v>
      </c>
    </row>
    <row r="229" spans="2:65" s="1" customFormat="1" ht="16.5" customHeight="1">
      <c r="B229" s="32"/>
      <c r="C229" s="184" t="s">
        <v>800</v>
      </c>
      <c r="D229" s="184" t="s">
        <v>1046</v>
      </c>
      <c r="E229" s="185" t="s">
        <v>2907</v>
      </c>
      <c r="F229" s="186" t="s">
        <v>2908</v>
      </c>
      <c r="G229" s="187" t="s">
        <v>318</v>
      </c>
      <c r="H229" s="188">
        <v>16</v>
      </c>
      <c r="I229" s="189"/>
      <c r="J229" s="190">
        <f t="shared" si="20"/>
        <v>0</v>
      </c>
      <c r="K229" s="186" t="s">
        <v>250</v>
      </c>
      <c r="L229" s="191"/>
      <c r="M229" s="192" t="s">
        <v>1</v>
      </c>
      <c r="N229" s="193" t="s">
        <v>42</v>
      </c>
      <c r="P229" s="141">
        <f t="shared" si="21"/>
        <v>0</v>
      </c>
      <c r="Q229" s="141">
        <v>8.0000000000000007E-5</v>
      </c>
      <c r="R229" s="141">
        <f t="shared" si="22"/>
        <v>1.2800000000000001E-3</v>
      </c>
      <c r="S229" s="141">
        <v>0</v>
      </c>
      <c r="T229" s="142">
        <f t="shared" si="23"/>
        <v>0</v>
      </c>
      <c r="AR229" s="143" t="s">
        <v>604</v>
      </c>
      <c r="AT229" s="143" t="s">
        <v>1046</v>
      </c>
      <c r="AU229" s="143" t="s">
        <v>87</v>
      </c>
      <c r="AY229" s="17" t="s">
        <v>175</v>
      </c>
      <c r="BE229" s="144">
        <f t="shared" si="24"/>
        <v>0</v>
      </c>
      <c r="BF229" s="144">
        <f t="shared" si="25"/>
        <v>0</v>
      </c>
      <c r="BG229" s="144">
        <f t="shared" si="26"/>
        <v>0</v>
      </c>
      <c r="BH229" s="144">
        <f t="shared" si="27"/>
        <v>0</v>
      </c>
      <c r="BI229" s="144">
        <f t="shared" si="28"/>
        <v>0</v>
      </c>
      <c r="BJ229" s="17" t="s">
        <v>85</v>
      </c>
      <c r="BK229" s="144">
        <f t="shared" si="29"/>
        <v>0</v>
      </c>
      <c r="BL229" s="17" t="s">
        <v>129</v>
      </c>
      <c r="BM229" s="143" t="s">
        <v>2909</v>
      </c>
    </row>
    <row r="230" spans="2:65" s="1" customFormat="1" ht="21.75" customHeight="1">
      <c r="B230" s="32"/>
      <c r="C230" s="132" t="s">
        <v>804</v>
      </c>
      <c r="D230" s="132" t="s">
        <v>178</v>
      </c>
      <c r="E230" s="133" t="s">
        <v>2910</v>
      </c>
      <c r="F230" s="134" t="s">
        <v>2911</v>
      </c>
      <c r="G230" s="135" t="s">
        <v>318</v>
      </c>
      <c r="H230" s="136">
        <v>20</v>
      </c>
      <c r="I230" s="137"/>
      <c r="J230" s="138">
        <f t="shared" si="20"/>
        <v>0</v>
      </c>
      <c r="K230" s="134" t="s">
        <v>250</v>
      </c>
      <c r="L230" s="32"/>
      <c r="M230" s="139" t="s">
        <v>1</v>
      </c>
      <c r="N230" s="140" t="s">
        <v>42</v>
      </c>
      <c r="P230" s="141">
        <f t="shared" si="21"/>
        <v>0</v>
      </c>
      <c r="Q230" s="141">
        <v>2.3000000000000001E-4</v>
      </c>
      <c r="R230" s="141">
        <f t="shared" si="22"/>
        <v>4.5999999999999999E-3</v>
      </c>
      <c r="S230" s="141">
        <v>0</v>
      </c>
      <c r="T230" s="142">
        <f t="shared" si="23"/>
        <v>0</v>
      </c>
      <c r="AR230" s="143" t="s">
        <v>129</v>
      </c>
      <c r="AT230" s="143" t="s">
        <v>178</v>
      </c>
      <c r="AU230" s="143" t="s">
        <v>87</v>
      </c>
      <c r="AY230" s="17" t="s">
        <v>175</v>
      </c>
      <c r="BE230" s="144">
        <f t="shared" si="24"/>
        <v>0</v>
      </c>
      <c r="BF230" s="144">
        <f t="shared" si="25"/>
        <v>0</v>
      </c>
      <c r="BG230" s="144">
        <f t="shared" si="26"/>
        <v>0</v>
      </c>
      <c r="BH230" s="144">
        <f t="shared" si="27"/>
        <v>0</v>
      </c>
      <c r="BI230" s="144">
        <f t="shared" si="28"/>
        <v>0</v>
      </c>
      <c r="BJ230" s="17" t="s">
        <v>85</v>
      </c>
      <c r="BK230" s="144">
        <f t="shared" si="29"/>
        <v>0</v>
      </c>
      <c r="BL230" s="17" t="s">
        <v>129</v>
      </c>
      <c r="BM230" s="143" t="s">
        <v>2912</v>
      </c>
    </row>
    <row r="231" spans="2:65" s="1" customFormat="1" ht="16.5" customHeight="1">
      <c r="B231" s="32"/>
      <c r="C231" s="184" t="s">
        <v>810</v>
      </c>
      <c r="D231" s="184" t="s">
        <v>1046</v>
      </c>
      <c r="E231" s="185" t="s">
        <v>2913</v>
      </c>
      <c r="F231" s="186" t="s">
        <v>2914</v>
      </c>
      <c r="G231" s="187" t="s">
        <v>318</v>
      </c>
      <c r="H231" s="188">
        <v>20</v>
      </c>
      <c r="I231" s="189"/>
      <c r="J231" s="190">
        <f t="shared" si="20"/>
        <v>0</v>
      </c>
      <c r="K231" s="186" t="s">
        <v>250</v>
      </c>
      <c r="L231" s="191"/>
      <c r="M231" s="192" t="s">
        <v>1</v>
      </c>
      <c r="N231" s="193" t="s">
        <v>42</v>
      </c>
      <c r="P231" s="141">
        <f t="shared" si="21"/>
        <v>0</v>
      </c>
      <c r="Q231" s="141">
        <v>1E-4</v>
      </c>
      <c r="R231" s="141">
        <f t="shared" si="22"/>
        <v>2E-3</v>
      </c>
      <c r="S231" s="141">
        <v>0</v>
      </c>
      <c r="T231" s="142">
        <f t="shared" si="23"/>
        <v>0</v>
      </c>
      <c r="AR231" s="143" t="s">
        <v>604</v>
      </c>
      <c r="AT231" s="143" t="s">
        <v>1046</v>
      </c>
      <c r="AU231" s="143" t="s">
        <v>87</v>
      </c>
      <c r="AY231" s="17" t="s">
        <v>175</v>
      </c>
      <c r="BE231" s="144">
        <f t="shared" si="24"/>
        <v>0</v>
      </c>
      <c r="BF231" s="144">
        <f t="shared" si="25"/>
        <v>0</v>
      </c>
      <c r="BG231" s="144">
        <f t="shared" si="26"/>
        <v>0</v>
      </c>
      <c r="BH231" s="144">
        <f t="shared" si="27"/>
        <v>0</v>
      </c>
      <c r="BI231" s="144">
        <f t="shared" si="28"/>
        <v>0</v>
      </c>
      <c r="BJ231" s="17" t="s">
        <v>85</v>
      </c>
      <c r="BK231" s="144">
        <f t="shared" si="29"/>
        <v>0</v>
      </c>
      <c r="BL231" s="17" t="s">
        <v>129</v>
      </c>
      <c r="BM231" s="143" t="s">
        <v>2915</v>
      </c>
    </row>
    <row r="232" spans="2:65" s="1" customFormat="1" ht="21.75" customHeight="1">
      <c r="B232" s="32"/>
      <c r="C232" s="132" t="s">
        <v>814</v>
      </c>
      <c r="D232" s="132" t="s">
        <v>178</v>
      </c>
      <c r="E232" s="133" t="s">
        <v>2916</v>
      </c>
      <c r="F232" s="134" t="s">
        <v>2917</v>
      </c>
      <c r="G232" s="135" t="s">
        <v>318</v>
      </c>
      <c r="H232" s="136">
        <v>71</v>
      </c>
      <c r="I232" s="137"/>
      <c r="J232" s="138">
        <f t="shared" si="20"/>
        <v>0</v>
      </c>
      <c r="K232" s="134" t="s">
        <v>250</v>
      </c>
      <c r="L232" s="32"/>
      <c r="M232" s="139" t="s">
        <v>1</v>
      </c>
      <c r="N232" s="140" t="s">
        <v>42</v>
      </c>
      <c r="P232" s="141">
        <f t="shared" si="21"/>
        <v>0</v>
      </c>
      <c r="Q232" s="141">
        <v>1.9000000000000001E-4</v>
      </c>
      <c r="R232" s="141">
        <f t="shared" si="22"/>
        <v>1.349E-2</v>
      </c>
      <c r="S232" s="141">
        <v>0</v>
      </c>
      <c r="T232" s="142">
        <f t="shared" si="23"/>
        <v>0</v>
      </c>
      <c r="AR232" s="143" t="s">
        <v>129</v>
      </c>
      <c r="AT232" s="143" t="s">
        <v>178</v>
      </c>
      <c r="AU232" s="143" t="s">
        <v>87</v>
      </c>
      <c r="AY232" s="17" t="s">
        <v>175</v>
      </c>
      <c r="BE232" s="144">
        <f t="shared" si="24"/>
        <v>0</v>
      </c>
      <c r="BF232" s="144">
        <f t="shared" si="25"/>
        <v>0</v>
      </c>
      <c r="BG232" s="144">
        <f t="shared" si="26"/>
        <v>0</v>
      </c>
      <c r="BH232" s="144">
        <f t="shared" si="27"/>
        <v>0</v>
      </c>
      <c r="BI232" s="144">
        <f t="shared" si="28"/>
        <v>0</v>
      </c>
      <c r="BJ232" s="17" t="s">
        <v>85</v>
      </c>
      <c r="BK232" s="144">
        <f t="shared" si="29"/>
        <v>0</v>
      </c>
      <c r="BL232" s="17" t="s">
        <v>129</v>
      </c>
      <c r="BM232" s="143" t="s">
        <v>2918</v>
      </c>
    </row>
    <row r="233" spans="2:65" s="1" customFormat="1" ht="16.5" customHeight="1">
      <c r="B233" s="32"/>
      <c r="C233" s="184" t="s">
        <v>818</v>
      </c>
      <c r="D233" s="184" t="s">
        <v>1046</v>
      </c>
      <c r="E233" s="185" t="s">
        <v>2919</v>
      </c>
      <c r="F233" s="186" t="s">
        <v>2920</v>
      </c>
      <c r="G233" s="187" t="s">
        <v>318</v>
      </c>
      <c r="H233" s="188">
        <v>49</v>
      </c>
      <c r="I233" s="189"/>
      <c r="J233" s="190">
        <f t="shared" si="20"/>
        <v>0</v>
      </c>
      <c r="K233" s="186" t="s">
        <v>250</v>
      </c>
      <c r="L233" s="191"/>
      <c r="M233" s="192" t="s">
        <v>1</v>
      </c>
      <c r="N233" s="193" t="s">
        <v>42</v>
      </c>
      <c r="P233" s="141">
        <f t="shared" si="21"/>
        <v>0</v>
      </c>
      <c r="Q233" s="141">
        <v>6.4999999999999997E-4</v>
      </c>
      <c r="R233" s="141">
        <f t="shared" si="22"/>
        <v>3.1849999999999996E-2</v>
      </c>
      <c r="S233" s="141">
        <v>0</v>
      </c>
      <c r="T233" s="142">
        <f t="shared" si="23"/>
        <v>0</v>
      </c>
      <c r="AR233" s="143" t="s">
        <v>604</v>
      </c>
      <c r="AT233" s="143" t="s">
        <v>1046</v>
      </c>
      <c r="AU233" s="143" t="s">
        <v>87</v>
      </c>
      <c r="AY233" s="17" t="s">
        <v>175</v>
      </c>
      <c r="BE233" s="144">
        <f t="shared" si="24"/>
        <v>0</v>
      </c>
      <c r="BF233" s="144">
        <f t="shared" si="25"/>
        <v>0</v>
      </c>
      <c r="BG233" s="144">
        <f t="shared" si="26"/>
        <v>0</v>
      </c>
      <c r="BH233" s="144">
        <f t="shared" si="27"/>
        <v>0</v>
      </c>
      <c r="BI233" s="144">
        <f t="shared" si="28"/>
        <v>0</v>
      </c>
      <c r="BJ233" s="17" t="s">
        <v>85</v>
      </c>
      <c r="BK233" s="144">
        <f t="shared" si="29"/>
        <v>0</v>
      </c>
      <c r="BL233" s="17" t="s">
        <v>129</v>
      </c>
      <c r="BM233" s="143" t="s">
        <v>2921</v>
      </c>
    </row>
    <row r="234" spans="2:65" s="1" customFormat="1" ht="16.5" customHeight="1">
      <c r="B234" s="32"/>
      <c r="C234" s="184" t="s">
        <v>822</v>
      </c>
      <c r="D234" s="184" t="s">
        <v>1046</v>
      </c>
      <c r="E234" s="185" t="s">
        <v>2922</v>
      </c>
      <c r="F234" s="186" t="s">
        <v>2923</v>
      </c>
      <c r="G234" s="187" t="s">
        <v>318</v>
      </c>
      <c r="H234" s="188">
        <v>22</v>
      </c>
      <c r="I234" s="189"/>
      <c r="J234" s="190">
        <f t="shared" si="20"/>
        <v>0</v>
      </c>
      <c r="K234" s="186" t="s">
        <v>250</v>
      </c>
      <c r="L234" s="191"/>
      <c r="M234" s="192" t="s">
        <v>1</v>
      </c>
      <c r="N234" s="193" t="s">
        <v>42</v>
      </c>
      <c r="P234" s="141">
        <f t="shared" si="21"/>
        <v>0</v>
      </c>
      <c r="Q234" s="141">
        <v>7.2000000000000005E-4</v>
      </c>
      <c r="R234" s="141">
        <f t="shared" si="22"/>
        <v>1.584E-2</v>
      </c>
      <c r="S234" s="141">
        <v>0</v>
      </c>
      <c r="T234" s="142">
        <f t="shared" si="23"/>
        <v>0</v>
      </c>
      <c r="AR234" s="143" t="s">
        <v>604</v>
      </c>
      <c r="AT234" s="143" t="s">
        <v>1046</v>
      </c>
      <c r="AU234" s="143" t="s">
        <v>87</v>
      </c>
      <c r="AY234" s="17" t="s">
        <v>175</v>
      </c>
      <c r="BE234" s="144">
        <f t="shared" si="24"/>
        <v>0</v>
      </c>
      <c r="BF234" s="144">
        <f t="shared" si="25"/>
        <v>0</v>
      </c>
      <c r="BG234" s="144">
        <f t="shared" si="26"/>
        <v>0</v>
      </c>
      <c r="BH234" s="144">
        <f t="shared" si="27"/>
        <v>0</v>
      </c>
      <c r="BI234" s="144">
        <f t="shared" si="28"/>
        <v>0</v>
      </c>
      <c r="BJ234" s="17" t="s">
        <v>85</v>
      </c>
      <c r="BK234" s="144">
        <f t="shared" si="29"/>
        <v>0</v>
      </c>
      <c r="BL234" s="17" t="s">
        <v>129</v>
      </c>
      <c r="BM234" s="143" t="s">
        <v>2924</v>
      </c>
    </row>
    <row r="235" spans="2:65" s="1" customFormat="1" ht="21.75" customHeight="1">
      <c r="B235" s="32"/>
      <c r="C235" s="132" t="s">
        <v>826</v>
      </c>
      <c r="D235" s="132" t="s">
        <v>178</v>
      </c>
      <c r="E235" s="133" t="s">
        <v>2925</v>
      </c>
      <c r="F235" s="134" t="s">
        <v>2926</v>
      </c>
      <c r="G235" s="135" t="s">
        <v>318</v>
      </c>
      <c r="H235" s="136">
        <v>27</v>
      </c>
      <c r="I235" s="137"/>
      <c r="J235" s="138">
        <f t="shared" si="20"/>
        <v>0</v>
      </c>
      <c r="K235" s="134" t="s">
        <v>250</v>
      </c>
      <c r="L235" s="32"/>
      <c r="M235" s="139" t="s">
        <v>1</v>
      </c>
      <c r="N235" s="140" t="s">
        <v>42</v>
      </c>
      <c r="P235" s="141">
        <f t="shared" si="21"/>
        <v>0</v>
      </c>
      <c r="Q235" s="141">
        <v>2.7E-4</v>
      </c>
      <c r="R235" s="141">
        <f t="shared" si="22"/>
        <v>7.2900000000000005E-3</v>
      </c>
      <c r="S235" s="141">
        <v>0</v>
      </c>
      <c r="T235" s="142">
        <f t="shared" si="23"/>
        <v>0</v>
      </c>
      <c r="AR235" s="143" t="s">
        <v>129</v>
      </c>
      <c r="AT235" s="143" t="s">
        <v>178</v>
      </c>
      <c r="AU235" s="143" t="s">
        <v>87</v>
      </c>
      <c r="AY235" s="17" t="s">
        <v>175</v>
      </c>
      <c r="BE235" s="144">
        <f t="shared" si="24"/>
        <v>0</v>
      </c>
      <c r="BF235" s="144">
        <f t="shared" si="25"/>
        <v>0</v>
      </c>
      <c r="BG235" s="144">
        <f t="shared" si="26"/>
        <v>0</v>
      </c>
      <c r="BH235" s="144">
        <f t="shared" si="27"/>
        <v>0</v>
      </c>
      <c r="BI235" s="144">
        <f t="shared" si="28"/>
        <v>0</v>
      </c>
      <c r="BJ235" s="17" t="s">
        <v>85</v>
      </c>
      <c r="BK235" s="144">
        <f t="shared" si="29"/>
        <v>0</v>
      </c>
      <c r="BL235" s="17" t="s">
        <v>129</v>
      </c>
      <c r="BM235" s="143" t="s">
        <v>2927</v>
      </c>
    </row>
    <row r="236" spans="2:65" s="1" customFormat="1" ht="16.5" customHeight="1">
      <c r="B236" s="32"/>
      <c r="C236" s="184" t="s">
        <v>829</v>
      </c>
      <c r="D236" s="184" t="s">
        <v>1046</v>
      </c>
      <c r="E236" s="185" t="s">
        <v>2928</v>
      </c>
      <c r="F236" s="186" t="s">
        <v>2929</v>
      </c>
      <c r="G236" s="187" t="s">
        <v>318</v>
      </c>
      <c r="H236" s="188">
        <v>17</v>
      </c>
      <c r="I236" s="189"/>
      <c r="J236" s="190">
        <f t="shared" si="20"/>
        <v>0</v>
      </c>
      <c r="K236" s="186" t="s">
        <v>250</v>
      </c>
      <c r="L236" s="191"/>
      <c r="M236" s="192" t="s">
        <v>1</v>
      </c>
      <c r="N236" s="193" t="s">
        <v>42</v>
      </c>
      <c r="P236" s="141">
        <f t="shared" si="21"/>
        <v>0</v>
      </c>
      <c r="Q236" s="141">
        <v>1.1800000000000001E-3</v>
      </c>
      <c r="R236" s="141">
        <f t="shared" si="22"/>
        <v>2.0060000000000001E-2</v>
      </c>
      <c r="S236" s="141">
        <v>0</v>
      </c>
      <c r="T236" s="142">
        <f t="shared" si="23"/>
        <v>0</v>
      </c>
      <c r="AR236" s="143" t="s">
        <v>604</v>
      </c>
      <c r="AT236" s="143" t="s">
        <v>1046</v>
      </c>
      <c r="AU236" s="143" t="s">
        <v>87</v>
      </c>
      <c r="AY236" s="17" t="s">
        <v>175</v>
      </c>
      <c r="BE236" s="144">
        <f t="shared" si="24"/>
        <v>0</v>
      </c>
      <c r="BF236" s="144">
        <f t="shared" si="25"/>
        <v>0</v>
      </c>
      <c r="BG236" s="144">
        <f t="shared" si="26"/>
        <v>0</v>
      </c>
      <c r="BH236" s="144">
        <f t="shared" si="27"/>
        <v>0</v>
      </c>
      <c r="BI236" s="144">
        <f t="shared" si="28"/>
        <v>0</v>
      </c>
      <c r="BJ236" s="17" t="s">
        <v>85</v>
      </c>
      <c r="BK236" s="144">
        <f t="shared" si="29"/>
        <v>0</v>
      </c>
      <c r="BL236" s="17" t="s">
        <v>129</v>
      </c>
      <c r="BM236" s="143" t="s">
        <v>2930</v>
      </c>
    </row>
    <row r="237" spans="2:65" s="1" customFormat="1" ht="16.5" customHeight="1">
      <c r="B237" s="32"/>
      <c r="C237" s="184" t="s">
        <v>834</v>
      </c>
      <c r="D237" s="184" t="s">
        <v>1046</v>
      </c>
      <c r="E237" s="185" t="s">
        <v>2931</v>
      </c>
      <c r="F237" s="186" t="s">
        <v>2932</v>
      </c>
      <c r="G237" s="187" t="s">
        <v>318</v>
      </c>
      <c r="H237" s="188">
        <v>10</v>
      </c>
      <c r="I237" s="189"/>
      <c r="J237" s="190">
        <f t="shared" si="20"/>
        <v>0</v>
      </c>
      <c r="K237" s="186" t="s">
        <v>250</v>
      </c>
      <c r="L237" s="191"/>
      <c r="M237" s="192" t="s">
        <v>1</v>
      </c>
      <c r="N237" s="193" t="s">
        <v>42</v>
      </c>
      <c r="P237" s="141">
        <f t="shared" si="21"/>
        <v>0</v>
      </c>
      <c r="Q237" s="141">
        <v>1.25E-3</v>
      </c>
      <c r="R237" s="141">
        <f t="shared" si="22"/>
        <v>1.2500000000000001E-2</v>
      </c>
      <c r="S237" s="141">
        <v>0</v>
      </c>
      <c r="T237" s="142">
        <f t="shared" si="23"/>
        <v>0</v>
      </c>
      <c r="AR237" s="143" t="s">
        <v>604</v>
      </c>
      <c r="AT237" s="143" t="s">
        <v>1046</v>
      </c>
      <c r="AU237" s="143" t="s">
        <v>87</v>
      </c>
      <c r="AY237" s="17" t="s">
        <v>175</v>
      </c>
      <c r="BE237" s="144">
        <f t="shared" si="24"/>
        <v>0</v>
      </c>
      <c r="BF237" s="144">
        <f t="shared" si="25"/>
        <v>0</v>
      </c>
      <c r="BG237" s="144">
        <f t="shared" si="26"/>
        <v>0</v>
      </c>
      <c r="BH237" s="144">
        <f t="shared" si="27"/>
        <v>0</v>
      </c>
      <c r="BI237" s="144">
        <f t="shared" si="28"/>
        <v>0</v>
      </c>
      <c r="BJ237" s="17" t="s">
        <v>85</v>
      </c>
      <c r="BK237" s="144">
        <f t="shared" si="29"/>
        <v>0</v>
      </c>
      <c r="BL237" s="17" t="s">
        <v>129</v>
      </c>
      <c r="BM237" s="143" t="s">
        <v>2933</v>
      </c>
    </row>
    <row r="238" spans="2:65" s="1" customFormat="1" ht="16.5" customHeight="1">
      <c r="B238" s="32"/>
      <c r="C238" s="132" t="s">
        <v>845</v>
      </c>
      <c r="D238" s="132" t="s">
        <v>178</v>
      </c>
      <c r="E238" s="133" t="s">
        <v>2934</v>
      </c>
      <c r="F238" s="134" t="s">
        <v>2935</v>
      </c>
      <c r="G238" s="135" t="s">
        <v>318</v>
      </c>
      <c r="H238" s="136">
        <v>2</v>
      </c>
      <c r="I238" s="137"/>
      <c r="J238" s="138">
        <f t="shared" si="20"/>
        <v>0</v>
      </c>
      <c r="K238" s="134" t="s">
        <v>1</v>
      </c>
      <c r="L238" s="32"/>
      <c r="M238" s="139" t="s">
        <v>1</v>
      </c>
      <c r="N238" s="140" t="s">
        <v>42</v>
      </c>
      <c r="P238" s="141">
        <f t="shared" si="21"/>
        <v>0</v>
      </c>
      <c r="Q238" s="141">
        <v>2.7E-4</v>
      </c>
      <c r="R238" s="141">
        <f t="shared" si="22"/>
        <v>5.4000000000000001E-4</v>
      </c>
      <c r="S238" s="141">
        <v>0</v>
      </c>
      <c r="T238" s="142">
        <f t="shared" si="23"/>
        <v>0</v>
      </c>
      <c r="AR238" s="143" t="s">
        <v>129</v>
      </c>
      <c r="AT238" s="143" t="s">
        <v>178</v>
      </c>
      <c r="AU238" s="143" t="s">
        <v>87</v>
      </c>
      <c r="AY238" s="17" t="s">
        <v>175</v>
      </c>
      <c r="BE238" s="144">
        <f t="shared" si="24"/>
        <v>0</v>
      </c>
      <c r="BF238" s="144">
        <f t="shared" si="25"/>
        <v>0</v>
      </c>
      <c r="BG238" s="144">
        <f t="shared" si="26"/>
        <v>0</v>
      </c>
      <c r="BH238" s="144">
        <f t="shared" si="27"/>
        <v>0</v>
      </c>
      <c r="BI238" s="144">
        <f t="shared" si="28"/>
        <v>0</v>
      </c>
      <c r="BJ238" s="17" t="s">
        <v>85</v>
      </c>
      <c r="BK238" s="144">
        <f t="shared" si="29"/>
        <v>0</v>
      </c>
      <c r="BL238" s="17" t="s">
        <v>129</v>
      </c>
      <c r="BM238" s="143" t="s">
        <v>2936</v>
      </c>
    </row>
    <row r="239" spans="2:65" s="1" customFormat="1" ht="16.5" customHeight="1">
      <c r="B239" s="32"/>
      <c r="C239" s="184" t="s">
        <v>850</v>
      </c>
      <c r="D239" s="184" t="s">
        <v>1046</v>
      </c>
      <c r="E239" s="185" t="s">
        <v>2937</v>
      </c>
      <c r="F239" s="186" t="s">
        <v>2938</v>
      </c>
      <c r="G239" s="187" t="s">
        <v>318</v>
      </c>
      <c r="H239" s="188">
        <v>2</v>
      </c>
      <c r="I239" s="189"/>
      <c r="J239" s="190">
        <f t="shared" si="20"/>
        <v>0</v>
      </c>
      <c r="K239" s="186" t="s">
        <v>1</v>
      </c>
      <c r="L239" s="191"/>
      <c r="M239" s="192" t="s">
        <v>1</v>
      </c>
      <c r="N239" s="193" t="s">
        <v>42</v>
      </c>
      <c r="P239" s="141">
        <f t="shared" si="21"/>
        <v>0</v>
      </c>
      <c r="Q239" s="141">
        <v>1.25E-3</v>
      </c>
      <c r="R239" s="141">
        <f t="shared" si="22"/>
        <v>2.5000000000000001E-3</v>
      </c>
      <c r="S239" s="141">
        <v>0</v>
      </c>
      <c r="T239" s="142">
        <f t="shared" si="23"/>
        <v>0</v>
      </c>
      <c r="AR239" s="143" t="s">
        <v>604</v>
      </c>
      <c r="AT239" s="143" t="s">
        <v>1046</v>
      </c>
      <c r="AU239" s="143" t="s">
        <v>87</v>
      </c>
      <c r="AY239" s="17" t="s">
        <v>175</v>
      </c>
      <c r="BE239" s="144">
        <f t="shared" si="24"/>
        <v>0</v>
      </c>
      <c r="BF239" s="144">
        <f t="shared" si="25"/>
        <v>0</v>
      </c>
      <c r="BG239" s="144">
        <f t="shared" si="26"/>
        <v>0</v>
      </c>
      <c r="BH239" s="144">
        <f t="shared" si="27"/>
        <v>0</v>
      </c>
      <c r="BI239" s="144">
        <f t="shared" si="28"/>
        <v>0</v>
      </c>
      <c r="BJ239" s="17" t="s">
        <v>85</v>
      </c>
      <c r="BK239" s="144">
        <f t="shared" si="29"/>
        <v>0</v>
      </c>
      <c r="BL239" s="17" t="s">
        <v>129</v>
      </c>
      <c r="BM239" s="143" t="s">
        <v>2939</v>
      </c>
    </row>
    <row r="240" spans="2:65" s="1" customFormat="1" ht="16.5" customHeight="1">
      <c r="B240" s="32"/>
      <c r="C240" s="132" t="s">
        <v>857</v>
      </c>
      <c r="D240" s="132" t="s">
        <v>178</v>
      </c>
      <c r="E240" s="133" t="s">
        <v>1705</v>
      </c>
      <c r="F240" s="134" t="s">
        <v>1706</v>
      </c>
      <c r="G240" s="135" t="s">
        <v>1377</v>
      </c>
      <c r="H240" s="194"/>
      <c r="I240" s="137"/>
      <c r="J240" s="138">
        <f t="shared" si="20"/>
        <v>0</v>
      </c>
      <c r="K240" s="134" t="s">
        <v>250</v>
      </c>
      <c r="L240" s="32"/>
      <c r="M240" s="139" t="s">
        <v>1</v>
      </c>
      <c r="N240" s="140" t="s">
        <v>42</v>
      </c>
      <c r="P240" s="141">
        <f t="shared" si="21"/>
        <v>0</v>
      </c>
      <c r="Q240" s="141">
        <v>0</v>
      </c>
      <c r="R240" s="141">
        <f t="shared" si="22"/>
        <v>0</v>
      </c>
      <c r="S240" s="141">
        <v>0</v>
      </c>
      <c r="T240" s="142">
        <f t="shared" si="23"/>
        <v>0</v>
      </c>
      <c r="AR240" s="143" t="s">
        <v>129</v>
      </c>
      <c r="AT240" s="143" t="s">
        <v>178</v>
      </c>
      <c r="AU240" s="143" t="s">
        <v>87</v>
      </c>
      <c r="AY240" s="17" t="s">
        <v>175</v>
      </c>
      <c r="BE240" s="144">
        <f t="shared" si="24"/>
        <v>0</v>
      </c>
      <c r="BF240" s="144">
        <f t="shared" si="25"/>
        <v>0</v>
      </c>
      <c r="BG240" s="144">
        <f t="shared" si="26"/>
        <v>0</v>
      </c>
      <c r="BH240" s="144">
        <f t="shared" si="27"/>
        <v>0</v>
      </c>
      <c r="BI240" s="144">
        <f t="shared" si="28"/>
        <v>0</v>
      </c>
      <c r="BJ240" s="17" t="s">
        <v>85</v>
      </c>
      <c r="BK240" s="144">
        <f t="shared" si="29"/>
        <v>0</v>
      </c>
      <c r="BL240" s="17" t="s">
        <v>129</v>
      </c>
      <c r="BM240" s="143" t="s">
        <v>2940</v>
      </c>
    </row>
    <row r="241" spans="2:65" s="11" customFormat="1" ht="22.9" customHeight="1">
      <c r="B241" s="120"/>
      <c r="D241" s="121" t="s">
        <v>76</v>
      </c>
      <c r="E241" s="130" t="s">
        <v>2941</v>
      </c>
      <c r="F241" s="130" t="s">
        <v>2942</v>
      </c>
      <c r="I241" s="123"/>
      <c r="J241" s="131">
        <f>BK241</f>
        <v>0</v>
      </c>
      <c r="L241" s="120"/>
      <c r="M241" s="125"/>
      <c r="P241" s="126">
        <f>SUM(P242:P266)</f>
        <v>0</v>
      </c>
      <c r="R241" s="126">
        <f>SUM(R242:R266)</f>
        <v>0.46719999999999995</v>
      </c>
      <c r="T241" s="127">
        <f>SUM(T242:T266)</f>
        <v>0</v>
      </c>
      <c r="AR241" s="121" t="s">
        <v>87</v>
      </c>
      <c r="AT241" s="128" t="s">
        <v>76</v>
      </c>
      <c r="AU241" s="128" t="s">
        <v>85</v>
      </c>
      <c r="AY241" s="121" t="s">
        <v>175</v>
      </c>
      <c r="BK241" s="129">
        <f>SUM(BK242:BK266)</f>
        <v>0</v>
      </c>
    </row>
    <row r="242" spans="2:65" s="1" customFormat="1" ht="16.5" customHeight="1">
      <c r="B242" s="32"/>
      <c r="C242" s="132" t="s">
        <v>861</v>
      </c>
      <c r="D242" s="132" t="s">
        <v>178</v>
      </c>
      <c r="E242" s="133" t="s">
        <v>2943</v>
      </c>
      <c r="F242" s="134" t="s">
        <v>2944</v>
      </c>
      <c r="G242" s="135" t="s">
        <v>318</v>
      </c>
      <c r="H242" s="136">
        <v>65</v>
      </c>
      <c r="I242" s="137"/>
      <c r="J242" s="138">
        <f t="shared" ref="J242:J255" si="30">ROUND(I242*H242,2)</f>
        <v>0</v>
      </c>
      <c r="K242" s="134" t="s">
        <v>250</v>
      </c>
      <c r="L242" s="32"/>
      <c r="M242" s="139" t="s">
        <v>1</v>
      </c>
      <c r="N242" s="140" t="s">
        <v>42</v>
      </c>
      <c r="P242" s="141">
        <f t="shared" ref="P242:P255" si="31">O242*H242</f>
        <v>0</v>
      </c>
      <c r="Q242" s="141">
        <v>1.4400000000000001E-3</v>
      </c>
      <c r="R242" s="141">
        <f t="shared" ref="R242:R255" si="32">Q242*H242</f>
        <v>9.3600000000000003E-2</v>
      </c>
      <c r="S242" s="141">
        <v>0</v>
      </c>
      <c r="T242" s="142">
        <f t="shared" ref="T242:T255" si="33">S242*H242</f>
        <v>0</v>
      </c>
      <c r="AR242" s="143" t="s">
        <v>129</v>
      </c>
      <c r="AT242" s="143" t="s">
        <v>178</v>
      </c>
      <c r="AU242" s="143" t="s">
        <v>87</v>
      </c>
      <c r="AY242" s="17" t="s">
        <v>175</v>
      </c>
      <c r="BE242" s="144">
        <f t="shared" ref="BE242:BE255" si="34">IF(N242="základní",J242,0)</f>
        <v>0</v>
      </c>
      <c r="BF242" s="144">
        <f t="shared" ref="BF242:BF255" si="35">IF(N242="snížená",J242,0)</f>
        <v>0</v>
      </c>
      <c r="BG242" s="144">
        <f t="shared" ref="BG242:BG255" si="36">IF(N242="zákl. přenesená",J242,0)</f>
        <v>0</v>
      </c>
      <c r="BH242" s="144">
        <f t="shared" ref="BH242:BH255" si="37">IF(N242="sníž. přenesená",J242,0)</f>
        <v>0</v>
      </c>
      <c r="BI242" s="144">
        <f t="shared" ref="BI242:BI255" si="38">IF(N242="nulová",J242,0)</f>
        <v>0</v>
      </c>
      <c r="BJ242" s="17" t="s">
        <v>85</v>
      </c>
      <c r="BK242" s="144">
        <f t="shared" ref="BK242:BK255" si="39">ROUND(I242*H242,2)</f>
        <v>0</v>
      </c>
      <c r="BL242" s="17" t="s">
        <v>129</v>
      </c>
      <c r="BM242" s="143" t="s">
        <v>2945</v>
      </c>
    </row>
    <row r="243" spans="2:65" s="1" customFormat="1" ht="16.5" customHeight="1">
      <c r="B243" s="32"/>
      <c r="C243" s="132" t="s">
        <v>866</v>
      </c>
      <c r="D243" s="132" t="s">
        <v>178</v>
      </c>
      <c r="E243" s="133" t="s">
        <v>2946</v>
      </c>
      <c r="F243" s="134" t="s">
        <v>2947</v>
      </c>
      <c r="G243" s="135" t="s">
        <v>318</v>
      </c>
      <c r="H243" s="136">
        <v>24</v>
      </c>
      <c r="I243" s="137"/>
      <c r="J243" s="138">
        <f t="shared" si="30"/>
        <v>0</v>
      </c>
      <c r="K243" s="134" t="s">
        <v>250</v>
      </c>
      <c r="L243" s="32"/>
      <c r="M243" s="139" t="s">
        <v>1</v>
      </c>
      <c r="N243" s="140" t="s">
        <v>42</v>
      </c>
      <c r="P243" s="141">
        <f t="shared" si="31"/>
        <v>0</v>
      </c>
      <c r="Q243" s="141">
        <v>1.97E-3</v>
      </c>
      <c r="R243" s="141">
        <f t="shared" si="32"/>
        <v>4.7280000000000003E-2</v>
      </c>
      <c r="S243" s="141">
        <v>0</v>
      </c>
      <c r="T243" s="142">
        <f t="shared" si="33"/>
        <v>0</v>
      </c>
      <c r="AR243" s="143" t="s">
        <v>129</v>
      </c>
      <c r="AT243" s="143" t="s">
        <v>178</v>
      </c>
      <c r="AU243" s="143" t="s">
        <v>87</v>
      </c>
      <c r="AY243" s="17" t="s">
        <v>175</v>
      </c>
      <c r="BE243" s="144">
        <f t="shared" si="34"/>
        <v>0</v>
      </c>
      <c r="BF243" s="144">
        <f t="shared" si="35"/>
        <v>0</v>
      </c>
      <c r="BG243" s="144">
        <f t="shared" si="36"/>
        <v>0</v>
      </c>
      <c r="BH243" s="144">
        <f t="shared" si="37"/>
        <v>0</v>
      </c>
      <c r="BI243" s="144">
        <f t="shared" si="38"/>
        <v>0</v>
      </c>
      <c r="BJ243" s="17" t="s">
        <v>85</v>
      </c>
      <c r="BK243" s="144">
        <f t="shared" si="39"/>
        <v>0</v>
      </c>
      <c r="BL243" s="17" t="s">
        <v>129</v>
      </c>
      <c r="BM243" s="143" t="s">
        <v>2948</v>
      </c>
    </row>
    <row r="244" spans="2:65" s="1" customFormat="1" ht="16.5" customHeight="1">
      <c r="B244" s="32"/>
      <c r="C244" s="132" t="s">
        <v>870</v>
      </c>
      <c r="D244" s="132" t="s">
        <v>178</v>
      </c>
      <c r="E244" s="133" t="s">
        <v>2949</v>
      </c>
      <c r="F244" s="134" t="s">
        <v>2950</v>
      </c>
      <c r="G244" s="135" t="s">
        <v>318</v>
      </c>
      <c r="H244" s="136">
        <v>12</v>
      </c>
      <c r="I244" s="137"/>
      <c r="J244" s="138">
        <f t="shared" si="30"/>
        <v>0</v>
      </c>
      <c r="K244" s="134" t="s">
        <v>250</v>
      </c>
      <c r="L244" s="32"/>
      <c r="M244" s="139" t="s">
        <v>1</v>
      </c>
      <c r="N244" s="140" t="s">
        <v>42</v>
      </c>
      <c r="P244" s="141">
        <f t="shared" si="31"/>
        <v>0</v>
      </c>
      <c r="Q244" s="141">
        <v>3.0400000000000002E-3</v>
      </c>
      <c r="R244" s="141">
        <f t="shared" si="32"/>
        <v>3.6479999999999999E-2</v>
      </c>
      <c r="S244" s="141">
        <v>0</v>
      </c>
      <c r="T244" s="142">
        <f t="shared" si="33"/>
        <v>0</v>
      </c>
      <c r="AR244" s="143" t="s">
        <v>129</v>
      </c>
      <c r="AT244" s="143" t="s">
        <v>178</v>
      </c>
      <c r="AU244" s="143" t="s">
        <v>87</v>
      </c>
      <c r="AY244" s="17" t="s">
        <v>175</v>
      </c>
      <c r="BE244" s="144">
        <f t="shared" si="34"/>
        <v>0</v>
      </c>
      <c r="BF244" s="144">
        <f t="shared" si="35"/>
        <v>0</v>
      </c>
      <c r="BG244" s="144">
        <f t="shared" si="36"/>
        <v>0</v>
      </c>
      <c r="BH244" s="144">
        <f t="shared" si="37"/>
        <v>0</v>
      </c>
      <c r="BI244" s="144">
        <f t="shared" si="38"/>
        <v>0</v>
      </c>
      <c r="BJ244" s="17" t="s">
        <v>85</v>
      </c>
      <c r="BK244" s="144">
        <f t="shared" si="39"/>
        <v>0</v>
      </c>
      <c r="BL244" s="17" t="s">
        <v>129</v>
      </c>
      <c r="BM244" s="143" t="s">
        <v>2951</v>
      </c>
    </row>
    <row r="245" spans="2:65" s="1" customFormat="1" ht="16.5" customHeight="1">
      <c r="B245" s="32"/>
      <c r="C245" s="132" t="s">
        <v>876</v>
      </c>
      <c r="D245" s="132" t="s">
        <v>178</v>
      </c>
      <c r="E245" s="133" t="s">
        <v>2952</v>
      </c>
      <c r="F245" s="134" t="s">
        <v>2953</v>
      </c>
      <c r="G245" s="135" t="s">
        <v>318</v>
      </c>
      <c r="H245" s="136">
        <v>80</v>
      </c>
      <c r="I245" s="137"/>
      <c r="J245" s="138">
        <f t="shared" si="30"/>
        <v>0</v>
      </c>
      <c r="K245" s="134" t="s">
        <v>250</v>
      </c>
      <c r="L245" s="32"/>
      <c r="M245" s="139" t="s">
        <v>1</v>
      </c>
      <c r="N245" s="140" t="s">
        <v>42</v>
      </c>
      <c r="P245" s="141">
        <f t="shared" si="31"/>
        <v>0</v>
      </c>
      <c r="Q245" s="141">
        <v>1.3699999999999999E-3</v>
      </c>
      <c r="R245" s="141">
        <f t="shared" si="32"/>
        <v>0.10959999999999999</v>
      </c>
      <c r="S245" s="141">
        <v>0</v>
      </c>
      <c r="T245" s="142">
        <f t="shared" si="33"/>
        <v>0</v>
      </c>
      <c r="AR245" s="143" t="s">
        <v>129</v>
      </c>
      <c r="AT245" s="143" t="s">
        <v>178</v>
      </c>
      <c r="AU245" s="143" t="s">
        <v>87</v>
      </c>
      <c r="AY245" s="17" t="s">
        <v>175</v>
      </c>
      <c r="BE245" s="144">
        <f t="shared" si="34"/>
        <v>0</v>
      </c>
      <c r="BF245" s="144">
        <f t="shared" si="35"/>
        <v>0</v>
      </c>
      <c r="BG245" s="144">
        <f t="shared" si="36"/>
        <v>0</v>
      </c>
      <c r="BH245" s="144">
        <f t="shared" si="37"/>
        <v>0</v>
      </c>
      <c r="BI245" s="144">
        <f t="shared" si="38"/>
        <v>0</v>
      </c>
      <c r="BJ245" s="17" t="s">
        <v>85</v>
      </c>
      <c r="BK245" s="144">
        <f t="shared" si="39"/>
        <v>0</v>
      </c>
      <c r="BL245" s="17" t="s">
        <v>129</v>
      </c>
      <c r="BM245" s="143" t="s">
        <v>2954</v>
      </c>
    </row>
    <row r="246" spans="2:65" s="1" customFormat="1" ht="16.5" customHeight="1">
      <c r="B246" s="32"/>
      <c r="C246" s="132" t="s">
        <v>880</v>
      </c>
      <c r="D246" s="132" t="s">
        <v>178</v>
      </c>
      <c r="E246" s="133" t="s">
        <v>2955</v>
      </c>
      <c r="F246" s="134" t="s">
        <v>2956</v>
      </c>
      <c r="G246" s="135" t="s">
        <v>318</v>
      </c>
      <c r="H246" s="136">
        <v>46</v>
      </c>
      <c r="I246" s="137"/>
      <c r="J246" s="138">
        <f t="shared" si="30"/>
        <v>0</v>
      </c>
      <c r="K246" s="134" t="s">
        <v>250</v>
      </c>
      <c r="L246" s="32"/>
      <c r="M246" s="139" t="s">
        <v>1</v>
      </c>
      <c r="N246" s="140" t="s">
        <v>42</v>
      </c>
      <c r="P246" s="141">
        <f t="shared" si="31"/>
        <v>0</v>
      </c>
      <c r="Q246" s="141">
        <v>5.0000000000000001E-4</v>
      </c>
      <c r="R246" s="141">
        <f t="shared" si="32"/>
        <v>2.3E-2</v>
      </c>
      <c r="S246" s="141">
        <v>0</v>
      </c>
      <c r="T246" s="142">
        <f t="shared" si="33"/>
        <v>0</v>
      </c>
      <c r="AR246" s="143" t="s">
        <v>129</v>
      </c>
      <c r="AT246" s="143" t="s">
        <v>178</v>
      </c>
      <c r="AU246" s="143" t="s">
        <v>87</v>
      </c>
      <c r="AY246" s="17" t="s">
        <v>175</v>
      </c>
      <c r="BE246" s="144">
        <f t="shared" si="34"/>
        <v>0</v>
      </c>
      <c r="BF246" s="144">
        <f t="shared" si="35"/>
        <v>0</v>
      </c>
      <c r="BG246" s="144">
        <f t="shared" si="36"/>
        <v>0</v>
      </c>
      <c r="BH246" s="144">
        <f t="shared" si="37"/>
        <v>0</v>
      </c>
      <c r="BI246" s="144">
        <f t="shared" si="38"/>
        <v>0</v>
      </c>
      <c r="BJ246" s="17" t="s">
        <v>85</v>
      </c>
      <c r="BK246" s="144">
        <f t="shared" si="39"/>
        <v>0</v>
      </c>
      <c r="BL246" s="17" t="s">
        <v>129</v>
      </c>
      <c r="BM246" s="143" t="s">
        <v>2957</v>
      </c>
    </row>
    <row r="247" spans="2:65" s="1" customFormat="1" ht="16.5" customHeight="1">
      <c r="B247" s="32"/>
      <c r="C247" s="132" t="s">
        <v>885</v>
      </c>
      <c r="D247" s="132" t="s">
        <v>178</v>
      </c>
      <c r="E247" s="133" t="s">
        <v>2958</v>
      </c>
      <c r="F247" s="134" t="s">
        <v>2959</v>
      </c>
      <c r="G247" s="135" t="s">
        <v>318</v>
      </c>
      <c r="H247" s="136">
        <v>24</v>
      </c>
      <c r="I247" s="137"/>
      <c r="J247" s="138">
        <f t="shared" si="30"/>
        <v>0</v>
      </c>
      <c r="K247" s="134" t="s">
        <v>250</v>
      </c>
      <c r="L247" s="32"/>
      <c r="M247" s="139" t="s">
        <v>1</v>
      </c>
      <c r="N247" s="140" t="s">
        <v>42</v>
      </c>
      <c r="P247" s="141">
        <f t="shared" si="31"/>
        <v>0</v>
      </c>
      <c r="Q247" s="141">
        <v>7.6000000000000004E-4</v>
      </c>
      <c r="R247" s="141">
        <f t="shared" si="32"/>
        <v>1.8239999999999999E-2</v>
      </c>
      <c r="S247" s="141">
        <v>0</v>
      </c>
      <c r="T247" s="142">
        <f t="shared" si="33"/>
        <v>0</v>
      </c>
      <c r="AR247" s="143" t="s">
        <v>129</v>
      </c>
      <c r="AT247" s="143" t="s">
        <v>178</v>
      </c>
      <c r="AU247" s="143" t="s">
        <v>87</v>
      </c>
      <c r="AY247" s="17" t="s">
        <v>175</v>
      </c>
      <c r="BE247" s="144">
        <f t="shared" si="34"/>
        <v>0</v>
      </c>
      <c r="BF247" s="144">
        <f t="shared" si="35"/>
        <v>0</v>
      </c>
      <c r="BG247" s="144">
        <f t="shared" si="36"/>
        <v>0</v>
      </c>
      <c r="BH247" s="144">
        <f t="shared" si="37"/>
        <v>0</v>
      </c>
      <c r="BI247" s="144">
        <f t="shared" si="38"/>
        <v>0</v>
      </c>
      <c r="BJ247" s="17" t="s">
        <v>85</v>
      </c>
      <c r="BK247" s="144">
        <f t="shared" si="39"/>
        <v>0</v>
      </c>
      <c r="BL247" s="17" t="s">
        <v>129</v>
      </c>
      <c r="BM247" s="143" t="s">
        <v>2960</v>
      </c>
    </row>
    <row r="248" spans="2:65" s="1" customFormat="1" ht="16.5" customHeight="1">
      <c r="B248" s="32"/>
      <c r="C248" s="132" t="s">
        <v>889</v>
      </c>
      <c r="D248" s="132" t="s">
        <v>178</v>
      </c>
      <c r="E248" s="133" t="s">
        <v>2961</v>
      </c>
      <c r="F248" s="134" t="s">
        <v>2962</v>
      </c>
      <c r="G248" s="135" t="s">
        <v>219</v>
      </c>
      <c r="H248" s="136">
        <v>1</v>
      </c>
      <c r="I248" s="137"/>
      <c r="J248" s="138">
        <f t="shared" si="30"/>
        <v>0</v>
      </c>
      <c r="K248" s="134" t="s">
        <v>1</v>
      </c>
      <c r="L248" s="32"/>
      <c r="M248" s="139" t="s">
        <v>1</v>
      </c>
      <c r="N248" s="140" t="s">
        <v>42</v>
      </c>
      <c r="P248" s="141">
        <f t="shared" si="31"/>
        <v>0</v>
      </c>
      <c r="Q248" s="141">
        <v>7.6000000000000004E-4</v>
      </c>
      <c r="R248" s="141">
        <f t="shared" si="32"/>
        <v>7.6000000000000004E-4</v>
      </c>
      <c r="S248" s="141">
        <v>0</v>
      </c>
      <c r="T248" s="142">
        <f t="shared" si="33"/>
        <v>0</v>
      </c>
      <c r="AR248" s="143" t="s">
        <v>129</v>
      </c>
      <c r="AT248" s="143" t="s">
        <v>178</v>
      </c>
      <c r="AU248" s="143" t="s">
        <v>87</v>
      </c>
      <c r="AY248" s="17" t="s">
        <v>175</v>
      </c>
      <c r="BE248" s="144">
        <f t="shared" si="34"/>
        <v>0</v>
      </c>
      <c r="BF248" s="144">
        <f t="shared" si="35"/>
        <v>0</v>
      </c>
      <c r="BG248" s="144">
        <f t="shared" si="36"/>
        <v>0</v>
      </c>
      <c r="BH248" s="144">
        <f t="shared" si="37"/>
        <v>0</v>
      </c>
      <c r="BI248" s="144">
        <f t="shared" si="38"/>
        <v>0</v>
      </c>
      <c r="BJ248" s="17" t="s">
        <v>85</v>
      </c>
      <c r="BK248" s="144">
        <f t="shared" si="39"/>
        <v>0</v>
      </c>
      <c r="BL248" s="17" t="s">
        <v>129</v>
      </c>
      <c r="BM248" s="143" t="s">
        <v>2963</v>
      </c>
    </row>
    <row r="249" spans="2:65" s="1" customFormat="1" ht="16.5" customHeight="1">
      <c r="B249" s="32"/>
      <c r="C249" s="132" t="s">
        <v>893</v>
      </c>
      <c r="D249" s="132" t="s">
        <v>178</v>
      </c>
      <c r="E249" s="133" t="s">
        <v>2964</v>
      </c>
      <c r="F249" s="134" t="s">
        <v>2965</v>
      </c>
      <c r="G249" s="135" t="s">
        <v>219</v>
      </c>
      <c r="H249" s="136">
        <v>8</v>
      </c>
      <c r="I249" s="137"/>
      <c r="J249" s="138">
        <f t="shared" si="30"/>
        <v>0</v>
      </c>
      <c r="K249" s="134" t="s">
        <v>1</v>
      </c>
      <c r="L249" s="32"/>
      <c r="M249" s="139" t="s">
        <v>1</v>
      </c>
      <c r="N249" s="140" t="s">
        <v>42</v>
      </c>
      <c r="P249" s="141">
        <f t="shared" si="31"/>
        <v>0</v>
      </c>
      <c r="Q249" s="141">
        <v>7.6000000000000004E-4</v>
      </c>
      <c r="R249" s="141">
        <f t="shared" si="32"/>
        <v>6.0800000000000003E-3</v>
      </c>
      <c r="S249" s="141">
        <v>0</v>
      </c>
      <c r="T249" s="142">
        <f t="shared" si="33"/>
        <v>0</v>
      </c>
      <c r="AR249" s="143" t="s">
        <v>129</v>
      </c>
      <c r="AT249" s="143" t="s">
        <v>178</v>
      </c>
      <c r="AU249" s="143" t="s">
        <v>87</v>
      </c>
      <c r="AY249" s="17" t="s">
        <v>175</v>
      </c>
      <c r="BE249" s="144">
        <f t="shared" si="34"/>
        <v>0</v>
      </c>
      <c r="BF249" s="144">
        <f t="shared" si="35"/>
        <v>0</v>
      </c>
      <c r="BG249" s="144">
        <f t="shared" si="36"/>
        <v>0</v>
      </c>
      <c r="BH249" s="144">
        <f t="shared" si="37"/>
        <v>0</v>
      </c>
      <c r="BI249" s="144">
        <f t="shared" si="38"/>
        <v>0</v>
      </c>
      <c r="BJ249" s="17" t="s">
        <v>85</v>
      </c>
      <c r="BK249" s="144">
        <f t="shared" si="39"/>
        <v>0</v>
      </c>
      <c r="BL249" s="17" t="s">
        <v>129</v>
      </c>
      <c r="BM249" s="143" t="s">
        <v>2966</v>
      </c>
    </row>
    <row r="250" spans="2:65" s="1" customFormat="1" ht="16.5" customHeight="1">
      <c r="B250" s="32"/>
      <c r="C250" s="132" t="s">
        <v>897</v>
      </c>
      <c r="D250" s="132" t="s">
        <v>178</v>
      </c>
      <c r="E250" s="133" t="s">
        <v>2967</v>
      </c>
      <c r="F250" s="134" t="s">
        <v>2968</v>
      </c>
      <c r="G250" s="135" t="s">
        <v>219</v>
      </c>
      <c r="H250" s="136">
        <v>5</v>
      </c>
      <c r="I250" s="137"/>
      <c r="J250" s="138">
        <f t="shared" si="30"/>
        <v>0</v>
      </c>
      <c r="K250" s="134" t="s">
        <v>1</v>
      </c>
      <c r="L250" s="32"/>
      <c r="M250" s="139" t="s">
        <v>1</v>
      </c>
      <c r="N250" s="140" t="s">
        <v>42</v>
      </c>
      <c r="P250" s="141">
        <f t="shared" si="31"/>
        <v>0</v>
      </c>
      <c r="Q250" s="141">
        <v>7.6000000000000004E-4</v>
      </c>
      <c r="R250" s="141">
        <f t="shared" si="32"/>
        <v>3.8000000000000004E-3</v>
      </c>
      <c r="S250" s="141">
        <v>0</v>
      </c>
      <c r="T250" s="142">
        <f t="shared" si="33"/>
        <v>0</v>
      </c>
      <c r="AR250" s="143" t="s">
        <v>129</v>
      </c>
      <c r="AT250" s="143" t="s">
        <v>178</v>
      </c>
      <c r="AU250" s="143" t="s">
        <v>87</v>
      </c>
      <c r="AY250" s="17" t="s">
        <v>175</v>
      </c>
      <c r="BE250" s="144">
        <f t="shared" si="34"/>
        <v>0</v>
      </c>
      <c r="BF250" s="144">
        <f t="shared" si="35"/>
        <v>0</v>
      </c>
      <c r="BG250" s="144">
        <f t="shared" si="36"/>
        <v>0</v>
      </c>
      <c r="BH250" s="144">
        <f t="shared" si="37"/>
        <v>0</v>
      </c>
      <c r="BI250" s="144">
        <f t="shared" si="38"/>
        <v>0</v>
      </c>
      <c r="BJ250" s="17" t="s">
        <v>85</v>
      </c>
      <c r="BK250" s="144">
        <f t="shared" si="39"/>
        <v>0</v>
      </c>
      <c r="BL250" s="17" t="s">
        <v>129</v>
      </c>
      <c r="BM250" s="143" t="s">
        <v>2969</v>
      </c>
    </row>
    <row r="251" spans="2:65" s="1" customFormat="1" ht="16.5" customHeight="1">
      <c r="B251" s="32"/>
      <c r="C251" s="132" t="s">
        <v>901</v>
      </c>
      <c r="D251" s="132" t="s">
        <v>178</v>
      </c>
      <c r="E251" s="133" t="s">
        <v>2970</v>
      </c>
      <c r="F251" s="134" t="s">
        <v>2971</v>
      </c>
      <c r="G251" s="135" t="s">
        <v>219</v>
      </c>
      <c r="H251" s="136">
        <v>11</v>
      </c>
      <c r="I251" s="137"/>
      <c r="J251" s="138">
        <f t="shared" si="30"/>
        <v>0</v>
      </c>
      <c r="K251" s="134" t="s">
        <v>1</v>
      </c>
      <c r="L251" s="32"/>
      <c r="M251" s="139" t="s">
        <v>1</v>
      </c>
      <c r="N251" s="140" t="s">
        <v>42</v>
      </c>
      <c r="P251" s="141">
        <f t="shared" si="31"/>
        <v>0</v>
      </c>
      <c r="Q251" s="141">
        <v>7.6000000000000004E-4</v>
      </c>
      <c r="R251" s="141">
        <f t="shared" si="32"/>
        <v>8.3600000000000011E-3</v>
      </c>
      <c r="S251" s="141">
        <v>0</v>
      </c>
      <c r="T251" s="142">
        <f t="shared" si="33"/>
        <v>0</v>
      </c>
      <c r="AR251" s="143" t="s">
        <v>129</v>
      </c>
      <c r="AT251" s="143" t="s">
        <v>178</v>
      </c>
      <c r="AU251" s="143" t="s">
        <v>87</v>
      </c>
      <c r="AY251" s="17" t="s">
        <v>175</v>
      </c>
      <c r="BE251" s="144">
        <f t="shared" si="34"/>
        <v>0</v>
      </c>
      <c r="BF251" s="144">
        <f t="shared" si="35"/>
        <v>0</v>
      </c>
      <c r="BG251" s="144">
        <f t="shared" si="36"/>
        <v>0</v>
      </c>
      <c r="BH251" s="144">
        <f t="shared" si="37"/>
        <v>0</v>
      </c>
      <c r="BI251" s="144">
        <f t="shared" si="38"/>
        <v>0</v>
      </c>
      <c r="BJ251" s="17" t="s">
        <v>85</v>
      </c>
      <c r="BK251" s="144">
        <f t="shared" si="39"/>
        <v>0</v>
      </c>
      <c r="BL251" s="17" t="s">
        <v>129</v>
      </c>
      <c r="BM251" s="143" t="s">
        <v>2972</v>
      </c>
    </row>
    <row r="252" spans="2:65" s="1" customFormat="1" ht="16.5" customHeight="1">
      <c r="B252" s="32"/>
      <c r="C252" s="132" t="s">
        <v>905</v>
      </c>
      <c r="D252" s="132" t="s">
        <v>178</v>
      </c>
      <c r="E252" s="133" t="s">
        <v>2973</v>
      </c>
      <c r="F252" s="134" t="s">
        <v>2974</v>
      </c>
      <c r="G252" s="135" t="s">
        <v>318</v>
      </c>
      <c r="H252" s="136">
        <v>2</v>
      </c>
      <c r="I252" s="137"/>
      <c r="J252" s="138">
        <f t="shared" si="30"/>
        <v>0</v>
      </c>
      <c r="K252" s="134" t="s">
        <v>1</v>
      </c>
      <c r="L252" s="32"/>
      <c r="M252" s="139" t="s">
        <v>1</v>
      </c>
      <c r="N252" s="140" t="s">
        <v>42</v>
      </c>
      <c r="P252" s="141">
        <f t="shared" si="31"/>
        <v>0</v>
      </c>
      <c r="Q252" s="141">
        <v>0.03</v>
      </c>
      <c r="R252" s="141">
        <f t="shared" si="32"/>
        <v>0.06</v>
      </c>
      <c r="S252" s="141">
        <v>0</v>
      </c>
      <c r="T252" s="142">
        <f t="shared" si="33"/>
        <v>0</v>
      </c>
      <c r="AR252" s="143" t="s">
        <v>129</v>
      </c>
      <c r="AT252" s="143" t="s">
        <v>178</v>
      </c>
      <c r="AU252" s="143" t="s">
        <v>87</v>
      </c>
      <c r="AY252" s="17" t="s">
        <v>175</v>
      </c>
      <c r="BE252" s="144">
        <f t="shared" si="34"/>
        <v>0</v>
      </c>
      <c r="BF252" s="144">
        <f t="shared" si="35"/>
        <v>0</v>
      </c>
      <c r="BG252" s="144">
        <f t="shared" si="36"/>
        <v>0</v>
      </c>
      <c r="BH252" s="144">
        <f t="shared" si="37"/>
        <v>0</v>
      </c>
      <c r="BI252" s="144">
        <f t="shared" si="38"/>
        <v>0</v>
      </c>
      <c r="BJ252" s="17" t="s">
        <v>85</v>
      </c>
      <c r="BK252" s="144">
        <f t="shared" si="39"/>
        <v>0</v>
      </c>
      <c r="BL252" s="17" t="s">
        <v>129</v>
      </c>
      <c r="BM252" s="143" t="s">
        <v>2975</v>
      </c>
    </row>
    <row r="253" spans="2:65" s="1" customFormat="1" ht="16.5" customHeight="1">
      <c r="B253" s="32"/>
      <c r="C253" s="132" t="s">
        <v>909</v>
      </c>
      <c r="D253" s="132" t="s">
        <v>178</v>
      </c>
      <c r="E253" s="133" t="s">
        <v>2976</v>
      </c>
      <c r="F253" s="134" t="s">
        <v>2977</v>
      </c>
      <c r="G253" s="135" t="s">
        <v>219</v>
      </c>
      <c r="H253" s="136">
        <v>1</v>
      </c>
      <c r="I253" s="137"/>
      <c r="J253" s="138">
        <f t="shared" si="30"/>
        <v>0</v>
      </c>
      <c r="K253" s="134" t="s">
        <v>1</v>
      </c>
      <c r="L253" s="32"/>
      <c r="M253" s="139" t="s">
        <v>1</v>
      </c>
      <c r="N253" s="140" t="s">
        <v>42</v>
      </c>
      <c r="P253" s="141">
        <f t="shared" si="31"/>
        <v>0</v>
      </c>
      <c r="Q253" s="141">
        <v>0.03</v>
      </c>
      <c r="R253" s="141">
        <f t="shared" si="32"/>
        <v>0.03</v>
      </c>
      <c r="S253" s="141">
        <v>0</v>
      </c>
      <c r="T253" s="142">
        <f t="shared" si="33"/>
        <v>0</v>
      </c>
      <c r="AR253" s="143" t="s">
        <v>129</v>
      </c>
      <c r="AT253" s="143" t="s">
        <v>178</v>
      </c>
      <c r="AU253" s="143" t="s">
        <v>87</v>
      </c>
      <c r="AY253" s="17" t="s">
        <v>175</v>
      </c>
      <c r="BE253" s="144">
        <f t="shared" si="34"/>
        <v>0</v>
      </c>
      <c r="BF253" s="144">
        <f t="shared" si="35"/>
        <v>0</v>
      </c>
      <c r="BG253" s="144">
        <f t="shared" si="36"/>
        <v>0</v>
      </c>
      <c r="BH253" s="144">
        <f t="shared" si="37"/>
        <v>0</v>
      </c>
      <c r="BI253" s="144">
        <f t="shared" si="38"/>
        <v>0</v>
      </c>
      <c r="BJ253" s="17" t="s">
        <v>85</v>
      </c>
      <c r="BK253" s="144">
        <f t="shared" si="39"/>
        <v>0</v>
      </c>
      <c r="BL253" s="17" t="s">
        <v>129</v>
      </c>
      <c r="BM253" s="143" t="s">
        <v>2978</v>
      </c>
    </row>
    <row r="254" spans="2:65" s="1" customFormat="1" ht="16.5" customHeight="1">
      <c r="B254" s="32"/>
      <c r="C254" s="132" t="s">
        <v>914</v>
      </c>
      <c r="D254" s="132" t="s">
        <v>178</v>
      </c>
      <c r="E254" s="133" t="s">
        <v>2979</v>
      </c>
      <c r="F254" s="134" t="s">
        <v>2980</v>
      </c>
      <c r="G254" s="135" t="s">
        <v>219</v>
      </c>
      <c r="H254" s="136">
        <v>1</v>
      </c>
      <c r="I254" s="137"/>
      <c r="J254" s="138">
        <f t="shared" si="30"/>
        <v>0</v>
      </c>
      <c r="K254" s="134" t="s">
        <v>1</v>
      </c>
      <c r="L254" s="32"/>
      <c r="M254" s="139" t="s">
        <v>1</v>
      </c>
      <c r="N254" s="140" t="s">
        <v>42</v>
      </c>
      <c r="P254" s="141">
        <f t="shared" si="31"/>
        <v>0</v>
      </c>
      <c r="Q254" s="141">
        <v>0.03</v>
      </c>
      <c r="R254" s="141">
        <f t="shared" si="32"/>
        <v>0.03</v>
      </c>
      <c r="S254" s="141">
        <v>0</v>
      </c>
      <c r="T254" s="142">
        <f t="shared" si="33"/>
        <v>0</v>
      </c>
      <c r="AR254" s="143" t="s">
        <v>129</v>
      </c>
      <c r="AT254" s="143" t="s">
        <v>178</v>
      </c>
      <c r="AU254" s="143" t="s">
        <v>87</v>
      </c>
      <c r="AY254" s="17" t="s">
        <v>175</v>
      </c>
      <c r="BE254" s="144">
        <f t="shared" si="34"/>
        <v>0</v>
      </c>
      <c r="BF254" s="144">
        <f t="shared" si="35"/>
        <v>0</v>
      </c>
      <c r="BG254" s="144">
        <f t="shared" si="36"/>
        <v>0</v>
      </c>
      <c r="BH254" s="144">
        <f t="shared" si="37"/>
        <v>0</v>
      </c>
      <c r="BI254" s="144">
        <f t="shared" si="38"/>
        <v>0</v>
      </c>
      <c r="BJ254" s="17" t="s">
        <v>85</v>
      </c>
      <c r="BK254" s="144">
        <f t="shared" si="39"/>
        <v>0</v>
      </c>
      <c r="BL254" s="17" t="s">
        <v>129</v>
      </c>
      <c r="BM254" s="143" t="s">
        <v>2981</v>
      </c>
    </row>
    <row r="255" spans="2:65" s="1" customFormat="1" ht="16.5" customHeight="1">
      <c r="B255" s="32"/>
      <c r="C255" s="132" t="s">
        <v>919</v>
      </c>
      <c r="D255" s="132" t="s">
        <v>178</v>
      </c>
      <c r="E255" s="133" t="s">
        <v>2982</v>
      </c>
      <c r="F255" s="134" t="s">
        <v>2983</v>
      </c>
      <c r="G255" s="135" t="s">
        <v>318</v>
      </c>
      <c r="H255" s="136">
        <v>275</v>
      </c>
      <c r="I255" s="137"/>
      <c r="J255" s="138">
        <f t="shared" si="30"/>
        <v>0</v>
      </c>
      <c r="K255" s="134" t="s">
        <v>250</v>
      </c>
      <c r="L255" s="32"/>
      <c r="M255" s="139" t="s">
        <v>1</v>
      </c>
      <c r="N255" s="140" t="s">
        <v>42</v>
      </c>
      <c r="P255" s="141">
        <f t="shared" si="31"/>
        <v>0</v>
      </c>
      <c r="Q255" s="141">
        <v>0</v>
      </c>
      <c r="R255" s="141">
        <f t="shared" si="32"/>
        <v>0</v>
      </c>
      <c r="S255" s="141">
        <v>0</v>
      </c>
      <c r="T255" s="142">
        <f t="shared" si="33"/>
        <v>0</v>
      </c>
      <c r="AR255" s="143" t="s">
        <v>129</v>
      </c>
      <c r="AT255" s="143" t="s">
        <v>178</v>
      </c>
      <c r="AU255" s="143" t="s">
        <v>87</v>
      </c>
      <c r="AY255" s="17" t="s">
        <v>175</v>
      </c>
      <c r="BE255" s="144">
        <f t="shared" si="34"/>
        <v>0</v>
      </c>
      <c r="BF255" s="144">
        <f t="shared" si="35"/>
        <v>0</v>
      </c>
      <c r="BG255" s="144">
        <f t="shared" si="36"/>
        <v>0</v>
      </c>
      <c r="BH255" s="144">
        <f t="shared" si="37"/>
        <v>0</v>
      </c>
      <c r="BI255" s="144">
        <f t="shared" si="38"/>
        <v>0</v>
      </c>
      <c r="BJ255" s="17" t="s">
        <v>85</v>
      </c>
      <c r="BK255" s="144">
        <f t="shared" si="39"/>
        <v>0</v>
      </c>
      <c r="BL255" s="17" t="s">
        <v>129</v>
      </c>
      <c r="BM255" s="143" t="s">
        <v>2984</v>
      </c>
    </row>
    <row r="256" spans="2:65" s="12" customFormat="1">
      <c r="B256" s="154"/>
      <c r="D256" s="145" t="s">
        <v>252</v>
      </c>
      <c r="E256" s="155" t="s">
        <v>1</v>
      </c>
      <c r="F256" s="156" t="s">
        <v>2985</v>
      </c>
      <c r="H256" s="157">
        <v>36</v>
      </c>
      <c r="I256" s="158"/>
      <c r="L256" s="154"/>
      <c r="M256" s="159"/>
      <c r="T256" s="160"/>
      <c r="AT256" s="155" t="s">
        <v>252</v>
      </c>
      <c r="AU256" s="155" t="s">
        <v>87</v>
      </c>
      <c r="AV256" s="12" t="s">
        <v>87</v>
      </c>
      <c r="AW256" s="12" t="s">
        <v>32</v>
      </c>
      <c r="AX256" s="12" t="s">
        <v>77</v>
      </c>
      <c r="AY256" s="155" t="s">
        <v>175</v>
      </c>
    </row>
    <row r="257" spans="2:65" s="12" customFormat="1">
      <c r="B257" s="154"/>
      <c r="D257" s="145" t="s">
        <v>252</v>
      </c>
      <c r="E257" s="155" t="s">
        <v>1</v>
      </c>
      <c r="F257" s="156" t="s">
        <v>2986</v>
      </c>
      <c r="H257" s="157">
        <v>239</v>
      </c>
      <c r="I257" s="158"/>
      <c r="L257" s="154"/>
      <c r="M257" s="159"/>
      <c r="T257" s="160"/>
      <c r="AT257" s="155" t="s">
        <v>252</v>
      </c>
      <c r="AU257" s="155" t="s">
        <v>87</v>
      </c>
      <c r="AV257" s="12" t="s">
        <v>87</v>
      </c>
      <c r="AW257" s="12" t="s">
        <v>32</v>
      </c>
      <c r="AX257" s="12" t="s">
        <v>77</v>
      </c>
      <c r="AY257" s="155" t="s">
        <v>175</v>
      </c>
    </row>
    <row r="258" spans="2:65" s="13" customFormat="1">
      <c r="B258" s="163"/>
      <c r="D258" s="145" t="s">
        <v>252</v>
      </c>
      <c r="E258" s="164" t="s">
        <v>1</v>
      </c>
      <c r="F258" s="165" t="s">
        <v>294</v>
      </c>
      <c r="H258" s="166">
        <v>275</v>
      </c>
      <c r="I258" s="167"/>
      <c r="L258" s="163"/>
      <c r="M258" s="168"/>
      <c r="T258" s="169"/>
      <c r="AT258" s="164" t="s">
        <v>252</v>
      </c>
      <c r="AU258" s="164" t="s">
        <v>87</v>
      </c>
      <c r="AV258" s="13" t="s">
        <v>193</v>
      </c>
      <c r="AW258" s="13" t="s">
        <v>32</v>
      </c>
      <c r="AX258" s="13" t="s">
        <v>85</v>
      </c>
      <c r="AY258" s="164" t="s">
        <v>175</v>
      </c>
    </row>
    <row r="259" spans="2:65" s="1" customFormat="1" ht="16.5" customHeight="1">
      <c r="B259" s="32"/>
      <c r="C259" s="132" t="s">
        <v>925</v>
      </c>
      <c r="D259" s="132" t="s">
        <v>178</v>
      </c>
      <c r="E259" s="133" t="s">
        <v>2987</v>
      </c>
      <c r="F259" s="134" t="s">
        <v>2988</v>
      </c>
      <c r="G259" s="135" t="s">
        <v>318</v>
      </c>
      <c r="H259" s="136">
        <v>89</v>
      </c>
      <c r="I259" s="137"/>
      <c r="J259" s="138">
        <f>ROUND(I259*H259,2)</f>
        <v>0</v>
      </c>
      <c r="K259" s="134" t="s">
        <v>250</v>
      </c>
      <c r="L259" s="32"/>
      <c r="M259" s="139" t="s">
        <v>1</v>
      </c>
      <c r="N259" s="140" t="s">
        <v>42</v>
      </c>
      <c r="P259" s="141">
        <f>O259*H259</f>
        <v>0</v>
      </c>
      <c r="Q259" s="141">
        <v>0</v>
      </c>
      <c r="R259" s="141">
        <f>Q259*H259</f>
        <v>0</v>
      </c>
      <c r="S259" s="141">
        <v>0</v>
      </c>
      <c r="T259" s="142">
        <f>S259*H259</f>
        <v>0</v>
      </c>
      <c r="AR259" s="143" t="s">
        <v>129</v>
      </c>
      <c r="AT259" s="143" t="s">
        <v>178</v>
      </c>
      <c r="AU259" s="143" t="s">
        <v>87</v>
      </c>
      <c r="AY259" s="17" t="s">
        <v>175</v>
      </c>
      <c r="BE259" s="144">
        <f>IF(N259="základní",J259,0)</f>
        <v>0</v>
      </c>
      <c r="BF259" s="144">
        <f>IF(N259="snížená",J259,0)</f>
        <v>0</v>
      </c>
      <c r="BG259" s="144">
        <f>IF(N259="zákl. přenesená",J259,0)</f>
        <v>0</v>
      </c>
      <c r="BH259" s="144">
        <f>IF(N259="sníž. přenesená",J259,0)</f>
        <v>0</v>
      </c>
      <c r="BI259" s="144">
        <f>IF(N259="nulová",J259,0)</f>
        <v>0</v>
      </c>
      <c r="BJ259" s="17" t="s">
        <v>85</v>
      </c>
      <c r="BK259" s="144">
        <f>ROUND(I259*H259,2)</f>
        <v>0</v>
      </c>
      <c r="BL259" s="17" t="s">
        <v>129</v>
      </c>
      <c r="BM259" s="143" t="s">
        <v>2989</v>
      </c>
    </row>
    <row r="260" spans="2:65" s="12" customFormat="1">
      <c r="B260" s="154"/>
      <c r="D260" s="145" t="s">
        <v>252</v>
      </c>
      <c r="E260" s="155" t="s">
        <v>1</v>
      </c>
      <c r="F260" s="156" t="s">
        <v>2990</v>
      </c>
      <c r="H260" s="157">
        <v>77</v>
      </c>
      <c r="I260" s="158"/>
      <c r="L260" s="154"/>
      <c r="M260" s="159"/>
      <c r="T260" s="160"/>
      <c r="AT260" s="155" t="s">
        <v>252</v>
      </c>
      <c r="AU260" s="155" t="s">
        <v>87</v>
      </c>
      <c r="AV260" s="12" t="s">
        <v>87</v>
      </c>
      <c r="AW260" s="12" t="s">
        <v>32</v>
      </c>
      <c r="AX260" s="12" t="s">
        <v>77</v>
      </c>
      <c r="AY260" s="155" t="s">
        <v>175</v>
      </c>
    </row>
    <row r="261" spans="2:65" s="12" customFormat="1">
      <c r="B261" s="154"/>
      <c r="D261" s="145" t="s">
        <v>252</v>
      </c>
      <c r="E261" s="155" t="s">
        <v>1</v>
      </c>
      <c r="F261" s="156" t="s">
        <v>2991</v>
      </c>
      <c r="H261" s="157">
        <v>12</v>
      </c>
      <c r="I261" s="158"/>
      <c r="L261" s="154"/>
      <c r="M261" s="159"/>
      <c r="T261" s="160"/>
      <c r="AT261" s="155" t="s">
        <v>252</v>
      </c>
      <c r="AU261" s="155" t="s">
        <v>87</v>
      </c>
      <c r="AV261" s="12" t="s">
        <v>87</v>
      </c>
      <c r="AW261" s="12" t="s">
        <v>32</v>
      </c>
      <c r="AX261" s="12" t="s">
        <v>77</v>
      </c>
      <c r="AY261" s="155" t="s">
        <v>175</v>
      </c>
    </row>
    <row r="262" spans="2:65" s="13" customFormat="1">
      <c r="B262" s="163"/>
      <c r="D262" s="145" t="s">
        <v>252</v>
      </c>
      <c r="E262" s="164" t="s">
        <v>1</v>
      </c>
      <c r="F262" s="165" t="s">
        <v>294</v>
      </c>
      <c r="H262" s="166">
        <v>89</v>
      </c>
      <c r="I262" s="167"/>
      <c r="L262" s="163"/>
      <c r="M262" s="168"/>
      <c r="T262" s="169"/>
      <c r="AT262" s="164" t="s">
        <v>252</v>
      </c>
      <c r="AU262" s="164" t="s">
        <v>87</v>
      </c>
      <c r="AV262" s="13" t="s">
        <v>193</v>
      </c>
      <c r="AW262" s="13" t="s">
        <v>32</v>
      </c>
      <c r="AX262" s="13" t="s">
        <v>85</v>
      </c>
      <c r="AY262" s="164" t="s">
        <v>175</v>
      </c>
    </row>
    <row r="263" spans="2:65" s="1" customFormat="1" ht="16.5" customHeight="1">
      <c r="B263" s="32"/>
      <c r="C263" s="226" t="s">
        <v>930</v>
      </c>
      <c r="D263" s="226" t="s">
        <v>178</v>
      </c>
      <c r="E263" s="227" t="s">
        <v>2992</v>
      </c>
      <c r="F263" s="228" t="s">
        <v>2993</v>
      </c>
      <c r="G263" s="220" t="s">
        <v>219</v>
      </c>
      <c r="H263" s="221">
        <v>13</v>
      </c>
      <c r="I263" s="137"/>
      <c r="J263" s="138">
        <f>ROUND(I263*H263,2)</f>
        <v>0</v>
      </c>
      <c r="K263" s="134" t="s">
        <v>1</v>
      </c>
      <c r="L263" s="32"/>
      <c r="M263" s="139" t="s">
        <v>1</v>
      </c>
      <c r="N263" s="140" t="s">
        <v>42</v>
      </c>
      <c r="P263" s="141">
        <f>O263*H263</f>
        <v>0</v>
      </c>
      <c r="Q263" s="141">
        <v>0</v>
      </c>
      <c r="R263" s="141">
        <f>Q263*H263</f>
        <v>0</v>
      </c>
      <c r="S263" s="141">
        <v>0</v>
      </c>
      <c r="T263" s="142">
        <f>S263*H263</f>
        <v>0</v>
      </c>
      <c r="AR263" s="143" t="s">
        <v>129</v>
      </c>
      <c r="AT263" s="143" t="s">
        <v>178</v>
      </c>
      <c r="AU263" s="143" t="s">
        <v>87</v>
      </c>
      <c r="AY263" s="17" t="s">
        <v>175</v>
      </c>
      <c r="BE263" s="144">
        <f>IF(N263="základní",J263,0)</f>
        <v>0</v>
      </c>
      <c r="BF263" s="144">
        <f>IF(N263="snížená",J263,0)</f>
        <v>0</v>
      </c>
      <c r="BG263" s="144">
        <f>IF(N263="zákl. přenesená",J263,0)</f>
        <v>0</v>
      </c>
      <c r="BH263" s="144">
        <f>IF(N263="sníž. přenesená",J263,0)</f>
        <v>0</v>
      </c>
      <c r="BI263" s="144">
        <f>IF(N263="nulová",J263,0)</f>
        <v>0</v>
      </c>
      <c r="BJ263" s="17" t="s">
        <v>85</v>
      </c>
      <c r="BK263" s="144">
        <f>ROUND(I263*H263,2)</f>
        <v>0</v>
      </c>
      <c r="BL263" s="17" t="s">
        <v>129</v>
      </c>
      <c r="BM263" s="143" t="s">
        <v>2994</v>
      </c>
    </row>
    <row r="264" spans="2:65" s="1" customFormat="1" ht="16.5" customHeight="1">
      <c r="B264" s="32"/>
      <c r="C264" s="226" t="s">
        <v>934</v>
      </c>
      <c r="D264" s="226" t="s">
        <v>178</v>
      </c>
      <c r="E264" s="227" t="s">
        <v>2995</v>
      </c>
      <c r="F264" s="228" t="s">
        <v>2996</v>
      </c>
      <c r="G264" s="220" t="s">
        <v>219</v>
      </c>
      <c r="H264" s="221">
        <v>2</v>
      </c>
      <c r="I264" s="137"/>
      <c r="J264" s="138">
        <f>ROUND(I264*H264,2)</f>
        <v>0</v>
      </c>
      <c r="K264" s="134" t="s">
        <v>1</v>
      </c>
      <c r="L264" s="32"/>
      <c r="M264" s="139" t="s">
        <v>1</v>
      </c>
      <c r="N264" s="140" t="s">
        <v>42</v>
      </c>
      <c r="P264" s="141">
        <f>O264*H264</f>
        <v>0</v>
      </c>
      <c r="Q264" s="141">
        <v>0</v>
      </c>
      <c r="R264" s="141">
        <f>Q264*H264</f>
        <v>0</v>
      </c>
      <c r="S264" s="141">
        <v>0</v>
      </c>
      <c r="T264" s="142">
        <f>S264*H264</f>
        <v>0</v>
      </c>
      <c r="AR264" s="143" t="s">
        <v>129</v>
      </c>
      <c r="AT264" s="143" t="s">
        <v>178</v>
      </c>
      <c r="AU264" s="143" t="s">
        <v>87</v>
      </c>
      <c r="AY264" s="17" t="s">
        <v>175</v>
      </c>
      <c r="BE264" s="144">
        <f>IF(N264="základní",J264,0)</f>
        <v>0</v>
      </c>
      <c r="BF264" s="144">
        <f>IF(N264="snížená",J264,0)</f>
        <v>0</v>
      </c>
      <c r="BG264" s="144">
        <f>IF(N264="zákl. přenesená",J264,0)</f>
        <v>0</v>
      </c>
      <c r="BH264" s="144">
        <f>IF(N264="sníž. přenesená",J264,0)</f>
        <v>0</v>
      </c>
      <c r="BI264" s="144">
        <f>IF(N264="nulová",J264,0)</f>
        <v>0</v>
      </c>
      <c r="BJ264" s="17" t="s">
        <v>85</v>
      </c>
      <c r="BK264" s="144">
        <f>ROUND(I264*H264,2)</f>
        <v>0</v>
      </c>
      <c r="BL264" s="17" t="s">
        <v>129</v>
      </c>
      <c r="BM264" s="143" t="s">
        <v>2997</v>
      </c>
    </row>
    <row r="265" spans="2:65" s="1" customFormat="1" ht="16.5" customHeight="1">
      <c r="B265" s="32"/>
      <c r="C265" s="226" t="s">
        <v>1030</v>
      </c>
      <c r="D265" s="226" t="s">
        <v>178</v>
      </c>
      <c r="E265" s="227" t="s">
        <v>2998</v>
      </c>
      <c r="F265" s="228" t="s">
        <v>2999</v>
      </c>
      <c r="G265" s="220" t="s">
        <v>219</v>
      </c>
      <c r="H265" s="221">
        <v>1</v>
      </c>
      <c r="I265" s="137"/>
      <c r="J265" s="138">
        <f>ROUND(I265*H265,2)</f>
        <v>0</v>
      </c>
      <c r="K265" s="134" t="s">
        <v>1</v>
      </c>
      <c r="L265" s="32"/>
      <c r="M265" s="139" t="s">
        <v>1</v>
      </c>
      <c r="N265" s="140" t="s">
        <v>42</v>
      </c>
      <c r="P265" s="141">
        <f>O265*H265</f>
        <v>0</v>
      </c>
      <c r="Q265" s="141">
        <v>0</v>
      </c>
      <c r="R265" s="141">
        <f>Q265*H265</f>
        <v>0</v>
      </c>
      <c r="S265" s="141">
        <v>0</v>
      </c>
      <c r="T265" s="142">
        <f>S265*H265</f>
        <v>0</v>
      </c>
      <c r="AR265" s="143" t="s">
        <v>129</v>
      </c>
      <c r="AT265" s="143" t="s">
        <v>178</v>
      </c>
      <c r="AU265" s="143" t="s">
        <v>87</v>
      </c>
      <c r="AY265" s="17" t="s">
        <v>175</v>
      </c>
      <c r="BE265" s="144">
        <f>IF(N265="základní",J265,0)</f>
        <v>0</v>
      </c>
      <c r="BF265" s="144">
        <f>IF(N265="snížená",J265,0)</f>
        <v>0</v>
      </c>
      <c r="BG265" s="144">
        <f>IF(N265="zákl. přenesená",J265,0)</f>
        <v>0</v>
      </c>
      <c r="BH265" s="144">
        <f>IF(N265="sníž. přenesená",J265,0)</f>
        <v>0</v>
      </c>
      <c r="BI265" s="144">
        <f>IF(N265="nulová",J265,0)</f>
        <v>0</v>
      </c>
      <c r="BJ265" s="17" t="s">
        <v>85</v>
      </c>
      <c r="BK265" s="144">
        <f>ROUND(I265*H265,2)</f>
        <v>0</v>
      </c>
      <c r="BL265" s="17" t="s">
        <v>129</v>
      </c>
      <c r="BM265" s="143" t="s">
        <v>3000</v>
      </c>
    </row>
    <row r="266" spans="2:65" s="1" customFormat="1" ht="16.5" customHeight="1">
      <c r="B266" s="32"/>
      <c r="C266" s="132" t="s">
        <v>1035</v>
      </c>
      <c r="D266" s="132" t="s">
        <v>178</v>
      </c>
      <c r="E266" s="133" t="s">
        <v>3001</v>
      </c>
      <c r="F266" s="134" t="s">
        <v>3002</v>
      </c>
      <c r="G266" s="135" t="s">
        <v>1377</v>
      </c>
      <c r="H266" s="194"/>
      <c r="I266" s="137"/>
      <c r="J266" s="138">
        <f>ROUND(I266*H266,2)</f>
        <v>0</v>
      </c>
      <c r="K266" s="134" t="s">
        <v>250</v>
      </c>
      <c r="L266" s="32"/>
      <c r="M266" s="139" t="s">
        <v>1</v>
      </c>
      <c r="N266" s="140" t="s">
        <v>42</v>
      </c>
      <c r="P266" s="141">
        <f>O266*H266</f>
        <v>0</v>
      </c>
      <c r="Q266" s="141">
        <v>0</v>
      </c>
      <c r="R266" s="141">
        <f>Q266*H266</f>
        <v>0</v>
      </c>
      <c r="S266" s="141">
        <v>0</v>
      </c>
      <c r="T266" s="142">
        <f>S266*H266</f>
        <v>0</v>
      </c>
      <c r="AR266" s="143" t="s">
        <v>129</v>
      </c>
      <c r="AT266" s="143" t="s">
        <v>178</v>
      </c>
      <c r="AU266" s="143" t="s">
        <v>87</v>
      </c>
      <c r="AY266" s="17" t="s">
        <v>175</v>
      </c>
      <c r="BE266" s="144">
        <f>IF(N266="základní",J266,0)</f>
        <v>0</v>
      </c>
      <c r="BF266" s="144">
        <f>IF(N266="snížená",J266,0)</f>
        <v>0</v>
      </c>
      <c r="BG266" s="144">
        <f>IF(N266="zákl. přenesená",J266,0)</f>
        <v>0</v>
      </c>
      <c r="BH266" s="144">
        <f>IF(N266="sníž. přenesená",J266,0)</f>
        <v>0</v>
      </c>
      <c r="BI266" s="144">
        <f>IF(N266="nulová",J266,0)</f>
        <v>0</v>
      </c>
      <c r="BJ266" s="17" t="s">
        <v>85</v>
      </c>
      <c r="BK266" s="144">
        <f>ROUND(I266*H266,2)</f>
        <v>0</v>
      </c>
      <c r="BL266" s="17" t="s">
        <v>129</v>
      </c>
      <c r="BM266" s="143" t="s">
        <v>3003</v>
      </c>
    </row>
    <row r="267" spans="2:65" s="11" customFormat="1" ht="22.9" customHeight="1">
      <c r="B267" s="120"/>
      <c r="D267" s="121" t="s">
        <v>76</v>
      </c>
      <c r="E267" s="130" t="s">
        <v>3004</v>
      </c>
      <c r="F267" s="130" t="s">
        <v>3005</v>
      </c>
      <c r="I267" s="123"/>
      <c r="J267" s="131">
        <f>BK267</f>
        <v>0</v>
      </c>
      <c r="L267" s="120"/>
      <c r="M267" s="125"/>
      <c r="P267" s="126">
        <f>SUM(P268:P304)</f>
        <v>0</v>
      </c>
      <c r="R267" s="126">
        <f>SUM(R268:R304)</f>
        <v>0.9109900000000003</v>
      </c>
      <c r="T267" s="127">
        <f>SUM(T268:T304)</f>
        <v>0</v>
      </c>
      <c r="AR267" s="121" t="s">
        <v>87</v>
      </c>
      <c r="AT267" s="128" t="s">
        <v>76</v>
      </c>
      <c r="AU267" s="128" t="s">
        <v>85</v>
      </c>
      <c r="AY267" s="121" t="s">
        <v>175</v>
      </c>
      <c r="BK267" s="129">
        <f>SUM(BK268:BK304)</f>
        <v>0</v>
      </c>
    </row>
    <row r="268" spans="2:65" s="1" customFormat="1" ht="21.75" customHeight="1">
      <c r="B268" s="32"/>
      <c r="C268" s="132" t="s">
        <v>1039</v>
      </c>
      <c r="D268" s="132" t="s">
        <v>178</v>
      </c>
      <c r="E268" s="133" t="s">
        <v>3006</v>
      </c>
      <c r="F268" s="134" t="s">
        <v>3007</v>
      </c>
      <c r="G268" s="135" t="s">
        <v>318</v>
      </c>
      <c r="H268" s="136">
        <v>273</v>
      </c>
      <c r="I268" s="137"/>
      <c r="J268" s="138">
        <f t="shared" ref="J268:J275" si="40">ROUND(I268*H268,2)</f>
        <v>0</v>
      </c>
      <c r="K268" s="134" t="s">
        <v>250</v>
      </c>
      <c r="L268" s="32"/>
      <c r="M268" s="139" t="s">
        <v>1</v>
      </c>
      <c r="N268" s="140" t="s">
        <v>42</v>
      </c>
      <c r="P268" s="141">
        <f t="shared" ref="P268:P275" si="41">O268*H268</f>
        <v>0</v>
      </c>
      <c r="Q268" s="141">
        <v>8.5999999999999998E-4</v>
      </c>
      <c r="R268" s="141">
        <f t="shared" ref="R268:R275" si="42">Q268*H268</f>
        <v>0.23477999999999999</v>
      </c>
      <c r="S268" s="141">
        <v>0</v>
      </c>
      <c r="T268" s="142">
        <f t="shared" ref="T268:T275" si="43">S268*H268</f>
        <v>0</v>
      </c>
      <c r="AR268" s="143" t="s">
        <v>129</v>
      </c>
      <c r="AT268" s="143" t="s">
        <v>178</v>
      </c>
      <c r="AU268" s="143" t="s">
        <v>87</v>
      </c>
      <c r="AY268" s="17" t="s">
        <v>175</v>
      </c>
      <c r="BE268" s="144">
        <f t="shared" ref="BE268:BE275" si="44">IF(N268="základní",J268,0)</f>
        <v>0</v>
      </c>
      <c r="BF268" s="144">
        <f t="shared" ref="BF268:BF275" si="45">IF(N268="snížená",J268,0)</f>
        <v>0</v>
      </c>
      <c r="BG268" s="144">
        <f t="shared" ref="BG268:BG275" si="46">IF(N268="zákl. přenesená",J268,0)</f>
        <v>0</v>
      </c>
      <c r="BH268" s="144">
        <f t="shared" ref="BH268:BH275" si="47">IF(N268="sníž. přenesená",J268,0)</f>
        <v>0</v>
      </c>
      <c r="BI268" s="144">
        <f t="shared" ref="BI268:BI275" si="48">IF(N268="nulová",J268,0)</f>
        <v>0</v>
      </c>
      <c r="BJ268" s="17" t="s">
        <v>85</v>
      </c>
      <c r="BK268" s="144">
        <f t="shared" ref="BK268:BK275" si="49">ROUND(I268*H268,2)</f>
        <v>0</v>
      </c>
      <c r="BL268" s="17" t="s">
        <v>129</v>
      </c>
      <c r="BM268" s="143" t="s">
        <v>3008</v>
      </c>
    </row>
    <row r="269" spans="2:65" s="1" customFormat="1" ht="21.75" customHeight="1">
      <c r="B269" s="32"/>
      <c r="C269" s="132" t="s">
        <v>1045</v>
      </c>
      <c r="D269" s="132" t="s">
        <v>178</v>
      </c>
      <c r="E269" s="133" t="s">
        <v>3009</v>
      </c>
      <c r="F269" s="134" t="s">
        <v>3010</v>
      </c>
      <c r="G269" s="135" t="s">
        <v>318</v>
      </c>
      <c r="H269" s="136">
        <v>123</v>
      </c>
      <c r="I269" s="137"/>
      <c r="J269" s="138">
        <f t="shared" si="40"/>
        <v>0</v>
      </c>
      <c r="K269" s="134" t="s">
        <v>250</v>
      </c>
      <c r="L269" s="32"/>
      <c r="M269" s="139" t="s">
        <v>1</v>
      </c>
      <c r="N269" s="140" t="s">
        <v>42</v>
      </c>
      <c r="P269" s="141">
        <f t="shared" si="41"/>
        <v>0</v>
      </c>
      <c r="Q269" s="141">
        <v>1.2999999999999999E-3</v>
      </c>
      <c r="R269" s="141">
        <f t="shared" si="42"/>
        <v>0.15989999999999999</v>
      </c>
      <c r="S269" s="141">
        <v>0</v>
      </c>
      <c r="T269" s="142">
        <f t="shared" si="43"/>
        <v>0</v>
      </c>
      <c r="AR269" s="143" t="s">
        <v>129</v>
      </c>
      <c r="AT269" s="143" t="s">
        <v>178</v>
      </c>
      <c r="AU269" s="143" t="s">
        <v>87</v>
      </c>
      <c r="AY269" s="17" t="s">
        <v>175</v>
      </c>
      <c r="BE269" s="144">
        <f t="shared" si="44"/>
        <v>0</v>
      </c>
      <c r="BF269" s="144">
        <f t="shared" si="45"/>
        <v>0</v>
      </c>
      <c r="BG269" s="144">
        <f t="shared" si="46"/>
        <v>0</v>
      </c>
      <c r="BH269" s="144">
        <f t="shared" si="47"/>
        <v>0</v>
      </c>
      <c r="BI269" s="144">
        <f t="shared" si="48"/>
        <v>0</v>
      </c>
      <c r="BJ269" s="17" t="s">
        <v>85</v>
      </c>
      <c r="BK269" s="144">
        <f t="shared" si="49"/>
        <v>0</v>
      </c>
      <c r="BL269" s="17" t="s">
        <v>129</v>
      </c>
      <c r="BM269" s="143" t="s">
        <v>3011</v>
      </c>
    </row>
    <row r="270" spans="2:65" s="1" customFormat="1" ht="21.75" customHeight="1">
      <c r="B270" s="32"/>
      <c r="C270" s="132" t="s">
        <v>1051</v>
      </c>
      <c r="D270" s="132" t="s">
        <v>178</v>
      </c>
      <c r="E270" s="133" t="s">
        <v>3012</v>
      </c>
      <c r="F270" s="134" t="s">
        <v>3013</v>
      </c>
      <c r="G270" s="135" t="s">
        <v>318</v>
      </c>
      <c r="H270" s="136">
        <v>87</v>
      </c>
      <c r="I270" s="137"/>
      <c r="J270" s="138">
        <f t="shared" si="40"/>
        <v>0</v>
      </c>
      <c r="K270" s="134" t="s">
        <v>250</v>
      </c>
      <c r="L270" s="32"/>
      <c r="M270" s="139" t="s">
        <v>1</v>
      </c>
      <c r="N270" s="140" t="s">
        <v>42</v>
      </c>
      <c r="P270" s="141">
        <f t="shared" si="41"/>
        <v>0</v>
      </c>
      <c r="Q270" s="141">
        <v>1.4499999999999999E-3</v>
      </c>
      <c r="R270" s="141">
        <f t="shared" si="42"/>
        <v>0.12614999999999998</v>
      </c>
      <c r="S270" s="141">
        <v>0</v>
      </c>
      <c r="T270" s="142">
        <f t="shared" si="43"/>
        <v>0</v>
      </c>
      <c r="AR270" s="143" t="s">
        <v>129</v>
      </c>
      <c r="AT270" s="143" t="s">
        <v>178</v>
      </c>
      <c r="AU270" s="143" t="s">
        <v>87</v>
      </c>
      <c r="AY270" s="17" t="s">
        <v>175</v>
      </c>
      <c r="BE270" s="144">
        <f t="shared" si="44"/>
        <v>0</v>
      </c>
      <c r="BF270" s="144">
        <f t="shared" si="45"/>
        <v>0</v>
      </c>
      <c r="BG270" s="144">
        <f t="shared" si="46"/>
        <v>0</v>
      </c>
      <c r="BH270" s="144">
        <f t="shared" si="47"/>
        <v>0</v>
      </c>
      <c r="BI270" s="144">
        <f t="shared" si="48"/>
        <v>0</v>
      </c>
      <c r="BJ270" s="17" t="s">
        <v>85</v>
      </c>
      <c r="BK270" s="144">
        <f t="shared" si="49"/>
        <v>0</v>
      </c>
      <c r="BL270" s="17" t="s">
        <v>129</v>
      </c>
      <c r="BM270" s="143" t="s">
        <v>3014</v>
      </c>
    </row>
    <row r="271" spans="2:65" s="1" customFormat="1" ht="21.75" customHeight="1">
      <c r="B271" s="32"/>
      <c r="C271" s="132" t="s">
        <v>1056</v>
      </c>
      <c r="D271" s="132" t="s">
        <v>178</v>
      </c>
      <c r="E271" s="133" t="s">
        <v>3015</v>
      </c>
      <c r="F271" s="134" t="s">
        <v>3016</v>
      </c>
      <c r="G271" s="135" t="s">
        <v>318</v>
      </c>
      <c r="H271" s="136">
        <v>55</v>
      </c>
      <c r="I271" s="137"/>
      <c r="J271" s="138">
        <f t="shared" si="40"/>
        <v>0</v>
      </c>
      <c r="K271" s="134" t="s">
        <v>250</v>
      </c>
      <c r="L271" s="32"/>
      <c r="M271" s="139" t="s">
        <v>1</v>
      </c>
      <c r="N271" s="140" t="s">
        <v>42</v>
      </c>
      <c r="P271" s="141">
        <f t="shared" si="41"/>
        <v>0</v>
      </c>
      <c r="Q271" s="141">
        <v>2.6700000000000001E-3</v>
      </c>
      <c r="R271" s="141">
        <f t="shared" si="42"/>
        <v>0.14685000000000001</v>
      </c>
      <c r="S271" s="141">
        <v>0</v>
      </c>
      <c r="T271" s="142">
        <f t="shared" si="43"/>
        <v>0</v>
      </c>
      <c r="AR271" s="143" t="s">
        <v>129</v>
      </c>
      <c r="AT271" s="143" t="s">
        <v>178</v>
      </c>
      <c r="AU271" s="143" t="s">
        <v>87</v>
      </c>
      <c r="AY271" s="17" t="s">
        <v>175</v>
      </c>
      <c r="BE271" s="144">
        <f t="shared" si="44"/>
        <v>0</v>
      </c>
      <c r="BF271" s="144">
        <f t="shared" si="45"/>
        <v>0</v>
      </c>
      <c r="BG271" s="144">
        <f t="shared" si="46"/>
        <v>0</v>
      </c>
      <c r="BH271" s="144">
        <f t="shared" si="47"/>
        <v>0</v>
      </c>
      <c r="BI271" s="144">
        <f t="shared" si="48"/>
        <v>0</v>
      </c>
      <c r="BJ271" s="17" t="s">
        <v>85</v>
      </c>
      <c r="BK271" s="144">
        <f t="shared" si="49"/>
        <v>0</v>
      </c>
      <c r="BL271" s="17" t="s">
        <v>129</v>
      </c>
      <c r="BM271" s="143" t="s">
        <v>3017</v>
      </c>
    </row>
    <row r="272" spans="2:65" s="1" customFormat="1" ht="21.75" customHeight="1">
      <c r="B272" s="32"/>
      <c r="C272" s="132" t="s">
        <v>1061</v>
      </c>
      <c r="D272" s="132" t="s">
        <v>178</v>
      </c>
      <c r="E272" s="133" t="s">
        <v>3018</v>
      </c>
      <c r="F272" s="134" t="s">
        <v>3019</v>
      </c>
      <c r="G272" s="135" t="s">
        <v>318</v>
      </c>
      <c r="H272" s="136">
        <v>33</v>
      </c>
      <c r="I272" s="137"/>
      <c r="J272" s="138">
        <f t="shared" si="40"/>
        <v>0</v>
      </c>
      <c r="K272" s="134" t="s">
        <v>1</v>
      </c>
      <c r="L272" s="32"/>
      <c r="M272" s="139" t="s">
        <v>1</v>
      </c>
      <c r="N272" s="140" t="s">
        <v>42</v>
      </c>
      <c r="P272" s="141">
        <f t="shared" si="41"/>
        <v>0</v>
      </c>
      <c r="Q272" s="141">
        <v>2.6700000000000001E-3</v>
      </c>
      <c r="R272" s="141">
        <f t="shared" si="42"/>
        <v>8.8110000000000008E-2</v>
      </c>
      <c r="S272" s="141">
        <v>0</v>
      </c>
      <c r="T272" s="142">
        <f t="shared" si="43"/>
        <v>0</v>
      </c>
      <c r="AR272" s="143" t="s">
        <v>129</v>
      </c>
      <c r="AT272" s="143" t="s">
        <v>178</v>
      </c>
      <c r="AU272" s="143" t="s">
        <v>87</v>
      </c>
      <c r="AY272" s="17" t="s">
        <v>175</v>
      </c>
      <c r="BE272" s="144">
        <f t="shared" si="44"/>
        <v>0</v>
      </c>
      <c r="BF272" s="144">
        <f t="shared" si="45"/>
        <v>0</v>
      </c>
      <c r="BG272" s="144">
        <f t="shared" si="46"/>
        <v>0</v>
      </c>
      <c r="BH272" s="144">
        <f t="shared" si="47"/>
        <v>0</v>
      </c>
      <c r="BI272" s="144">
        <f t="shared" si="48"/>
        <v>0</v>
      </c>
      <c r="BJ272" s="17" t="s">
        <v>85</v>
      </c>
      <c r="BK272" s="144">
        <f t="shared" si="49"/>
        <v>0</v>
      </c>
      <c r="BL272" s="17" t="s">
        <v>129</v>
      </c>
      <c r="BM272" s="143" t="s">
        <v>3020</v>
      </c>
    </row>
    <row r="273" spans="2:65" s="1" customFormat="1" ht="21.75" customHeight="1">
      <c r="B273" s="32"/>
      <c r="C273" s="132" t="s">
        <v>1067</v>
      </c>
      <c r="D273" s="132" t="s">
        <v>178</v>
      </c>
      <c r="E273" s="133" t="s">
        <v>3021</v>
      </c>
      <c r="F273" s="134" t="s">
        <v>3022</v>
      </c>
      <c r="G273" s="135" t="s">
        <v>318</v>
      </c>
      <c r="H273" s="136">
        <v>30</v>
      </c>
      <c r="I273" s="137"/>
      <c r="J273" s="138">
        <f t="shared" si="40"/>
        <v>0</v>
      </c>
      <c r="K273" s="134" t="s">
        <v>1</v>
      </c>
      <c r="L273" s="32"/>
      <c r="M273" s="139" t="s">
        <v>1</v>
      </c>
      <c r="N273" s="140" t="s">
        <v>42</v>
      </c>
      <c r="P273" s="141">
        <f t="shared" si="41"/>
        <v>0</v>
      </c>
      <c r="Q273" s="141">
        <v>2.6700000000000001E-3</v>
      </c>
      <c r="R273" s="141">
        <f t="shared" si="42"/>
        <v>8.0100000000000005E-2</v>
      </c>
      <c r="S273" s="141">
        <v>0</v>
      </c>
      <c r="T273" s="142">
        <f t="shared" si="43"/>
        <v>0</v>
      </c>
      <c r="AR273" s="143" t="s">
        <v>129</v>
      </c>
      <c r="AT273" s="143" t="s">
        <v>178</v>
      </c>
      <c r="AU273" s="143" t="s">
        <v>87</v>
      </c>
      <c r="AY273" s="17" t="s">
        <v>175</v>
      </c>
      <c r="BE273" s="144">
        <f t="shared" si="44"/>
        <v>0</v>
      </c>
      <c r="BF273" s="144">
        <f t="shared" si="45"/>
        <v>0</v>
      </c>
      <c r="BG273" s="144">
        <f t="shared" si="46"/>
        <v>0</v>
      </c>
      <c r="BH273" s="144">
        <f t="shared" si="47"/>
        <v>0</v>
      </c>
      <c r="BI273" s="144">
        <f t="shared" si="48"/>
        <v>0</v>
      </c>
      <c r="BJ273" s="17" t="s">
        <v>85</v>
      </c>
      <c r="BK273" s="144">
        <f t="shared" si="49"/>
        <v>0</v>
      </c>
      <c r="BL273" s="17" t="s">
        <v>129</v>
      </c>
      <c r="BM273" s="143" t="s">
        <v>3023</v>
      </c>
    </row>
    <row r="274" spans="2:65" s="1" customFormat="1" ht="16.5" customHeight="1">
      <c r="B274" s="32"/>
      <c r="C274" s="132" t="s">
        <v>1072</v>
      </c>
      <c r="D274" s="132" t="s">
        <v>178</v>
      </c>
      <c r="E274" s="133" t="s">
        <v>3024</v>
      </c>
      <c r="F274" s="134" t="s">
        <v>3025</v>
      </c>
      <c r="G274" s="135" t="s">
        <v>181</v>
      </c>
      <c r="H274" s="136">
        <v>1</v>
      </c>
      <c r="I274" s="137"/>
      <c r="J274" s="138">
        <f t="shared" si="40"/>
        <v>0</v>
      </c>
      <c r="K274" s="134" t="s">
        <v>1</v>
      </c>
      <c r="L274" s="32"/>
      <c r="M274" s="139" t="s">
        <v>1</v>
      </c>
      <c r="N274" s="140" t="s">
        <v>42</v>
      </c>
      <c r="P274" s="141">
        <f t="shared" si="41"/>
        <v>0</v>
      </c>
      <c r="Q274" s="141">
        <v>1.3600000000000001E-3</v>
      </c>
      <c r="R274" s="141">
        <f t="shared" si="42"/>
        <v>1.3600000000000001E-3</v>
      </c>
      <c r="S274" s="141">
        <v>0</v>
      </c>
      <c r="T274" s="142">
        <f t="shared" si="43"/>
        <v>0</v>
      </c>
      <c r="AR274" s="143" t="s">
        <v>129</v>
      </c>
      <c r="AT274" s="143" t="s">
        <v>178</v>
      </c>
      <c r="AU274" s="143" t="s">
        <v>87</v>
      </c>
      <c r="AY274" s="17" t="s">
        <v>175</v>
      </c>
      <c r="BE274" s="144">
        <f t="shared" si="44"/>
        <v>0</v>
      </c>
      <c r="BF274" s="144">
        <f t="shared" si="45"/>
        <v>0</v>
      </c>
      <c r="BG274" s="144">
        <f t="shared" si="46"/>
        <v>0</v>
      </c>
      <c r="BH274" s="144">
        <f t="shared" si="47"/>
        <v>0</v>
      </c>
      <c r="BI274" s="144">
        <f t="shared" si="48"/>
        <v>0</v>
      </c>
      <c r="BJ274" s="17" t="s">
        <v>85</v>
      </c>
      <c r="BK274" s="144">
        <f t="shared" si="49"/>
        <v>0</v>
      </c>
      <c r="BL274" s="17" t="s">
        <v>129</v>
      </c>
      <c r="BM274" s="143" t="s">
        <v>3026</v>
      </c>
    </row>
    <row r="275" spans="2:65" s="1" customFormat="1" ht="16.5" customHeight="1">
      <c r="B275" s="32"/>
      <c r="C275" s="184" t="s">
        <v>1087</v>
      </c>
      <c r="D275" s="184" t="s">
        <v>1046</v>
      </c>
      <c r="E275" s="185" t="s">
        <v>3027</v>
      </c>
      <c r="F275" s="186" t="s">
        <v>3028</v>
      </c>
      <c r="G275" s="187" t="s">
        <v>219</v>
      </c>
      <c r="H275" s="188">
        <v>1</v>
      </c>
      <c r="I275" s="189"/>
      <c r="J275" s="190">
        <f t="shared" si="40"/>
        <v>0</v>
      </c>
      <c r="K275" s="186" t="s">
        <v>1</v>
      </c>
      <c r="L275" s="191"/>
      <c r="M275" s="192" t="s">
        <v>1</v>
      </c>
      <c r="N275" s="193" t="s">
        <v>42</v>
      </c>
      <c r="P275" s="141">
        <f t="shared" si="41"/>
        <v>0</v>
      </c>
      <c r="Q275" s="141">
        <v>1.8E-3</v>
      </c>
      <c r="R275" s="141">
        <f t="shared" si="42"/>
        <v>1.8E-3</v>
      </c>
      <c r="S275" s="141">
        <v>0</v>
      </c>
      <c r="T275" s="142">
        <f t="shared" si="43"/>
        <v>0</v>
      </c>
      <c r="AR275" s="143" t="s">
        <v>604</v>
      </c>
      <c r="AT275" s="143" t="s">
        <v>1046</v>
      </c>
      <c r="AU275" s="143" t="s">
        <v>87</v>
      </c>
      <c r="AY275" s="17" t="s">
        <v>175</v>
      </c>
      <c r="BE275" s="144">
        <f t="shared" si="44"/>
        <v>0</v>
      </c>
      <c r="BF275" s="144">
        <f t="shared" si="45"/>
        <v>0</v>
      </c>
      <c r="BG275" s="144">
        <f t="shared" si="46"/>
        <v>0</v>
      </c>
      <c r="BH275" s="144">
        <f t="shared" si="47"/>
        <v>0</v>
      </c>
      <c r="BI275" s="144">
        <f t="shared" si="48"/>
        <v>0</v>
      </c>
      <c r="BJ275" s="17" t="s">
        <v>85</v>
      </c>
      <c r="BK275" s="144">
        <f t="shared" si="49"/>
        <v>0</v>
      </c>
      <c r="BL275" s="17" t="s">
        <v>129</v>
      </c>
      <c r="BM275" s="143" t="s">
        <v>3029</v>
      </c>
    </row>
    <row r="276" spans="2:65" s="1" customFormat="1" ht="39">
      <c r="B276" s="32"/>
      <c r="D276" s="145" t="s">
        <v>196</v>
      </c>
      <c r="F276" s="146" t="s">
        <v>3030</v>
      </c>
      <c r="I276" s="147"/>
      <c r="L276" s="32"/>
      <c r="M276" s="148"/>
      <c r="T276" s="56"/>
      <c r="AT276" s="17" t="s">
        <v>196</v>
      </c>
      <c r="AU276" s="17" t="s">
        <v>87</v>
      </c>
    </row>
    <row r="277" spans="2:65" s="1" customFormat="1" ht="16.5" customHeight="1">
      <c r="B277" s="32"/>
      <c r="C277" s="184" t="s">
        <v>1092</v>
      </c>
      <c r="D277" s="184" t="s">
        <v>1046</v>
      </c>
      <c r="E277" s="185" t="s">
        <v>3031</v>
      </c>
      <c r="F277" s="186" t="s">
        <v>3032</v>
      </c>
      <c r="G277" s="187" t="s">
        <v>219</v>
      </c>
      <c r="H277" s="188">
        <v>1</v>
      </c>
      <c r="I277" s="189"/>
      <c r="J277" s="190">
        <f t="shared" ref="J277:J291" si="50">ROUND(I277*H277,2)</f>
        <v>0</v>
      </c>
      <c r="K277" s="186" t="s">
        <v>1</v>
      </c>
      <c r="L277" s="191"/>
      <c r="M277" s="192" t="s">
        <v>1</v>
      </c>
      <c r="N277" s="193" t="s">
        <v>42</v>
      </c>
      <c r="P277" s="141">
        <f t="shared" ref="P277:P291" si="51">O277*H277</f>
        <v>0</v>
      </c>
      <c r="Q277" s="141">
        <v>1.8E-3</v>
      </c>
      <c r="R277" s="141">
        <f t="shared" ref="R277:R291" si="52">Q277*H277</f>
        <v>1.8E-3</v>
      </c>
      <c r="S277" s="141">
        <v>0</v>
      </c>
      <c r="T277" s="142">
        <f t="shared" ref="T277:T291" si="53">S277*H277</f>
        <v>0</v>
      </c>
      <c r="AR277" s="143" t="s">
        <v>604</v>
      </c>
      <c r="AT277" s="143" t="s">
        <v>1046</v>
      </c>
      <c r="AU277" s="143" t="s">
        <v>87</v>
      </c>
      <c r="AY277" s="17" t="s">
        <v>175</v>
      </c>
      <c r="BE277" s="144">
        <f t="shared" ref="BE277:BE291" si="54">IF(N277="základní",J277,0)</f>
        <v>0</v>
      </c>
      <c r="BF277" s="144">
        <f t="shared" ref="BF277:BF291" si="55">IF(N277="snížená",J277,0)</f>
        <v>0</v>
      </c>
      <c r="BG277" s="144">
        <f t="shared" ref="BG277:BG291" si="56">IF(N277="zákl. přenesená",J277,0)</f>
        <v>0</v>
      </c>
      <c r="BH277" s="144">
        <f t="shared" ref="BH277:BH291" si="57">IF(N277="sníž. přenesená",J277,0)</f>
        <v>0</v>
      </c>
      <c r="BI277" s="144">
        <f t="shared" ref="BI277:BI291" si="58">IF(N277="nulová",J277,0)</f>
        <v>0</v>
      </c>
      <c r="BJ277" s="17" t="s">
        <v>85</v>
      </c>
      <c r="BK277" s="144">
        <f t="shared" ref="BK277:BK291" si="59">ROUND(I277*H277,2)</f>
        <v>0</v>
      </c>
      <c r="BL277" s="17" t="s">
        <v>129</v>
      </c>
      <c r="BM277" s="143" t="s">
        <v>3033</v>
      </c>
    </row>
    <row r="278" spans="2:65" s="1" customFormat="1" ht="16.5" customHeight="1">
      <c r="B278" s="32"/>
      <c r="C278" s="184" t="s">
        <v>1099</v>
      </c>
      <c r="D278" s="184" t="s">
        <v>1046</v>
      </c>
      <c r="E278" s="185" t="s">
        <v>3034</v>
      </c>
      <c r="F278" s="186" t="s">
        <v>3035</v>
      </c>
      <c r="G278" s="187" t="s">
        <v>219</v>
      </c>
      <c r="H278" s="188">
        <v>3</v>
      </c>
      <c r="I278" s="189"/>
      <c r="J278" s="190">
        <f t="shared" si="50"/>
        <v>0</v>
      </c>
      <c r="K278" s="186" t="s">
        <v>1</v>
      </c>
      <c r="L278" s="191"/>
      <c r="M278" s="192" t="s">
        <v>1</v>
      </c>
      <c r="N278" s="193" t="s">
        <v>42</v>
      </c>
      <c r="P278" s="141">
        <f t="shared" si="51"/>
        <v>0</v>
      </c>
      <c r="Q278" s="141">
        <v>1.8E-3</v>
      </c>
      <c r="R278" s="141">
        <f t="shared" si="52"/>
        <v>5.4000000000000003E-3</v>
      </c>
      <c r="S278" s="141">
        <v>0</v>
      </c>
      <c r="T278" s="142">
        <f t="shared" si="53"/>
        <v>0</v>
      </c>
      <c r="AR278" s="143" t="s">
        <v>604</v>
      </c>
      <c r="AT278" s="143" t="s">
        <v>1046</v>
      </c>
      <c r="AU278" s="143" t="s">
        <v>87</v>
      </c>
      <c r="AY278" s="17" t="s">
        <v>175</v>
      </c>
      <c r="BE278" s="144">
        <f t="shared" si="54"/>
        <v>0</v>
      </c>
      <c r="BF278" s="144">
        <f t="shared" si="55"/>
        <v>0</v>
      </c>
      <c r="BG278" s="144">
        <f t="shared" si="56"/>
        <v>0</v>
      </c>
      <c r="BH278" s="144">
        <f t="shared" si="57"/>
        <v>0</v>
      </c>
      <c r="BI278" s="144">
        <f t="shared" si="58"/>
        <v>0</v>
      </c>
      <c r="BJ278" s="17" t="s">
        <v>85</v>
      </c>
      <c r="BK278" s="144">
        <f t="shared" si="59"/>
        <v>0</v>
      </c>
      <c r="BL278" s="17" t="s">
        <v>129</v>
      </c>
      <c r="BM278" s="143" t="s">
        <v>3036</v>
      </c>
    </row>
    <row r="279" spans="2:65" s="1" customFormat="1" ht="16.5" customHeight="1">
      <c r="B279" s="32"/>
      <c r="C279" s="184" t="s">
        <v>1102</v>
      </c>
      <c r="D279" s="184" t="s">
        <v>1046</v>
      </c>
      <c r="E279" s="185" t="s">
        <v>3037</v>
      </c>
      <c r="F279" s="186" t="s">
        <v>3038</v>
      </c>
      <c r="G279" s="187" t="s">
        <v>219</v>
      </c>
      <c r="H279" s="188">
        <v>1</v>
      </c>
      <c r="I279" s="189"/>
      <c r="J279" s="190">
        <f t="shared" si="50"/>
        <v>0</v>
      </c>
      <c r="K279" s="186" t="s">
        <v>1</v>
      </c>
      <c r="L279" s="191"/>
      <c r="M279" s="192" t="s">
        <v>1</v>
      </c>
      <c r="N279" s="193" t="s">
        <v>42</v>
      </c>
      <c r="P279" s="141">
        <f t="shared" si="51"/>
        <v>0</v>
      </c>
      <c r="Q279" s="141">
        <v>1.8E-3</v>
      </c>
      <c r="R279" s="141">
        <f t="shared" si="52"/>
        <v>1.8E-3</v>
      </c>
      <c r="S279" s="141">
        <v>0</v>
      </c>
      <c r="T279" s="142">
        <f t="shared" si="53"/>
        <v>0</v>
      </c>
      <c r="AR279" s="143" t="s">
        <v>604</v>
      </c>
      <c r="AT279" s="143" t="s">
        <v>1046</v>
      </c>
      <c r="AU279" s="143" t="s">
        <v>87</v>
      </c>
      <c r="AY279" s="17" t="s">
        <v>175</v>
      </c>
      <c r="BE279" s="144">
        <f t="shared" si="54"/>
        <v>0</v>
      </c>
      <c r="BF279" s="144">
        <f t="shared" si="55"/>
        <v>0</v>
      </c>
      <c r="BG279" s="144">
        <f t="shared" si="56"/>
        <v>0</v>
      </c>
      <c r="BH279" s="144">
        <f t="shared" si="57"/>
        <v>0</v>
      </c>
      <c r="BI279" s="144">
        <f t="shared" si="58"/>
        <v>0</v>
      </c>
      <c r="BJ279" s="17" t="s">
        <v>85</v>
      </c>
      <c r="BK279" s="144">
        <f t="shared" si="59"/>
        <v>0</v>
      </c>
      <c r="BL279" s="17" t="s">
        <v>129</v>
      </c>
      <c r="BM279" s="143" t="s">
        <v>3039</v>
      </c>
    </row>
    <row r="280" spans="2:65" s="1" customFormat="1" ht="16.5" customHeight="1">
      <c r="B280" s="32"/>
      <c r="C280" s="184" t="s">
        <v>1115</v>
      </c>
      <c r="D280" s="184" t="s">
        <v>1046</v>
      </c>
      <c r="E280" s="185" t="s">
        <v>3040</v>
      </c>
      <c r="F280" s="186" t="s">
        <v>3041</v>
      </c>
      <c r="G280" s="187" t="s">
        <v>219</v>
      </c>
      <c r="H280" s="188">
        <v>4</v>
      </c>
      <c r="I280" s="189"/>
      <c r="J280" s="190">
        <f t="shared" si="50"/>
        <v>0</v>
      </c>
      <c r="K280" s="186" t="s">
        <v>1</v>
      </c>
      <c r="L280" s="191"/>
      <c r="M280" s="192" t="s">
        <v>1</v>
      </c>
      <c r="N280" s="193" t="s">
        <v>42</v>
      </c>
      <c r="P280" s="141">
        <f t="shared" si="51"/>
        <v>0</v>
      </c>
      <c r="Q280" s="141">
        <v>1.8E-3</v>
      </c>
      <c r="R280" s="141">
        <f t="shared" si="52"/>
        <v>7.1999999999999998E-3</v>
      </c>
      <c r="S280" s="141">
        <v>0</v>
      </c>
      <c r="T280" s="142">
        <f t="shared" si="53"/>
        <v>0</v>
      </c>
      <c r="AR280" s="143" t="s">
        <v>604</v>
      </c>
      <c r="AT280" s="143" t="s">
        <v>1046</v>
      </c>
      <c r="AU280" s="143" t="s">
        <v>87</v>
      </c>
      <c r="AY280" s="17" t="s">
        <v>175</v>
      </c>
      <c r="BE280" s="144">
        <f t="shared" si="54"/>
        <v>0</v>
      </c>
      <c r="BF280" s="144">
        <f t="shared" si="55"/>
        <v>0</v>
      </c>
      <c r="BG280" s="144">
        <f t="shared" si="56"/>
        <v>0</v>
      </c>
      <c r="BH280" s="144">
        <f t="shared" si="57"/>
        <v>0</v>
      </c>
      <c r="BI280" s="144">
        <f t="shared" si="58"/>
        <v>0</v>
      </c>
      <c r="BJ280" s="17" t="s">
        <v>85</v>
      </c>
      <c r="BK280" s="144">
        <f t="shared" si="59"/>
        <v>0</v>
      </c>
      <c r="BL280" s="17" t="s">
        <v>129</v>
      </c>
      <c r="BM280" s="143" t="s">
        <v>3042</v>
      </c>
    </row>
    <row r="281" spans="2:65" s="1" customFormat="1" ht="16.5" customHeight="1">
      <c r="B281" s="32"/>
      <c r="C281" s="184" t="s">
        <v>1120</v>
      </c>
      <c r="D281" s="184" t="s">
        <v>1046</v>
      </c>
      <c r="E281" s="185" t="s">
        <v>3043</v>
      </c>
      <c r="F281" s="186" t="s">
        <v>3044</v>
      </c>
      <c r="G281" s="187" t="s">
        <v>219</v>
      </c>
      <c r="H281" s="188">
        <v>3</v>
      </c>
      <c r="I281" s="189"/>
      <c r="J281" s="190">
        <f t="shared" si="50"/>
        <v>0</v>
      </c>
      <c r="K281" s="186" t="s">
        <v>1</v>
      </c>
      <c r="L281" s="191"/>
      <c r="M281" s="192" t="s">
        <v>1</v>
      </c>
      <c r="N281" s="193" t="s">
        <v>42</v>
      </c>
      <c r="P281" s="141">
        <f t="shared" si="51"/>
        <v>0</v>
      </c>
      <c r="Q281" s="141">
        <v>1.8E-3</v>
      </c>
      <c r="R281" s="141">
        <f t="shared" si="52"/>
        <v>5.4000000000000003E-3</v>
      </c>
      <c r="S281" s="141">
        <v>0</v>
      </c>
      <c r="T281" s="142">
        <f t="shared" si="53"/>
        <v>0</v>
      </c>
      <c r="AR281" s="143" t="s">
        <v>604</v>
      </c>
      <c r="AT281" s="143" t="s">
        <v>1046</v>
      </c>
      <c r="AU281" s="143" t="s">
        <v>87</v>
      </c>
      <c r="AY281" s="17" t="s">
        <v>175</v>
      </c>
      <c r="BE281" s="144">
        <f t="shared" si="54"/>
        <v>0</v>
      </c>
      <c r="BF281" s="144">
        <f t="shared" si="55"/>
        <v>0</v>
      </c>
      <c r="BG281" s="144">
        <f t="shared" si="56"/>
        <v>0</v>
      </c>
      <c r="BH281" s="144">
        <f t="shared" si="57"/>
        <v>0</v>
      </c>
      <c r="BI281" s="144">
        <f t="shared" si="58"/>
        <v>0</v>
      </c>
      <c r="BJ281" s="17" t="s">
        <v>85</v>
      </c>
      <c r="BK281" s="144">
        <f t="shared" si="59"/>
        <v>0</v>
      </c>
      <c r="BL281" s="17" t="s">
        <v>129</v>
      </c>
      <c r="BM281" s="143" t="s">
        <v>3045</v>
      </c>
    </row>
    <row r="282" spans="2:65" s="1" customFormat="1" ht="16.5" customHeight="1">
      <c r="B282" s="32"/>
      <c r="C282" s="184" t="s">
        <v>1126</v>
      </c>
      <c r="D282" s="184" t="s">
        <v>1046</v>
      </c>
      <c r="E282" s="185" t="s">
        <v>3046</v>
      </c>
      <c r="F282" s="186" t="s">
        <v>3047</v>
      </c>
      <c r="G282" s="187" t="s">
        <v>219</v>
      </c>
      <c r="H282" s="188">
        <v>1</v>
      </c>
      <c r="I282" s="189"/>
      <c r="J282" s="190">
        <f t="shared" si="50"/>
        <v>0</v>
      </c>
      <c r="K282" s="186" t="s">
        <v>1</v>
      </c>
      <c r="L282" s="191"/>
      <c r="M282" s="192" t="s">
        <v>1</v>
      </c>
      <c r="N282" s="193" t="s">
        <v>42</v>
      </c>
      <c r="P282" s="141">
        <f t="shared" si="51"/>
        <v>0</v>
      </c>
      <c r="Q282" s="141">
        <v>1.8E-3</v>
      </c>
      <c r="R282" s="141">
        <f t="shared" si="52"/>
        <v>1.8E-3</v>
      </c>
      <c r="S282" s="141">
        <v>0</v>
      </c>
      <c r="T282" s="142">
        <f t="shared" si="53"/>
        <v>0</v>
      </c>
      <c r="AR282" s="143" t="s">
        <v>604</v>
      </c>
      <c r="AT282" s="143" t="s">
        <v>1046</v>
      </c>
      <c r="AU282" s="143" t="s">
        <v>87</v>
      </c>
      <c r="AY282" s="17" t="s">
        <v>175</v>
      </c>
      <c r="BE282" s="144">
        <f t="shared" si="54"/>
        <v>0</v>
      </c>
      <c r="BF282" s="144">
        <f t="shared" si="55"/>
        <v>0</v>
      </c>
      <c r="BG282" s="144">
        <f t="shared" si="56"/>
        <v>0</v>
      </c>
      <c r="BH282" s="144">
        <f t="shared" si="57"/>
        <v>0</v>
      </c>
      <c r="BI282" s="144">
        <f t="shared" si="58"/>
        <v>0</v>
      </c>
      <c r="BJ282" s="17" t="s">
        <v>85</v>
      </c>
      <c r="BK282" s="144">
        <f t="shared" si="59"/>
        <v>0</v>
      </c>
      <c r="BL282" s="17" t="s">
        <v>129</v>
      </c>
      <c r="BM282" s="143" t="s">
        <v>3048</v>
      </c>
    </row>
    <row r="283" spans="2:65" s="1" customFormat="1" ht="16.5" customHeight="1">
      <c r="B283" s="32"/>
      <c r="C283" s="184" t="s">
        <v>1131</v>
      </c>
      <c r="D283" s="184" t="s">
        <v>1046</v>
      </c>
      <c r="E283" s="185" t="s">
        <v>3049</v>
      </c>
      <c r="F283" s="186" t="s">
        <v>3050</v>
      </c>
      <c r="G283" s="187" t="s">
        <v>219</v>
      </c>
      <c r="H283" s="188">
        <v>1</v>
      </c>
      <c r="I283" s="189"/>
      <c r="J283" s="190">
        <f t="shared" si="50"/>
        <v>0</v>
      </c>
      <c r="K283" s="186" t="s">
        <v>1</v>
      </c>
      <c r="L283" s="191"/>
      <c r="M283" s="192" t="s">
        <v>1</v>
      </c>
      <c r="N283" s="193" t="s">
        <v>42</v>
      </c>
      <c r="P283" s="141">
        <f t="shared" si="51"/>
        <v>0</v>
      </c>
      <c r="Q283" s="141">
        <v>1.8E-3</v>
      </c>
      <c r="R283" s="141">
        <f t="shared" si="52"/>
        <v>1.8E-3</v>
      </c>
      <c r="S283" s="141">
        <v>0</v>
      </c>
      <c r="T283" s="142">
        <f t="shared" si="53"/>
        <v>0</v>
      </c>
      <c r="AR283" s="143" t="s">
        <v>604</v>
      </c>
      <c r="AT283" s="143" t="s">
        <v>1046</v>
      </c>
      <c r="AU283" s="143" t="s">
        <v>87</v>
      </c>
      <c r="AY283" s="17" t="s">
        <v>175</v>
      </c>
      <c r="BE283" s="144">
        <f t="shared" si="54"/>
        <v>0</v>
      </c>
      <c r="BF283" s="144">
        <f t="shared" si="55"/>
        <v>0</v>
      </c>
      <c r="BG283" s="144">
        <f t="shared" si="56"/>
        <v>0</v>
      </c>
      <c r="BH283" s="144">
        <f t="shared" si="57"/>
        <v>0</v>
      </c>
      <c r="BI283" s="144">
        <f t="shared" si="58"/>
        <v>0</v>
      </c>
      <c r="BJ283" s="17" t="s">
        <v>85</v>
      </c>
      <c r="BK283" s="144">
        <f t="shared" si="59"/>
        <v>0</v>
      </c>
      <c r="BL283" s="17" t="s">
        <v>129</v>
      </c>
      <c r="BM283" s="143" t="s">
        <v>3051</v>
      </c>
    </row>
    <row r="284" spans="2:65" s="1" customFormat="1" ht="16.5" customHeight="1">
      <c r="B284" s="32"/>
      <c r="C284" s="184" t="s">
        <v>1136</v>
      </c>
      <c r="D284" s="184" t="s">
        <v>1046</v>
      </c>
      <c r="E284" s="185" t="s">
        <v>3052</v>
      </c>
      <c r="F284" s="186" t="s">
        <v>3053</v>
      </c>
      <c r="G284" s="187" t="s">
        <v>219</v>
      </c>
      <c r="H284" s="188">
        <v>1</v>
      </c>
      <c r="I284" s="189"/>
      <c r="J284" s="190">
        <f t="shared" si="50"/>
        <v>0</v>
      </c>
      <c r="K284" s="186" t="s">
        <v>1</v>
      </c>
      <c r="L284" s="191"/>
      <c r="M284" s="192" t="s">
        <v>1</v>
      </c>
      <c r="N284" s="193" t="s">
        <v>42</v>
      </c>
      <c r="P284" s="141">
        <f t="shared" si="51"/>
        <v>0</v>
      </c>
      <c r="Q284" s="141">
        <v>1.8E-3</v>
      </c>
      <c r="R284" s="141">
        <f t="shared" si="52"/>
        <v>1.8E-3</v>
      </c>
      <c r="S284" s="141">
        <v>0</v>
      </c>
      <c r="T284" s="142">
        <f t="shared" si="53"/>
        <v>0</v>
      </c>
      <c r="AR284" s="143" t="s">
        <v>604</v>
      </c>
      <c r="AT284" s="143" t="s">
        <v>1046</v>
      </c>
      <c r="AU284" s="143" t="s">
        <v>87</v>
      </c>
      <c r="AY284" s="17" t="s">
        <v>175</v>
      </c>
      <c r="BE284" s="144">
        <f t="shared" si="54"/>
        <v>0</v>
      </c>
      <c r="BF284" s="144">
        <f t="shared" si="55"/>
        <v>0</v>
      </c>
      <c r="BG284" s="144">
        <f t="shared" si="56"/>
        <v>0</v>
      </c>
      <c r="BH284" s="144">
        <f t="shared" si="57"/>
        <v>0</v>
      </c>
      <c r="BI284" s="144">
        <f t="shared" si="58"/>
        <v>0</v>
      </c>
      <c r="BJ284" s="17" t="s">
        <v>85</v>
      </c>
      <c r="BK284" s="144">
        <f t="shared" si="59"/>
        <v>0</v>
      </c>
      <c r="BL284" s="17" t="s">
        <v>129</v>
      </c>
      <c r="BM284" s="143" t="s">
        <v>3054</v>
      </c>
    </row>
    <row r="285" spans="2:65" s="1" customFormat="1" ht="16.5" customHeight="1">
      <c r="B285" s="32"/>
      <c r="C285" s="184" t="s">
        <v>1149</v>
      </c>
      <c r="D285" s="184" t="s">
        <v>1046</v>
      </c>
      <c r="E285" s="185" t="s">
        <v>3055</v>
      </c>
      <c r="F285" s="186" t="s">
        <v>3056</v>
      </c>
      <c r="G285" s="187" t="s">
        <v>219</v>
      </c>
      <c r="H285" s="188">
        <v>2</v>
      </c>
      <c r="I285" s="189"/>
      <c r="J285" s="190">
        <f t="shared" si="50"/>
        <v>0</v>
      </c>
      <c r="K285" s="186" t="s">
        <v>1</v>
      </c>
      <c r="L285" s="191"/>
      <c r="M285" s="192" t="s">
        <v>1</v>
      </c>
      <c r="N285" s="193" t="s">
        <v>42</v>
      </c>
      <c r="P285" s="141">
        <f t="shared" si="51"/>
        <v>0</v>
      </c>
      <c r="Q285" s="141">
        <v>1.8E-3</v>
      </c>
      <c r="R285" s="141">
        <f t="shared" si="52"/>
        <v>3.5999999999999999E-3</v>
      </c>
      <c r="S285" s="141">
        <v>0</v>
      </c>
      <c r="T285" s="142">
        <f t="shared" si="53"/>
        <v>0</v>
      </c>
      <c r="AR285" s="143" t="s">
        <v>604</v>
      </c>
      <c r="AT285" s="143" t="s">
        <v>1046</v>
      </c>
      <c r="AU285" s="143" t="s">
        <v>87</v>
      </c>
      <c r="AY285" s="17" t="s">
        <v>175</v>
      </c>
      <c r="BE285" s="144">
        <f t="shared" si="54"/>
        <v>0</v>
      </c>
      <c r="BF285" s="144">
        <f t="shared" si="55"/>
        <v>0</v>
      </c>
      <c r="BG285" s="144">
        <f t="shared" si="56"/>
        <v>0</v>
      </c>
      <c r="BH285" s="144">
        <f t="shared" si="57"/>
        <v>0</v>
      </c>
      <c r="BI285" s="144">
        <f t="shared" si="58"/>
        <v>0</v>
      </c>
      <c r="BJ285" s="17" t="s">
        <v>85</v>
      </c>
      <c r="BK285" s="144">
        <f t="shared" si="59"/>
        <v>0</v>
      </c>
      <c r="BL285" s="17" t="s">
        <v>129</v>
      </c>
      <c r="BM285" s="143" t="s">
        <v>3057</v>
      </c>
    </row>
    <row r="286" spans="2:65" s="1" customFormat="1" ht="16.5" customHeight="1">
      <c r="B286" s="32"/>
      <c r="C286" s="184" t="s">
        <v>1171</v>
      </c>
      <c r="D286" s="184" t="s">
        <v>1046</v>
      </c>
      <c r="E286" s="185" t="s">
        <v>3058</v>
      </c>
      <c r="F286" s="186" t="s">
        <v>3059</v>
      </c>
      <c r="G286" s="187" t="s">
        <v>219</v>
      </c>
      <c r="H286" s="188">
        <v>2</v>
      </c>
      <c r="I286" s="189"/>
      <c r="J286" s="190">
        <f t="shared" si="50"/>
        <v>0</v>
      </c>
      <c r="K286" s="186" t="s">
        <v>1</v>
      </c>
      <c r="L286" s="191"/>
      <c r="M286" s="192" t="s">
        <v>1</v>
      </c>
      <c r="N286" s="193" t="s">
        <v>42</v>
      </c>
      <c r="P286" s="141">
        <f t="shared" si="51"/>
        <v>0</v>
      </c>
      <c r="Q286" s="141">
        <v>1.8E-3</v>
      </c>
      <c r="R286" s="141">
        <f t="shared" si="52"/>
        <v>3.5999999999999999E-3</v>
      </c>
      <c r="S286" s="141">
        <v>0</v>
      </c>
      <c r="T286" s="142">
        <f t="shared" si="53"/>
        <v>0</v>
      </c>
      <c r="AR286" s="143" t="s">
        <v>604</v>
      </c>
      <c r="AT286" s="143" t="s">
        <v>1046</v>
      </c>
      <c r="AU286" s="143" t="s">
        <v>87</v>
      </c>
      <c r="AY286" s="17" t="s">
        <v>175</v>
      </c>
      <c r="BE286" s="144">
        <f t="shared" si="54"/>
        <v>0</v>
      </c>
      <c r="BF286" s="144">
        <f t="shared" si="55"/>
        <v>0</v>
      </c>
      <c r="BG286" s="144">
        <f t="shared" si="56"/>
        <v>0</v>
      </c>
      <c r="BH286" s="144">
        <f t="shared" si="57"/>
        <v>0</v>
      </c>
      <c r="BI286" s="144">
        <f t="shared" si="58"/>
        <v>0</v>
      </c>
      <c r="BJ286" s="17" t="s">
        <v>85</v>
      </c>
      <c r="BK286" s="144">
        <f t="shared" si="59"/>
        <v>0</v>
      </c>
      <c r="BL286" s="17" t="s">
        <v>129</v>
      </c>
      <c r="BM286" s="143" t="s">
        <v>3060</v>
      </c>
    </row>
    <row r="287" spans="2:65" s="1" customFormat="1" ht="16.5" customHeight="1">
      <c r="B287" s="32"/>
      <c r="C287" s="184" t="s">
        <v>1179</v>
      </c>
      <c r="D287" s="184" t="s">
        <v>1046</v>
      </c>
      <c r="E287" s="185" t="s">
        <v>3061</v>
      </c>
      <c r="F287" s="186" t="s">
        <v>3062</v>
      </c>
      <c r="G287" s="187" t="s">
        <v>219</v>
      </c>
      <c r="H287" s="188">
        <v>2</v>
      </c>
      <c r="I287" s="189"/>
      <c r="J287" s="190">
        <f t="shared" si="50"/>
        <v>0</v>
      </c>
      <c r="K287" s="186" t="s">
        <v>1</v>
      </c>
      <c r="L287" s="191"/>
      <c r="M287" s="192" t="s">
        <v>1</v>
      </c>
      <c r="N287" s="193" t="s">
        <v>42</v>
      </c>
      <c r="P287" s="141">
        <f t="shared" si="51"/>
        <v>0</v>
      </c>
      <c r="Q287" s="141">
        <v>1.8E-3</v>
      </c>
      <c r="R287" s="141">
        <f t="shared" si="52"/>
        <v>3.5999999999999999E-3</v>
      </c>
      <c r="S287" s="141">
        <v>0</v>
      </c>
      <c r="T287" s="142">
        <f t="shared" si="53"/>
        <v>0</v>
      </c>
      <c r="AR287" s="143" t="s">
        <v>604</v>
      </c>
      <c r="AT287" s="143" t="s">
        <v>1046</v>
      </c>
      <c r="AU287" s="143" t="s">
        <v>87</v>
      </c>
      <c r="AY287" s="17" t="s">
        <v>175</v>
      </c>
      <c r="BE287" s="144">
        <f t="shared" si="54"/>
        <v>0</v>
      </c>
      <c r="BF287" s="144">
        <f t="shared" si="55"/>
        <v>0</v>
      </c>
      <c r="BG287" s="144">
        <f t="shared" si="56"/>
        <v>0</v>
      </c>
      <c r="BH287" s="144">
        <f t="shared" si="57"/>
        <v>0</v>
      </c>
      <c r="BI287" s="144">
        <f t="shared" si="58"/>
        <v>0</v>
      </c>
      <c r="BJ287" s="17" t="s">
        <v>85</v>
      </c>
      <c r="BK287" s="144">
        <f t="shared" si="59"/>
        <v>0</v>
      </c>
      <c r="BL287" s="17" t="s">
        <v>129</v>
      </c>
      <c r="BM287" s="143" t="s">
        <v>3063</v>
      </c>
    </row>
    <row r="288" spans="2:65" s="1" customFormat="1" ht="16.5" customHeight="1">
      <c r="B288" s="32"/>
      <c r="C288" s="184" t="s">
        <v>1184</v>
      </c>
      <c r="D288" s="184" t="s">
        <v>1046</v>
      </c>
      <c r="E288" s="185" t="s">
        <v>3064</v>
      </c>
      <c r="F288" s="186" t="s">
        <v>3065</v>
      </c>
      <c r="G288" s="187" t="s">
        <v>219</v>
      </c>
      <c r="H288" s="188">
        <v>1</v>
      </c>
      <c r="I288" s="189"/>
      <c r="J288" s="190">
        <f t="shared" si="50"/>
        <v>0</v>
      </c>
      <c r="K288" s="186" t="s">
        <v>1</v>
      </c>
      <c r="L288" s="191"/>
      <c r="M288" s="192" t="s">
        <v>1</v>
      </c>
      <c r="N288" s="193" t="s">
        <v>42</v>
      </c>
      <c r="P288" s="141">
        <f t="shared" si="51"/>
        <v>0</v>
      </c>
      <c r="Q288" s="141">
        <v>1.8E-3</v>
      </c>
      <c r="R288" s="141">
        <f t="shared" si="52"/>
        <v>1.8E-3</v>
      </c>
      <c r="S288" s="141">
        <v>0</v>
      </c>
      <c r="T288" s="142">
        <f t="shared" si="53"/>
        <v>0</v>
      </c>
      <c r="AR288" s="143" t="s">
        <v>604</v>
      </c>
      <c r="AT288" s="143" t="s">
        <v>1046</v>
      </c>
      <c r="AU288" s="143" t="s">
        <v>87</v>
      </c>
      <c r="AY288" s="17" t="s">
        <v>175</v>
      </c>
      <c r="BE288" s="144">
        <f t="shared" si="54"/>
        <v>0</v>
      </c>
      <c r="BF288" s="144">
        <f t="shared" si="55"/>
        <v>0</v>
      </c>
      <c r="BG288" s="144">
        <f t="shared" si="56"/>
        <v>0</v>
      </c>
      <c r="BH288" s="144">
        <f t="shared" si="57"/>
        <v>0</v>
      </c>
      <c r="BI288" s="144">
        <f t="shared" si="58"/>
        <v>0</v>
      </c>
      <c r="BJ288" s="17" t="s">
        <v>85</v>
      </c>
      <c r="BK288" s="144">
        <f t="shared" si="59"/>
        <v>0</v>
      </c>
      <c r="BL288" s="17" t="s">
        <v>129</v>
      </c>
      <c r="BM288" s="143" t="s">
        <v>3066</v>
      </c>
    </row>
    <row r="289" spans="2:65" s="1" customFormat="1" ht="16.5" customHeight="1">
      <c r="B289" s="32"/>
      <c r="C289" s="184" t="s">
        <v>1190</v>
      </c>
      <c r="D289" s="184" t="s">
        <v>1046</v>
      </c>
      <c r="E289" s="185" t="s">
        <v>3067</v>
      </c>
      <c r="F289" s="186" t="s">
        <v>3068</v>
      </c>
      <c r="G289" s="187" t="s">
        <v>219</v>
      </c>
      <c r="H289" s="188">
        <v>2</v>
      </c>
      <c r="I289" s="189"/>
      <c r="J289" s="190">
        <f t="shared" si="50"/>
        <v>0</v>
      </c>
      <c r="K289" s="186" t="s">
        <v>1</v>
      </c>
      <c r="L289" s="191"/>
      <c r="M289" s="192" t="s">
        <v>1</v>
      </c>
      <c r="N289" s="193" t="s">
        <v>42</v>
      </c>
      <c r="P289" s="141">
        <f t="shared" si="51"/>
        <v>0</v>
      </c>
      <c r="Q289" s="141">
        <v>1.8E-3</v>
      </c>
      <c r="R289" s="141">
        <f t="shared" si="52"/>
        <v>3.5999999999999999E-3</v>
      </c>
      <c r="S289" s="141">
        <v>0</v>
      </c>
      <c r="T289" s="142">
        <f t="shared" si="53"/>
        <v>0</v>
      </c>
      <c r="AR289" s="143" t="s">
        <v>604</v>
      </c>
      <c r="AT289" s="143" t="s">
        <v>1046</v>
      </c>
      <c r="AU289" s="143" t="s">
        <v>87</v>
      </c>
      <c r="AY289" s="17" t="s">
        <v>175</v>
      </c>
      <c r="BE289" s="144">
        <f t="shared" si="54"/>
        <v>0</v>
      </c>
      <c r="BF289" s="144">
        <f t="shared" si="55"/>
        <v>0</v>
      </c>
      <c r="BG289" s="144">
        <f t="shared" si="56"/>
        <v>0</v>
      </c>
      <c r="BH289" s="144">
        <f t="shared" si="57"/>
        <v>0</v>
      </c>
      <c r="BI289" s="144">
        <f t="shared" si="58"/>
        <v>0</v>
      </c>
      <c r="BJ289" s="17" t="s">
        <v>85</v>
      </c>
      <c r="BK289" s="144">
        <f t="shared" si="59"/>
        <v>0</v>
      </c>
      <c r="BL289" s="17" t="s">
        <v>129</v>
      </c>
      <c r="BM289" s="143" t="s">
        <v>3069</v>
      </c>
    </row>
    <row r="290" spans="2:65" s="1" customFormat="1" ht="16.5" customHeight="1">
      <c r="B290" s="32"/>
      <c r="C290" s="184" t="s">
        <v>1194</v>
      </c>
      <c r="D290" s="184" t="s">
        <v>1046</v>
      </c>
      <c r="E290" s="185" t="s">
        <v>3070</v>
      </c>
      <c r="F290" s="186" t="s">
        <v>3071</v>
      </c>
      <c r="G290" s="187" t="s">
        <v>219</v>
      </c>
      <c r="H290" s="188">
        <v>1</v>
      </c>
      <c r="I290" s="189"/>
      <c r="J290" s="190">
        <f t="shared" si="50"/>
        <v>0</v>
      </c>
      <c r="K290" s="186" t="s">
        <v>1</v>
      </c>
      <c r="L290" s="191"/>
      <c r="M290" s="192" t="s">
        <v>1</v>
      </c>
      <c r="N290" s="193" t="s">
        <v>42</v>
      </c>
      <c r="P290" s="141">
        <f t="shared" si="51"/>
        <v>0</v>
      </c>
      <c r="Q290" s="141">
        <v>1.8E-3</v>
      </c>
      <c r="R290" s="141">
        <f t="shared" si="52"/>
        <v>1.8E-3</v>
      </c>
      <c r="S290" s="141">
        <v>0</v>
      </c>
      <c r="T290" s="142">
        <f t="shared" si="53"/>
        <v>0</v>
      </c>
      <c r="AR290" s="143" t="s">
        <v>604</v>
      </c>
      <c r="AT290" s="143" t="s">
        <v>1046</v>
      </c>
      <c r="AU290" s="143" t="s">
        <v>87</v>
      </c>
      <c r="AY290" s="17" t="s">
        <v>175</v>
      </c>
      <c r="BE290" s="144">
        <f t="shared" si="54"/>
        <v>0</v>
      </c>
      <c r="BF290" s="144">
        <f t="shared" si="55"/>
        <v>0</v>
      </c>
      <c r="BG290" s="144">
        <f t="shared" si="56"/>
        <v>0</v>
      </c>
      <c r="BH290" s="144">
        <f t="shared" si="57"/>
        <v>0</v>
      </c>
      <c r="BI290" s="144">
        <f t="shared" si="58"/>
        <v>0</v>
      </c>
      <c r="BJ290" s="17" t="s">
        <v>85</v>
      </c>
      <c r="BK290" s="144">
        <f t="shared" si="59"/>
        <v>0</v>
      </c>
      <c r="BL290" s="17" t="s">
        <v>129</v>
      </c>
      <c r="BM290" s="143" t="s">
        <v>3072</v>
      </c>
    </row>
    <row r="291" spans="2:65" s="1" customFormat="1" ht="16.5" customHeight="1">
      <c r="B291" s="32"/>
      <c r="C291" s="132" t="s">
        <v>1199</v>
      </c>
      <c r="D291" s="132" t="s">
        <v>178</v>
      </c>
      <c r="E291" s="133" t="s">
        <v>3073</v>
      </c>
      <c r="F291" s="134" t="s">
        <v>3074</v>
      </c>
      <c r="G291" s="135" t="s">
        <v>318</v>
      </c>
      <c r="H291" s="136">
        <v>724</v>
      </c>
      <c r="I291" s="137"/>
      <c r="J291" s="138">
        <f t="shared" si="50"/>
        <v>0</v>
      </c>
      <c r="K291" s="134" t="s">
        <v>250</v>
      </c>
      <c r="L291" s="32"/>
      <c r="M291" s="139" t="s">
        <v>1</v>
      </c>
      <c r="N291" s="140" t="s">
        <v>42</v>
      </c>
      <c r="P291" s="141">
        <f t="shared" si="51"/>
        <v>0</v>
      </c>
      <c r="Q291" s="141">
        <v>1.0000000000000001E-5</v>
      </c>
      <c r="R291" s="141">
        <f t="shared" si="52"/>
        <v>7.2400000000000008E-3</v>
      </c>
      <c r="S291" s="141">
        <v>0</v>
      </c>
      <c r="T291" s="142">
        <f t="shared" si="53"/>
        <v>0</v>
      </c>
      <c r="AR291" s="143" t="s">
        <v>129</v>
      </c>
      <c r="AT291" s="143" t="s">
        <v>178</v>
      </c>
      <c r="AU291" s="143" t="s">
        <v>87</v>
      </c>
      <c r="AY291" s="17" t="s">
        <v>175</v>
      </c>
      <c r="BE291" s="144">
        <f t="shared" si="54"/>
        <v>0</v>
      </c>
      <c r="BF291" s="144">
        <f t="shared" si="55"/>
        <v>0</v>
      </c>
      <c r="BG291" s="144">
        <f t="shared" si="56"/>
        <v>0</v>
      </c>
      <c r="BH291" s="144">
        <f t="shared" si="57"/>
        <v>0</v>
      </c>
      <c r="BI291" s="144">
        <f t="shared" si="58"/>
        <v>0</v>
      </c>
      <c r="BJ291" s="17" t="s">
        <v>85</v>
      </c>
      <c r="BK291" s="144">
        <f t="shared" si="59"/>
        <v>0</v>
      </c>
      <c r="BL291" s="17" t="s">
        <v>129</v>
      </c>
      <c r="BM291" s="143" t="s">
        <v>3075</v>
      </c>
    </row>
    <row r="292" spans="2:65" s="12" customFormat="1">
      <c r="B292" s="154"/>
      <c r="D292" s="145" t="s">
        <v>252</v>
      </c>
      <c r="E292" s="155" t="s">
        <v>1</v>
      </c>
      <c r="F292" s="156" t="s">
        <v>3076</v>
      </c>
      <c r="H292" s="157">
        <v>123</v>
      </c>
      <c r="I292" s="158"/>
      <c r="L292" s="154"/>
      <c r="M292" s="159"/>
      <c r="T292" s="160"/>
      <c r="AT292" s="155" t="s">
        <v>252</v>
      </c>
      <c r="AU292" s="155" t="s">
        <v>87</v>
      </c>
      <c r="AV292" s="12" t="s">
        <v>87</v>
      </c>
      <c r="AW292" s="12" t="s">
        <v>32</v>
      </c>
      <c r="AX292" s="12" t="s">
        <v>77</v>
      </c>
      <c r="AY292" s="155" t="s">
        <v>175</v>
      </c>
    </row>
    <row r="293" spans="2:65" s="12" customFormat="1">
      <c r="B293" s="154"/>
      <c r="D293" s="145" t="s">
        <v>252</v>
      </c>
      <c r="E293" s="155" t="s">
        <v>1</v>
      </c>
      <c r="F293" s="156" t="s">
        <v>3077</v>
      </c>
      <c r="H293" s="157">
        <v>601</v>
      </c>
      <c r="I293" s="158"/>
      <c r="L293" s="154"/>
      <c r="M293" s="159"/>
      <c r="T293" s="160"/>
      <c r="AT293" s="155" t="s">
        <v>252</v>
      </c>
      <c r="AU293" s="155" t="s">
        <v>87</v>
      </c>
      <c r="AV293" s="12" t="s">
        <v>87</v>
      </c>
      <c r="AW293" s="12" t="s">
        <v>32</v>
      </c>
      <c r="AX293" s="12" t="s">
        <v>77</v>
      </c>
      <c r="AY293" s="155" t="s">
        <v>175</v>
      </c>
    </row>
    <row r="294" spans="2:65" s="13" customFormat="1">
      <c r="B294" s="163"/>
      <c r="D294" s="145" t="s">
        <v>252</v>
      </c>
      <c r="E294" s="164" t="s">
        <v>1</v>
      </c>
      <c r="F294" s="165" t="s">
        <v>294</v>
      </c>
      <c r="H294" s="166">
        <v>724</v>
      </c>
      <c r="I294" s="167"/>
      <c r="L294" s="163"/>
      <c r="M294" s="168"/>
      <c r="T294" s="169"/>
      <c r="AT294" s="164" t="s">
        <v>252</v>
      </c>
      <c r="AU294" s="164" t="s">
        <v>87</v>
      </c>
      <c r="AV294" s="13" t="s">
        <v>193</v>
      </c>
      <c r="AW294" s="13" t="s">
        <v>32</v>
      </c>
      <c r="AX294" s="13" t="s">
        <v>85</v>
      </c>
      <c r="AY294" s="164" t="s">
        <v>175</v>
      </c>
    </row>
    <row r="295" spans="2:65" s="1" customFormat="1" ht="16.5" customHeight="1">
      <c r="B295" s="32"/>
      <c r="C295" s="132" t="s">
        <v>1210</v>
      </c>
      <c r="D295" s="132" t="s">
        <v>178</v>
      </c>
      <c r="E295" s="133" t="s">
        <v>3078</v>
      </c>
      <c r="F295" s="134" t="s">
        <v>3079</v>
      </c>
      <c r="G295" s="135" t="s">
        <v>318</v>
      </c>
      <c r="H295" s="136">
        <v>643</v>
      </c>
      <c r="I295" s="137"/>
      <c r="J295" s="138">
        <f>ROUND(I295*H295,2)</f>
        <v>0</v>
      </c>
      <c r="K295" s="134" t="s">
        <v>250</v>
      </c>
      <c r="L295" s="32"/>
      <c r="M295" s="139" t="s">
        <v>1</v>
      </c>
      <c r="N295" s="140" t="s">
        <v>42</v>
      </c>
      <c r="P295" s="141">
        <f>O295*H295</f>
        <v>0</v>
      </c>
      <c r="Q295" s="141">
        <v>2.0000000000000002E-5</v>
      </c>
      <c r="R295" s="141">
        <f>Q295*H295</f>
        <v>1.2860000000000002E-2</v>
      </c>
      <c r="S295" s="141">
        <v>0</v>
      </c>
      <c r="T295" s="142">
        <f>S295*H295</f>
        <v>0</v>
      </c>
      <c r="AR295" s="143" t="s">
        <v>129</v>
      </c>
      <c r="AT295" s="143" t="s">
        <v>178</v>
      </c>
      <c r="AU295" s="143" t="s">
        <v>87</v>
      </c>
      <c r="AY295" s="17" t="s">
        <v>175</v>
      </c>
      <c r="BE295" s="144">
        <f>IF(N295="základní",J295,0)</f>
        <v>0</v>
      </c>
      <c r="BF295" s="144">
        <f>IF(N295="snížená",J295,0)</f>
        <v>0</v>
      </c>
      <c r="BG295" s="144">
        <f>IF(N295="zákl. přenesená",J295,0)</f>
        <v>0</v>
      </c>
      <c r="BH295" s="144">
        <f>IF(N295="sníž. přenesená",J295,0)</f>
        <v>0</v>
      </c>
      <c r="BI295" s="144">
        <f>IF(N295="nulová",J295,0)</f>
        <v>0</v>
      </c>
      <c r="BJ295" s="17" t="s">
        <v>85</v>
      </c>
      <c r="BK295" s="144">
        <f>ROUND(I295*H295,2)</f>
        <v>0</v>
      </c>
      <c r="BL295" s="17" t="s">
        <v>129</v>
      </c>
      <c r="BM295" s="143" t="s">
        <v>3080</v>
      </c>
    </row>
    <row r="296" spans="2:65" s="12" customFormat="1">
      <c r="B296" s="154"/>
      <c r="D296" s="145" t="s">
        <v>252</v>
      </c>
      <c r="E296" s="155" t="s">
        <v>1</v>
      </c>
      <c r="F296" s="156" t="s">
        <v>3081</v>
      </c>
      <c r="H296" s="157">
        <v>105</v>
      </c>
      <c r="I296" s="158"/>
      <c r="L296" s="154"/>
      <c r="M296" s="159"/>
      <c r="T296" s="160"/>
      <c r="AT296" s="155" t="s">
        <v>252</v>
      </c>
      <c r="AU296" s="155" t="s">
        <v>87</v>
      </c>
      <c r="AV296" s="12" t="s">
        <v>87</v>
      </c>
      <c r="AW296" s="12" t="s">
        <v>32</v>
      </c>
      <c r="AX296" s="12" t="s">
        <v>77</v>
      </c>
      <c r="AY296" s="155" t="s">
        <v>175</v>
      </c>
    </row>
    <row r="297" spans="2:65" s="12" customFormat="1">
      <c r="B297" s="154"/>
      <c r="D297" s="145" t="s">
        <v>252</v>
      </c>
      <c r="E297" s="155" t="s">
        <v>1</v>
      </c>
      <c r="F297" s="156" t="s">
        <v>3082</v>
      </c>
      <c r="H297" s="157">
        <v>538</v>
      </c>
      <c r="I297" s="158"/>
      <c r="L297" s="154"/>
      <c r="M297" s="159"/>
      <c r="T297" s="160"/>
      <c r="AT297" s="155" t="s">
        <v>252</v>
      </c>
      <c r="AU297" s="155" t="s">
        <v>87</v>
      </c>
      <c r="AV297" s="12" t="s">
        <v>87</v>
      </c>
      <c r="AW297" s="12" t="s">
        <v>32</v>
      </c>
      <c r="AX297" s="12" t="s">
        <v>77</v>
      </c>
      <c r="AY297" s="155" t="s">
        <v>175</v>
      </c>
    </row>
    <row r="298" spans="2:65" s="13" customFormat="1">
      <c r="B298" s="163"/>
      <c r="D298" s="145" t="s">
        <v>252</v>
      </c>
      <c r="E298" s="164" t="s">
        <v>1</v>
      </c>
      <c r="F298" s="165" t="s">
        <v>294</v>
      </c>
      <c r="H298" s="166">
        <v>643</v>
      </c>
      <c r="I298" s="167"/>
      <c r="L298" s="163"/>
      <c r="M298" s="168"/>
      <c r="T298" s="169"/>
      <c r="AT298" s="164" t="s">
        <v>252</v>
      </c>
      <c r="AU298" s="164" t="s">
        <v>87</v>
      </c>
      <c r="AV298" s="13" t="s">
        <v>193</v>
      </c>
      <c r="AW298" s="13" t="s">
        <v>32</v>
      </c>
      <c r="AX298" s="13" t="s">
        <v>85</v>
      </c>
      <c r="AY298" s="164" t="s">
        <v>175</v>
      </c>
    </row>
    <row r="299" spans="2:65" s="1" customFormat="1" ht="16.5" customHeight="1">
      <c r="B299" s="32"/>
      <c r="C299" s="132" t="s">
        <v>1215</v>
      </c>
      <c r="D299" s="132" t="s">
        <v>178</v>
      </c>
      <c r="E299" s="133" t="s">
        <v>3083</v>
      </c>
      <c r="F299" s="134" t="s">
        <v>3084</v>
      </c>
      <c r="G299" s="135" t="s">
        <v>318</v>
      </c>
      <c r="H299" s="136">
        <v>81</v>
      </c>
      <c r="I299" s="137"/>
      <c r="J299" s="138">
        <f>ROUND(I299*H299,2)</f>
        <v>0</v>
      </c>
      <c r="K299" s="134" t="s">
        <v>250</v>
      </c>
      <c r="L299" s="32"/>
      <c r="M299" s="139" t="s">
        <v>1</v>
      </c>
      <c r="N299" s="140" t="s">
        <v>42</v>
      </c>
      <c r="P299" s="141">
        <f>O299*H299</f>
        <v>0</v>
      </c>
      <c r="Q299" s="141">
        <v>6.0000000000000002E-5</v>
      </c>
      <c r="R299" s="141">
        <f>Q299*H299</f>
        <v>4.8599999999999997E-3</v>
      </c>
      <c r="S299" s="141">
        <v>0</v>
      </c>
      <c r="T299" s="142">
        <f>S299*H299</f>
        <v>0</v>
      </c>
      <c r="AR299" s="143" t="s">
        <v>129</v>
      </c>
      <c r="AT299" s="143" t="s">
        <v>178</v>
      </c>
      <c r="AU299" s="143" t="s">
        <v>87</v>
      </c>
      <c r="AY299" s="17" t="s">
        <v>175</v>
      </c>
      <c r="BE299" s="144">
        <f>IF(N299="základní",J299,0)</f>
        <v>0</v>
      </c>
      <c r="BF299" s="144">
        <f>IF(N299="snížená",J299,0)</f>
        <v>0</v>
      </c>
      <c r="BG299" s="144">
        <f>IF(N299="zákl. přenesená",J299,0)</f>
        <v>0</v>
      </c>
      <c r="BH299" s="144">
        <f>IF(N299="sníž. přenesená",J299,0)</f>
        <v>0</v>
      </c>
      <c r="BI299" s="144">
        <f>IF(N299="nulová",J299,0)</f>
        <v>0</v>
      </c>
      <c r="BJ299" s="17" t="s">
        <v>85</v>
      </c>
      <c r="BK299" s="144">
        <f>ROUND(I299*H299,2)</f>
        <v>0</v>
      </c>
      <c r="BL299" s="17" t="s">
        <v>129</v>
      </c>
      <c r="BM299" s="143" t="s">
        <v>3085</v>
      </c>
    </row>
    <row r="300" spans="2:65" s="12" customFormat="1">
      <c r="B300" s="154"/>
      <c r="D300" s="145" t="s">
        <v>252</v>
      </c>
      <c r="E300" s="155" t="s">
        <v>1</v>
      </c>
      <c r="F300" s="156" t="s">
        <v>3086</v>
      </c>
      <c r="H300" s="157">
        <v>18</v>
      </c>
      <c r="I300" s="158"/>
      <c r="L300" s="154"/>
      <c r="M300" s="159"/>
      <c r="T300" s="160"/>
      <c r="AT300" s="155" t="s">
        <v>252</v>
      </c>
      <c r="AU300" s="155" t="s">
        <v>87</v>
      </c>
      <c r="AV300" s="12" t="s">
        <v>87</v>
      </c>
      <c r="AW300" s="12" t="s">
        <v>32</v>
      </c>
      <c r="AX300" s="12" t="s">
        <v>77</v>
      </c>
      <c r="AY300" s="155" t="s">
        <v>175</v>
      </c>
    </row>
    <row r="301" spans="2:65" s="12" customFormat="1">
      <c r="B301" s="154"/>
      <c r="D301" s="145" t="s">
        <v>252</v>
      </c>
      <c r="E301" s="155" t="s">
        <v>1</v>
      </c>
      <c r="F301" s="156" t="s">
        <v>3087</v>
      </c>
      <c r="H301" s="157">
        <v>63</v>
      </c>
      <c r="I301" s="158"/>
      <c r="L301" s="154"/>
      <c r="M301" s="159"/>
      <c r="T301" s="160"/>
      <c r="AT301" s="155" t="s">
        <v>252</v>
      </c>
      <c r="AU301" s="155" t="s">
        <v>87</v>
      </c>
      <c r="AV301" s="12" t="s">
        <v>87</v>
      </c>
      <c r="AW301" s="12" t="s">
        <v>32</v>
      </c>
      <c r="AX301" s="12" t="s">
        <v>77</v>
      </c>
      <c r="AY301" s="155" t="s">
        <v>175</v>
      </c>
    </row>
    <row r="302" spans="2:65" s="13" customFormat="1">
      <c r="B302" s="163"/>
      <c r="D302" s="145" t="s">
        <v>252</v>
      </c>
      <c r="E302" s="164" t="s">
        <v>1</v>
      </c>
      <c r="F302" s="165" t="s">
        <v>294</v>
      </c>
      <c r="H302" s="166">
        <v>81</v>
      </c>
      <c r="I302" s="167"/>
      <c r="L302" s="163"/>
      <c r="M302" s="168"/>
      <c r="T302" s="169"/>
      <c r="AT302" s="164" t="s">
        <v>252</v>
      </c>
      <c r="AU302" s="164" t="s">
        <v>87</v>
      </c>
      <c r="AV302" s="13" t="s">
        <v>193</v>
      </c>
      <c r="AW302" s="13" t="s">
        <v>32</v>
      </c>
      <c r="AX302" s="13" t="s">
        <v>85</v>
      </c>
      <c r="AY302" s="164" t="s">
        <v>175</v>
      </c>
    </row>
    <row r="303" spans="2:65" s="1" customFormat="1" ht="24.2" customHeight="1">
      <c r="B303" s="32"/>
      <c r="C303" s="226" t="s">
        <v>1221</v>
      </c>
      <c r="D303" s="226" t="s">
        <v>178</v>
      </c>
      <c r="E303" s="227" t="s">
        <v>3088</v>
      </c>
      <c r="F303" s="228" t="s">
        <v>3089</v>
      </c>
      <c r="G303" s="220" t="s">
        <v>219</v>
      </c>
      <c r="H303" s="221">
        <v>33</v>
      </c>
      <c r="I303" s="137"/>
      <c r="J303" s="138">
        <f>ROUND(I303*H303,2)</f>
        <v>0</v>
      </c>
      <c r="K303" s="134" t="s">
        <v>1</v>
      </c>
      <c r="L303" s="32"/>
      <c r="M303" s="139" t="s">
        <v>1</v>
      </c>
      <c r="N303" s="140" t="s">
        <v>42</v>
      </c>
      <c r="P303" s="141">
        <f>O303*H303</f>
        <v>0</v>
      </c>
      <c r="Q303" s="141">
        <v>6.0000000000000002E-5</v>
      </c>
      <c r="R303" s="141">
        <f>Q303*H303</f>
        <v>1.98E-3</v>
      </c>
      <c r="S303" s="141">
        <v>0</v>
      </c>
      <c r="T303" s="142">
        <f>S303*H303</f>
        <v>0</v>
      </c>
      <c r="AR303" s="143" t="s">
        <v>129</v>
      </c>
      <c r="AT303" s="143" t="s">
        <v>178</v>
      </c>
      <c r="AU303" s="143" t="s">
        <v>87</v>
      </c>
      <c r="AY303" s="17" t="s">
        <v>175</v>
      </c>
      <c r="BE303" s="144">
        <f>IF(N303="základní",J303,0)</f>
        <v>0</v>
      </c>
      <c r="BF303" s="144">
        <f>IF(N303="snížená",J303,0)</f>
        <v>0</v>
      </c>
      <c r="BG303" s="144">
        <f>IF(N303="zákl. přenesená",J303,0)</f>
        <v>0</v>
      </c>
      <c r="BH303" s="144">
        <f>IF(N303="sníž. přenesená",J303,0)</f>
        <v>0</v>
      </c>
      <c r="BI303" s="144">
        <f>IF(N303="nulová",J303,0)</f>
        <v>0</v>
      </c>
      <c r="BJ303" s="17" t="s">
        <v>85</v>
      </c>
      <c r="BK303" s="144">
        <f>ROUND(I303*H303,2)</f>
        <v>0</v>
      </c>
      <c r="BL303" s="17" t="s">
        <v>129</v>
      </c>
      <c r="BM303" s="143" t="s">
        <v>3090</v>
      </c>
    </row>
    <row r="304" spans="2:65" s="1" customFormat="1" ht="16.5" customHeight="1">
      <c r="B304" s="32"/>
      <c r="C304" s="132" t="s">
        <v>1226</v>
      </c>
      <c r="D304" s="132" t="s">
        <v>178</v>
      </c>
      <c r="E304" s="133" t="s">
        <v>3091</v>
      </c>
      <c r="F304" s="134" t="s">
        <v>3092</v>
      </c>
      <c r="G304" s="135" t="s">
        <v>1377</v>
      </c>
      <c r="H304" s="194"/>
      <c r="I304" s="137"/>
      <c r="J304" s="138">
        <f>ROUND(I304*H304,2)</f>
        <v>0</v>
      </c>
      <c r="K304" s="134" t="s">
        <v>250</v>
      </c>
      <c r="L304" s="32"/>
      <c r="M304" s="139" t="s">
        <v>1</v>
      </c>
      <c r="N304" s="140" t="s">
        <v>42</v>
      </c>
      <c r="P304" s="141">
        <f>O304*H304</f>
        <v>0</v>
      </c>
      <c r="Q304" s="141">
        <v>0</v>
      </c>
      <c r="R304" s="141">
        <f>Q304*H304</f>
        <v>0</v>
      </c>
      <c r="S304" s="141">
        <v>0</v>
      </c>
      <c r="T304" s="142">
        <f>S304*H304</f>
        <v>0</v>
      </c>
      <c r="AR304" s="143" t="s">
        <v>129</v>
      </c>
      <c r="AT304" s="143" t="s">
        <v>178</v>
      </c>
      <c r="AU304" s="143" t="s">
        <v>87</v>
      </c>
      <c r="AY304" s="17" t="s">
        <v>175</v>
      </c>
      <c r="BE304" s="144">
        <f>IF(N304="základní",J304,0)</f>
        <v>0</v>
      </c>
      <c r="BF304" s="144">
        <f>IF(N304="snížená",J304,0)</f>
        <v>0</v>
      </c>
      <c r="BG304" s="144">
        <f>IF(N304="zákl. přenesená",J304,0)</f>
        <v>0</v>
      </c>
      <c r="BH304" s="144">
        <f>IF(N304="sníž. přenesená",J304,0)</f>
        <v>0</v>
      </c>
      <c r="BI304" s="144">
        <f>IF(N304="nulová",J304,0)</f>
        <v>0</v>
      </c>
      <c r="BJ304" s="17" t="s">
        <v>85</v>
      </c>
      <c r="BK304" s="144">
        <f>ROUND(I304*H304,2)</f>
        <v>0</v>
      </c>
      <c r="BL304" s="17" t="s">
        <v>129</v>
      </c>
      <c r="BM304" s="143" t="s">
        <v>3093</v>
      </c>
    </row>
    <row r="305" spans="2:65" s="11" customFormat="1" ht="22.9" customHeight="1">
      <c r="B305" s="120"/>
      <c r="D305" s="121" t="s">
        <v>76</v>
      </c>
      <c r="E305" s="130" t="s">
        <v>3094</v>
      </c>
      <c r="F305" s="130" t="s">
        <v>3095</v>
      </c>
      <c r="I305" s="123"/>
      <c r="J305" s="131">
        <f>BK305</f>
        <v>0</v>
      </c>
      <c r="L305" s="120"/>
      <c r="M305" s="125"/>
      <c r="P305" s="126">
        <f>SUM(P306:P327)</f>
        <v>0</v>
      </c>
      <c r="R305" s="126">
        <f>SUM(R306:R327)</f>
        <v>0.41976000000000002</v>
      </c>
      <c r="T305" s="127">
        <f>SUM(T306:T327)</f>
        <v>0</v>
      </c>
      <c r="AR305" s="121" t="s">
        <v>87</v>
      </c>
      <c r="AT305" s="128" t="s">
        <v>76</v>
      </c>
      <c r="AU305" s="128" t="s">
        <v>85</v>
      </c>
      <c r="AY305" s="121" t="s">
        <v>175</v>
      </c>
      <c r="BK305" s="129">
        <f>SUM(BK306:BK327)</f>
        <v>0</v>
      </c>
    </row>
    <row r="306" spans="2:65" s="1" customFormat="1" ht="16.5" customHeight="1">
      <c r="B306" s="32"/>
      <c r="C306" s="132" t="s">
        <v>1230</v>
      </c>
      <c r="D306" s="132" t="s">
        <v>178</v>
      </c>
      <c r="E306" s="133" t="s">
        <v>3096</v>
      </c>
      <c r="F306" s="134" t="s">
        <v>3097</v>
      </c>
      <c r="G306" s="135" t="s">
        <v>181</v>
      </c>
      <c r="H306" s="136">
        <v>1</v>
      </c>
      <c r="I306" s="137"/>
      <c r="J306" s="138">
        <f t="shared" ref="J306:J327" si="60">ROUND(I306*H306,2)</f>
        <v>0</v>
      </c>
      <c r="K306" s="134" t="s">
        <v>1</v>
      </c>
      <c r="L306" s="32"/>
      <c r="M306" s="139" t="s">
        <v>1</v>
      </c>
      <c r="N306" s="140" t="s">
        <v>42</v>
      </c>
      <c r="P306" s="141">
        <f t="shared" ref="P306:P327" si="61">O306*H306</f>
        <v>0</v>
      </c>
      <c r="Q306" s="141">
        <v>3.7100000000000002E-3</v>
      </c>
      <c r="R306" s="141">
        <f t="shared" ref="R306:R327" si="62">Q306*H306</f>
        <v>3.7100000000000002E-3</v>
      </c>
      <c r="S306" s="141">
        <v>0</v>
      </c>
      <c r="T306" s="142">
        <f t="shared" ref="T306:T327" si="63">S306*H306</f>
        <v>0</v>
      </c>
      <c r="AR306" s="143" t="s">
        <v>129</v>
      </c>
      <c r="AT306" s="143" t="s">
        <v>178</v>
      </c>
      <c r="AU306" s="143" t="s">
        <v>87</v>
      </c>
      <c r="AY306" s="17" t="s">
        <v>175</v>
      </c>
      <c r="BE306" s="144">
        <f t="shared" ref="BE306:BE327" si="64">IF(N306="základní",J306,0)</f>
        <v>0</v>
      </c>
      <c r="BF306" s="144">
        <f t="shared" ref="BF306:BF327" si="65">IF(N306="snížená",J306,0)</f>
        <v>0</v>
      </c>
      <c r="BG306" s="144">
        <f t="shared" ref="BG306:BG327" si="66">IF(N306="zákl. přenesená",J306,0)</f>
        <v>0</v>
      </c>
      <c r="BH306" s="144">
        <f t="shared" ref="BH306:BH327" si="67">IF(N306="sníž. přenesená",J306,0)</f>
        <v>0</v>
      </c>
      <c r="BI306" s="144">
        <f t="shared" ref="BI306:BI327" si="68">IF(N306="nulová",J306,0)</f>
        <v>0</v>
      </c>
      <c r="BJ306" s="17" t="s">
        <v>85</v>
      </c>
      <c r="BK306" s="144">
        <f t="shared" ref="BK306:BK327" si="69">ROUND(I306*H306,2)</f>
        <v>0</v>
      </c>
      <c r="BL306" s="17" t="s">
        <v>129</v>
      </c>
      <c r="BM306" s="143" t="s">
        <v>3098</v>
      </c>
    </row>
    <row r="307" spans="2:65" s="1" customFormat="1" ht="16.5" customHeight="1">
      <c r="B307" s="32"/>
      <c r="C307" s="184" t="s">
        <v>1234</v>
      </c>
      <c r="D307" s="184" t="s">
        <v>1046</v>
      </c>
      <c r="E307" s="185" t="s">
        <v>3099</v>
      </c>
      <c r="F307" s="186" t="s">
        <v>3100</v>
      </c>
      <c r="G307" s="187" t="s">
        <v>219</v>
      </c>
      <c r="H307" s="188">
        <v>8</v>
      </c>
      <c r="I307" s="189"/>
      <c r="J307" s="190">
        <f t="shared" si="60"/>
        <v>0</v>
      </c>
      <c r="K307" s="186" t="s">
        <v>1</v>
      </c>
      <c r="L307" s="191"/>
      <c r="M307" s="192" t="s">
        <v>1</v>
      </c>
      <c r="N307" s="193" t="s">
        <v>42</v>
      </c>
      <c r="P307" s="141">
        <f t="shared" si="61"/>
        <v>0</v>
      </c>
      <c r="Q307" s="141">
        <v>1.8E-3</v>
      </c>
      <c r="R307" s="141">
        <f t="shared" si="62"/>
        <v>1.44E-2</v>
      </c>
      <c r="S307" s="141">
        <v>0</v>
      </c>
      <c r="T307" s="142">
        <f t="shared" si="63"/>
        <v>0</v>
      </c>
      <c r="AR307" s="143" t="s">
        <v>604</v>
      </c>
      <c r="AT307" s="143" t="s">
        <v>1046</v>
      </c>
      <c r="AU307" s="143" t="s">
        <v>87</v>
      </c>
      <c r="AY307" s="17" t="s">
        <v>175</v>
      </c>
      <c r="BE307" s="144">
        <f t="shared" si="64"/>
        <v>0</v>
      </c>
      <c r="BF307" s="144">
        <f t="shared" si="65"/>
        <v>0</v>
      </c>
      <c r="BG307" s="144">
        <f t="shared" si="66"/>
        <v>0</v>
      </c>
      <c r="BH307" s="144">
        <f t="shared" si="67"/>
        <v>0</v>
      </c>
      <c r="BI307" s="144">
        <f t="shared" si="68"/>
        <v>0</v>
      </c>
      <c r="BJ307" s="17" t="s">
        <v>85</v>
      </c>
      <c r="BK307" s="144">
        <f t="shared" si="69"/>
        <v>0</v>
      </c>
      <c r="BL307" s="17" t="s">
        <v>129</v>
      </c>
      <c r="BM307" s="143" t="s">
        <v>3101</v>
      </c>
    </row>
    <row r="308" spans="2:65" s="1" customFormat="1" ht="16.5" customHeight="1">
      <c r="B308" s="32"/>
      <c r="C308" s="184" t="s">
        <v>1238</v>
      </c>
      <c r="D308" s="184" t="s">
        <v>1046</v>
      </c>
      <c r="E308" s="185" t="s">
        <v>3102</v>
      </c>
      <c r="F308" s="186" t="s">
        <v>3103</v>
      </c>
      <c r="G308" s="187" t="s">
        <v>219</v>
      </c>
      <c r="H308" s="188">
        <v>1</v>
      </c>
      <c r="I308" s="189"/>
      <c r="J308" s="190">
        <f t="shared" si="60"/>
        <v>0</v>
      </c>
      <c r="K308" s="186" t="s">
        <v>1</v>
      </c>
      <c r="L308" s="191"/>
      <c r="M308" s="192" t="s">
        <v>1</v>
      </c>
      <c r="N308" s="193" t="s">
        <v>42</v>
      </c>
      <c r="P308" s="141">
        <f t="shared" si="61"/>
        <v>0</v>
      </c>
      <c r="Q308" s="141">
        <v>1.8E-3</v>
      </c>
      <c r="R308" s="141">
        <f t="shared" si="62"/>
        <v>1.8E-3</v>
      </c>
      <c r="S308" s="141">
        <v>0</v>
      </c>
      <c r="T308" s="142">
        <f t="shared" si="63"/>
        <v>0</v>
      </c>
      <c r="AR308" s="143" t="s">
        <v>604</v>
      </c>
      <c r="AT308" s="143" t="s">
        <v>1046</v>
      </c>
      <c r="AU308" s="143" t="s">
        <v>87</v>
      </c>
      <c r="AY308" s="17" t="s">
        <v>175</v>
      </c>
      <c r="BE308" s="144">
        <f t="shared" si="64"/>
        <v>0</v>
      </c>
      <c r="BF308" s="144">
        <f t="shared" si="65"/>
        <v>0</v>
      </c>
      <c r="BG308" s="144">
        <f t="shared" si="66"/>
        <v>0</v>
      </c>
      <c r="BH308" s="144">
        <f t="shared" si="67"/>
        <v>0</v>
      </c>
      <c r="BI308" s="144">
        <f t="shared" si="68"/>
        <v>0</v>
      </c>
      <c r="BJ308" s="17" t="s">
        <v>85</v>
      </c>
      <c r="BK308" s="144">
        <f t="shared" si="69"/>
        <v>0</v>
      </c>
      <c r="BL308" s="17" t="s">
        <v>129</v>
      </c>
      <c r="BM308" s="143" t="s">
        <v>3104</v>
      </c>
    </row>
    <row r="309" spans="2:65" s="1" customFormat="1" ht="16.5" customHeight="1">
      <c r="B309" s="32"/>
      <c r="C309" s="184" t="s">
        <v>1242</v>
      </c>
      <c r="D309" s="184" t="s">
        <v>1046</v>
      </c>
      <c r="E309" s="185" t="s">
        <v>3105</v>
      </c>
      <c r="F309" s="186" t="s">
        <v>3106</v>
      </c>
      <c r="G309" s="187" t="s">
        <v>219</v>
      </c>
      <c r="H309" s="188">
        <v>7</v>
      </c>
      <c r="I309" s="189"/>
      <c r="J309" s="190">
        <f t="shared" si="60"/>
        <v>0</v>
      </c>
      <c r="K309" s="186" t="s">
        <v>1</v>
      </c>
      <c r="L309" s="191"/>
      <c r="M309" s="192" t="s">
        <v>1</v>
      </c>
      <c r="N309" s="193" t="s">
        <v>42</v>
      </c>
      <c r="P309" s="141">
        <f t="shared" si="61"/>
        <v>0</v>
      </c>
      <c r="Q309" s="141">
        <v>1.8E-3</v>
      </c>
      <c r="R309" s="141">
        <f t="shared" si="62"/>
        <v>1.26E-2</v>
      </c>
      <c r="S309" s="141">
        <v>0</v>
      </c>
      <c r="T309" s="142">
        <f t="shared" si="63"/>
        <v>0</v>
      </c>
      <c r="AR309" s="143" t="s">
        <v>604</v>
      </c>
      <c r="AT309" s="143" t="s">
        <v>1046</v>
      </c>
      <c r="AU309" s="143" t="s">
        <v>87</v>
      </c>
      <c r="AY309" s="17" t="s">
        <v>175</v>
      </c>
      <c r="BE309" s="144">
        <f t="shared" si="64"/>
        <v>0</v>
      </c>
      <c r="BF309" s="144">
        <f t="shared" si="65"/>
        <v>0</v>
      </c>
      <c r="BG309" s="144">
        <f t="shared" si="66"/>
        <v>0</v>
      </c>
      <c r="BH309" s="144">
        <f t="shared" si="67"/>
        <v>0</v>
      </c>
      <c r="BI309" s="144">
        <f t="shared" si="68"/>
        <v>0</v>
      </c>
      <c r="BJ309" s="17" t="s">
        <v>85</v>
      </c>
      <c r="BK309" s="144">
        <f t="shared" si="69"/>
        <v>0</v>
      </c>
      <c r="BL309" s="17" t="s">
        <v>129</v>
      </c>
      <c r="BM309" s="143" t="s">
        <v>3107</v>
      </c>
    </row>
    <row r="310" spans="2:65" s="1" customFormat="1" ht="16.5" customHeight="1">
      <c r="B310" s="32"/>
      <c r="C310" s="184" t="s">
        <v>1246</v>
      </c>
      <c r="D310" s="184" t="s">
        <v>1046</v>
      </c>
      <c r="E310" s="185" t="s">
        <v>3108</v>
      </c>
      <c r="F310" s="186" t="s">
        <v>3109</v>
      </c>
      <c r="G310" s="187" t="s">
        <v>219</v>
      </c>
      <c r="H310" s="188">
        <v>25</v>
      </c>
      <c r="I310" s="189"/>
      <c r="J310" s="190">
        <f t="shared" si="60"/>
        <v>0</v>
      </c>
      <c r="K310" s="186" t="s">
        <v>1</v>
      </c>
      <c r="L310" s="191"/>
      <c r="M310" s="192" t="s">
        <v>1</v>
      </c>
      <c r="N310" s="193" t="s">
        <v>42</v>
      </c>
      <c r="P310" s="141">
        <f t="shared" si="61"/>
        <v>0</v>
      </c>
      <c r="Q310" s="141">
        <v>1.8E-3</v>
      </c>
      <c r="R310" s="141">
        <f t="shared" si="62"/>
        <v>4.4999999999999998E-2</v>
      </c>
      <c r="S310" s="141">
        <v>0</v>
      </c>
      <c r="T310" s="142">
        <f t="shared" si="63"/>
        <v>0</v>
      </c>
      <c r="AR310" s="143" t="s">
        <v>604</v>
      </c>
      <c r="AT310" s="143" t="s">
        <v>1046</v>
      </c>
      <c r="AU310" s="143" t="s">
        <v>87</v>
      </c>
      <c r="AY310" s="17" t="s">
        <v>175</v>
      </c>
      <c r="BE310" s="144">
        <f t="shared" si="64"/>
        <v>0</v>
      </c>
      <c r="BF310" s="144">
        <f t="shared" si="65"/>
        <v>0</v>
      </c>
      <c r="BG310" s="144">
        <f t="shared" si="66"/>
        <v>0</v>
      </c>
      <c r="BH310" s="144">
        <f t="shared" si="67"/>
        <v>0</v>
      </c>
      <c r="BI310" s="144">
        <f t="shared" si="68"/>
        <v>0</v>
      </c>
      <c r="BJ310" s="17" t="s">
        <v>85</v>
      </c>
      <c r="BK310" s="144">
        <f t="shared" si="69"/>
        <v>0</v>
      </c>
      <c r="BL310" s="17" t="s">
        <v>129</v>
      </c>
      <c r="BM310" s="143" t="s">
        <v>3110</v>
      </c>
    </row>
    <row r="311" spans="2:65" s="1" customFormat="1" ht="16.5" customHeight="1">
      <c r="B311" s="32"/>
      <c r="C311" s="184" t="s">
        <v>1250</v>
      </c>
      <c r="D311" s="184" t="s">
        <v>1046</v>
      </c>
      <c r="E311" s="185" t="s">
        <v>3111</v>
      </c>
      <c r="F311" s="186" t="s">
        <v>3112</v>
      </c>
      <c r="G311" s="187" t="s">
        <v>219</v>
      </c>
      <c r="H311" s="188">
        <v>7</v>
      </c>
      <c r="I311" s="189"/>
      <c r="J311" s="190">
        <f t="shared" si="60"/>
        <v>0</v>
      </c>
      <c r="K311" s="186" t="s">
        <v>1</v>
      </c>
      <c r="L311" s="191"/>
      <c r="M311" s="192" t="s">
        <v>1</v>
      </c>
      <c r="N311" s="193" t="s">
        <v>42</v>
      </c>
      <c r="P311" s="141">
        <f t="shared" si="61"/>
        <v>0</v>
      </c>
      <c r="Q311" s="141">
        <v>1.8E-3</v>
      </c>
      <c r="R311" s="141">
        <f t="shared" si="62"/>
        <v>1.26E-2</v>
      </c>
      <c r="S311" s="141">
        <v>0</v>
      </c>
      <c r="T311" s="142">
        <f t="shared" si="63"/>
        <v>0</v>
      </c>
      <c r="AR311" s="143" t="s">
        <v>604</v>
      </c>
      <c r="AT311" s="143" t="s">
        <v>1046</v>
      </c>
      <c r="AU311" s="143" t="s">
        <v>87</v>
      </c>
      <c r="AY311" s="17" t="s">
        <v>175</v>
      </c>
      <c r="BE311" s="144">
        <f t="shared" si="64"/>
        <v>0</v>
      </c>
      <c r="BF311" s="144">
        <f t="shared" si="65"/>
        <v>0</v>
      </c>
      <c r="BG311" s="144">
        <f t="shared" si="66"/>
        <v>0</v>
      </c>
      <c r="BH311" s="144">
        <f t="shared" si="67"/>
        <v>0</v>
      </c>
      <c r="BI311" s="144">
        <f t="shared" si="68"/>
        <v>0</v>
      </c>
      <c r="BJ311" s="17" t="s">
        <v>85</v>
      </c>
      <c r="BK311" s="144">
        <f t="shared" si="69"/>
        <v>0</v>
      </c>
      <c r="BL311" s="17" t="s">
        <v>129</v>
      </c>
      <c r="BM311" s="143" t="s">
        <v>3113</v>
      </c>
    </row>
    <row r="312" spans="2:65" s="1" customFormat="1" ht="16.5" customHeight="1">
      <c r="B312" s="32"/>
      <c r="C312" s="184" t="s">
        <v>1254</v>
      </c>
      <c r="D312" s="184" t="s">
        <v>1046</v>
      </c>
      <c r="E312" s="185" t="s">
        <v>3114</v>
      </c>
      <c r="F312" s="186" t="s">
        <v>3115</v>
      </c>
      <c r="G312" s="187" t="s">
        <v>219</v>
      </c>
      <c r="H312" s="188">
        <v>5</v>
      </c>
      <c r="I312" s="189"/>
      <c r="J312" s="190">
        <f t="shared" si="60"/>
        <v>0</v>
      </c>
      <c r="K312" s="186" t="s">
        <v>1</v>
      </c>
      <c r="L312" s="191"/>
      <c r="M312" s="192" t="s">
        <v>1</v>
      </c>
      <c r="N312" s="193" t="s">
        <v>42</v>
      </c>
      <c r="P312" s="141">
        <f t="shared" si="61"/>
        <v>0</v>
      </c>
      <c r="Q312" s="141">
        <v>1.8E-3</v>
      </c>
      <c r="R312" s="141">
        <f t="shared" si="62"/>
        <v>8.9999999999999993E-3</v>
      </c>
      <c r="S312" s="141">
        <v>0</v>
      </c>
      <c r="T312" s="142">
        <f t="shared" si="63"/>
        <v>0</v>
      </c>
      <c r="AR312" s="143" t="s">
        <v>604</v>
      </c>
      <c r="AT312" s="143" t="s">
        <v>1046</v>
      </c>
      <c r="AU312" s="143" t="s">
        <v>87</v>
      </c>
      <c r="AY312" s="17" t="s">
        <v>175</v>
      </c>
      <c r="BE312" s="144">
        <f t="shared" si="64"/>
        <v>0</v>
      </c>
      <c r="BF312" s="144">
        <f t="shared" si="65"/>
        <v>0</v>
      </c>
      <c r="BG312" s="144">
        <f t="shared" si="66"/>
        <v>0</v>
      </c>
      <c r="BH312" s="144">
        <f t="shared" si="67"/>
        <v>0</v>
      </c>
      <c r="BI312" s="144">
        <f t="shared" si="68"/>
        <v>0</v>
      </c>
      <c r="BJ312" s="17" t="s">
        <v>85</v>
      </c>
      <c r="BK312" s="144">
        <f t="shared" si="69"/>
        <v>0</v>
      </c>
      <c r="BL312" s="17" t="s">
        <v>129</v>
      </c>
      <c r="BM312" s="143" t="s">
        <v>3116</v>
      </c>
    </row>
    <row r="313" spans="2:65" s="1" customFormat="1" ht="16.5" customHeight="1">
      <c r="B313" s="32"/>
      <c r="C313" s="184" t="s">
        <v>1258</v>
      </c>
      <c r="D313" s="184" t="s">
        <v>1046</v>
      </c>
      <c r="E313" s="185" t="s">
        <v>3117</v>
      </c>
      <c r="F313" s="186" t="s">
        <v>3118</v>
      </c>
      <c r="G313" s="187" t="s">
        <v>219</v>
      </c>
      <c r="H313" s="188">
        <v>3</v>
      </c>
      <c r="I313" s="189"/>
      <c r="J313" s="190">
        <f t="shared" si="60"/>
        <v>0</v>
      </c>
      <c r="K313" s="186" t="s">
        <v>1</v>
      </c>
      <c r="L313" s="191"/>
      <c r="M313" s="192" t="s">
        <v>1</v>
      </c>
      <c r="N313" s="193" t="s">
        <v>42</v>
      </c>
      <c r="P313" s="141">
        <f t="shared" si="61"/>
        <v>0</v>
      </c>
      <c r="Q313" s="141">
        <v>1.8E-3</v>
      </c>
      <c r="R313" s="141">
        <f t="shared" si="62"/>
        <v>5.4000000000000003E-3</v>
      </c>
      <c r="S313" s="141">
        <v>0</v>
      </c>
      <c r="T313" s="142">
        <f t="shared" si="63"/>
        <v>0</v>
      </c>
      <c r="AR313" s="143" t="s">
        <v>604</v>
      </c>
      <c r="AT313" s="143" t="s">
        <v>1046</v>
      </c>
      <c r="AU313" s="143" t="s">
        <v>87</v>
      </c>
      <c r="AY313" s="17" t="s">
        <v>175</v>
      </c>
      <c r="BE313" s="144">
        <f t="shared" si="64"/>
        <v>0</v>
      </c>
      <c r="BF313" s="144">
        <f t="shared" si="65"/>
        <v>0</v>
      </c>
      <c r="BG313" s="144">
        <f t="shared" si="66"/>
        <v>0</v>
      </c>
      <c r="BH313" s="144">
        <f t="shared" si="67"/>
        <v>0</v>
      </c>
      <c r="BI313" s="144">
        <f t="shared" si="68"/>
        <v>0</v>
      </c>
      <c r="BJ313" s="17" t="s">
        <v>85</v>
      </c>
      <c r="BK313" s="144">
        <f t="shared" si="69"/>
        <v>0</v>
      </c>
      <c r="BL313" s="17" t="s">
        <v>129</v>
      </c>
      <c r="BM313" s="143" t="s">
        <v>3119</v>
      </c>
    </row>
    <row r="314" spans="2:65" s="1" customFormat="1" ht="16.5" customHeight="1">
      <c r="B314" s="32"/>
      <c r="C314" s="184" t="s">
        <v>1262</v>
      </c>
      <c r="D314" s="184" t="s">
        <v>1046</v>
      </c>
      <c r="E314" s="185" t="s">
        <v>3120</v>
      </c>
      <c r="F314" s="186" t="s">
        <v>3121</v>
      </c>
      <c r="G314" s="187" t="s">
        <v>219</v>
      </c>
      <c r="H314" s="188">
        <v>24</v>
      </c>
      <c r="I314" s="189"/>
      <c r="J314" s="190">
        <f t="shared" si="60"/>
        <v>0</v>
      </c>
      <c r="K314" s="186" t="s">
        <v>1</v>
      </c>
      <c r="L314" s="191"/>
      <c r="M314" s="192" t="s">
        <v>1</v>
      </c>
      <c r="N314" s="193" t="s">
        <v>42</v>
      </c>
      <c r="P314" s="141">
        <f t="shared" si="61"/>
        <v>0</v>
      </c>
      <c r="Q314" s="141">
        <v>1.8E-3</v>
      </c>
      <c r="R314" s="141">
        <f t="shared" si="62"/>
        <v>4.3200000000000002E-2</v>
      </c>
      <c r="S314" s="141">
        <v>0</v>
      </c>
      <c r="T314" s="142">
        <f t="shared" si="63"/>
        <v>0</v>
      </c>
      <c r="AR314" s="143" t="s">
        <v>604</v>
      </c>
      <c r="AT314" s="143" t="s">
        <v>1046</v>
      </c>
      <c r="AU314" s="143" t="s">
        <v>87</v>
      </c>
      <c r="AY314" s="17" t="s">
        <v>175</v>
      </c>
      <c r="BE314" s="144">
        <f t="shared" si="64"/>
        <v>0</v>
      </c>
      <c r="BF314" s="144">
        <f t="shared" si="65"/>
        <v>0</v>
      </c>
      <c r="BG314" s="144">
        <f t="shared" si="66"/>
        <v>0</v>
      </c>
      <c r="BH314" s="144">
        <f t="shared" si="67"/>
        <v>0</v>
      </c>
      <c r="BI314" s="144">
        <f t="shared" si="68"/>
        <v>0</v>
      </c>
      <c r="BJ314" s="17" t="s">
        <v>85</v>
      </c>
      <c r="BK314" s="144">
        <f t="shared" si="69"/>
        <v>0</v>
      </c>
      <c r="BL314" s="17" t="s">
        <v>129</v>
      </c>
      <c r="BM314" s="143" t="s">
        <v>3122</v>
      </c>
    </row>
    <row r="315" spans="2:65" s="1" customFormat="1" ht="16.5" customHeight="1">
      <c r="B315" s="32"/>
      <c r="C315" s="184" t="s">
        <v>1264</v>
      </c>
      <c r="D315" s="184" t="s">
        <v>1046</v>
      </c>
      <c r="E315" s="185" t="s">
        <v>3123</v>
      </c>
      <c r="F315" s="186" t="s">
        <v>3124</v>
      </c>
      <c r="G315" s="187" t="s">
        <v>219</v>
      </c>
      <c r="H315" s="188">
        <v>4</v>
      </c>
      <c r="I315" s="189"/>
      <c r="J315" s="190">
        <f t="shared" si="60"/>
        <v>0</v>
      </c>
      <c r="K315" s="186" t="s">
        <v>1</v>
      </c>
      <c r="L315" s="191"/>
      <c r="M315" s="192" t="s">
        <v>1</v>
      </c>
      <c r="N315" s="193" t="s">
        <v>42</v>
      </c>
      <c r="P315" s="141">
        <f t="shared" si="61"/>
        <v>0</v>
      </c>
      <c r="Q315" s="141">
        <v>1.8E-3</v>
      </c>
      <c r="R315" s="141">
        <f t="shared" si="62"/>
        <v>7.1999999999999998E-3</v>
      </c>
      <c r="S315" s="141">
        <v>0</v>
      </c>
      <c r="T315" s="142">
        <f t="shared" si="63"/>
        <v>0</v>
      </c>
      <c r="AR315" s="143" t="s">
        <v>604</v>
      </c>
      <c r="AT315" s="143" t="s">
        <v>1046</v>
      </c>
      <c r="AU315" s="143" t="s">
        <v>87</v>
      </c>
      <c r="AY315" s="17" t="s">
        <v>175</v>
      </c>
      <c r="BE315" s="144">
        <f t="shared" si="64"/>
        <v>0</v>
      </c>
      <c r="BF315" s="144">
        <f t="shared" si="65"/>
        <v>0</v>
      </c>
      <c r="BG315" s="144">
        <f t="shared" si="66"/>
        <v>0</v>
      </c>
      <c r="BH315" s="144">
        <f t="shared" si="67"/>
        <v>0</v>
      </c>
      <c r="BI315" s="144">
        <f t="shared" si="68"/>
        <v>0</v>
      </c>
      <c r="BJ315" s="17" t="s">
        <v>85</v>
      </c>
      <c r="BK315" s="144">
        <f t="shared" si="69"/>
        <v>0</v>
      </c>
      <c r="BL315" s="17" t="s">
        <v>129</v>
      </c>
      <c r="BM315" s="143" t="s">
        <v>3125</v>
      </c>
    </row>
    <row r="316" spans="2:65" s="1" customFormat="1" ht="16.5" customHeight="1">
      <c r="B316" s="32"/>
      <c r="C316" s="184" t="s">
        <v>1266</v>
      </c>
      <c r="D316" s="184" t="s">
        <v>1046</v>
      </c>
      <c r="E316" s="185" t="s">
        <v>3126</v>
      </c>
      <c r="F316" s="186" t="s">
        <v>3127</v>
      </c>
      <c r="G316" s="187" t="s">
        <v>219</v>
      </c>
      <c r="H316" s="188">
        <v>3</v>
      </c>
      <c r="I316" s="189"/>
      <c r="J316" s="190">
        <f t="shared" si="60"/>
        <v>0</v>
      </c>
      <c r="K316" s="186" t="s">
        <v>1</v>
      </c>
      <c r="L316" s="191"/>
      <c r="M316" s="192" t="s">
        <v>1</v>
      </c>
      <c r="N316" s="193" t="s">
        <v>42</v>
      </c>
      <c r="P316" s="141">
        <f t="shared" si="61"/>
        <v>0</v>
      </c>
      <c r="Q316" s="141">
        <v>1.8E-3</v>
      </c>
      <c r="R316" s="141">
        <f t="shared" si="62"/>
        <v>5.4000000000000003E-3</v>
      </c>
      <c r="S316" s="141">
        <v>0</v>
      </c>
      <c r="T316" s="142">
        <f t="shared" si="63"/>
        <v>0</v>
      </c>
      <c r="AR316" s="143" t="s">
        <v>604</v>
      </c>
      <c r="AT316" s="143" t="s">
        <v>1046</v>
      </c>
      <c r="AU316" s="143" t="s">
        <v>87</v>
      </c>
      <c r="AY316" s="17" t="s">
        <v>175</v>
      </c>
      <c r="BE316" s="144">
        <f t="shared" si="64"/>
        <v>0</v>
      </c>
      <c r="BF316" s="144">
        <f t="shared" si="65"/>
        <v>0</v>
      </c>
      <c r="BG316" s="144">
        <f t="shared" si="66"/>
        <v>0</v>
      </c>
      <c r="BH316" s="144">
        <f t="shared" si="67"/>
        <v>0</v>
      </c>
      <c r="BI316" s="144">
        <f t="shared" si="68"/>
        <v>0</v>
      </c>
      <c r="BJ316" s="17" t="s">
        <v>85</v>
      </c>
      <c r="BK316" s="144">
        <f t="shared" si="69"/>
        <v>0</v>
      </c>
      <c r="BL316" s="17" t="s">
        <v>129</v>
      </c>
      <c r="BM316" s="143" t="s">
        <v>3128</v>
      </c>
    </row>
    <row r="317" spans="2:65" s="1" customFormat="1" ht="16.5" customHeight="1">
      <c r="B317" s="32"/>
      <c r="C317" s="184" t="s">
        <v>1270</v>
      </c>
      <c r="D317" s="184" t="s">
        <v>1046</v>
      </c>
      <c r="E317" s="185" t="s">
        <v>3129</v>
      </c>
      <c r="F317" s="186" t="s">
        <v>3130</v>
      </c>
      <c r="G317" s="187" t="s">
        <v>219</v>
      </c>
      <c r="H317" s="188">
        <v>4</v>
      </c>
      <c r="I317" s="189"/>
      <c r="J317" s="190">
        <f t="shared" si="60"/>
        <v>0</v>
      </c>
      <c r="K317" s="186" t="s">
        <v>1</v>
      </c>
      <c r="L317" s="191"/>
      <c r="M317" s="192" t="s">
        <v>1</v>
      </c>
      <c r="N317" s="193" t="s">
        <v>42</v>
      </c>
      <c r="P317" s="141">
        <f t="shared" si="61"/>
        <v>0</v>
      </c>
      <c r="Q317" s="141">
        <v>1.8E-3</v>
      </c>
      <c r="R317" s="141">
        <f t="shared" si="62"/>
        <v>7.1999999999999998E-3</v>
      </c>
      <c r="S317" s="141">
        <v>0</v>
      </c>
      <c r="T317" s="142">
        <f t="shared" si="63"/>
        <v>0</v>
      </c>
      <c r="AR317" s="143" t="s">
        <v>604</v>
      </c>
      <c r="AT317" s="143" t="s">
        <v>1046</v>
      </c>
      <c r="AU317" s="143" t="s">
        <v>87</v>
      </c>
      <c r="AY317" s="17" t="s">
        <v>175</v>
      </c>
      <c r="BE317" s="144">
        <f t="shared" si="64"/>
        <v>0</v>
      </c>
      <c r="BF317" s="144">
        <f t="shared" si="65"/>
        <v>0</v>
      </c>
      <c r="BG317" s="144">
        <f t="shared" si="66"/>
        <v>0</v>
      </c>
      <c r="BH317" s="144">
        <f t="shared" si="67"/>
        <v>0</v>
      </c>
      <c r="BI317" s="144">
        <f t="shared" si="68"/>
        <v>0</v>
      </c>
      <c r="BJ317" s="17" t="s">
        <v>85</v>
      </c>
      <c r="BK317" s="144">
        <f t="shared" si="69"/>
        <v>0</v>
      </c>
      <c r="BL317" s="17" t="s">
        <v>129</v>
      </c>
      <c r="BM317" s="143" t="s">
        <v>3131</v>
      </c>
    </row>
    <row r="318" spans="2:65" s="1" customFormat="1" ht="16.5" customHeight="1">
      <c r="B318" s="32"/>
      <c r="C318" s="184" t="s">
        <v>1274</v>
      </c>
      <c r="D318" s="184" t="s">
        <v>1046</v>
      </c>
      <c r="E318" s="185" t="s">
        <v>3132</v>
      </c>
      <c r="F318" s="186" t="s">
        <v>3133</v>
      </c>
      <c r="G318" s="187" t="s">
        <v>219</v>
      </c>
      <c r="H318" s="188">
        <v>5</v>
      </c>
      <c r="I318" s="189"/>
      <c r="J318" s="190">
        <f t="shared" si="60"/>
        <v>0</v>
      </c>
      <c r="K318" s="186" t="s">
        <v>1</v>
      </c>
      <c r="L318" s="191"/>
      <c r="M318" s="192" t="s">
        <v>1</v>
      </c>
      <c r="N318" s="193" t="s">
        <v>42</v>
      </c>
      <c r="P318" s="141">
        <f t="shared" si="61"/>
        <v>0</v>
      </c>
      <c r="Q318" s="141">
        <v>1.8E-3</v>
      </c>
      <c r="R318" s="141">
        <f t="shared" si="62"/>
        <v>8.9999999999999993E-3</v>
      </c>
      <c r="S318" s="141">
        <v>0</v>
      </c>
      <c r="T318" s="142">
        <f t="shared" si="63"/>
        <v>0</v>
      </c>
      <c r="AR318" s="143" t="s">
        <v>604</v>
      </c>
      <c r="AT318" s="143" t="s">
        <v>1046</v>
      </c>
      <c r="AU318" s="143" t="s">
        <v>87</v>
      </c>
      <c r="AY318" s="17" t="s">
        <v>175</v>
      </c>
      <c r="BE318" s="144">
        <f t="shared" si="64"/>
        <v>0</v>
      </c>
      <c r="BF318" s="144">
        <f t="shared" si="65"/>
        <v>0</v>
      </c>
      <c r="BG318" s="144">
        <f t="shared" si="66"/>
        <v>0</v>
      </c>
      <c r="BH318" s="144">
        <f t="shared" si="67"/>
        <v>0</v>
      </c>
      <c r="BI318" s="144">
        <f t="shared" si="68"/>
        <v>0</v>
      </c>
      <c r="BJ318" s="17" t="s">
        <v>85</v>
      </c>
      <c r="BK318" s="144">
        <f t="shared" si="69"/>
        <v>0</v>
      </c>
      <c r="BL318" s="17" t="s">
        <v>129</v>
      </c>
      <c r="BM318" s="143" t="s">
        <v>3134</v>
      </c>
    </row>
    <row r="319" spans="2:65" s="1" customFormat="1" ht="16.5" customHeight="1">
      <c r="B319" s="32"/>
      <c r="C319" s="184" t="s">
        <v>1278</v>
      </c>
      <c r="D319" s="184" t="s">
        <v>1046</v>
      </c>
      <c r="E319" s="185" t="s">
        <v>3135</v>
      </c>
      <c r="F319" s="186" t="s">
        <v>3136</v>
      </c>
      <c r="G319" s="187" t="s">
        <v>219</v>
      </c>
      <c r="H319" s="188">
        <v>3</v>
      </c>
      <c r="I319" s="189"/>
      <c r="J319" s="190">
        <f t="shared" si="60"/>
        <v>0</v>
      </c>
      <c r="K319" s="186" t="s">
        <v>1</v>
      </c>
      <c r="L319" s="191"/>
      <c r="M319" s="192" t="s">
        <v>1</v>
      </c>
      <c r="N319" s="193" t="s">
        <v>42</v>
      </c>
      <c r="P319" s="141">
        <f t="shared" si="61"/>
        <v>0</v>
      </c>
      <c r="Q319" s="141">
        <v>1.8E-3</v>
      </c>
      <c r="R319" s="141">
        <f t="shared" si="62"/>
        <v>5.4000000000000003E-3</v>
      </c>
      <c r="S319" s="141">
        <v>0</v>
      </c>
      <c r="T319" s="142">
        <f t="shared" si="63"/>
        <v>0</v>
      </c>
      <c r="AR319" s="143" t="s">
        <v>604</v>
      </c>
      <c r="AT319" s="143" t="s">
        <v>1046</v>
      </c>
      <c r="AU319" s="143" t="s">
        <v>87</v>
      </c>
      <c r="AY319" s="17" t="s">
        <v>175</v>
      </c>
      <c r="BE319" s="144">
        <f t="shared" si="64"/>
        <v>0</v>
      </c>
      <c r="BF319" s="144">
        <f t="shared" si="65"/>
        <v>0</v>
      </c>
      <c r="BG319" s="144">
        <f t="shared" si="66"/>
        <v>0</v>
      </c>
      <c r="BH319" s="144">
        <f t="shared" si="67"/>
        <v>0</v>
      </c>
      <c r="BI319" s="144">
        <f t="shared" si="68"/>
        <v>0</v>
      </c>
      <c r="BJ319" s="17" t="s">
        <v>85</v>
      </c>
      <c r="BK319" s="144">
        <f t="shared" si="69"/>
        <v>0</v>
      </c>
      <c r="BL319" s="17" t="s">
        <v>129</v>
      </c>
      <c r="BM319" s="143" t="s">
        <v>3137</v>
      </c>
    </row>
    <row r="320" spans="2:65" s="1" customFormat="1" ht="16.5" customHeight="1">
      <c r="B320" s="32"/>
      <c r="C320" s="184" t="s">
        <v>1282</v>
      </c>
      <c r="D320" s="184" t="s">
        <v>1046</v>
      </c>
      <c r="E320" s="185" t="s">
        <v>3138</v>
      </c>
      <c r="F320" s="186" t="s">
        <v>3139</v>
      </c>
      <c r="G320" s="187" t="s">
        <v>219</v>
      </c>
      <c r="H320" s="188">
        <v>6</v>
      </c>
      <c r="I320" s="189"/>
      <c r="J320" s="190">
        <f t="shared" si="60"/>
        <v>0</v>
      </c>
      <c r="K320" s="186" t="s">
        <v>1</v>
      </c>
      <c r="L320" s="191"/>
      <c r="M320" s="192" t="s">
        <v>1</v>
      </c>
      <c r="N320" s="193" t="s">
        <v>42</v>
      </c>
      <c r="P320" s="141">
        <f t="shared" si="61"/>
        <v>0</v>
      </c>
      <c r="Q320" s="141">
        <v>1.8E-3</v>
      </c>
      <c r="R320" s="141">
        <f t="shared" si="62"/>
        <v>1.0800000000000001E-2</v>
      </c>
      <c r="S320" s="141">
        <v>0</v>
      </c>
      <c r="T320" s="142">
        <f t="shared" si="63"/>
        <v>0</v>
      </c>
      <c r="AR320" s="143" t="s">
        <v>604</v>
      </c>
      <c r="AT320" s="143" t="s">
        <v>1046</v>
      </c>
      <c r="AU320" s="143" t="s">
        <v>87</v>
      </c>
      <c r="AY320" s="17" t="s">
        <v>175</v>
      </c>
      <c r="BE320" s="144">
        <f t="shared" si="64"/>
        <v>0</v>
      </c>
      <c r="BF320" s="144">
        <f t="shared" si="65"/>
        <v>0</v>
      </c>
      <c r="BG320" s="144">
        <f t="shared" si="66"/>
        <v>0</v>
      </c>
      <c r="BH320" s="144">
        <f t="shared" si="67"/>
        <v>0</v>
      </c>
      <c r="BI320" s="144">
        <f t="shared" si="68"/>
        <v>0</v>
      </c>
      <c r="BJ320" s="17" t="s">
        <v>85</v>
      </c>
      <c r="BK320" s="144">
        <f t="shared" si="69"/>
        <v>0</v>
      </c>
      <c r="BL320" s="17" t="s">
        <v>129</v>
      </c>
      <c r="BM320" s="143" t="s">
        <v>3140</v>
      </c>
    </row>
    <row r="321" spans="2:65" s="1" customFormat="1" ht="16.5" customHeight="1">
      <c r="B321" s="32"/>
      <c r="C321" s="184" t="s">
        <v>1290</v>
      </c>
      <c r="D321" s="184" t="s">
        <v>1046</v>
      </c>
      <c r="E321" s="185" t="s">
        <v>3141</v>
      </c>
      <c r="F321" s="186" t="s">
        <v>3142</v>
      </c>
      <c r="G321" s="187" t="s">
        <v>219</v>
      </c>
      <c r="H321" s="188">
        <v>1</v>
      </c>
      <c r="I321" s="189"/>
      <c r="J321" s="190">
        <f t="shared" si="60"/>
        <v>0</v>
      </c>
      <c r="K321" s="186" t="s">
        <v>1</v>
      </c>
      <c r="L321" s="191"/>
      <c r="M321" s="192" t="s">
        <v>1</v>
      </c>
      <c r="N321" s="193" t="s">
        <v>42</v>
      </c>
      <c r="P321" s="141">
        <f t="shared" si="61"/>
        <v>0</v>
      </c>
      <c r="Q321" s="141">
        <v>1.8E-3</v>
      </c>
      <c r="R321" s="141">
        <f t="shared" si="62"/>
        <v>1.8E-3</v>
      </c>
      <c r="S321" s="141">
        <v>0</v>
      </c>
      <c r="T321" s="142">
        <f t="shared" si="63"/>
        <v>0</v>
      </c>
      <c r="AR321" s="143" t="s">
        <v>604</v>
      </c>
      <c r="AT321" s="143" t="s">
        <v>1046</v>
      </c>
      <c r="AU321" s="143" t="s">
        <v>87</v>
      </c>
      <c r="AY321" s="17" t="s">
        <v>175</v>
      </c>
      <c r="BE321" s="144">
        <f t="shared" si="64"/>
        <v>0</v>
      </c>
      <c r="BF321" s="144">
        <f t="shared" si="65"/>
        <v>0</v>
      </c>
      <c r="BG321" s="144">
        <f t="shared" si="66"/>
        <v>0</v>
      </c>
      <c r="BH321" s="144">
        <f t="shared" si="67"/>
        <v>0</v>
      </c>
      <c r="BI321" s="144">
        <f t="shared" si="68"/>
        <v>0</v>
      </c>
      <c r="BJ321" s="17" t="s">
        <v>85</v>
      </c>
      <c r="BK321" s="144">
        <f t="shared" si="69"/>
        <v>0</v>
      </c>
      <c r="BL321" s="17" t="s">
        <v>129</v>
      </c>
      <c r="BM321" s="143" t="s">
        <v>3143</v>
      </c>
    </row>
    <row r="322" spans="2:65" s="1" customFormat="1" ht="16.5" customHeight="1">
      <c r="B322" s="32"/>
      <c r="C322" s="184" t="s">
        <v>1294</v>
      </c>
      <c r="D322" s="184" t="s">
        <v>1046</v>
      </c>
      <c r="E322" s="185" t="s">
        <v>3144</v>
      </c>
      <c r="F322" s="186" t="s">
        <v>3145</v>
      </c>
      <c r="G322" s="187" t="s">
        <v>219</v>
      </c>
      <c r="H322" s="188">
        <v>25</v>
      </c>
      <c r="I322" s="189"/>
      <c r="J322" s="190">
        <f t="shared" si="60"/>
        <v>0</v>
      </c>
      <c r="K322" s="186" t="s">
        <v>1</v>
      </c>
      <c r="L322" s="191"/>
      <c r="M322" s="192" t="s">
        <v>1</v>
      </c>
      <c r="N322" s="193" t="s">
        <v>42</v>
      </c>
      <c r="P322" s="141">
        <f t="shared" si="61"/>
        <v>0</v>
      </c>
      <c r="Q322" s="141">
        <v>1.8E-3</v>
      </c>
      <c r="R322" s="141">
        <f t="shared" si="62"/>
        <v>4.4999999999999998E-2</v>
      </c>
      <c r="S322" s="141">
        <v>0</v>
      </c>
      <c r="T322" s="142">
        <f t="shared" si="63"/>
        <v>0</v>
      </c>
      <c r="AR322" s="143" t="s">
        <v>604</v>
      </c>
      <c r="AT322" s="143" t="s">
        <v>1046</v>
      </c>
      <c r="AU322" s="143" t="s">
        <v>87</v>
      </c>
      <c r="AY322" s="17" t="s">
        <v>175</v>
      </c>
      <c r="BE322" s="144">
        <f t="shared" si="64"/>
        <v>0</v>
      </c>
      <c r="BF322" s="144">
        <f t="shared" si="65"/>
        <v>0</v>
      </c>
      <c r="BG322" s="144">
        <f t="shared" si="66"/>
        <v>0</v>
      </c>
      <c r="BH322" s="144">
        <f t="shared" si="67"/>
        <v>0</v>
      </c>
      <c r="BI322" s="144">
        <f t="shared" si="68"/>
        <v>0</v>
      </c>
      <c r="BJ322" s="17" t="s">
        <v>85</v>
      </c>
      <c r="BK322" s="144">
        <f t="shared" si="69"/>
        <v>0</v>
      </c>
      <c r="BL322" s="17" t="s">
        <v>129</v>
      </c>
      <c r="BM322" s="143" t="s">
        <v>3146</v>
      </c>
    </row>
    <row r="323" spans="2:65" s="1" customFormat="1" ht="16.5" customHeight="1">
      <c r="B323" s="32"/>
      <c r="C323" s="184" t="s">
        <v>1300</v>
      </c>
      <c r="D323" s="184" t="s">
        <v>1046</v>
      </c>
      <c r="E323" s="185" t="s">
        <v>3147</v>
      </c>
      <c r="F323" s="186" t="s">
        <v>3148</v>
      </c>
      <c r="G323" s="187" t="s">
        <v>219</v>
      </c>
      <c r="H323" s="188">
        <v>7</v>
      </c>
      <c r="I323" s="189"/>
      <c r="J323" s="190">
        <f t="shared" si="60"/>
        <v>0</v>
      </c>
      <c r="K323" s="186" t="s">
        <v>1</v>
      </c>
      <c r="L323" s="191"/>
      <c r="M323" s="192" t="s">
        <v>1</v>
      </c>
      <c r="N323" s="193" t="s">
        <v>42</v>
      </c>
      <c r="P323" s="141">
        <f t="shared" si="61"/>
        <v>0</v>
      </c>
      <c r="Q323" s="141">
        <v>1.8E-3</v>
      </c>
      <c r="R323" s="141">
        <f t="shared" si="62"/>
        <v>1.26E-2</v>
      </c>
      <c r="S323" s="141">
        <v>0</v>
      </c>
      <c r="T323" s="142">
        <f t="shared" si="63"/>
        <v>0</v>
      </c>
      <c r="AR323" s="143" t="s">
        <v>604</v>
      </c>
      <c r="AT323" s="143" t="s">
        <v>1046</v>
      </c>
      <c r="AU323" s="143" t="s">
        <v>87</v>
      </c>
      <c r="AY323" s="17" t="s">
        <v>175</v>
      </c>
      <c r="BE323" s="144">
        <f t="shared" si="64"/>
        <v>0</v>
      </c>
      <c r="BF323" s="144">
        <f t="shared" si="65"/>
        <v>0</v>
      </c>
      <c r="BG323" s="144">
        <f t="shared" si="66"/>
        <v>0</v>
      </c>
      <c r="BH323" s="144">
        <f t="shared" si="67"/>
        <v>0</v>
      </c>
      <c r="BI323" s="144">
        <f t="shared" si="68"/>
        <v>0</v>
      </c>
      <c r="BJ323" s="17" t="s">
        <v>85</v>
      </c>
      <c r="BK323" s="144">
        <f t="shared" si="69"/>
        <v>0</v>
      </c>
      <c r="BL323" s="17" t="s">
        <v>129</v>
      </c>
      <c r="BM323" s="143" t="s">
        <v>3149</v>
      </c>
    </row>
    <row r="324" spans="2:65" s="1" customFormat="1" ht="16.5" customHeight="1">
      <c r="B324" s="32"/>
      <c r="C324" s="184" t="s">
        <v>1307</v>
      </c>
      <c r="D324" s="184" t="s">
        <v>1046</v>
      </c>
      <c r="E324" s="185" t="s">
        <v>3150</v>
      </c>
      <c r="F324" s="186" t="s">
        <v>3151</v>
      </c>
      <c r="G324" s="187" t="s">
        <v>219</v>
      </c>
      <c r="H324" s="188">
        <v>5</v>
      </c>
      <c r="I324" s="189"/>
      <c r="J324" s="190">
        <f t="shared" si="60"/>
        <v>0</v>
      </c>
      <c r="K324" s="186" t="s">
        <v>1</v>
      </c>
      <c r="L324" s="191"/>
      <c r="M324" s="192" t="s">
        <v>1</v>
      </c>
      <c r="N324" s="193" t="s">
        <v>42</v>
      </c>
      <c r="P324" s="141">
        <f t="shared" si="61"/>
        <v>0</v>
      </c>
      <c r="Q324" s="141">
        <v>1.8E-3</v>
      </c>
      <c r="R324" s="141">
        <f t="shared" si="62"/>
        <v>8.9999999999999993E-3</v>
      </c>
      <c r="S324" s="141">
        <v>0</v>
      </c>
      <c r="T324" s="142">
        <f t="shared" si="63"/>
        <v>0</v>
      </c>
      <c r="AR324" s="143" t="s">
        <v>604</v>
      </c>
      <c r="AT324" s="143" t="s">
        <v>1046</v>
      </c>
      <c r="AU324" s="143" t="s">
        <v>87</v>
      </c>
      <c r="AY324" s="17" t="s">
        <v>175</v>
      </c>
      <c r="BE324" s="144">
        <f t="shared" si="64"/>
        <v>0</v>
      </c>
      <c r="BF324" s="144">
        <f t="shared" si="65"/>
        <v>0</v>
      </c>
      <c r="BG324" s="144">
        <f t="shared" si="66"/>
        <v>0</v>
      </c>
      <c r="BH324" s="144">
        <f t="shared" si="67"/>
        <v>0</v>
      </c>
      <c r="BI324" s="144">
        <f t="shared" si="68"/>
        <v>0</v>
      </c>
      <c r="BJ324" s="17" t="s">
        <v>85</v>
      </c>
      <c r="BK324" s="144">
        <f t="shared" si="69"/>
        <v>0</v>
      </c>
      <c r="BL324" s="17" t="s">
        <v>129</v>
      </c>
      <c r="BM324" s="143" t="s">
        <v>3152</v>
      </c>
    </row>
    <row r="325" spans="2:65" s="1" customFormat="1" ht="16.5" customHeight="1">
      <c r="B325" s="32"/>
      <c r="C325" s="132" t="s">
        <v>1313</v>
      </c>
      <c r="D325" s="132" t="s">
        <v>178</v>
      </c>
      <c r="E325" s="133" t="s">
        <v>3153</v>
      </c>
      <c r="F325" s="134" t="s">
        <v>3154</v>
      </c>
      <c r="G325" s="135" t="s">
        <v>3155</v>
      </c>
      <c r="H325" s="136">
        <v>1</v>
      </c>
      <c r="I325" s="137"/>
      <c r="J325" s="138">
        <f t="shared" si="60"/>
        <v>0</v>
      </c>
      <c r="K325" s="134" t="s">
        <v>250</v>
      </c>
      <c r="L325" s="32"/>
      <c r="M325" s="139" t="s">
        <v>1</v>
      </c>
      <c r="N325" s="140" t="s">
        <v>42</v>
      </c>
      <c r="P325" s="141">
        <f t="shared" si="61"/>
        <v>0</v>
      </c>
      <c r="Q325" s="141">
        <v>1.1650000000000001E-2</v>
      </c>
      <c r="R325" s="141">
        <f t="shared" si="62"/>
        <v>1.1650000000000001E-2</v>
      </c>
      <c r="S325" s="141">
        <v>0</v>
      </c>
      <c r="T325" s="142">
        <f t="shared" si="63"/>
        <v>0</v>
      </c>
      <c r="AR325" s="143" t="s">
        <v>129</v>
      </c>
      <c r="AT325" s="143" t="s">
        <v>178</v>
      </c>
      <c r="AU325" s="143" t="s">
        <v>87</v>
      </c>
      <c r="AY325" s="17" t="s">
        <v>175</v>
      </c>
      <c r="BE325" s="144">
        <f t="shared" si="64"/>
        <v>0</v>
      </c>
      <c r="BF325" s="144">
        <f t="shared" si="65"/>
        <v>0</v>
      </c>
      <c r="BG325" s="144">
        <f t="shared" si="66"/>
        <v>0</v>
      </c>
      <c r="BH325" s="144">
        <f t="shared" si="67"/>
        <v>0</v>
      </c>
      <c r="BI325" s="144">
        <f t="shared" si="68"/>
        <v>0</v>
      </c>
      <c r="BJ325" s="17" t="s">
        <v>85</v>
      </c>
      <c r="BK325" s="144">
        <f t="shared" si="69"/>
        <v>0</v>
      </c>
      <c r="BL325" s="17" t="s">
        <v>129</v>
      </c>
      <c r="BM325" s="143" t="s">
        <v>3156</v>
      </c>
    </row>
    <row r="326" spans="2:65" s="1" customFormat="1" ht="24.2" customHeight="1">
      <c r="B326" s="32"/>
      <c r="C326" s="184" t="s">
        <v>1317</v>
      </c>
      <c r="D326" s="184" t="s">
        <v>1046</v>
      </c>
      <c r="E326" s="185" t="s">
        <v>3157</v>
      </c>
      <c r="F326" s="186" t="s">
        <v>3158</v>
      </c>
      <c r="G326" s="187" t="s">
        <v>219</v>
      </c>
      <c r="H326" s="188">
        <v>1</v>
      </c>
      <c r="I326" s="189"/>
      <c r="J326" s="190">
        <f t="shared" si="60"/>
        <v>0</v>
      </c>
      <c r="K326" s="186" t="s">
        <v>1</v>
      </c>
      <c r="L326" s="191"/>
      <c r="M326" s="192" t="s">
        <v>1</v>
      </c>
      <c r="N326" s="193" t="s">
        <v>42</v>
      </c>
      <c r="P326" s="141">
        <f t="shared" si="61"/>
        <v>0</v>
      </c>
      <c r="Q326" s="141">
        <v>0.14699999999999999</v>
      </c>
      <c r="R326" s="141">
        <f t="shared" si="62"/>
        <v>0.14699999999999999</v>
      </c>
      <c r="S326" s="141">
        <v>0</v>
      </c>
      <c r="T326" s="142">
        <f t="shared" si="63"/>
        <v>0</v>
      </c>
      <c r="AR326" s="143" t="s">
        <v>604</v>
      </c>
      <c r="AT326" s="143" t="s">
        <v>1046</v>
      </c>
      <c r="AU326" s="143" t="s">
        <v>87</v>
      </c>
      <c r="AY326" s="17" t="s">
        <v>175</v>
      </c>
      <c r="BE326" s="144">
        <f t="shared" si="64"/>
        <v>0</v>
      </c>
      <c r="BF326" s="144">
        <f t="shared" si="65"/>
        <v>0</v>
      </c>
      <c r="BG326" s="144">
        <f t="shared" si="66"/>
        <v>0</v>
      </c>
      <c r="BH326" s="144">
        <f t="shared" si="67"/>
        <v>0</v>
      </c>
      <c r="BI326" s="144">
        <f t="shared" si="68"/>
        <v>0</v>
      </c>
      <c r="BJ326" s="17" t="s">
        <v>85</v>
      </c>
      <c r="BK326" s="144">
        <f t="shared" si="69"/>
        <v>0</v>
      </c>
      <c r="BL326" s="17" t="s">
        <v>129</v>
      </c>
      <c r="BM326" s="143" t="s">
        <v>3159</v>
      </c>
    </row>
    <row r="327" spans="2:65" s="1" customFormat="1" ht="16.5" customHeight="1">
      <c r="B327" s="32"/>
      <c r="C327" s="132" t="s">
        <v>1322</v>
      </c>
      <c r="D327" s="132" t="s">
        <v>178</v>
      </c>
      <c r="E327" s="133" t="s">
        <v>3160</v>
      </c>
      <c r="F327" s="134" t="s">
        <v>3161</v>
      </c>
      <c r="G327" s="135" t="s">
        <v>1377</v>
      </c>
      <c r="H327" s="194"/>
      <c r="I327" s="137"/>
      <c r="J327" s="138">
        <f t="shared" si="60"/>
        <v>0</v>
      </c>
      <c r="K327" s="134" t="s">
        <v>250</v>
      </c>
      <c r="L327" s="32"/>
      <c r="M327" s="149" t="s">
        <v>1</v>
      </c>
      <c r="N327" s="150" t="s">
        <v>42</v>
      </c>
      <c r="O327" s="151"/>
      <c r="P327" s="152">
        <f t="shared" si="61"/>
        <v>0</v>
      </c>
      <c r="Q327" s="152">
        <v>0</v>
      </c>
      <c r="R327" s="152">
        <f t="shared" si="62"/>
        <v>0</v>
      </c>
      <c r="S327" s="152">
        <v>0</v>
      </c>
      <c r="T327" s="153">
        <f t="shared" si="63"/>
        <v>0</v>
      </c>
      <c r="AR327" s="143" t="s">
        <v>129</v>
      </c>
      <c r="AT327" s="143" t="s">
        <v>178</v>
      </c>
      <c r="AU327" s="143" t="s">
        <v>87</v>
      </c>
      <c r="AY327" s="17" t="s">
        <v>175</v>
      </c>
      <c r="BE327" s="144">
        <f t="shared" si="64"/>
        <v>0</v>
      </c>
      <c r="BF327" s="144">
        <f t="shared" si="65"/>
        <v>0</v>
      </c>
      <c r="BG327" s="144">
        <f t="shared" si="66"/>
        <v>0</v>
      </c>
      <c r="BH327" s="144">
        <f t="shared" si="67"/>
        <v>0</v>
      </c>
      <c r="BI327" s="144">
        <f t="shared" si="68"/>
        <v>0</v>
      </c>
      <c r="BJ327" s="17" t="s">
        <v>85</v>
      </c>
      <c r="BK327" s="144">
        <f t="shared" si="69"/>
        <v>0</v>
      </c>
      <c r="BL327" s="17" t="s">
        <v>129</v>
      </c>
      <c r="BM327" s="143" t="s">
        <v>3162</v>
      </c>
    </row>
    <row r="328" spans="2:65" s="1" customFormat="1" ht="6.95" customHeight="1">
      <c r="B328" s="44"/>
      <c r="C328" s="45"/>
      <c r="D328" s="45"/>
      <c r="E328" s="45"/>
      <c r="F328" s="45"/>
      <c r="G328" s="45"/>
      <c r="H328" s="45"/>
      <c r="I328" s="45"/>
      <c r="J328" s="45"/>
      <c r="K328" s="45"/>
      <c r="L328" s="32"/>
    </row>
  </sheetData>
  <sheetProtection algorithmName="SHA-512" hashValue="U4d97kEIGlhI7iSn2Ca3evNj0EaMt6suClHFkRZw5GO8AZ5b/h00Trn36DZfKLOITz11cT8mJPtk4rbKMs/asg==" saltValue="RhOcBnUNuIFDk86iqhPEOg==" spinCount="100000" sheet="1" objects="1" scenarios="1" formatColumns="0" formatRows="0" autoFilter="0"/>
  <autoFilter ref="C129:K327" xr:uid="{00000000-0009-0000-0000-000005000000}"/>
  <mergeCells count="9">
    <mergeCell ref="E87:H87"/>
    <mergeCell ref="E120:H120"/>
    <mergeCell ref="E122:H12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187"/>
  <sheetViews>
    <sheetView showGridLines="0" topLeftCell="A151" workbookViewId="0">
      <selection activeCell="F138" sqref="F138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7" t="s">
        <v>102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146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307" t="str">
        <f>'Rekapitulace stavby'!K6</f>
        <v>MŠ KOVÁŘSKÁ II - REKONSTRUKCE OBJEKTU</v>
      </c>
      <c r="F7" s="308"/>
      <c r="G7" s="308"/>
      <c r="H7" s="308"/>
      <c r="L7" s="20"/>
    </row>
    <row r="8" spans="2:46" s="1" customFormat="1" ht="12" hidden="1" customHeight="1">
      <c r="B8" s="32"/>
      <c r="D8" s="27" t="s">
        <v>147</v>
      </c>
      <c r="L8" s="32"/>
    </row>
    <row r="9" spans="2:46" s="1" customFormat="1" ht="16.5" hidden="1" customHeight="1">
      <c r="B9" s="32"/>
      <c r="E9" s="305" t="s">
        <v>3163</v>
      </c>
      <c r="F9" s="306"/>
      <c r="G9" s="306"/>
      <c r="H9" s="306"/>
      <c r="L9" s="32"/>
    </row>
    <row r="10" spans="2:46" s="1" customFormat="1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311" t="str">
        <f>'Rekapitulace stavby'!E14</f>
        <v>Vyplň údaj</v>
      </c>
      <c r="F18" s="312"/>
      <c r="G18" s="312"/>
      <c r="H18" s="312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313" t="s">
        <v>1</v>
      </c>
      <c r="F27" s="313"/>
      <c r="G27" s="313"/>
      <c r="H27" s="313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ROUND(J123,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ROUND((SUM(BE123:BE186)),  2)</f>
        <v>0</v>
      </c>
      <c r="I33" s="92">
        <v>0.21</v>
      </c>
      <c r="J33" s="91">
        <f>ROUND(((SUM(BE123:BE186))*I33),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ROUND((SUM(BF123:BF186)),  2)</f>
        <v>0</v>
      </c>
      <c r="I34" s="92">
        <v>0.12</v>
      </c>
      <c r="J34" s="91">
        <f>ROUND(((SUM(BF123:BF186))*I34),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ROUND((SUM(BG123:BG186)),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ROUND((SUM(BH123:BH186)),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ROUND((SUM(BI123:BI186)),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idden="1">
      <c r="B51" s="20"/>
      <c r="L51" s="20"/>
    </row>
    <row r="52" spans="2:12" hidden="1">
      <c r="B52" s="20"/>
      <c r="L52" s="20"/>
    </row>
    <row r="53" spans="2:12" hidden="1">
      <c r="B53" s="20"/>
      <c r="L53" s="20"/>
    </row>
    <row r="54" spans="2:12" hidden="1">
      <c r="B54" s="20"/>
      <c r="L54" s="20"/>
    </row>
    <row r="55" spans="2:12" hidden="1">
      <c r="B55" s="20"/>
      <c r="L55" s="20"/>
    </row>
    <row r="56" spans="2:12" hidden="1">
      <c r="B56" s="20"/>
      <c r="L56" s="20"/>
    </row>
    <row r="57" spans="2:12" hidden="1">
      <c r="B57" s="20"/>
      <c r="L57" s="20"/>
    </row>
    <row r="58" spans="2:12" hidden="1">
      <c r="B58" s="20"/>
      <c r="L58" s="20"/>
    </row>
    <row r="59" spans="2:12" hidden="1">
      <c r="B59" s="20"/>
      <c r="L59" s="20"/>
    </row>
    <row r="60" spans="2:12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idden="1">
      <c r="B62" s="20"/>
      <c r="L62" s="20"/>
    </row>
    <row r="63" spans="2:12" hidden="1">
      <c r="B63" s="20"/>
      <c r="L63" s="20"/>
    </row>
    <row r="64" spans="2:12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idden="1">
      <c r="B66" s="20"/>
      <c r="L66" s="20"/>
    </row>
    <row r="67" spans="2:12" hidden="1">
      <c r="B67" s="20"/>
      <c r="L67" s="20"/>
    </row>
    <row r="68" spans="2:12" hidden="1">
      <c r="B68" s="20"/>
      <c r="L68" s="20"/>
    </row>
    <row r="69" spans="2:12" hidden="1">
      <c r="B69" s="20"/>
      <c r="L69" s="20"/>
    </row>
    <row r="70" spans="2:12" hidden="1">
      <c r="B70" s="20"/>
      <c r="L70" s="20"/>
    </row>
    <row r="71" spans="2:12" hidden="1">
      <c r="B71" s="20"/>
      <c r="L71" s="20"/>
    </row>
    <row r="72" spans="2:12" hidden="1">
      <c r="B72" s="20"/>
      <c r="L72" s="20"/>
    </row>
    <row r="73" spans="2:12" hidden="1">
      <c r="B73" s="20"/>
      <c r="L73" s="20"/>
    </row>
    <row r="74" spans="2:12" hidden="1">
      <c r="B74" s="20"/>
      <c r="L74" s="20"/>
    </row>
    <row r="75" spans="2:12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idden="1"/>
    <row r="79" spans="2:12" hidden="1"/>
    <row r="80" spans="2:12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149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307" t="str">
        <f>E7</f>
        <v>MŠ KOVÁŘSKÁ II - REKONSTRUKCE OBJEKTU</v>
      </c>
      <c r="F85" s="308"/>
      <c r="G85" s="308"/>
      <c r="H85" s="308"/>
      <c r="L85" s="32"/>
    </row>
    <row r="86" spans="2:47" s="1" customFormat="1" ht="12" customHeight="1">
      <c r="B86" s="32"/>
      <c r="C86" s="27" t="s">
        <v>147</v>
      </c>
      <c r="L86" s="32"/>
    </row>
    <row r="87" spans="2:47" s="1" customFormat="1" ht="16.5" customHeight="1">
      <c r="B87" s="32"/>
      <c r="E87" s="305" t="str">
        <f>E9</f>
        <v>06 - VYTÁPĚNÍ + CHLAZENÍ</v>
      </c>
      <c r="F87" s="306"/>
      <c r="G87" s="306"/>
      <c r="H87" s="306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150</v>
      </c>
      <c r="D94" s="93"/>
      <c r="E94" s="93"/>
      <c r="F94" s="93"/>
      <c r="G94" s="93"/>
      <c r="H94" s="93"/>
      <c r="I94" s="93"/>
      <c r="J94" s="102" t="s">
        <v>151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152</v>
      </c>
      <c r="J96" s="66">
        <f>J123</f>
        <v>0</v>
      </c>
      <c r="L96" s="32"/>
      <c r="AU96" s="17" t="s">
        <v>153</v>
      </c>
    </row>
    <row r="97" spans="2:12" s="8" customFormat="1" ht="24.95" customHeight="1">
      <c r="B97" s="104"/>
      <c r="D97" s="105" t="s">
        <v>3164</v>
      </c>
      <c r="E97" s="106"/>
      <c r="F97" s="106"/>
      <c r="G97" s="106"/>
      <c r="H97" s="106"/>
      <c r="I97" s="106"/>
      <c r="J97" s="107">
        <f>J124</f>
        <v>0</v>
      </c>
      <c r="L97" s="104"/>
    </row>
    <row r="98" spans="2:12" s="9" customFormat="1" ht="19.899999999999999" customHeight="1">
      <c r="B98" s="108"/>
      <c r="D98" s="109" t="s">
        <v>3165</v>
      </c>
      <c r="E98" s="110"/>
      <c r="F98" s="110"/>
      <c r="G98" s="110"/>
      <c r="H98" s="110"/>
      <c r="I98" s="110"/>
      <c r="J98" s="111">
        <f>J125</f>
        <v>0</v>
      </c>
      <c r="L98" s="108"/>
    </row>
    <row r="99" spans="2:12" s="9" customFormat="1" ht="19.899999999999999" customHeight="1">
      <c r="B99" s="108"/>
      <c r="D99" s="109" t="s">
        <v>3166</v>
      </c>
      <c r="E99" s="110"/>
      <c r="F99" s="110"/>
      <c r="G99" s="110"/>
      <c r="H99" s="110"/>
      <c r="I99" s="110"/>
      <c r="J99" s="111">
        <f>J134</f>
        <v>0</v>
      </c>
      <c r="L99" s="108"/>
    </row>
    <row r="100" spans="2:12" s="9" customFormat="1" ht="19.899999999999999" customHeight="1">
      <c r="B100" s="108"/>
      <c r="D100" s="109" t="s">
        <v>3167</v>
      </c>
      <c r="E100" s="110"/>
      <c r="F100" s="110"/>
      <c r="G100" s="110"/>
      <c r="H100" s="110"/>
      <c r="I100" s="110"/>
      <c r="J100" s="111">
        <f>J146</f>
        <v>0</v>
      </c>
      <c r="L100" s="108"/>
    </row>
    <row r="101" spans="2:12" s="9" customFormat="1" ht="19.899999999999999" customHeight="1">
      <c r="B101" s="108"/>
      <c r="D101" s="109" t="s">
        <v>3168</v>
      </c>
      <c r="E101" s="110"/>
      <c r="F101" s="110"/>
      <c r="G101" s="110"/>
      <c r="H101" s="110"/>
      <c r="I101" s="110"/>
      <c r="J101" s="111">
        <f>J154</f>
        <v>0</v>
      </c>
      <c r="L101" s="108"/>
    </row>
    <row r="102" spans="2:12" s="9" customFormat="1" ht="19.899999999999999" customHeight="1">
      <c r="B102" s="108"/>
      <c r="D102" s="109" t="s">
        <v>3169</v>
      </c>
      <c r="E102" s="110"/>
      <c r="F102" s="110"/>
      <c r="G102" s="110"/>
      <c r="H102" s="110"/>
      <c r="I102" s="110"/>
      <c r="J102" s="111">
        <f>J161</f>
        <v>0</v>
      </c>
      <c r="L102" s="108"/>
    </row>
    <row r="103" spans="2:12" s="9" customFormat="1" ht="19.899999999999999" customHeight="1">
      <c r="B103" s="108"/>
      <c r="D103" s="109" t="s">
        <v>3170</v>
      </c>
      <c r="E103" s="110"/>
      <c r="F103" s="110"/>
      <c r="G103" s="110"/>
      <c r="H103" s="110"/>
      <c r="I103" s="110"/>
      <c r="J103" s="111">
        <f>J175</f>
        <v>0</v>
      </c>
      <c r="L103" s="108"/>
    </row>
    <row r="104" spans="2:12" s="1" customFormat="1" ht="21.75" customHeight="1">
      <c r="B104" s="32"/>
      <c r="L104" s="32"/>
    </row>
    <row r="105" spans="2:12" s="1" customFormat="1" ht="6.95" customHeight="1">
      <c r="B105" s="44"/>
      <c r="C105" s="45"/>
      <c r="D105" s="45"/>
      <c r="E105" s="45"/>
      <c r="F105" s="45"/>
      <c r="G105" s="45"/>
      <c r="H105" s="45"/>
      <c r="I105" s="45"/>
      <c r="J105" s="45"/>
      <c r="K105" s="45"/>
      <c r="L105" s="32"/>
    </row>
    <row r="109" spans="2:12" s="1" customFormat="1" ht="6.95" customHeight="1">
      <c r="B109" s="46"/>
      <c r="C109" s="47"/>
      <c r="D109" s="47"/>
      <c r="E109" s="47"/>
      <c r="F109" s="47"/>
      <c r="G109" s="47"/>
      <c r="H109" s="47"/>
      <c r="I109" s="47"/>
      <c r="J109" s="47"/>
      <c r="K109" s="47"/>
      <c r="L109" s="32"/>
    </row>
    <row r="110" spans="2:12" s="1" customFormat="1" ht="24.95" customHeight="1">
      <c r="B110" s="32"/>
      <c r="C110" s="21" t="s">
        <v>159</v>
      </c>
      <c r="L110" s="32"/>
    </row>
    <row r="111" spans="2:12" s="1" customFormat="1" ht="6.95" customHeight="1">
      <c r="B111" s="32"/>
      <c r="L111" s="32"/>
    </row>
    <row r="112" spans="2:12" s="1" customFormat="1" ht="12" customHeight="1">
      <c r="B112" s="32"/>
      <c r="C112" s="27" t="s">
        <v>16</v>
      </c>
      <c r="L112" s="32"/>
    </row>
    <row r="113" spans="2:65" s="1" customFormat="1" ht="16.5" customHeight="1">
      <c r="B113" s="32"/>
      <c r="E113" s="307" t="str">
        <f>E7</f>
        <v>MŠ KOVÁŘSKÁ II - REKONSTRUKCE OBJEKTU</v>
      </c>
      <c r="F113" s="308"/>
      <c r="G113" s="308"/>
      <c r="H113" s="308"/>
      <c r="L113" s="32"/>
    </row>
    <row r="114" spans="2:65" s="1" customFormat="1" ht="12" customHeight="1">
      <c r="B114" s="32"/>
      <c r="C114" s="27" t="s">
        <v>147</v>
      </c>
      <c r="L114" s="32"/>
    </row>
    <row r="115" spans="2:65" s="1" customFormat="1" ht="16.5" customHeight="1">
      <c r="B115" s="32"/>
      <c r="E115" s="305" t="str">
        <f>E9</f>
        <v>06 - VYTÁPĚNÍ + CHLAZENÍ</v>
      </c>
      <c r="F115" s="306"/>
      <c r="G115" s="306"/>
      <c r="H115" s="306"/>
      <c r="L115" s="32"/>
    </row>
    <row r="116" spans="2:65" s="1" customFormat="1" ht="6.95" customHeight="1">
      <c r="B116" s="32"/>
      <c r="L116" s="32"/>
    </row>
    <row r="117" spans="2:65" s="1" customFormat="1" ht="12" customHeight="1">
      <c r="B117" s="32"/>
      <c r="C117" s="27" t="s">
        <v>20</v>
      </c>
      <c r="F117" s="25" t="str">
        <f>F12</f>
        <v>U Školičky 2176/1, 2177/3, Praha 9</v>
      </c>
      <c r="I117" s="27" t="s">
        <v>22</v>
      </c>
      <c r="J117" s="52" t="str">
        <f>IF(J12="","",J12)</f>
        <v>19. 12. 2025</v>
      </c>
      <c r="L117" s="32"/>
    </row>
    <row r="118" spans="2:65" s="1" customFormat="1" ht="6.95" customHeight="1">
      <c r="B118" s="32"/>
      <c r="L118" s="32"/>
    </row>
    <row r="119" spans="2:65" s="1" customFormat="1" ht="15.2" customHeight="1">
      <c r="B119" s="32"/>
      <c r="C119" s="27" t="s">
        <v>24</v>
      </c>
      <c r="F119" s="25" t="str">
        <f>E15</f>
        <v>MČ Praha 9</v>
      </c>
      <c r="I119" s="27" t="s">
        <v>30</v>
      </c>
      <c r="J119" s="30" t="str">
        <f>E21</f>
        <v>ArtStat s.r.o.</v>
      </c>
      <c r="L119" s="32"/>
    </row>
    <row r="120" spans="2:65" s="1" customFormat="1" ht="15.2" customHeight="1">
      <c r="B120" s="32"/>
      <c r="C120" s="27" t="s">
        <v>28</v>
      </c>
      <c r="F120" s="25" t="str">
        <f>IF(E18="","",E18)</f>
        <v>Vyplň údaj</v>
      </c>
      <c r="I120" s="27" t="s">
        <v>33</v>
      </c>
      <c r="J120" s="30" t="str">
        <f>E24</f>
        <v>Vladimír Mrázek</v>
      </c>
      <c r="L120" s="32"/>
    </row>
    <row r="121" spans="2:65" s="1" customFormat="1" ht="10.35" customHeight="1">
      <c r="B121" s="32"/>
      <c r="L121" s="32"/>
    </row>
    <row r="122" spans="2:65" s="10" customFormat="1" ht="29.25" customHeight="1">
      <c r="B122" s="112"/>
      <c r="C122" s="113" t="s">
        <v>160</v>
      </c>
      <c r="D122" s="114" t="s">
        <v>62</v>
      </c>
      <c r="E122" s="114" t="s">
        <v>58</v>
      </c>
      <c r="F122" s="114" t="s">
        <v>59</v>
      </c>
      <c r="G122" s="114" t="s">
        <v>161</v>
      </c>
      <c r="H122" s="114" t="s">
        <v>162</v>
      </c>
      <c r="I122" s="114" t="s">
        <v>163</v>
      </c>
      <c r="J122" s="114" t="s">
        <v>151</v>
      </c>
      <c r="K122" s="115" t="s">
        <v>164</v>
      </c>
      <c r="L122" s="112"/>
      <c r="M122" s="59" t="s">
        <v>1</v>
      </c>
      <c r="N122" s="60" t="s">
        <v>41</v>
      </c>
      <c r="O122" s="60" t="s">
        <v>165</v>
      </c>
      <c r="P122" s="60" t="s">
        <v>166</v>
      </c>
      <c r="Q122" s="60" t="s">
        <v>167</v>
      </c>
      <c r="R122" s="60" t="s">
        <v>168</v>
      </c>
      <c r="S122" s="60" t="s">
        <v>169</v>
      </c>
      <c r="T122" s="61" t="s">
        <v>170</v>
      </c>
    </row>
    <row r="123" spans="2:65" s="1" customFormat="1" ht="22.9" customHeight="1">
      <c r="B123" s="32"/>
      <c r="C123" s="64" t="s">
        <v>171</v>
      </c>
      <c r="J123" s="116">
        <f>BK123</f>
        <v>0</v>
      </c>
      <c r="L123" s="32"/>
      <c r="M123" s="62"/>
      <c r="N123" s="53"/>
      <c r="O123" s="53"/>
      <c r="P123" s="117">
        <f>P124</f>
        <v>0</v>
      </c>
      <c r="Q123" s="53"/>
      <c r="R123" s="117">
        <f>R124</f>
        <v>0</v>
      </c>
      <c r="S123" s="53"/>
      <c r="T123" s="118">
        <f>T124</f>
        <v>0</v>
      </c>
      <c r="AT123" s="17" t="s">
        <v>76</v>
      </c>
      <c r="AU123" s="17" t="s">
        <v>153</v>
      </c>
      <c r="BK123" s="119">
        <f>BK124</f>
        <v>0</v>
      </c>
    </row>
    <row r="124" spans="2:65" s="11" customFormat="1" ht="25.9" customHeight="1">
      <c r="B124" s="120"/>
      <c r="D124" s="121" t="s">
        <v>76</v>
      </c>
      <c r="E124" s="122" t="s">
        <v>398</v>
      </c>
      <c r="F124" s="122" t="s">
        <v>3171</v>
      </c>
      <c r="I124" s="123"/>
      <c r="J124" s="124">
        <f>BK124</f>
        <v>0</v>
      </c>
      <c r="L124" s="120"/>
      <c r="M124" s="125"/>
      <c r="P124" s="126">
        <f>P125+P134+P146+P154+P161+P175</f>
        <v>0</v>
      </c>
      <c r="R124" s="126">
        <f>R125+R134+R146+R154+R161+R175</f>
        <v>0</v>
      </c>
      <c r="T124" s="127">
        <f>T125+T134+T146+T154+T161+T175</f>
        <v>0</v>
      </c>
      <c r="AR124" s="121" t="s">
        <v>85</v>
      </c>
      <c r="AT124" s="128" t="s">
        <v>76</v>
      </c>
      <c r="AU124" s="128" t="s">
        <v>77</v>
      </c>
      <c r="AY124" s="121" t="s">
        <v>175</v>
      </c>
      <c r="BK124" s="129">
        <f>BK125+BK134+BK146+BK154+BK161+BK175</f>
        <v>0</v>
      </c>
    </row>
    <row r="125" spans="2:65" s="11" customFormat="1" ht="22.9" customHeight="1">
      <c r="B125" s="120"/>
      <c r="D125" s="121" t="s">
        <v>76</v>
      </c>
      <c r="E125" s="130" t="s">
        <v>3172</v>
      </c>
      <c r="F125" s="130" t="s">
        <v>3173</v>
      </c>
      <c r="I125" s="123"/>
      <c r="J125" s="131">
        <f>BK125</f>
        <v>0</v>
      </c>
      <c r="L125" s="120"/>
      <c r="M125" s="125"/>
      <c r="P125" s="126">
        <f>SUM(P126:P133)</f>
        <v>0</v>
      </c>
      <c r="R125" s="126">
        <f>SUM(R126:R133)</f>
        <v>0</v>
      </c>
      <c r="T125" s="127">
        <f>SUM(T126:T133)</f>
        <v>0</v>
      </c>
      <c r="AR125" s="121" t="s">
        <v>87</v>
      </c>
      <c r="AT125" s="128" t="s">
        <v>76</v>
      </c>
      <c r="AU125" s="128" t="s">
        <v>85</v>
      </c>
      <c r="AY125" s="121" t="s">
        <v>175</v>
      </c>
      <c r="BK125" s="129">
        <f>SUM(BK126:BK133)</f>
        <v>0</v>
      </c>
    </row>
    <row r="126" spans="2:65" s="1" customFormat="1" ht="16.5" customHeight="1">
      <c r="B126" s="32"/>
      <c r="C126" s="132" t="s">
        <v>85</v>
      </c>
      <c r="D126" s="132" t="s">
        <v>178</v>
      </c>
      <c r="E126" s="133" t="s">
        <v>3174</v>
      </c>
      <c r="F126" s="134" t="s">
        <v>3175</v>
      </c>
      <c r="G126" s="135" t="s">
        <v>181</v>
      </c>
      <c r="H126" s="136">
        <v>1</v>
      </c>
      <c r="I126" s="137"/>
      <c r="J126" s="138">
        <f t="shared" ref="J126:J133" si="0">ROUND(I126*H126,2)</f>
        <v>0</v>
      </c>
      <c r="K126" s="134" t="s">
        <v>1</v>
      </c>
      <c r="L126" s="32"/>
      <c r="M126" s="139" t="s">
        <v>1</v>
      </c>
      <c r="N126" s="140" t="s">
        <v>42</v>
      </c>
      <c r="P126" s="141">
        <f t="shared" ref="P126:P133" si="1">O126*H126</f>
        <v>0</v>
      </c>
      <c r="Q126" s="141">
        <v>0</v>
      </c>
      <c r="R126" s="141">
        <f t="shared" ref="R126:R133" si="2">Q126*H126</f>
        <v>0</v>
      </c>
      <c r="S126" s="141">
        <v>0</v>
      </c>
      <c r="T126" s="142">
        <f t="shared" ref="T126:T133" si="3">S126*H126</f>
        <v>0</v>
      </c>
      <c r="AR126" s="143" t="s">
        <v>129</v>
      </c>
      <c r="AT126" s="143" t="s">
        <v>178</v>
      </c>
      <c r="AU126" s="143" t="s">
        <v>87</v>
      </c>
      <c r="AY126" s="17" t="s">
        <v>175</v>
      </c>
      <c r="BE126" s="144">
        <f t="shared" ref="BE126:BE133" si="4">IF(N126="základní",J126,0)</f>
        <v>0</v>
      </c>
      <c r="BF126" s="144">
        <f t="shared" ref="BF126:BF133" si="5">IF(N126="snížená",J126,0)</f>
        <v>0</v>
      </c>
      <c r="BG126" s="144">
        <f t="shared" ref="BG126:BG133" si="6">IF(N126="zákl. přenesená",J126,0)</f>
        <v>0</v>
      </c>
      <c r="BH126" s="144">
        <f t="shared" ref="BH126:BH133" si="7">IF(N126="sníž. přenesená",J126,0)</f>
        <v>0</v>
      </c>
      <c r="BI126" s="144">
        <f t="shared" ref="BI126:BI133" si="8">IF(N126="nulová",J126,0)</f>
        <v>0</v>
      </c>
      <c r="BJ126" s="17" t="s">
        <v>85</v>
      </c>
      <c r="BK126" s="144">
        <f t="shared" ref="BK126:BK133" si="9">ROUND(I126*H126,2)</f>
        <v>0</v>
      </c>
      <c r="BL126" s="17" t="s">
        <v>129</v>
      </c>
      <c r="BM126" s="143" t="s">
        <v>3176</v>
      </c>
    </row>
    <row r="127" spans="2:65" s="1" customFormat="1" ht="33" customHeight="1">
      <c r="B127" s="32"/>
      <c r="C127" s="184" t="s">
        <v>87</v>
      </c>
      <c r="D127" s="184" t="s">
        <v>1046</v>
      </c>
      <c r="E127" s="185" t="s">
        <v>3177</v>
      </c>
      <c r="F127" s="186" t="s">
        <v>3178</v>
      </c>
      <c r="G127" s="187" t="s">
        <v>3179</v>
      </c>
      <c r="H127" s="188">
        <v>1</v>
      </c>
      <c r="I127" s="189"/>
      <c r="J127" s="190">
        <f t="shared" si="0"/>
        <v>0</v>
      </c>
      <c r="K127" s="186" t="s">
        <v>1</v>
      </c>
      <c r="L127" s="191"/>
      <c r="M127" s="192" t="s">
        <v>1</v>
      </c>
      <c r="N127" s="193" t="s">
        <v>42</v>
      </c>
      <c r="P127" s="141">
        <f t="shared" si="1"/>
        <v>0</v>
      </c>
      <c r="Q127" s="141">
        <v>0</v>
      </c>
      <c r="R127" s="141">
        <f t="shared" si="2"/>
        <v>0</v>
      </c>
      <c r="S127" s="141">
        <v>0</v>
      </c>
      <c r="T127" s="142">
        <f t="shared" si="3"/>
        <v>0</v>
      </c>
      <c r="AR127" s="143" t="s">
        <v>604</v>
      </c>
      <c r="AT127" s="143" t="s">
        <v>1046</v>
      </c>
      <c r="AU127" s="143" t="s">
        <v>87</v>
      </c>
      <c r="AY127" s="17" t="s">
        <v>175</v>
      </c>
      <c r="BE127" s="144">
        <f t="shared" si="4"/>
        <v>0</v>
      </c>
      <c r="BF127" s="144">
        <f t="shared" si="5"/>
        <v>0</v>
      </c>
      <c r="BG127" s="144">
        <f t="shared" si="6"/>
        <v>0</v>
      </c>
      <c r="BH127" s="144">
        <f t="shared" si="7"/>
        <v>0</v>
      </c>
      <c r="BI127" s="144">
        <f t="shared" si="8"/>
        <v>0</v>
      </c>
      <c r="BJ127" s="17" t="s">
        <v>85</v>
      </c>
      <c r="BK127" s="144">
        <f t="shared" si="9"/>
        <v>0</v>
      </c>
      <c r="BL127" s="17" t="s">
        <v>129</v>
      </c>
      <c r="BM127" s="143" t="s">
        <v>3180</v>
      </c>
    </row>
    <row r="128" spans="2:65" s="1" customFormat="1" ht="24.2" customHeight="1">
      <c r="B128" s="32"/>
      <c r="C128" s="184" t="s">
        <v>187</v>
      </c>
      <c r="D128" s="184" t="s">
        <v>1046</v>
      </c>
      <c r="E128" s="185" t="s">
        <v>3181</v>
      </c>
      <c r="F128" s="186" t="s">
        <v>3182</v>
      </c>
      <c r="G128" s="187" t="s">
        <v>3179</v>
      </c>
      <c r="H128" s="188">
        <v>1</v>
      </c>
      <c r="I128" s="189"/>
      <c r="J128" s="190">
        <f t="shared" si="0"/>
        <v>0</v>
      </c>
      <c r="K128" s="186" t="s">
        <v>1</v>
      </c>
      <c r="L128" s="191"/>
      <c r="M128" s="192" t="s">
        <v>1</v>
      </c>
      <c r="N128" s="193" t="s">
        <v>42</v>
      </c>
      <c r="P128" s="141">
        <f t="shared" si="1"/>
        <v>0</v>
      </c>
      <c r="Q128" s="141">
        <v>0</v>
      </c>
      <c r="R128" s="141">
        <f t="shared" si="2"/>
        <v>0</v>
      </c>
      <c r="S128" s="141">
        <v>0</v>
      </c>
      <c r="T128" s="142">
        <f t="shared" si="3"/>
        <v>0</v>
      </c>
      <c r="AR128" s="143" t="s">
        <v>604</v>
      </c>
      <c r="AT128" s="143" t="s">
        <v>1046</v>
      </c>
      <c r="AU128" s="143" t="s">
        <v>87</v>
      </c>
      <c r="AY128" s="17" t="s">
        <v>175</v>
      </c>
      <c r="BE128" s="144">
        <f t="shared" si="4"/>
        <v>0</v>
      </c>
      <c r="BF128" s="144">
        <f t="shared" si="5"/>
        <v>0</v>
      </c>
      <c r="BG128" s="144">
        <f t="shared" si="6"/>
        <v>0</v>
      </c>
      <c r="BH128" s="144">
        <f t="shared" si="7"/>
        <v>0</v>
      </c>
      <c r="BI128" s="144">
        <f t="shared" si="8"/>
        <v>0</v>
      </c>
      <c r="BJ128" s="17" t="s">
        <v>85</v>
      </c>
      <c r="BK128" s="144">
        <f t="shared" si="9"/>
        <v>0</v>
      </c>
      <c r="BL128" s="17" t="s">
        <v>129</v>
      </c>
      <c r="BM128" s="143" t="s">
        <v>3183</v>
      </c>
    </row>
    <row r="129" spans="2:65" s="1" customFormat="1" ht="24.2" customHeight="1">
      <c r="B129" s="32"/>
      <c r="C129" s="184" t="s">
        <v>193</v>
      </c>
      <c r="D129" s="184" t="s">
        <v>1046</v>
      </c>
      <c r="E129" s="185" t="s">
        <v>3184</v>
      </c>
      <c r="F129" s="186" t="s">
        <v>3185</v>
      </c>
      <c r="G129" s="187" t="s">
        <v>3179</v>
      </c>
      <c r="H129" s="188">
        <v>1</v>
      </c>
      <c r="I129" s="189"/>
      <c r="J129" s="190">
        <f t="shared" si="0"/>
        <v>0</v>
      </c>
      <c r="K129" s="186" t="s">
        <v>1</v>
      </c>
      <c r="L129" s="191"/>
      <c r="M129" s="192" t="s">
        <v>1</v>
      </c>
      <c r="N129" s="193" t="s">
        <v>42</v>
      </c>
      <c r="P129" s="141">
        <f t="shared" si="1"/>
        <v>0</v>
      </c>
      <c r="Q129" s="141">
        <v>0</v>
      </c>
      <c r="R129" s="141">
        <f t="shared" si="2"/>
        <v>0</v>
      </c>
      <c r="S129" s="141">
        <v>0</v>
      </c>
      <c r="T129" s="142">
        <f t="shared" si="3"/>
        <v>0</v>
      </c>
      <c r="AR129" s="143" t="s">
        <v>604</v>
      </c>
      <c r="AT129" s="143" t="s">
        <v>1046</v>
      </c>
      <c r="AU129" s="143" t="s">
        <v>87</v>
      </c>
      <c r="AY129" s="17" t="s">
        <v>175</v>
      </c>
      <c r="BE129" s="144">
        <f t="shared" si="4"/>
        <v>0</v>
      </c>
      <c r="BF129" s="144">
        <f t="shared" si="5"/>
        <v>0</v>
      </c>
      <c r="BG129" s="144">
        <f t="shared" si="6"/>
        <v>0</v>
      </c>
      <c r="BH129" s="144">
        <f t="shared" si="7"/>
        <v>0</v>
      </c>
      <c r="BI129" s="144">
        <f t="shared" si="8"/>
        <v>0</v>
      </c>
      <c r="BJ129" s="17" t="s">
        <v>85</v>
      </c>
      <c r="BK129" s="144">
        <f t="shared" si="9"/>
        <v>0</v>
      </c>
      <c r="BL129" s="17" t="s">
        <v>129</v>
      </c>
      <c r="BM129" s="143" t="s">
        <v>3186</v>
      </c>
    </row>
    <row r="130" spans="2:65" s="1" customFormat="1" ht="21.75" customHeight="1">
      <c r="B130" s="32"/>
      <c r="C130" s="184" t="s">
        <v>174</v>
      </c>
      <c r="D130" s="184" t="s">
        <v>1046</v>
      </c>
      <c r="E130" s="185" t="s">
        <v>3187</v>
      </c>
      <c r="F130" s="186" t="s">
        <v>3188</v>
      </c>
      <c r="G130" s="187" t="s">
        <v>3179</v>
      </c>
      <c r="H130" s="188">
        <v>1</v>
      </c>
      <c r="I130" s="189"/>
      <c r="J130" s="190">
        <f t="shared" si="0"/>
        <v>0</v>
      </c>
      <c r="K130" s="186" t="s">
        <v>1</v>
      </c>
      <c r="L130" s="191"/>
      <c r="M130" s="192" t="s">
        <v>1</v>
      </c>
      <c r="N130" s="193" t="s">
        <v>42</v>
      </c>
      <c r="P130" s="141">
        <f t="shared" si="1"/>
        <v>0</v>
      </c>
      <c r="Q130" s="141">
        <v>0</v>
      </c>
      <c r="R130" s="141">
        <f t="shared" si="2"/>
        <v>0</v>
      </c>
      <c r="S130" s="141">
        <v>0</v>
      </c>
      <c r="T130" s="142">
        <f t="shared" si="3"/>
        <v>0</v>
      </c>
      <c r="AR130" s="143" t="s">
        <v>604</v>
      </c>
      <c r="AT130" s="143" t="s">
        <v>1046</v>
      </c>
      <c r="AU130" s="143" t="s">
        <v>87</v>
      </c>
      <c r="AY130" s="17" t="s">
        <v>175</v>
      </c>
      <c r="BE130" s="144">
        <f t="shared" si="4"/>
        <v>0</v>
      </c>
      <c r="BF130" s="144">
        <f t="shared" si="5"/>
        <v>0</v>
      </c>
      <c r="BG130" s="144">
        <f t="shared" si="6"/>
        <v>0</v>
      </c>
      <c r="BH130" s="144">
        <f t="shared" si="7"/>
        <v>0</v>
      </c>
      <c r="BI130" s="144">
        <f t="shared" si="8"/>
        <v>0</v>
      </c>
      <c r="BJ130" s="17" t="s">
        <v>85</v>
      </c>
      <c r="BK130" s="144">
        <f t="shared" si="9"/>
        <v>0</v>
      </c>
      <c r="BL130" s="17" t="s">
        <v>129</v>
      </c>
      <c r="BM130" s="143" t="s">
        <v>3189</v>
      </c>
    </row>
    <row r="131" spans="2:65" s="1" customFormat="1" ht="16.5" customHeight="1">
      <c r="B131" s="32"/>
      <c r="C131" s="184" t="s">
        <v>202</v>
      </c>
      <c r="D131" s="184" t="s">
        <v>1046</v>
      </c>
      <c r="E131" s="185" t="s">
        <v>3190</v>
      </c>
      <c r="F131" s="186" t="s">
        <v>3191</v>
      </c>
      <c r="G131" s="187" t="s">
        <v>181</v>
      </c>
      <c r="H131" s="188">
        <v>1</v>
      </c>
      <c r="I131" s="189"/>
      <c r="J131" s="190">
        <f t="shared" si="0"/>
        <v>0</v>
      </c>
      <c r="K131" s="186" t="s">
        <v>1</v>
      </c>
      <c r="L131" s="191"/>
      <c r="M131" s="192" t="s">
        <v>1</v>
      </c>
      <c r="N131" s="193" t="s">
        <v>42</v>
      </c>
      <c r="P131" s="141">
        <f t="shared" si="1"/>
        <v>0</v>
      </c>
      <c r="Q131" s="141">
        <v>0</v>
      </c>
      <c r="R131" s="141">
        <f t="shared" si="2"/>
        <v>0</v>
      </c>
      <c r="S131" s="141">
        <v>0</v>
      </c>
      <c r="T131" s="142">
        <f t="shared" si="3"/>
        <v>0</v>
      </c>
      <c r="AR131" s="143" t="s">
        <v>604</v>
      </c>
      <c r="AT131" s="143" t="s">
        <v>1046</v>
      </c>
      <c r="AU131" s="143" t="s">
        <v>87</v>
      </c>
      <c r="AY131" s="17" t="s">
        <v>175</v>
      </c>
      <c r="BE131" s="144">
        <f t="shared" si="4"/>
        <v>0</v>
      </c>
      <c r="BF131" s="144">
        <f t="shared" si="5"/>
        <v>0</v>
      </c>
      <c r="BG131" s="144">
        <f t="shared" si="6"/>
        <v>0</v>
      </c>
      <c r="BH131" s="144">
        <f t="shared" si="7"/>
        <v>0</v>
      </c>
      <c r="BI131" s="144">
        <f t="shared" si="8"/>
        <v>0</v>
      </c>
      <c r="BJ131" s="17" t="s">
        <v>85</v>
      </c>
      <c r="BK131" s="144">
        <f t="shared" si="9"/>
        <v>0</v>
      </c>
      <c r="BL131" s="17" t="s">
        <v>129</v>
      </c>
      <c r="BM131" s="143" t="s">
        <v>3192</v>
      </c>
    </row>
    <row r="132" spans="2:65" s="1" customFormat="1" ht="16.5" customHeight="1">
      <c r="B132" s="32"/>
      <c r="C132" s="229" t="s">
        <v>208</v>
      </c>
      <c r="D132" s="229" t="s">
        <v>1046</v>
      </c>
      <c r="E132" s="230" t="s">
        <v>3193</v>
      </c>
      <c r="F132" s="231" t="s">
        <v>3194</v>
      </c>
      <c r="G132" s="232" t="s">
        <v>219</v>
      </c>
      <c r="H132" s="233">
        <v>1</v>
      </c>
      <c r="I132" s="189"/>
      <c r="J132" s="190">
        <f t="shared" si="0"/>
        <v>0</v>
      </c>
      <c r="K132" s="186" t="s">
        <v>1</v>
      </c>
      <c r="L132" s="191"/>
      <c r="M132" s="192" t="s">
        <v>1</v>
      </c>
      <c r="N132" s="193" t="s">
        <v>42</v>
      </c>
      <c r="P132" s="141">
        <f t="shared" si="1"/>
        <v>0</v>
      </c>
      <c r="Q132" s="141">
        <v>0</v>
      </c>
      <c r="R132" s="141">
        <f t="shared" si="2"/>
        <v>0</v>
      </c>
      <c r="S132" s="141">
        <v>0</v>
      </c>
      <c r="T132" s="142">
        <f t="shared" si="3"/>
        <v>0</v>
      </c>
      <c r="AR132" s="143" t="s">
        <v>604</v>
      </c>
      <c r="AT132" s="143" t="s">
        <v>1046</v>
      </c>
      <c r="AU132" s="143" t="s">
        <v>87</v>
      </c>
      <c r="AY132" s="17" t="s">
        <v>175</v>
      </c>
      <c r="BE132" s="144">
        <f t="shared" si="4"/>
        <v>0</v>
      </c>
      <c r="BF132" s="144">
        <f t="shared" si="5"/>
        <v>0</v>
      </c>
      <c r="BG132" s="144">
        <f t="shared" si="6"/>
        <v>0</v>
      </c>
      <c r="BH132" s="144">
        <f t="shared" si="7"/>
        <v>0</v>
      </c>
      <c r="BI132" s="144">
        <f t="shared" si="8"/>
        <v>0</v>
      </c>
      <c r="BJ132" s="17" t="s">
        <v>85</v>
      </c>
      <c r="BK132" s="144">
        <f t="shared" si="9"/>
        <v>0</v>
      </c>
      <c r="BL132" s="17" t="s">
        <v>129</v>
      </c>
      <c r="BM132" s="143" t="s">
        <v>3195</v>
      </c>
    </row>
    <row r="133" spans="2:65" s="1" customFormat="1" ht="16.5" customHeight="1">
      <c r="B133" s="32"/>
      <c r="C133" s="229" t="s">
        <v>212</v>
      </c>
      <c r="D133" s="229" t="s">
        <v>1046</v>
      </c>
      <c r="E133" s="230" t="s">
        <v>3196</v>
      </c>
      <c r="F133" s="231" t="s">
        <v>3197</v>
      </c>
      <c r="G133" s="232" t="s">
        <v>219</v>
      </c>
      <c r="H133" s="233">
        <v>2</v>
      </c>
      <c r="I133" s="189"/>
      <c r="J133" s="190">
        <f t="shared" si="0"/>
        <v>0</v>
      </c>
      <c r="K133" s="186" t="s">
        <v>1</v>
      </c>
      <c r="L133" s="191"/>
      <c r="M133" s="192" t="s">
        <v>1</v>
      </c>
      <c r="N133" s="193" t="s">
        <v>42</v>
      </c>
      <c r="P133" s="141">
        <f t="shared" si="1"/>
        <v>0</v>
      </c>
      <c r="Q133" s="141">
        <v>0</v>
      </c>
      <c r="R133" s="141">
        <f t="shared" si="2"/>
        <v>0</v>
      </c>
      <c r="S133" s="141">
        <v>0</v>
      </c>
      <c r="T133" s="142">
        <f t="shared" si="3"/>
        <v>0</v>
      </c>
      <c r="AR133" s="143" t="s">
        <v>604</v>
      </c>
      <c r="AT133" s="143" t="s">
        <v>1046</v>
      </c>
      <c r="AU133" s="143" t="s">
        <v>87</v>
      </c>
      <c r="AY133" s="17" t="s">
        <v>175</v>
      </c>
      <c r="BE133" s="144">
        <f t="shared" si="4"/>
        <v>0</v>
      </c>
      <c r="BF133" s="144">
        <f t="shared" si="5"/>
        <v>0</v>
      </c>
      <c r="BG133" s="144">
        <f t="shared" si="6"/>
        <v>0</v>
      </c>
      <c r="BH133" s="144">
        <f t="shared" si="7"/>
        <v>0</v>
      </c>
      <c r="BI133" s="144">
        <f t="shared" si="8"/>
        <v>0</v>
      </c>
      <c r="BJ133" s="17" t="s">
        <v>85</v>
      </c>
      <c r="BK133" s="144">
        <f t="shared" si="9"/>
        <v>0</v>
      </c>
      <c r="BL133" s="17" t="s">
        <v>129</v>
      </c>
      <c r="BM133" s="143" t="s">
        <v>3198</v>
      </c>
    </row>
    <row r="134" spans="2:65" s="11" customFormat="1" ht="22.9" customHeight="1">
      <c r="B134" s="120"/>
      <c r="D134" s="121" t="s">
        <v>76</v>
      </c>
      <c r="E134" s="130" t="s">
        <v>3199</v>
      </c>
      <c r="F134" s="130" t="s">
        <v>3200</v>
      </c>
      <c r="I134" s="123"/>
      <c r="J134" s="131">
        <f>BK134</f>
        <v>0</v>
      </c>
      <c r="L134" s="120"/>
      <c r="M134" s="125"/>
      <c r="P134" s="126">
        <f>SUM(P135:P145)</f>
        <v>0</v>
      </c>
      <c r="R134" s="126">
        <f>SUM(R135:R145)</f>
        <v>0</v>
      </c>
      <c r="T134" s="127">
        <f>SUM(T135:T145)</f>
        <v>0</v>
      </c>
      <c r="AR134" s="121" t="s">
        <v>87</v>
      </c>
      <c r="AT134" s="128" t="s">
        <v>76</v>
      </c>
      <c r="AU134" s="128" t="s">
        <v>85</v>
      </c>
      <c r="AY134" s="121" t="s">
        <v>175</v>
      </c>
      <c r="BK134" s="129">
        <f>SUM(BK135:BK145)</f>
        <v>0</v>
      </c>
    </row>
    <row r="135" spans="2:65" s="1" customFormat="1" ht="16.5" customHeight="1">
      <c r="B135" s="32"/>
      <c r="C135" s="132" t="s">
        <v>216</v>
      </c>
      <c r="D135" s="132" t="s">
        <v>178</v>
      </c>
      <c r="E135" s="133" t="s">
        <v>3201</v>
      </c>
      <c r="F135" s="134" t="s">
        <v>3202</v>
      </c>
      <c r="G135" s="135" t="s">
        <v>181</v>
      </c>
      <c r="H135" s="136">
        <v>1</v>
      </c>
      <c r="I135" s="137"/>
      <c r="J135" s="138">
        <f t="shared" ref="J135:J145" si="10">ROUND(I135*H135,2)</f>
        <v>0</v>
      </c>
      <c r="K135" s="134" t="s">
        <v>1</v>
      </c>
      <c r="L135" s="32"/>
      <c r="M135" s="139" t="s">
        <v>1</v>
      </c>
      <c r="N135" s="140" t="s">
        <v>42</v>
      </c>
      <c r="P135" s="141">
        <f t="shared" ref="P135:P145" si="11">O135*H135</f>
        <v>0</v>
      </c>
      <c r="Q135" s="141">
        <v>0</v>
      </c>
      <c r="R135" s="141">
        <f t="shared" ref="R135:R145" si="12">Q135*H135</f>
        <v>0</v>
      </c>
      <c r="S135" s="141">
        <v>0</v>
      </c>
      <c r="T135" s="142">
        <f t="shared" ref="T135:T145" si="13">S135*H135</f>
        <v>0</v>
      </c>
      <c r="AR135" s="143" t="s">
        <v>129</v>
      </c>
      <c r="AT135" s="143" t="s">
        <v>178</v>
      </c>
      <c r="AU135" s="143" t="s">
        <v>87</v>
      </c>
      <c r="AY135" s="17" t="s">
        <v>175</v>
      </c>
      <c r="BE135" s="144">
        <f t="shared" ref="BE135:BE145" si="14">IF(N135="základní",J135,0)</f>
        <v>0</v>
      </c>
      <c r="BF135" s="144">
        <f t="shared" ref="BF135:BF145" si="15">IF(N135="snížená",J135,0)</f>
        <v>0</v>
      </c>
      <c r="BG135" s="144">
        <f t="shared" ref="BG135:BG145" si="16">IF(N135="zákl. přenesená",J135,0)</f>
        <v>0</v>
      </c>
      <c r="BH135" s="144">
        <f t="shared" ref="BH135:BH145" si="17">IF(N135="sníž. přenesená",J135,0)</f>
        <v>0</v>
      </c>
      <c r="BI135" s="144">
        <f t="shared" ref="BI135:BI145" si="18">IF(N135="nulová",J135,0)</f>
        <v>0</v>
      </c>
      <c r="BJ135" s="17" t="s">
        <v>85</v>
      </c>
      <c r="BK135" s="144">
        <f t="shared" ref="BK135:BK145" si="19">ROUND(I135*H135,2)</f>
        <v>0</v>
      </c>
      <c r="BL135" s="17" t="s">
        <v>129</v>
      </c>
      <c r="BM135" s="143" t="s">
        <v>3203</v>
      </c>
    </row>
    <row r="136" spans="2:65" s="1" customFormat="1" ht="16.5" customHeight="1">
      <c r="B136" s="32"/>
      <c r="C136" s="184" t="s">
        <v>112</v>
      </c>
      <c r="D136" s="184" t="s">
        <v>1046</v>
      </c>
      <c r="E136" s="185" t="s">
        <v>3204</v>
      </c>
      <c r="F136" s="186" t="s">
        <v>3205</v>
      </c>
      <c r="G136" s="187" t="s">
        <v>3179</v>
      </c>
      <c r="H136" s="188">
        <v>10</v>
      </c>
      <c r="I136" s="189"/>
      <c r="J136" s="190">
        <f t="shared" si="10"/>
        <v>0</v>
      </c>
      <c r="K136" s="186" t="s">
        <v>1</v>
      </c>
      <c r="L136" s="191"/>
      <c r="M136" s="192" t="s">
        <v>1</v>
      </c>
      <c r="N136" s="193" t="s">
        <v>42</v>
      </c>
      <c r="P136" s="141">
        <f t="shared" si="11"/>
        <v>0</v>
      </c>
      <c r="Q136" s="141">
        <v>0</v>
      </c>
      <c r="R136" s="141">
        <f t="shared" si="12"/>
        <v>0</v>
      </c>
      <c r="S136" s="141">
        <v>0</v>
      </c>
      <c r="T136" s="142">
        <f t="shared" si="13"/>
        <v>0</v>
      </c>
      <c r="AR136" s="143" t="s">
        <v>604</v>
      </c>
      <c r="AT136" s="143" t="s">
        <v>1046</v>
      </c>
      <c r="AU136" s="143" t="s">
        <v>87</v>
      </c>
      <c r="AY136" s="17" t="s">
        <v>175</v>
      </c>
      <c r="BE136" s="144">
        <f t="shared" si="14"/>
        <v>0</v>
      </c>
      <c r="BF136" s="144">
        <f t="shared" si="15"/>
        <v>0</v>
      </c>
      <c r="BG136" s="144">
        <f t="shared" si="16"/>
        <v>0</v>
      </c>
      <c r="BH136" s="144">
        <f t="shared" si="17"/>
        <v>0</v>
      </c>
      <c r="BI136" s="144">
        <f t="shared" si="18"/>
        <v>0</v>
      </c>
      <c r="BJ136" s="17" t="s">
        <v>85</v>
      </c>
      <c r="BK136" s="144">
        <f t="shared" si="19"/>
        <v>0</v>
      </c>
      <c r="BL136" s="17" t="s">
        <v>129</v>
      </c>
      <c r="BM136" s="143" t="s">
        <v>3206</v>
      </c>
    </row>
    <row r="137" spans="2:65" s="1" customFormat="1" ht="16.5" customHeight="1">
      <c r="B137" s="32"/>
      <c r="C137" s="184" t="s">
        <v>115</v>
      </c>
      <c r="D137" s="184" t="s">
        <v>1046</v>
      </c>
      <c r="E137" s="185" t="s">
        <v>3207</v>
      </c>
      <c r="F137" s="186" t="s">
        <v>3208</v>
      </c>
      <c r="G137" s="187" t="s">
        <v>3179</v>
      </c>
      <c r="H137" s="188">
        <v>2</v>
      </c>
      <c r="I137" s="189"/>
      <c r="J137" s="190">
        <f t="shared" si="10"/>
        <v>0</v>
      </c>
      <c r="K137" s="186" t="s">
        <v>1</v>
      </c>
      <c r="L137" s="191"/>
      <c r="M137" s="192" t="s">
        <v>1</v>
      </c>
      <c r="N137" s="193" t="s">
        <v>42</v>
      </c>
      <c r="P137" s="141">
        <f t="shared" si="11"/>
        <v>0</v>
      </c>
      <c r="Q137" s="141">
        <v>0</v>
      </c>
      <c r="R137" s="141">
        <f t="shared" si="12"/>
        <v>0</v>
      </c>
      <c r="S137" s="141">
        <v>0</v>
      </c>
      <c r="T137" s="142">
        <f t="shared" si="13"/>
        <v>0</v>
      </c>
      <c r="AR137" s="143" t="s">
        <v>604</v>
      </c>
      <c r="AT137" s="143" t="s">
        <v>1046</v>
      </c>
      <c r="AU137" s="143" t="s">
        <v>87</v>
      </c>
      <c r="AY137" s="17" t="s">
        <v>175</v>
      </c>
      <c r="BE137" s="144">
        <f t="shared" si="14"/>
        <v>0</v>
      </c>
      <c r="BF137" s="144">
        <f t="shared" si="15"/>
        <v>0</v>
      </c>
      <c r="BG137" s="144">
        <f t="shared" si="16"/>
        <v>0</v>
      </c>
      <c r="BH137" s="144">
        <f t="shared" si="17"/>
        <v>0</v>
      </c>
      <c r="BI137" s="144">
        <f t="shared" si="18"/>
        <v>0</v>
      </c>
      <c r="BJ137" s="17" t="s">
        <v>85</v>
      </c>
      <c r="BK137" s="144">
        <f t="shared" si="19"/>
        <v>0</v>
      </c>
      <c r="BL137" s="17" t="s">
        <v>129</v>
      </c>
      <c r="BM137" s="143" t="s">
        <v>3209</v>
      </c>
    </row>
    <row r="138" spans="2:65" s="1" customFormat="1" ht="16.5" customHeight="1">
      <c r="B138" s="32"/>
      <c r="C138" s="184" t="s">
        <v>8</v>
      </c>
      <c r="D138" s="184" t="s">
        <v>1046</v>
      </c>
      <c r="E138" s="185" t="s">
        <v>3210</v>
      </c>
      <c r="F138" s="186" t="s">
        <v>3211</v>
      </c>
      <c r="G138" s="187" t="s">
        <v>3179</v>
      </c>
      <c r="H138" s="188">
        <v>2</v>
      </c>
      <c r="I138" s="189"/>
      <c r="J138" s="190">
        <f t="shared" si="10"/>
        <v>0</v>
      </c>
      <c r="K138" s="186" t="s">
        <v>1</v>
      </c>
      <c r="L138" s="191"/>
      <c r="M138" s="192" t="s">
        <v>1</v>
      </c>
      <c r="N138" s="193" t="s">
        <v>42</v>
      </c>
      <c r="P138" s="141">
        <f t="shared" si="11"/>
        <v>0</v>
      </c>
      <c r="Q138" s="141">
        <v>0</v>
      </c>
      <c r="R138" s="141">
        <f t="shared" si="12"/>
        <v>0</v>
      </c>
      <c r="S138" s="141">
        <v>0</v>
      </c>
      <c r="T138" s="142">
        <f t="shared" si="13"/>
        <v>0</v>
      </c>
      <c r="AR138" s="143" t="s">
        <v>604</v>
      </c>
      <c r="AT138" s="143" t="s">
        <v>1046</v>
      </c>
      <c r="AU138" s="143" t="s">
        <v>87</v>
      </c>
      <c r="AY138" s="17" t="s">
        <v>175</v>
      </c>
      <c r="BE138" s="144">
        <f t="shared" si="14"/>
        <v>0</v>
      </c>
      <c r="BF138" s="144">
        <f t="shared" si="15"/>
        <v>0</v>
      </c>
      <c r="BG138" s="144">
        <f t="shared" si="16"/>
        <v>0</v>
      </c>
      <c r="BH138" s="144">
        <f t="shared" si="17"/>
        <v>0</v>
      </c>
      <c r="BI138" s="144">
        <f t="shared" si="18"/>
        <v>0</v>
      </c>
      <c r="BJ138" s="17" t="s">
        <v>85</v>
      </c>
      <c r="BK138" s="144">
        <f t="shared" si="19"/>
        <v>0</v>
      </c>
      <c r="BL138" s="17" t="s">
        <v>129</v>
      </c>
      <c r="BM138" s="143" t="s">
        <v>3212</v>
      </c>
    </row>
    <row r="139" spans="2:65" s="1" customFormat="1" ht="16.5" customHeight="1">
      <c r="B139" s="32"/>
      <c r="C139" s="184" t="s">
        <v>120</v>
      </c>
      <c r="D139" s="184" t="s">
        <v>1046</v>
      </c>
      <c r="E139" s="185" t="s">
        <v>3213</v>
      </c>
      <c r="F139" s="186" t="s">
        <v>3214</v>
      </c>
      <c r="G139" s="187" t="s">
        <v>3179</v>
      </c>
      <c r="H139" s="188">
        <v>2</v>
      </c>
      <c r="I139" s="189"/>
      <c r="J139" s="190">
        <f t="shared" si="10"/>
        <v>0</v>
      </c>
      <c r="K139" s="186" t="s">
        <v>1</v>
      </c>
      <c r="L139" s="191"/>
      <c r="M139" s="192" t="s">
        <v>1</v>
      </c>
      <c r="N139" s="193" t="s">
        <v>42</v>
      </c>
      <c r="P139" s="141">
        <f t="shared" si="11"/>
        <v>0</v>
      </c>
      <c r="Q139" s="141">
        <v>0</v>
      </c>
      <c r="R139" s="141">
        <f t="shared" si="12"/>
        <v>0</v>
      </c>
      <c r="S139" s="141">
        <v>0</v>
      </c>
      <c r="T139" s="142">
        <f t="shared" si="13"/>
        <v>0</v>
      </c>
      <c r="AR139" s="143" t="s">
        <v>604</v>
      </c>
      <c r="AT139" s="143" t="s">
        <v>1046</v>
      </c>
      <c r="AU139" s="143" t="s">
        <v>87</v>
      </c>
      <c r="AY139" s="17" t="s">
        <v>175</v>
      </c>
      <c r="BE139" s="144">
        <f t="shared" si="14"/>
        <v>0</v>
      </c>
      <c r="BF139" s="144">
        <f t="shared" si="15"/>
        <v>0</v>
      </c>
      <c r="BG139" s="144">
        <f t="shared" si="16"/>
        <v>0</v>
      </c>
      <c r="BH139" s="144">
        <f t="shared" si="17"/>
        <v>0</v>
      </c>
      <c r="BI139" s="144">
        <f t="shared" si="18"/>
        <v>0</v>
      </c>
      <c r="BJ139" s="17" t="s">
        <v>85</v>
      </c>
      <c r="BK139" s="144">
        <f t="shared" si="19"/>
        <v>0</v>
      </c>
      <c r="BL139" s="17" t="s">
        <v>129</v>
      </c>
      <c r="BM139" s="143" t="s">
        <v>3215</v>
      </c>
    </row>
    <row r="140" spans="2:65" s="1" customFormat="1" ht="16.5" customHeight="1">
      <c r="B140" s="32"/>
      <c r="C140" s="184" t="s">
        <v>123</v>
      </c>
      <c r="D140" s="184" t="s">
        <v>1046</v>
      </c>
      <c r="E140" s="185" t="s">
        <v>3216</v>
      </c>
      <c r="F140" s="186" t="s">
        <v>3217</v>
      </c>
      <c r="G140" s="187" t="s">
        <v>3179</v>
      </c>
      <c r="H140" s="188">
        <v>2</v>
      </c>
      <c r="I140" s="189"/>
      <c r="J140" s="190">
        <f t="shared" si="10"/>
        <v>0</v>
      </c>
      <c r="K140" s="186" t="s">
        <v>1</v>
      </c>
      <c r="L140" s="191"/>
      <c r="M140" s="192" t="s">
        <v>1</v>
      </c>
      <c r="N140" s="193" t="s">
        <v>42</v>
      </c>
      <c r="P140" s="141">
        <f t="shared" si="11"/>
        <v>0</v>
      </c>
      <c r="Q140" s="141">
        <v>0</v>
      </c>
      <c r="R140" s="141">
        <f t="shared" si="12"/>
        <v>0</v>
      </c>
      <c r="S140" s="141">
        <v>0</v>
      </c>
      <c r="T140" s="142">
        <f t="shared" si="13"/>
        <v>0</v>
      </c>
      <c r="AR140" s="143" t="s">
        <v>604</v>
      </c>
      <c r="AT140" s="143" t="s">
        <v>1046</v>
      </c>
      <c r="AU140" s="143" t="s">
        <v>87</v>
      </c>
      <c r="AY140" s="17" t="s">
        <v>175</v>
      </c>
      <c r="BE140" s="144">
        <f t="shared" si="14"/>
        <v>0</v>
      </c>
      <c r="BF140" s="144">
        <f t="shared" si="15"/>
        <v>0</v>
      </c>
      <c r="BG140" s="144">
        <f t="shared" si="16"/>
        <v>0</v>
      </c>
      <c r="BH140" s="144">
        <f t="shared" si="17"/>
        <v>0</v>
      </c>
      <c r="BI140" s="144">
        <f t="shared" si="18"/>
        <v>0</v>
      </c>
      <c r="BJ140" s="17" t="s">
        <v>85</v>
      </c>
      <c r="BK140" s="144">
        <f t="shared" si="19"/>
        <v>0</v>
      </c>
      <c r="BL140" s="17" t="s">
        <v>129</v>
      </c>
      <c r="BM140" s="143" t="s">
        <v>3218</v>
      </c>
    </row>
    <row r="141" spans="2:65" s="1" customFormat="1" ht="16.5" customHeight="1">
      <c r="B141" s="32"/>
      <c r="C141" s="184" t="s">
        <v>126</v>
      </c>
      <c r="D141" s="184" t="s">
        <v>1046</v>
      </c>
      <c r="E141" s="185" t="s">
        <v>3219</v>
      </c>
      <c r="F141" s="186" t="s">
        <v>3220</v>
      </c>
      <c r="G141" s="187" t="s">
        <v>3179</v>
      </c>
      <c r="H141" s="188">
        <v>7</v>
      </c>
      <c r="I141" s="189"/>
      <c r="J141" s="190">
        <f t="shared" si="10"/>
        <v>0</v>
      </c>
      <c r="K141" s="186" t="s">
        <v>1</v>
      </c>
      <c r="L141" s="191"/>
      <c r="M141" s="192" t="s">
        <v>1</v>
      </c>
      <c r="N141" s="193" t="s">
        <v>42</v>
      </c>
      <c r="P141" s="141">
        <f t="shared" si="11"/>
        <v>0</v>
      </c>
      <c r="Q141" s="141">
        <v>0</v>
      </c>
      <c r="R141" s="141">
        <f t="shared" si="12"/>
        <v>0</v>
      </c>
      <c r="S141" s="141">
        <v>0</v>
      </c>
      <c r="T141" s="142">
        <f t="shared" si="13"/>
        <v>0</v>
      </c>
      <c r="AR141" s="143" t="s">
        <v>604</v>
      </c>
      <c r="AT141" s="143" t="s">
        <v>1046</v>
      </c>
      <c r="AU141" s="143" t="s">
        <v>87</v>
      </c>
      <c r="AY141" s="17" t="s">
        <v>175</v>
      </c>
      <c r="BE141" s="144">
        <f t="shared" si="14"/>
        <v>0</v>
      </c>
      <c r="BF141" s="144">
        <f t="shared" si="15"/>
        <v>0</v>
      </c>
      <c r="BG141" s="144">
        <f t="shared" si="16"/>
        <v>0</v>
      </c>
      <c r="BH141" s="144">
        <f t="shared" si="17"/>
        <v>0</v>
      </c>
      <c r="BI141" s="144">
        <f t="shared" si="18"/>
        <v>0</v>
      </c>
      <c r="BJ141" s="17" t="s">
        <v>85</v>
      </c>
      <c r="BK141" s="144">
        <f t="shared" si="19"/>
        <v>0</v>
      </c>
      <c r="BL141" s="17" t="s">
        <v>129</v>
      </c>
      <c r="BM141" s="143" t="s">
        <v>3221</v>
      </c>
    </row>
    <row r="142" spans="2:65" s="1" customFormat="1" ht="16.5" customHeight="1">
      <c r="B142" s="32"/>
      <c r="C142" s="184" t="s">
        <v>129</v>
      </c>
      <c r="D142" s="184" t="s">
        <v>1046</v>
      </c>
      <c r="E142" s="185" t="s">
        <v>3222</v>
      </c>
      <c r="F142" s="186" t="s">
        <v>3223</v>
      </c>
      <c r="G142" s="187" t="s">
        <v>3179</v>
      </c>
      <c r="H142" s="188">
        <v>2</v>
      </c>
      <c r="I142" s="189"/>
      <c r="J142" s="190">
        <f t="shared" si="10"/>
        <v>0</v>
      </c>
      <c r="K142" s="186" t="s">
        <v>1</v>
      </c>
      <c r="L142" s="191"/>
      <c r="M142" s="192" t="s">
        <v>1</v>
      </c>
      <c r="N142" s="193" t="s">
        <v>42</v>
      </c>
      <c r="P142" s="141">
        <f t="shared" si="11"/>
        <v>0</v>
      </c>
      <c r="Q142" s="141">
        <v>0</v>
      </c>
      <c r="R142" s="141">
        <f t="shared" si="12"/>
        <v>0</v>
      </c>
      <c r="S142" s="141">
        <v>0</v>
      </c>
      <c r="T142" s="142">
        <f t="shared" si="13"/>
        <v>0</v>
      </c>
      <c r="AR142" s="143" t="s">
        <v>604</v>
      </c>
      <c r="AT142" s="143" t="s">
        <v>1046</v>
      </c>
      <c r="AU142" s="143" t="s">
        <v>87</v>
      </c>
      <c r="AY142" s="17" t="s">
        <v>175</v>
      </c>
      <c r="BE142" s="144">
        <f t="shared" si="14"/>
        <v>0</v>
      </c>
      <c r="BF142" s="144">
        <f t="shared" si="15"/>
        <v>0</v>
      </c>
      <c r="BG142" s="144">
        <f t="shared" si="16"/>
        <v>0</v>
      </c>
      <c r="BH142" s="144">
        <f t="shared" si="17"/>
        <v>0</v>
      </c>
      <c r="BI142" s="144">
        <f t="shared" si="18"/>
        <v>0</v>
      </c>
      <c r="BJ142" s="17" t="s">
        <v>85</v>
      </c>
      <c r="BK142" s="144">
        <f t="shared" si="19"/>
        <v>0</v>
      </c>
      <c r="BL142" s="17" t="s">
        <v>129</v>
      </c>
      <c r="BM142" s="143" t="s">
        <v>3224</v>
      </c>
    </row>
    <row r="143" spans="2:65" s="1" customFormat="1" ht="16.5" customHeight="1">
      <c r="B143" s="32"/>
      <c r="C143" s="184" t="s">
        <v>132</v>
      </c>
      <c r="D143" s="184" t="s">
        <v>1046</v>
      </c>
      <c r="E143" s="185" t="s">
        <v>3225</v>
      </c>
      <c r="F143" s="186" t="s">
        <v>3226</v>
      </c>
      <c r="G143" s="187" t="s">
        <v>3179</v>
      </c>
      <c r="H143" s="188">
        <v>1</v>
      </c>
      <c r="I143" s="189"/>
      <c r="J143" s="190">
        <f t="shared" si="10"/>
        <v>0</v>
      </c>
      <c r="K143" s="186" t="s">
        <v>1</v>
      </c>
      <c r="L143" s="191"/>
      <c r="M143" s="192" t="s">
        <v>1</v>
      </c>
      <c r="N143" s="193" t="s">
        <v>42</v>
      </c>
      <c r="P143" s="141">
        <f t="shared" si="11"/>
        <v>0</v>
      </c>
      <c r="Q143" s="141">
        <v>0</v>
      </c>
      <c r="R143" s="141">
        <f t="shared" si="12"/>
        <v>0</v>
      </c>
      <c r="S143" s="141">
        <v>0</v>
      </c>
      <c r="T143" s="142">
        <f t="shared" si="13"/>
        <v>0</v>
      </c>
      <c r="AR143" s="143" t="s">
        <v>604</v>
      </c>
      <c r="AT143" s="143" t="s">
        <v>1046</v>
      </c>
      <c r="AU143" s="143" t="s">
        <v>87</v>
      </c>
      <c r="AY143" s="17" t="s">
        <v>175</v>
      </c>
      <c r="BE143" s="144">
        <f t="shared" si="14"/>
        <v>0</v>
      </c>
      <c r="BF143" s="144">
        <f t="shared" si="15"/>
        <v>0</v>
      </c>
      <c r="BG143" s="144">
        <f t="shared" si="16"/>
        <v>0</v>
      </c>
      <c r="BH143" s="144">
        <f t="shared" si="17"/>
        <v>0</v>
      </c>
      <c r="BI143" s="144">
        <f t="shared" si="18"/>
        <v>0</v>
      </c>
      <c r="BJ143" s="17" t="s">
        <v>85</v>
      </c>
      <c r="BK143" s="144">
        <f t="shared" si="19"/>
        <v>0</v>
      </c>
      <c r="BL143" s="17" t="s">
        <v>129</v>
      </c>
      <c r="BM143" s="143" t="s">
        <v>3227</v>
      </c>
    </row>
    <row r="144" spans="2:65" s="1" customFormat="1" ht="16.5" customHeight="1">
      <c r="B144" s="32"/>
      <c r="C144" s="184" t="s">
        <v>135</v>
      </c>
      <c r="D144" s="184" t="s">
        <v>1046</v>
      </c>
      <c r="E144" s="185" t="s">
        <v>3228</v>
      </c>
      <c r="F144" s="186" t="s">
        <v>3229</v>
      </c>
      <c r="G144" s="187" t="s">
        <v>3179</v>
      </c>
      <c r="H144" s="188">
        <v>1</v>
      </c>
      <c r="I144" s="189"/>
      <c r="J144" s="190">
        <f t="shared" si="10"/>
        <v>0</v>
      </c>
      <c r="K144" s="186" t="s">
        <v>1</v>
      </c>
      <c r="L144" s="191"/>
      <c r="M144" s="192" t="s">
        <v>1</v>
      </c>
      <c r="N144" s="193" t="s">
        <v>42</v>
      </c>
      <c r="P144" s="141">
        <f t="shared" si="11"/>
        <v>0</v>
      </c>
      <c r="Q144" s="141">
        <v>0</v>
      </c>
      <c r="R144" s="141">
        <f t="shared" si="12"/>
        <v>0</v>
      </c>
      <c r="S144" s="141">
        <v>0</v>
      </c>
      <c r="T144" s="142">
        <f t="shared" si="13"/>
        <v>0</v>
      </c>
      <c r="AR144" s="143" t="s">
        <v>604</v>
      </c>
      <c r="AT144" s="143" t="s">
        <v>1046</v>
      </c>
      <c r="AU144" s="143" t="s">
        <v>87</v>
      </c>
      <c r="AY144" s="17" t="s">
        <v>175</v>
      </c>
      <c r="BE144" s="144">
        <f t="shared" si="14"/>
        <v>0</v>
      </c>
      <c r="BF144" s="144">
        <f t="shared" si="15"/>
        <v>0</v>
      </c>
      <c r="BG144" s="144">
        <f t="shared" si="16"/>
        <v>0</v>
      </c>
      <c r="BH144" s="144">
        <f t="shared" si="17"/>
        <v>0</v>
      </c>
      <c r="BI144" s="144">
        <f t="shared" si="18"/>
        <v>0</v>
      </c>
      <c r="BJ144" s="17" t="s">
        <v>85</v>
      </c>
      <c r="BK144" s="144">
        <f t="shared" si="19"/>
        <v>0</v>
      </c>
      <c r="BL144" s="17" t="s">
        <v>129</v>
      </c>
      <c r="BM144" s="143" t="s">
        <v>3230</v>
      </c>
    </row>
    <row r="145" spans="2:65" s="1" customFormat="1" ht="16.5" customHeight="1">
      <c r="B145" s="32"/>
      <c r="C145" s="184" t="s">
        <v>138</v>
      </c>
      <c r="D145" s="184" t="s">
        <v>1046</v>
      </c>
      <c r="E145" s="185" t="s">
        <v>3231</v>
      </c>
      <c r="F145" s="186" t="s">
        <v>3232</v>
      </c>
      <c r="G145" s="187" t="s">
        <v>3179</v>
      </c>
      <c r="H145" s="188">
        <v>1</v>
      </c>
      <c r="I145" s="189"/>
      <c r="J145" s="190">
        <f t="shared" si="10"/>
        <v>0</v>
      </c>
      <c r="K145" s="186" t="s">
        <v>1</v>
      </c>
      <c r="L145" s="191"/>
      <c r="M145" s="192" t="s">
        <v>1</v>
      </c>
      <c r="N145" s="193" t="s">
        <v>42</v>
      </c>
      <c r="P145" s="141">
        <f t="shared" si="11"/>
        <v>0</v>
      </c>
      <c r="Q145" s="141">
        <v>0</v>
      </c>
      <c r="R145" s="141">
        <f t="shared" si="12"/>
        <v>0</v>
      </c>
      <c r="S145" s="141">
        <v>0</v>
      </c>
      <c r="T145" s="142">
        <f t="shared" si="13"/>
        <v>0</v>
      </c>
      <c r="AR145" s="143" t="s">
        <v>604</v>
      </c>
      <c r="AT145" s="143" t="s">
        <v>1046</v>
      </c>
      <c r="AU145" s="143" t="s">
        <v>87</v>
      </c>
      <c r="AY145" s="17" t="s">
        <v>175</v>
      </c>
      <c r="BE145" s="144">
        <f t="shared" si="14"/>
        <v>0</v>
      </c>
      <c r="BF145" s="144">
        <f t="shared" si="15"/>
        <v>0</v>
      </c>
      <c r="BG145" s="144">
        <f t="shared" si="16"/>
        <v>0</v>
      </c>
      <c r="BH145" s="144">
        <f t="shared" si="17"/>
        <v>0</v>
      </c>
      <c r="BI145" s="144">
        <f t="shared" si="18"/>
        <v>0</v>
      </c>
      <c r="BJ145" s="17" t="s">
        <v>85</v>
      </c>
      <c r="BK145" s="144">
        <f t="shared" si="19"/>
        <v>0</v>
      </c>
      <c r="BL145" s="17" t="s">
        <v>129</v>
      </c>
      <c r="BM145" s="143" t="s">
        <v>3233</v>
      </c>
    </row>
    <row r="146" spans="2:65" s="11" customFormat="1" ht="22.9" customHeight="1">
      <c r="B146" s="120"/>
      <c r="D146" s="121" t="s">
        <v>76</v>
      </c>
      <c r="E146" s="130" t="s">
        <v>3234</v>
      </c>
      <c r="F146" s="130" t="s">
        <v>3235</v>
      </c>
      <c r="I146" s="123"/>
      <c r="J146" s="131">
        <f>BK146</f>
        <v>0</v>
      </c>
      <c r="L146" s="120"/>
      <c r="M146" s="125"/>
      <c r="P146" s="126">
        <f>SUM(P147:P153)</f>
        <v>0</v>
      </c>
      <c r="R146" s="126">
        <f>SUM(R147:R153)</f>
        <v>0</v>
      </c>
      <c r="T146" s="127">
        <f>SUM(T147:T153)</f>
        <v>0</v>
      </c>
      <c r="AR146" s="121" t="s">
        <v>87</v>
      </c>
      <c r="AT146" s="128" t="s">
        <v>76</v>
      </c>
      <c r="AU146" s="128" t="s">
        <v>85</v>
      </c>
      <c r="AY146" s="121" t="s">
        <v>175</v>
      </c>
      <c r="BK146" s="129">
        <f>SUM(BK147:BK153)</f>
        <v>0</v>
      </c>
    </row>
    <row r="147" spans="2:65" s="1" customFormat="1" ht="16.5" customHeight="1">
      <c r="B147" s="32"/>
      <c r="C147" s="132" t="s">
        <v>141</v>
      </c>
      <c r="D147" s="132" t="s">
        <v>178</v>
      </c>
      <c r="E147" s="133" t="s">
        <v>3236</v>
      </c>
      <c r="F147" s="134" t="s">
        <v>3237</v>
      </c>
      <c r="G147" s="135" t="s">
        <v>181</v>
      </c>
      <c r="H147" s="136">
        <v>1</v>
      </c>
      <c r="I147" s="137"/>
      <c r="J147" s="138">
        <f t="shared" ref="J147:J153" si="20">ROUND(I147*H147,2)</f>
        <v>0</v>
      </c>
      <c r="K147" s="134" t="s">
        <v>1</v>
      </c>
      <c r="L147" s="32"/>
      <c r="M147" s="139" t="s">
        <v>1</v>
      </c>
      <c r="N147" s="140" t="s">
        <v>42</v>
      </c>
      <c r="P147" s="141">
        <f t="shared" ref="P147:P153" si="21">O147*H147</f>
        <v>0</v>
      </c>
      <c r="Q147" s="141">
        <v>0</v>
      </c>
      <c r="R147" s="141">
        <f t="shared" ref="R147:R153" si="22">Q147*H147</f>
        <v>0</v>
      </c>
      <c r="S147" s="141">
        <v>0</v>
      </c>
      <c r="T147" s="142">
        <f t="shared" ref="T147:T153" si="23">S147*H147</f>
        <v>0</v>
      </c>
      <c r="AR147" s="143" t="s">
        <v>129</v>
      </c>
      <c r="AT147" s="143" t="s">
        <v>178</v>
      </c>
      <c r="AU147" s="143" t="s">
        <v>87</v>
      </c>
      <c r="AY147" s="17" t="s">
        <v>175</v>
      </c>
      <c r="BE147" s="144">
        <f t="shared" ref="BE147:BE153" si="24">IF(N147="základní",J147,0)</f>
        <v>0</v>
      </c>
      <c r="BF147" s="144">
        <f t="shared" ref="BF147:BF153" si="25">IF(N147="snížená",J147,0)</f>
        <v>0</v>
      </c>
      <c r="BG147" s="144">
        <f t="shared" ref="BG147:BG153" si="26">IF(N147="zákl. přenesená",J147,0)</f>
        <v>0</v>
      </c>
      <c r="BH147" s="144">
        <f t="shared" ref="BH147:BH153" si="27">IF(N147="sníž. přenesená",J147,0)</f>
        <v>0</v>
      </c>
      <c r="BI147" s="144">
        <f t="shared" ref="BI147:BI153" si="28">IF(N147="nulová",J147,0)</f>
        <v>0</v>
      </c>
      <c r="BJ147" s="17" t="s">
        <v>85</v>
      </c>
      <c r="BK147" s="144">
        <f t="shared" ref="BK147:BK153" si="29">ROUND(I147*H147,2)</f>
        <v>0</v>
      </c>
      <c r="BL147" s="17" t="s">
        <v>129</v>
      </c>
      <c r="BM147" s="143" t="s">
        <v>3238</v>
      </c>
    </row>
    <row r="148" spans="2:65" s="1" customFormat="1" ht="16.5" customHeight="1">
      <c r="B148" s="32"/>
      <c r="C148" s="184" t="s">
        <v>7</v>
      </c>
      <c r="D148" s="184" t="s">
        <v>1046</v>
      </c>
      <c r="E148" s="185" t="s">
        <v>3239</v>
      </c>
      <c r="F148" s="186" t="s">
        <v>3240</v>
      </c>
      <c r="G148" s="187" t="s">
        <v>318</v>
      </c>
      <c r="H148" s="188">
        <v>15</v>
      </c>
      <c r="I148" s="189"/>
      <c r="J148" s="190">
        <f t="shared" si="20"/>
        <v>0</v>
      </c>
      <c r="K148" s="186" t="s">
        <v>1</v>
      </c>
      <c r="L148" s="191"/>
      <c r="M148" s="192" t="s">
        <v>1</v>
      </c>
      <c r="N148" s="193" t="s">
        <v>42</v>
      </c>
      <c r="P148" s="141">
        <f t="shared" si="21"/>
        <v>0</v>
      </c>
      <c r="Q148" s="141">
        <v>0</v>
      </c>
      <c r="R148" s="141">
        <f t="shared" si="22"/>
        <v>0</v>
      </c>
      <c r="S148" s="141">
        <v>0</v>
      </c>
      <c r="T148" s="142">
        <f t="shared" si="23"/>
        <v>0</v>
      </c>
      <c r="AR148" s="143" t="s">
        <v>604</v>
      </c>
      <c r="AT148" s="143" t="s">
        <v>1046</v>
      </c>
      <c r="AU148" s="143" t="s">
        <v>87</v>
      </c>
      <c r="AY148" s="17" t="s">
        <v>175</v>
      </c>
      <c r="BE148" s="144">
        <f t="shared" si="24"/>
        <v>0</v>
      </c>
      <c r="BF148" s="144">
        <f t="shared" si="25"/>
        <v>0</v>
      </c>
      <c r="BG148" s="144">
        <f t="shared" si="26"/>
        <v>0</v>
      </c>
      <c r="BH148" s="144">
        <f t="shared" si="27"/>
        <v>0</v>
      </c>
      <c r="BI148" s="144">
        <f t="shared" si="28"/>
        <v>0</v>
      </c>
      <c r="BJ148" s="17" t="s">
        <v>85</v>
      </c>
      <c r="BK148" s="144">
        <f t="shared" si="29"/>
        <v>0</v>
      </c>
      <c r="BL148" s="17" t="s">
        <v>129</v>
      </c>
      <c r="BM148" s="143" t="s">
        <v>3241</v>
      </c>
    </row>
    <row r="149" spans="2:65" s="1" customFormat="1" ht="16.5" customHeight="1">
      <c r="B149" s="32"/>
      <c r="C149" s="184" t="s">
        <v>382</v>
      </c>
      <c r="D149" s="184" t="s">
        <v>1046</v>
      </c>
      <c r="E149" s="185" t="s">
        <v>3242</v>
      </c>
      <c r="F149" s="186" t="s">
        <v>3243</v>
      </c>
      <c r="G149" s="187" t="s">
        <v>318</v>
      </c>
      <c r="H149" s="188">
        <v>25</v>
      </c>
      <c r="I149" s="189"/>
      <c r="J149" s="190">
        <f t="shared" si="20"/>
        <v>0</v>
      </c>
      <c r="K149" s="186" t="s">
        <v>1</v>
      </c>
      <c r="L149" s="191"/>
      <c r="M149" s="192" t="s">
        <v>1</v>
      </c>
      <c r="N149" s="193" t="s">
        <v>42</v>
      </c>
      <c r="P149" s="141">
        <f t="shared" si="21"/>
        <v>0</v>
      </c>
      <c r="Q149" s="141">
        <v>0</v>
      </c>
      <c r="R149" s="141">
        <f t="shared" si="22"/>
        <v>0</v>
      </c>
      <c r="S149" s="141">
        <v>0</v>
      </c>
      <c r="T149" s="142">
        <f t="shared" si="23"/>
        <v>0</v>
      </c>
      <c r="AR149" s="143" t="s">
        <v>604</v>
      </c>
      <c r="AT149" s="143" t="s">
        <v>1046</v>
      </c>
      <c r="AU149" s="143" t="s">
        <v>87</v>
      </c>
      <c r="AY149" s="17" t="s">
        <v>175</v>
      </c>
      <c r="BE149" s="144">
        <f t="shared" si="24"/>
        <v>0</v>
      </c>
      <c r="BF149" s="144">
        <f t="shared" si="25"/>
        <v>0</v>
      </c>
      <c r="BG149" s="144">
        <f t="shared" si="26"/>
        <v>0</v>
      </c>
      <c r="BH149" s="144">
        <f t="shared" si="27"/>
        <v>0</v>
      </c>
      <c r="BI149" s="144">
        <f t="shared" si="28"/>
        <v>0</v>
      </c>
      <c r="BJ149" s="17" t="s">
        <v>85</v>
      </c>
      <c r="BK149" s="144">
        <f t="shared" si="29"/>
        <v>0</v>
      </c>
      <c r="BL149" s="17" t="s">
        <v>129</v>
      </c>
      <c r="BM149" s="143" t="s">
        <v>3244</v>
      </c>
    </row>
    <row r="150" spans="2:65" s="1" customFormat="1" ht="16.5" customHeight="1">
      <c r="B150" s="32"/>
      <c r="C150" s="184" t="s">
        <v>386</v>
      </c>
      <c r="D150" s="184" t="s">
        <v>1046</v>
      </c>
      <c r="E150" s="185" t="s">
        <v>3245</v>
      </c>
      <c r="F150" s="186" t="s">
        <v>3246</v>
      </c>
      <c r="G150" s="187" t="s">
        <v>318</v>
      </c>
      <c r="H150" s="188">
        <v>75</v>
      </c>
      <c r="I150" s="189"/>
      <c r="J150" s="190">
        <f t="shared" si="20"/>
        <v>0</v>
      </c>
      <c r="K150" s="186" t="s">
        <v>1</v>
      </c>
      <c r="L150" s="191"/>
      <c r="M150" s="192" t="s">
        <v>1</v>
      </c>
      <c r="N150" s="193" t="s">
        <v>42</v>
      </c>
      <c r="P150" s="141">
        <f t="shared" si="21"/>
        <v>0</v>
      </c>
      <c r="Q150" s="141">
        <v>0</v>
      </c>
      <c r="R150" s="141">
        <f t="shared" si="22"/>
        <v>0</v>
      </c>
      <c r="S150" s="141">
        <v>0</v>
      </c>
      <c r="T150" s="142">
        <f t="shared" si="23"/>
        <v>0</v>
      </c>
      <c r="AR150" s="143" t="s">
        <v>604</v>
      </c>
      <c r="AT150" s="143" t="s">
        <v>1046</v>
      </c>
      <c r="AU150" s="143" t="s">
        <v>87</v>
      </c>
      <c r="AY150" s="17" t="s">
        <v>175</v>
      </c>
      <c r="BE150" s="144">
        <f t="shared" si="24"/>
        <v>0</v>
      </c>
      <c r="BF150" s="144">
        <f t="shared" si="25"/>
        <v>0</v>
      </c>
      <c r="BG150" s="144">
        <f t="shared" si="26"/>
        <v>0</v>
      </c>
      <c r="BH150" s="144">
        <f t="shared" si="27"/>
        <v>0</v>
      </c>
      <c r="BI150" s="144">
        <f t="shared" si="28"/>
        <v>0</v>
      </c>
      <c r="BJ150" s="17" t="s">
        <v>85</v>
      </c>
      <c r="BK150" s="144">
        <f t="shared" si="29"/>
        <v>0</v>
      </c>
      <c r="BL150" s="17" t="s">
        <v>129</v>
      </c>
      <c r="BM150" s="143" t="s">
        <v>3247</v>
      </c>
    </row>
    <row r="151" spans="2:65" s="1" customFormat="1" ht="16.5" customHeight="1">
      <c r="B151" s="32"/>
      <c r="C151" s="184" t="s">
        <v>390</v>
      </c>
      <c r="D151" s="184" t="s">
        <v>1046</v>
      </c>
      <c r="E151" s="185" t="s">
        <v>3248</v>
      </c>
      <c r="F151" s="186" t="s">
        <v>3249</v>
      </c>
      <c r="G151" s="187" t="s">
        <v>318</v>
      </c>
      <c r="H151" s="188">
        <v>5</v>
      </c>
      <c r="I151" s="189"/>
      <c r="J151" s="190">
        <f t="shared" si="20"/>
        <v>0</v>
      </c>
      <c r="K151" s="186" t="s">
        <v>1</v>
      </c>
      <c r="L151" s="191"/>
      <c r="M151" s="192" t="s">
        <v>1</v>
      </c>
      <c r="N151" s="193" t="s">
        <v>42</v>
      </c>
      <c r="P151" s="141">
        <f t="shared" si="21"/>
        <v>0</v>
      </c>
      <c r="Q151" s="141">
        <v>0</v>
      </c>
      <c r="R151" s="141">
        <f t="shared" si="22"/>
        <v>0</v>
      </c>
      <c r="S151" s="141">
        <v>0</v>
      </c>
      <c r="T151" s="142">
        <f t="shared" si="23"/>
        <v>0</v>
      </c>
      <c r="AR151" s="143" t="s">
        <v>604</v>
      </c>
      <c r="AT151" s="143" t="s">
        <v>1046</v>
      </c>
      <c r="AU151" s="143" t="s">
        <v>87</v>
      </c>
      <c r="AY151" s="17" t="s">
        <v>175</v>
      </c>
      <c r="BE151" s="144">
        <f t="shared" si="24"/>
        <v>0</v>
      </c>
      <c r="BF151" s="144">
        <f t="shared" si="25"/>
        <v>0</v>
      </c>
      <c r="BG151" s="144">
        <f t="shared" si="26"/>
        <v>0</v>
      </c>
      <c r="BH151" s="144">
        <f t="shared" si="27"/>
        <v>0</v>
      </c>
      <c r="BI151" s="144">
        <f t="shared" si="28"/>
        <v>0</v>
      </c>
      <c r="BJ151" s="17" t="s">
        <v>85</v>
      </c>
      <c r="BK151" s="144">
        <f t="shared" si="29"/>
        <v>0</v>
      </c>
      <c r="BL151" s="17" t="s">
        <v>129</v>
      </c>
      <c r="BM151" s="143" t="s">
        <v>3250</v>
      </c>
    </row>
    <row r="152" spans="2:65" s="1" customFormat="1" ht="16.5" customHeight="1">
      <c r="B152" s="32"/>
      <c r="C152" s="184" t="s">
        <v>394</v>
      </c>
      <c r="D152" s="184" t="s">
        <v>1046</v>
      </c>
      <c r="E152" s="185" t="s">
        <v>3251</v>
      </c>
      <c r="F152" s="186" t="s">
        <v>3252</v>
      </c>
      <c r="G152" s="187" t="s">
        <v>318</v>
      </c>
      <c r="H152" s="188">
        <v>10</v>
      </c>
      <c r="I152" s="189"/>
      <c r="J152" s="190">
        <f t="shared" si="20"/>
        <v>0</v>
      </c>
      <c r="K152" s="186" t="s">
        <v>1</v>
      </c>
      <c r="L152" s="191"/>
      <c r="M152" s="192" t="s">
        <v>1</v>
      </c>
      <c r="N152" s="193" t="s">
        <v>42</v>
      </c>
      <c r="P152" s="141">
        <f t="shared" si="21"/>
        <v>0</v>
      </c>
      <c r="Q152" s="141">
        <v>0</v>
      </c>
      <c r="R152" s="141">
        <f t="shared" si="22"/>
        <v>0</v>
      </c>
      <c r="S152" s="141">
        <v>0</v>
      </c>
      <c r="T152" s="142">
        <f t="shared" si="23"/>
        <v>0</v>
      </c>
      <c r="AR152" s="143" t="s">
        <v>604</v>
      </c>
      <c r="AT152" s="143" t="s">
        <v>1046</v>
      </c>
      <c r="AU152" s="143" t="s">
        <v>87</v>
      </c>
      <c r="AY152" s="17" t="s">
        <v>175</v>
      </c>
      <c r="BE152" s="144">
        <f t="shared" si="24"/>
        <v>0</v>
      </c>
      <c r="BF152" s="144">
        <f t="shared" si="25"/>
        <v>0</v>
      </c>
      <c r="BG152" s="144">
        <f t="shared" si="26"/>
        <v>0</v>
      </c>
      <c r="BH152" s="144">
        <f t="shared" si="27"/>
        <v>0</v>
      </c>
      <c r="BI152" s="144">
        <f t="shared" si="28"/>
        <v>0</v>
      </c>
      <c r="BJ152" s="17" t="s">
        <v>85</v>
      </c>
      <c r="BK152" s="144">
        <f t="shared" si="29"/>
        <v>0</v>
      </c>
      <c r="BL152" s="17" t="s">
        <v>129</v>
      </c>
      <c r="BM152" s="143" t="s">
        <v>3253</v>
      </c>
    </row>
    <row r="153" spans="2:65" s="1" customFormat="1" ht="16.5" customHeight="1">
      <c r="B153" s="32"/>
      <c r="C153" s="184" t="s">
        <v>402</v>
      </c>
      <c r="D153" s="184" t="s">
        <v>1046</v>
      </c>
      <c r="E153" s="185" t="s">
        <v>3254</v>
      </c>
      <c r="F153" s="186" t="s">
        <v>3255</v>
      </c>
      <c r="G153" s="187" t="s">
        <v>318</v>
      </c>
      <c r="H153" s="188">
        <v>34</v>
      </c>
      <c r="I153" s="189"/>
      <c r="J153" s="190">
        <f t="shared" si="20"/>
        <v>0</v>
      </c>
      <c r="K153" s="186" t="s">
        <v>1</v>
      </c>
      <c r="L153" s="191"/>
      <c r="M153" s="192" t="s">
        <v>1</v>
      </c>
      <c r="N153" s="193" t="s">
        <v>42</v>
      </c>
      <c r="P153" s="141">
        <f t="shared" si="21"/>
        <v>0</v>
      </c>
      <c r="Q153" s="141">
        <v>0</v>
      </c>
      <c r="R153" s="141">
        <f t="shared" si="22"/>
        <v>0</v>
      </c>
      <c r="S153" s="141">
        <v>0</v>
      </c>
      <c r="T153" s="142">
        <f t="shared" si="23"/>
        <v>0</v>
      </c>
      <c r="AR153" s="143" t="s">
        <v>604</v>
      </c>
      <c r="AT153" s="143" t="s">
        <v>1046</v>
      </c>
      <c r="AU153" s="143" t="s">
        <v>87</v>
      </c>
      <c r="AY153" s="17" t="s">
        <v>175</v>
      </c>
      <c r="BE153" s="144">
        <f t="shared" si="24"/>
        <v>0</v>
      </c>
      <c r="BF153" s="144">
        <f t="shared" si="25"/>
        <v>0</v>
      </c>
      <c r="BG153" s="144">
        <f t="shared" si="26"/>
        <v>0</v>
      </c>
      <c r="BH153" s="144">
        <f t="shared" si="27"/>
        <v>0</v>
      </c>
      <c r="BI153" s="144">
        <f t="shared" si="28"/>
        <v>0</v>
      </c>
      <c r="BJ153" s="17" t="s">
        <v>85</v>
      </c>
      <c r="BK153" s="144">
        <f t="shared" si="29"/>
        <v>0</v>
      </c>
      <c r="BL153" s="17" t="s">
        <v>129</v>
      </c>
      <c r="BM153" s="143" t="s">
        <v>3256</v>
      </c>
    </row>
    <row r="154" spans="2:65" s="11" customFormat="1" ht="22.9" customHeight="1">
      <c r="B154" s="120"/>
      <c r="D154" s="121" t="s">
        <v>76</v>
      </c>
      <c r="E154" s="130" t="s">
        <v>3257</v>
      </c>
      <c r="F154" s="130" t="s">
        <v>3258</v>
      </c>
      <c r="I154" s="123"/>
      <c r="J154" s="131">
        <f>BK154</f>
        <v>0</v>
      </c>
      <c r="L154" s="120"/>
      <c r="M154" s="125"/>
      <c r="P154" s="126">
        <f>SUM(P155:P160)</f>
        <v>0</v>
      </c>
      <c r="R154" s="126">
        <f>SUM(R155:R160)</f>
        <v>0</v>
      </c>
      <c r="T154" s="127">
        <f>SUM(T155:T160)</f>
        <v>0</v>
      </c>
      <c r="AR154" s="121" t="s">
        <v>87</v>
      </c>
      <c r="AT154" s="128" t="s">
        <v>76</v>
      </c>
      <c r="AU154" s="128" t="s">
        <v>85</v>
      </c>
      <c r="AY154" s="121" t="s">
        <v>175</v>
      </c>
      <c r="BK154" s="129">
        <f>SUM(BK155:BK160)</f>
        <v>0</v>
      </c>
    </row>
    <row r="155" spans="2:65" s="1" customFormat="1" ht="16.5" customHeight="1">
      <c r="B155" s="32"/>
      <c r="C155" s="132" t="s">
        <v>548</v>
      </c>
      <c r="D155" s="132" t="s">
        <v>178</v>
      </c>
      <c r="E155" s="133" t="s">
        <v>3259</v>
      </c>
      <c r="F155" s="134" t="s">
        <v>3260</v>
      </c>
      <c r="G155" s="135" t="s">
        <v>181</v>
      </c>
      <c r="H155" s="136">
        <v>1</v>
      </c>
      <c r="I155" s="137"/>
      <c r="J155" s="138">
        <f t="shared" ref="J155:J160" si="30">ROUND(I155*H155,2)</f>
        <v>0</v>
      </c>
      <c r="K155" s="134" t="s">
        <v>1</v>
      </c>
      <c r="L155" s="32"/>
      <c r="M155" s="139" t="s">
        <v>1</v>
      </c>
      <c r="N155" s="140" t="s">
        <v>42</v>
      </c>
      <c r="P155" s="141">
        <f t="shared" ref="P155:P160" si="31">O155*H155</f>
        <v>0</v>
      </c>
      <c r="Q155" s="141">
        <v>0</v>
      </c>
      <c r="R155" s="141">
        <f t="shared" ref="R155:R160" si="32">Q155*H155</f>
        <v>0</v>
      </c>
      <c r="S155" s="141">
        <v>0</v>
      </c>
      <c r="T155" s="142">
        <f t="shared" ref="T155:T160" si="33">S155*H155</f>
        <v>0</v>
      </c>
      <c r="AR155" s="143" t="s">
        <v>129</v>
      </c>
      <c r="AT155" s="143" t="s">
        <v>178</v>
      </c>
      <c r="AU155" s="143" t="s">
        <v>87</v>
      </c>
      <c r="AY155" s="17" t="s">
        <v>175</v>
      </c>
      <c r="BE155" s="144">
        <f t="shared" ref="BE155:BE160" si="34">IF(N155="základní",J155,0)</f>
        <v>0</v>
      </c>
      <c r="BF155" s="144">
        <f t="shared" ref="BF155:BF160" si="35">IF(N155="snížená",J155,0)</f>
        <v>0</v>
      </c>
      <c r="BG155" s="144">
        <f t="shared" ref="BG155:BG160" si="36">IF(N155="zákl. přenesená",J155,0)</f>
        <v>0</v>
      </c>
      <c r="BH155" s="144">
        <f t="shared" ref="BH155:BH160" si="37">IF(N155="sníž. přenesená",J155,0)</f>
        <v>0</v>
      </c>
      <c r="BI155" s="144">
        <f t="shared" ref="BI155:BI160" si="38">IF(N155="nulová",J155,0)</f>
        <v>0</v>
      </c>
      <c r="BJ155" s="17" t="s">
        <v>85</v>
      </c>
      <c r="BK155" s="144">
        <f t="shared" ref="BK155:BK160" si="39">ROUND(I155*H155,2)</f>
        <v>0</v>
      </c>
      <c r="BL155" s="17" t="s">
        <v>129</v>
      </c>
      <c r="BM155" s="143" t="s">
        <v>3261</v>
      </c>
    </row>
    <row r="156" spans="2:65" s="1" customFormat="1" ht="16.5" customHeight="1">
      <c r="B156" s="32"/>
      <c r="C156" s="184" t="s">
        <v>553</v>
      </c>
      <c r="D156" s="184" t="s">
        <v>1046</v>
      </c>
      <c r="E156" s="185" t="s">
        <v>3262</v>
      </c>
      <c r="F156" s="186" t="s">
        <v>3263</v>
      </c>
      <c r="G156" s="187" t="s">
        <v>318</v>
      </c>
      <c r="H156" s="188">
        <v>15</v>
      </c>
      <c r="I156" s="189"/>
      <c r="J156" s="190">
        <f t="shared" si="30"/>
        <v>0</v>
      </c>
      <c r="K156" s="186" t="s">
        <v>1</v>
      </c>
      <c r="L156" s="191"/>
      <c r="M156" s="192" t="s">
        <v>1</v>
      </c>
      <c r="N156" s="193" t="s">
        <v>42</v>
      </c>
      <c r="P156" s="141">
        <f t="shared" si="31"/>
        <v>0</v>
      </c>
      <c r="Q156" s="141">
        <v>0</v>
      </c>
      <c r="R156" s="141">
        <f t="shared" si="32"/>
        <v>0</v>
      </c>
      <c r="S156" s="141">
        <v>0</v>
      </c>
      <c r="T156" s="142">
        <f t="shared" si="33"/>
        <v>0</v>
      </c>
      <c r="AR156" s="143" t="s">
        <v>604</v>
      </c>
      <c r="AT156" s="143" t="s">
        <v>1046</v>
      </c>
      <c r="AU156" s="143" t="s">
        <v>87</v>
      </c>
      <c r="AY156" s="17" t="s">
        <v>175</v>
      </c>
      <c r="BE156" s="144">
        <f t="shared" si="34"/>
        <v>0</v>
      </c>
      <c r="BF156" s="144">
        <f t="shared" si="35"/>
        <v>0</v>
      </c>
      <c r="BG156" s="144">
        <f t="shared" si="36"/>
        <v>0</v>
      </c>
      <c r="BH156" s="144">
        <f t="shared" si="37"/>
        <v>0</v>
      </c>
      <c r="BI156" s="144">
        <f t="shared" si="38"/>
        <v>0</v>
      </c>
      <c r="BJ156" s="17" t="s">
        <v>85</v>
      </c>
      <c r="BK156" s="144">
        <f t="shared" si="39"/>
        <v>0</v>
      </c>
      <c r="BL156" s="17" t="s">
        <v>129</v>
      </c>
      <c r="BM156" s="143" t="s">
        <v>3264</v>
      </c>
    </row>
    <row r="157" spans="2:65" s="1" customFormat="1" ht="16.5" customHeight="1">
      <c r="B157" s="32"/>
      <c r="C157" s="184" t="s">
        <v>560</v>
      </c>
      <c r="D157" s="184" t="s">
        <v>1046</v>
      </c>
      <c r="E157" s="185" t="s">
        <v>3265</v>
      </c>
      <c r="F157" s="186" t="s">
        <v>3266</v>
      </c>
      <c r="G157" s="187" t="s">
        <v>318</v>
      </c>
      <c r="H157" s="188">
        <v>25</v>
      </c>
      <c r="I157" s="189"/>
      <c r="J157" s="190">
        <f t="shared" si="30"/>
        <v>0</v>
      </c>
      <c r="K157" s="186" t="s">
        <v>1</v>
      </c>
      <c r="L157" s="191"/>
      <c r="M157" s="192" t="s">
        <v>1</v>
      </c>
      <c r="N157" s="193" t="s">
        <v>42</v>
      </c>
      <c r="P157" s="141">
        <f t="shared" si="31"/>
        <v>0</v>
      </c>
      <c r="Q157" s="141">
        <v>0</v>
      </c>
      <c r="R157" s="141">
        <f t="shared" si="32"/>
        <v>0</v>
      </c>
      <c r="S157" s="141">
        <v>0</v>
      </c>
      <c r="T157" s="142">
        <f t="shared" si="33"/>
        <v>0</v>
      </c>
      <c r="AR157" s="143" t="s">
        <v>604</v>
      </c>
      <c r="AT157" s="143" t="s">
        <v>1046</v>
      </c>
      <c r="AU157" s="143" t="s">
        <v>87</v>
      </c>
      <c r="AY157" s="17" t="s">
        <v>175</v>
      </c>
      <c r="BE157" s="144">
        <f t="shared" si="34"/>
        <v>0</v>
      </c>
      <c r="BF157" s="144">
        <f t="shared" si="35"/>
        <v>0</v>
      </c>
      <c r="BG157" s="144">
        <f t="shared" si="36"/>
        <v>0</v>
      </c>
      <c r="BH157" s="144">
        <f t="shared" si="37"/>
        <v>0</v>
      </c>
      <c r="BI157" s="144">
        <f t="shared" si="38"/>
        <v>0</v>
      </c>
      <c r="BJ157" s="17" t="s">
        <v>85</v>
      </c>
      <c r="BK157" s="144">
        <f t="shared" si="39"/>
        <v>0</v>
      </c>
      <c r="BL157" s="17" t="s">
        <v>129</v>
      </c>
      <c r="BM157" s="143" t="s">
        <v>3267</v>
      </c>
    </row>
    <row r="158" spans="2:65" s="1" customFormat="1" ht="16.5" customHeight="1">
      <c r="B158" s="32"/>
      <c r="C158" s="184" t="s">
        <v>570</v>
      </c>
      <c r="D158" s="184" t="s">
        <v>1046</v>
      </c>
      <c r="E158" s="185" t="s">
        <v>3268</v>
      </c>
      <c r="F158" s="186" t="s">
        <v>3269</v>
      </c>
      <c r="G158" s="187" t="s">
        <v>318</v>
      </c>
      <c r="H158" s="188">
        <v>75</v>
      </c>
      <c r="I158" s="189"/>
      <c r="J158" s="190">
        <f t="shared" si="30"/>
        <v>0</v>
      </c>
      <c r="K158" s="186" t="s">
        <v>1</v>
      </c>
      <c r="L158" s="191"/>
      <c r="M158" s="192" t="s">
        <v>1</v>
      </c>
      <c r="N158" s="193" t="s">
        <v>42</v>
      </c>
      <c r="P158" s="141">
        <f t="shared" si="31"/>
        <v>0</v>
      </c>
      <c r="Q158" s="141">
        <v>0</v>
      </c>
      <c r="R158" s="141">
        <f t="shared" si="32"/>
        <v>0</v>
      </c>
      <c r="S158" s="141">
        <v>0</v>
      </c>
      <c r="T158" s="142">
        <f t="shared" si="33"/>
        <v>0</v>
      </c>
      <c r="AR158" s="143" t="s">
        <v>604</v>
      </c>
      <c r="AT158" s="143" t="s">
        <v>1046</v>
      </c>
      <c r="AU158" s="143" t="s">
        <v>87</v>
      </c>
      <c r="AY158" s="17" t="s">
        <v>175</v>
      </c>
      <c r="BE158" s="144">
        <f t="shared" si="34"/>
        <v>0</v>
      </c>
      <c r="BF158" s="144">
        <f t="shared" si="35"/>
        <v>0</v>
      </c>
      <c r="BG158" s="144">
        <f t="shared" si="36"/>
        <v>0</v>
      </c>
      <c r="BH158" s="144">
        <f t="shared" si="37"/>
        <v>0</v>
      </c>
      <c r="BI158" s="144">
        <f t="shared" si="38"/>
        <v>0</v>
      </c>
      <c r="BJ158" s="17" t="s">
        <v>85</v>
      </c>
      <c r="BK158" s="144">
        <f t="shared" si="39"/>
        <v>0</v>
      </c>
      <c r="BL158" s="17" t="s">
        <v>129</v>
      </c>
      <c r="BM158" s="143" t="s">
        <v>3270</v>
      </c>
    </row>
    <row r="159" spans="2:65" s="1" customFormat="1" ht="16.5" customHeight="1">
      <c r="B159" s="32"/>
      <c r="C159" s="184" t="s">
        <v>581</v>
      </c>
      <c r="D159" s="184" t="s">
        <v>1046</v>
      </c>
      <c r="E159" s="185" t="s">
        <v>3271</v>
      </c>
      <c r="F159" s="186" t="s">
        <v>3272</v>
      </c>
      <c r="G159" s="187" t="s">
        <v>318</v>
      </c>
      <c r="H159" s="188">
        <v>5</v>
      </c>
      <c r="I159" s="189"/>
      <c r="J159" s="190">
        <f t="shared" si="30"/>
        <v>0</v>
      </c>
      <c r="K159" s="186" t="s">
        <v>1</v>
      </c>
      <c r="L159" s="191"/>
      <c r="M159" s="192" t="s">
        <v>1</v>
      </c>
      <c r="N159" s="193" t="s">
        <v>42</v>
      </c>
      <c r="P159" s="141">
        <f t="shared" si="31"/>
        <v>0</v>
      </c>
      <c r="Q159" s="141">
        <v>0</v>
      </c>
      <c r="R159" s="141">
        <f t="shared" si="32"/>
        <v>0</v>
      </c>
      <c r="S159" s="141">
        <v>0</v>
      </c>
      <c r="T159" s="142">
        <f t="shared" si="33"/>
        <v>0</v>
      </c>
      <c r="AR159" s="143" t="s">
        <v>604</v>
      </c>
      <c r="AT159" s="143" t="s">
        <v>1046</v>
      </c>
      <c r="AU159" s="143" t="s">
        <v>87</v>
      </c>
      <c r="AY159" s="17" t="s">
        <v>175</v>
      </c>
      <c r="BE159" s="144">
        <f t="shared" si="34"/>
        <v>0</v>
      </c>
      <c r="BF159" s="144">
        <f t="shared" si="35"/>
        <v>0</v>
      </c>
      <c r="BG159" s="144">
        <f t="shared" si="36"/>
        <v>0</v>
      </c>
      <c r="BH159" s="144">
        <f t="shared" si="37"/>
        <v>0</v>
      </c>
      <c r="BI159" s="144">
        <f t="shared" si="38"/>
        <v>0</v>
      </c>
      <c r="BJ159" s="17" t="s">
        <v>85</v>
      </c>
      <c r="BK159" s="144">
        <f t="shared" si="39"/>
        <v>0</v>
      </c>
      <c r="BL159" s="17" t="s">
        <v>129</v>
      </c>
      <c r="BM159" s="143" t="s">
        <v>3273</v>
      </c>
    </row>
    <row r="160" spans="2:65" s="1" customFormat="1" ht="16.5" customHeight="1">
      <c r="B160" s="32"/>
      <c r="C160" s="184" t="s">
        <v>604</v>
      </c>
      <c r="D160" s="184" t="s">
        <v>1046</v>
      </c>
      <c r="E160" s="185" t="s">
        <v>3274</v>
      </c>
      <c r="F160" s="186" t="s">
        <v>3275</v>
      </c>
      <c r="G160" s="187" t="s">
        <v>318</v>
      </c>
      <c r="H160" s="188">
        <v>10</v>
      </c>
      <c r="I160" s="189"/>
      <c r="J160" s="190">
        <f t="shared" si="30"/>
        <v>0</v>
      </c>
      <c r="K160" s="186" t="s">
        <v>1</v>
      </c>
      <c r="L160" s="191"/>
      <c r="M160" s="192" t="s">
        <v>1</v>
      </c>
      <c r="N160" s="193" t="s">
        <v>42</v>
      </c>
      <c r="P160" s="141">
        <f t="shared" si="31"/>
        <v>0</v>
      </c>
      <c r="Q160" s="141">
        <v>0</v>
      </c>
      <c r="R160" s="141">
        <f t="shared" si="32"/>
        <v>0</v>
      </c>
      <c r="S160" s="141">
        <v>0</v>
      </c>
      <c r="T160" s="142">
        <f t="shared" si="33"/>
        <v>0</v>
      </c>
      <c r="AR160" s="143" t="s">
        <v>604</v>
      </c>
      <c r="AT160" s="143" t="s">
        <v>1046</v>
      </c>
      <c r="AU160" s="143" t="s">
        <v>87</v>
      </c>
      <c r="AY160" s="17" t="s">
        <v>175</v>
      </c>
      <c r="BE160" s="144">
        <f t="shared" si="34"/>
        <v>0</v>
      </c>
      <c r="BF160" s="144">
        <f t="shared" si="35"/>
        <v>0</v>
      </c>
      <c r="BG160" s="144">
        <f t="shared" si="36"/>
        <v>0</v>
      </c>
      <c r="BH160" s="144">
        <f t="shared" si="37"/>
        <v>0</v>
      </c>
      <c r="BI160" s="144">
        <f t="shared" si="38"/>
        <v>0</v>
      </c>
      <c r="BJ160" s="17" t="s">
        <v>85</v>
      </c>
      <c r="BK160" s="144">
        <f t="shared" si="39"/>
        <v>0</v>
      </c>
      <c r="BL160" s="17" t="s">
        <v>129</v>
      </c>
      <c r="BM160" s="143" t="s">
        <v>3276</v>
      </c>
    </row>
    <row r="161" spans="2:65" s="11" customFormat="1" ht="22.9" customHeight="1">
      <c r="B161" s="120"/>
      <c r="D161" s="121" t="s">
        <v>76</v>
      </c>
      <c r="E161" s="130" t="s">
        <v>3277</v>
      </c>
      <c r="F161" s="130" t="s">
        <v>3278</v>
      </c>
      <c r="I161" s="123"/>
      <c r="J161" s="131">
        <f>BK161</f>
        <v>0</v>
      </c>
      <c r="L161" s="120"/>
      <c r="M161" s="125"/>
      <c r="P161" s="126">
        <f>SUM(P162:P174)</f>
        <v>0</v>
      </c>
      <c r="R161" s="126">
        <f>SUM(R162:R174)</f>
        <v>0</v>
      </c>
      <c r="T161" s="127">
        <f>SUM(T162:T174)</f>
        <v>0</v>
      </c>
      <c r="AR161" s="121" t="s">
        <v>87</v>
      </c>
      <c r="AT161" s="128" t="s">
        <v>76</v>
      </c>
      <c r="AU161" s="128" t="s">
        <v>85</v>
      </c>
      <c r="AY161" s="121" t="s">
        <v>175</v>
      </c>
      <c r="BK161" s="129">
        <f>SUM(BK162:BK174)</f>
        <v>0</v>
      </c>
    </row>
    <row r="162" spans="2:65" s="1" customFormat="1" ht="16.5" customHeight="1">
      <c r="B162" s="32"/>
      <c r="C162" s="132" t="s">
        <v>618</v>
      </c>
      <c r="D162" s="132" t="s">
        <v>178</v>
      </c>
      <c r="E162" s="133" t="s">
        <v>3279</v>
      </c>
      <c r="F162" s="134" t="s">
        <v>3280</v>
      </c>
      <c r="G162" s="135" t="s">
        <v>181</v>
      </c>
      <c r="H162" s="136">
        <v>1</v>
      </c>
      <c r="I162" s="137"/>
      <c r="J162" s="138">
        <f t="shared" ref="J162:J174" si="40">ROUND(I162*H162,2)</f>
        <v>0</v>
      </c>
      <c r="K162" s="134" t="s">
        <v>1</v>
      </c>
      <c r="L162" s="32"/>
      <c r="M162" s="139" t="s">
        <v>1</v>
      </c>
      <c r="N162" s="140" t="s">
        <v>42</v>
      </c>
      <c r="P162" s="141">
        <f t="shared" ref="P162:P174" si="41">O162*H162</f>
        <v>0</v>
      </c>
      <c r="Q162" s="141">
        <v>0</v>
      </c>
      <c r="R162" s="141">
        <f t="shared" ref="R162:R174" si="42">Q162*H162</f>
        <v>0</v>
      </c>
      <c r="S162" s="141">
        <v>0</v>
      </c>
      <c r="T162" s="142">
        <f t="shared" ref="T162:T174" si="43">S162*H162</f>
        <v>0</v>
      </c>
      <c r="AR162" s="143" t="s">
        <v>129</v>
      </c>
      <c r="AT162" s="143" t="s">
        <v>178</v>
      </c>
      <c r="AU162" s="143" t="s">
        <v>87</v>
      </c>
      <c r="AY162" s="17" t="s">
        <v>175</v>
      </c>
      <c r="BE162" s="144">
        <f t="shared" ref="BE162:BE174" si="44">IF(N162="základní",J162,0)</f>
        <v>0</v>
      </c>
      <c r="BF162" s="144">
        <f t="shared" ref="BF162:BF174" si="45">IF(N162="snížená",J162,0)</f>
        <v>0</v>
      </c>
      <c r="BG162" s="144">
        <f t="shared" ref="BG162:BG174" si="46">IF(N162="zákl. přenesená",J162,0)</f>
        <v>0</v>
      </c>
      <c r="BH162" s="144">
        <f t="shared" ref="BH162:BH174" si="47">IF(N162="sníž. přenesená",J162,0)</f>
        <v>0</v>
      </c>
      <c r="BI162" s="144">
        <f t="shared" ref="BI162:BI174" si="48">IF(N162="nulová",J162,0)</f>
        <v>0</v>
      </c>
      <c r="BJ162" s="17" t="s">
        <v>85</v>
      </c>
      <c r="BK162" s="144">
        <f t="shared" ref="BK162:BK174" si="49">ROUND(I162*H162,2)</f>
        <v>0</v>
      </c>
      <c r="BL162" s="17" t="s">
        <v>129</v>
      </c>
      <c r="BM162" s="143" t="s">
        <v>3281</v>
      </c>
    </row>
    <row r="163" spans="2:65" s="1" customFormat="1" ht="16.5" customHeight="1">
      <c r="B163" s="32"/>
      <c r="C163" s="184" t="s">
        <v>622</v>
      </c>
      <c r="D163" s="184" t="s">
        <v>1046</v>
      </c>
      <c r="E163" s="185" t="s">
        <v>3282</v>
      </c>
      <c r="F163" s="186" t="s">
        <v>3283</v>
      </c>
      <c r="G163" s="187" t="s">
        <v>200</v>
      </c>
      <c r="H163" s="188">
        <v>600</v>
      </c>
      <c r="I163" s="189"/>
      <c r="J163" s="190">
        <f t="shared" si="40"/>
        <v>0</v>
      </c>
      <c r="K163" s="186" t="s">
        <v>1</v>
      </c>
      <c r="L163" s="191"/>
      <c r="M163" s="192" t="s">
        <v>1</v>
      </c>
      <c r="N163" s="193" t="s">
        <v>42</v>
      </c>
      <c r="P163" s="141">
        <f t="shared" si="41"/>
        <v>0</v>
      </c>
      <c r="Q163" s="141">
        <v>0</v>
      </c>
      <c r="R163" s="141">
        <f t="shared" si="42"/>
        <v>0</v>
      </c>
      <c r="S163" s="141">
        <v>0</v>
      </c>
      <c r="T163" s="142">
        <f t="shared" si="43"/>
        <v>0</v>
      </c>
      <c r="AR163" s="143" t="s">
        <v>604</v>
      </c>
      <c r="AT163" s="143" t="s">
        <v>1046</v>
      </c>
      <c r="AU163" s="143" t="s">
        <v>87</v>
      </c>
      <c r="AY163" s="17" t="s">
        <v>175</v>
      </c>
      <c r="BE163" s="144">
        <f t="shared" si="44"/>
        <v>0</v>
      </c>
      <c r="BF163" s="144">
        <f t="shared" si="45"/>
        <v>0</v>
      </c>
      <c r="BG163" s="144">
        <f t="shared" si="46"/>
        <v>0</v>
      </c>
      <c r="BH163" s="144">
        <f t="shared" si="47"/>
        <v>0</v>
      </c>
      <c r="BI163" s="144">
        <f t="shared" si="48"/>
        <v>0</v>
      </c>
      <c r="BJ163" s="17" t="s">
        <v>85</v>
      </c>
      <c r="BK163" s="144">
        <f t="shared" si="49"/>
        <v>0</v>
      </c>
      <c r="BL163" s="17" t="s">
        <v>129</v>
      </c>
      <c r="BM163" s="143" t="s">
        <v>3284</v>
      </c>
    </row>
    <row r="164" spans="2:65" s="1" customFormat="1" ht="16.5" customHeight="1">
      <c r="B164" s="32"/>
      <c r="C164" s="184" t="s">
        <v>631</v>
      </c>
      <c r="D164" s="184" t="s">
        <v>1046</v>
      </c>
      <c r="E164" s="185" t="s">
        <v>3285</v>
      </c>
      <c r="F164" s="186" t="s">
        <v>3286</v>
      </c>
      <c r="G164" s="187" t="s">
        <v>200</v>
      </c>
      <c r="H164" s="188">
        <v>600</v>
      </c>
      <c r="I164" s="189"/>
      <c r="J164" s="190">
        <f t="shared" si="40"/>
        <v>0</v>
      </c>
      <c r="K164" s="186" t="s">
        <v>1</v>
      </c>
      <c r="L164" s="191"/>
      <c r="M164" s="192" t="s">
        <v>1</v>
      </c>
      <c r="N164" s="193" t="s">
        <v>42</v>
      </c>
      <c r="P164" s="141">
        <f t="shared" si="41"/>
        <v>0</v>
      </c>
      <c r="Q164" s="141">
        <v>0</v>
      </c>
      <c r="R164" s="141">
        <f t="shared" si="42"/>
        <v>0</v>
      </c>
      <c r="S164" s="141">
        <v>0</v>
      </c>
      <c r="T164" s="142">
        <f t="shared" si="43"/>
        <v>0</v>
      </c>
      <c r="AR164" s="143" t="s">
        <v>604</v>
      </c>
      <c r="AT164" s="143" t="s">
        <v>1046</v>
      </c>
      <c r="AU164" s="143" t="s">
        <v>87</v>
      </c>
      <c r="AY164" s="17" t="s">
        <v>175</v>
      </c>
      <c r="BE164" s="144">
        <f t="shared" si="44"/>
        <v>0</v>
      </c>
      <c r="BF164" s="144">
        <f t="shared" si="45"/>
        <v>0</v>
      </c>
      <c r="BG164" s="144">
        <f t="shared" si="46"/>
        <v>0</v>
      </c>
      <c r="BH164" s="144">
        <f t="shared" si="47"/>
        <v>0</v>
      </c>
      <c r="BI164" s="144">
        <f t="shared" si="48"/>
        <v>0</v>
      </c>
      <c r="BJ164" s="17" t="s">
        <v>85</v>
      </c>
      <c r="BK164" s="144">
        <f t="shared" si="49"/>
        <v>0</v>
      </c>
      <c r="BL164" s="17" t="s">
        <v>129</v>
      </c>
      <c r="BM164" s="143" t="s">
        <v>3287</v>
      </c>
    </row>
    <row r="165" spans="2:65" s="1" customFormat="1" ht="21.75" customHeight="1">
      <c r="B165" s="32"/>
      <c r="C165" s="184" t="s">
        <v>635</v>
      </c>
      <c r="D165" s="184" t="s">
        <v>1046</v>
      </c>
      <c r="E165" s="185" t="s">
        <v>3288</v>
      </c>
      <c r="F165" s="186" t="s">
        <v>3289</v>
      </c>
      <c r="G165" s="187" t="s">
        <v>3179</v>
      </c>
      <c r="H165" s="188">
        <v>1</v>
      </c>
      <c r="I165" s="189"/>
      <c r="J165" s="190">
        <f t="shared" si="40"/>
        <v>0</v>
      </c>
      <c r="K165" s="186" t="s">
        <v>1</v>
      </c>
      <c r="L165" s="191"/>
      <c r="M165" s="192" t="s">
        <v>1</v>
      </c>
      <c r="N165" s="193" t="s">
        <v>42</v>
      </c>
      <c r="P165" s="141">
        <f t="shared" si="41"/>
        <v>0</v>
      </c>
      <c r="Q165" s="141">
        <v>0</v>
      </c>
      <c r="R165" s="141">
        <f t="shared" si="42"/>
        <v>0</v>
      </c>
      <c r="S165" s="141">
        <v>0</v>
      </c>
      <c r="T165" s="142">
        <f t="shared" si="43"/>
        <v>0</v>
      </c>
      <c r="AR165" s="143" t="s">
        <v>604</v>
      </c>
      <c r="AT165" s="143" t="s">
        <v>1046</v>
      </c>
      <c r="AU165" s="143" t="s">
        <v>87</v>
      </c>
      <c r="AY165" s="17" t="s">
        <v>175</v>
      </c>
      <c r="BE165" s="144">
        <f t="shared" si="44"/>
        <v>0</v>
      </c>
      <c r="BF165" s="144">
        <f t="shared" si="45"/>
        <v>0</v>
      </c>
      <c r="BG165" s="144">
        <f t="shared" si="46"/>
        <v>0</v>
      </c>
      <c r="BH165" s="144">
        <f t="shared" si="47"/>
        <v>0</v>
      </c>
      <c r="BI165" s="144">
        <f t="shared" si="48"/>
        <v>0</v>
      </c>
      <c r="BJ165" s="17" t="s">
        <v>85</v>
      </c>
      <c r="BK165" s="144">
        <f t="shared" si="49"/>
        <v>0</v>
      </c>
      <c r="BL165" s="17" t="s">
        <v>129</v>
      </c>
      <c r="BM165" s="143" t="s">
        <v>3290</v>
      </c>
    </row>
    <row r="166" spans="2:65" s="1" customFormat="1" ht="21.75" customHeight="1">
      <c r="B166" s="32"/>
      <c r="C166" s="184" t="s">
        <v>641</v>
      </c>
      <c r="D166" s="184" t="s">
        <v>1046</v>
      </c>
      <c r="E166" s="185" t="s">
        <v>3291</v>
      </c>
      <c r="F166" s="186" t="s">
        <v>3292</v>
      </c>
      <c r="G166" s="187" t="s">
        <v>3179</v>
      </c>
      <c r="H166" s="188">
        <v>1</v>
      </c>
      <c r="I166" s="189"/>
      <c r="J166" s="190">
        <f t="shared" si="40"/>
        <v>0</v>
      </c>
      <c r="K166" s="186" t="s">
        <v>1</v>
      </c>
      <c r="L166" s="191"/>
      <c r="M166" s="192" t="s">
        <v>1</v>
      </c>
      <c r="N166" s="193" t="s">
        <v>42</v>
      </c>
      <c r="P166" s="141">
        <f t="shared" si="41"/>
        <v>0</v>
      </c>
      <c r="Q166" s="141">
        <v>0</v>
      </c>
      <c r="R166" s="141">
        <f t="shared" si="42"/>
        <v>0</v>
      </c>
      <c r="S166" s="141">
        <v>0</v>
      </c>
      <c r="T166" s="142">
        <f t="shared" si="43"/>
        <v>0</v>
      </c>
      <c r="AR166" s="143" t="s">
        <v>604</v>
      </c>
      <c r="AT166" s="143" t="s">
        <v>1046</v>
      </c>
      <c r="AU166" s="143" t="s">
        <v>87</v>
      </c>
      <c r="AY166" s="17" t="s">
        <v>175</v>
      </c>
      <c r="BE166" s="144">
        <f t="shared" si="44"/>
        <v>0</v>
      </c>
      <c r="BF166" s="144">
        <f t="shared" si="45"/>
        <v>0</v>
      </c>
      <c r="BG166" s="144">
        <f t="shared" si="46"/>
        <v>0</v>
      </c>
      <c r="BH166" s="144">
        <f t="shared" si="47"/>
        <v>0</v>
      </c>
      <c r="BI166" s="144">
        <f t="shared" si="48"/>
        <v>0</v>
      </c>
      <c r="BJ166" s="17" t="s">
        <v>85</v>
      </c>
      <c r="BK166" s="144">
        <f t="shared" si="49"/>
        <v>0</v>
      </c>
      <c r="BL166" s="17" t="s">
        <v>129</v>
      </c>
      <c r="BM166" s="143" t="s">
        <v>3293</v>
      </c>
    </row>
    <row r="167" spans="2:65" s="1" customFormat="1" ht="21.75" customHeight="1">
      <c r="B167" s="32"/>
      <c r="C167" s="184" t="s">
        <v>645</v>
      </c>
      <c r="D167" s="184" t="s">
        <v>1046</v>
      </c>
      <c r="E167" s="185" t="s">
        <v>3294</v>
      </c>
      <c r="F167" s="186" t="s">
        <v>3295</v>
      </c>
      <c r="G167" s="187" t="s">
        <v>3179</v>
      </c>
      <c r="H167" s="188">
        <v>1</v>
      </c>
      <c r="I167" s="189"/>
      <c r="J167" s="190">
        <f t="shared" si="40"/>
        <v>0</v>
      </c>
      <c r="K167" s="186" t="s">
        <v>1</v>
      </c>
      <c r="L167" s="191"/>
      <c r="M167" s="192" t="s">
        <v>1</v>
      </c>
      <c r="N167" s="193" t="s">
        <v>42</v>
      </c>
      <c r="P167" s="141">
        <f t="shared" si="41"/>
        <v>0</v>
      </c>
      <c r="Q167" s="141">
        <v>0</v>
      </c>
      <c r="R167" s="141">
        <f t="shared" si="42"/>
        <v>0</v>
      </c>
      <c r="S167" s="141">
        <v>0</v>
      </c>
      <c r="T167" s="142">
        <f t="shared" si="43"/>
        <v>0</v>
      </c>
      <c r="AR167" s="143" t="s">
        <v>604</v>
      </c>
      <c r="AT167" s="143" t="s">
        <v>1046</v>
      </c>
      <c r="AU167" s="143" t="s">
        <v>87</v>
      </c>
      <c r="AY167" s="17" t="s">
        <v>175</v>
      </c>
      <c r="BE167" s="144">
        <f t="shared" si="44"/>
        <v>0</v>
      </c>
      <c r="BF167" s="144">
        <f t="shared" si="45"/>
        <v>0</v>
      </c>
      <c r="BG167" s="144">
        <f t="shared" si="46"/>
        <v>0</v>
      </c>
      <c r="BH167" s="144">
        <f t="shared" si="47"/>
        <v>0</v>
      </c>
      <c r="BI167" s="144">
        <f t="shared" si="48"/>
        <v>0</v>
      </c>
      <c r="BJ167" s="17" t="s">
        <v>85</v>
      </c>
      <c r="BK167" s="144">
        <f t="shared" si="49"/>
        <v>0</v>
      </c>
      <c r="BL167" s="17" t="s">
        <v>129</v>
      </c>
      <c r="BM167" s="143" t="s">
        <v>3296</v>
      </c>
    </row>
    <row r="168" spans="2:65" s="1" customFormat="1" ht="21.75" customHeight="1">
      <c r="B168" s="32"/>
      <c r="C168" s="184" t="s">
        <v>648</v>
      </c>
      <c r="D168" s="184" t="s">
        <v>1046</v>
      </c>
      <c r="E168" s="185" t="s">
        <v>3297</v>
      </c>
      <c r="F168" s="186" t="s">
        <v>3298</v>
      </c>
      <c r="G168" s="187" t="s">
        <v>3179</v>
      </c>
      <c r="H168" s="188">
        <v>1</v>
      </c>
      <c r="I168" s="189"/>
      <c r="J168" s="190">
        <f t="shared" si="40"/>
        <v>0</v>
      </c>
      <c r="K168" s="186" t="s">
        <v>1</v>
      </c>
      <c r="L168" s="191"/>
      <c r="M168" s="192" t="s">
        <v>1</v>
      </c>
      <c r="N168" s="193" t="s">
        <v>42</v>
      </c>
      <c r="P168" s="141">
        <f t="shared" si="41"/>
        <v>0</v>
      </c>
      <c r="Q168" s="141">
        <v>0</v>
      </c>
      <c r="R168" s="141">
        <f t="shared" si="42"/>
        <v>0</v>
      </c>
      <c r="S168" s="141">
        <v>0</v>
      </c>
      <c r="T168" s="142">
        <f t="shared" si="43"/>
        <v>0</v>
      </c>
      <c r="AR168" s="143" t="s">
        <v>604</v>
      </c>
      <c r="AT168" s="143" t="s">
        <v>1046</v>
      </c>
      <c r="AU168" s="143" t="s">
        <v>87</v>
      </c>
      <c r="AY168" s="17" t="s">
        <v>175</v>
      </c>
      <c r="BE168" s="144">
        <f t="shared" si="44"/>
        <v>0</v>
      </c>
      <c r="BF168" s="144">
        <f t="shared" si="45"/>
        <v>0</v>
      </c>
      <c r="BG168" s="144">
        <f t="shared" si="46"/>
        <v>0</v>
      </c>
      <c r="BH168" s="144">
        <f t="shared" si="47"/>
        <v>0</v>
      </c>
      <c r="BI168" s="144">
        <f t="shared" si="48"/>
        <v>0</v>
      </c>
      <c r="BJ168" s="17" t="s">
        <v>85</v>
      </c>
      <c r="BK168" s="144">
        <f t="shared" si="49"/>
        <v>0</v>
      </c>
      <c r="BL168" s="17" t="s">
        <v>129</v>
      </c>
      <c r="BM168" s="143" t="s">
        <v>3299</v>
      </c>
    </row>
    <row r="169" spans="2:65" s="1" customFormat="1" ht="21.75" customHeight="1">
      <c r="B169" s="32"/>
      <c r="C169" s="184" t="s">
        <v>654</v>
      </c>
      <c r="D169" s="184" t="s">
        <v>1046</v>
      </c>
      <c r="E169" s="185" t="s">
        <v>3300</v>
      </c>
      <c r="F169" s="186" t="s">
        <v>3301</v>
      </c>
      <c r="G169" s="187" t="s">
        <v>3179</v>
      </c>
      <c r="H169" s="188">
        <v>1</v>
      </c>
      <c r="I169" s="189"/>
      <c r="J169" s="190">
        <f t="shared" si="40"/>
        <v>0</v>
      </c>
      <c r="K169" s="186" t="s">
        <v>1</v>
      </c>
      <c r="L169" s="191"/>
      <c r="M169" s="192" t="s">
        <v>1</v>
      </c>
      <c r="N169" s="193" t="s">
        <v>42</v>
      </c>
      <c r="P169" s="141">
        <f t="shared" si="41"/>
        <v>0</v>
      </c>
      <c r="Q169" s="141">
        <v>0</v>
      </c>
      <c r="R169" s="141">
        <f t="shared" si="42"/>
        <v>0</v>
      </c>
      <c r="S169" s="141">
        <v>0</v>
      </c>
      <c r="T169" s="142">
        <f t="shared" si="43"/>
        <v>0</v>
      </c>
      <c r="AR169" s="143" t="s">
        <v>604</v>
      </c>
      <c r="AT169" s="143" t="s">
        <v>1046</v>
      </c>
      <c r="AU169" s="143" t="s">
        <v>87</v>
      </c>
      <c r="AY169" s="17" t="s">
        <v>175</v>
      </c>
      <c r="BE169" s="144">
        <f t="shared" si="44"/>
        <v>0</v>
      </c>
      <c r="BF169" s="144">
        <f t="shared" si="45"/>
        <v>0</v>
      </c>
      <c r="BG169" s="144">
        <f t="shared" si="46"/>
        <v>0</v>
      </c>
      <c r="BH169" s="144">
        <f t="shared" si="47"/>
        <v>0</v>
      </c>
      <c r="BI169" s="144">
        <f t="shared" si="48"/>
        <v>0</v>
      </c>
      <c r="BJ169" s="17" t="s">
        <v>85</v>
      </c>
      <c r="BK169" s="144">
        <f t="shared" si="49"/>
        <v>0</v>
      </c>
      <c r="BL169" s="17" t="s">
        <v>129</v>
      </c>
      <c r="BM169" s="143" t="s">
        <v>3302</v>
      </c>
    </row>
    <row r="170" spans="2:65" s="1" customFormat="1" ht="16.5" customHeight="1">
      <c r="B170" s="32"/>
      <c r="C170" s="184" t="s">
        <v>658</v>
      </c>
      <c r="D170" s="184" t="s">
        <v>1046</v>
      </c>
      <c r="E170" s="185" t="s">
        <v>3303</v>
      </c>
      <c r="F170" s="186" t="s">
        <v>3304</v>
      </c>
      <c r="G170" s="187" t="s">
        <v>318</v>
      </c>
      <c r="H170" s="188">
        <v>320</v>
      </c>
      <c r="I170" s="189"/>
      <c r="J170" s="190">
        <f t="shared" si="40"/>
        <v>0</v>
      </c>
      <c r="K170" s="186" t="s">
        <v>1</v>
      </c>
      <c r="L170" s="191"/>
      <c r="M170" s="192" t="s">
        <v>1</v>
      </c>
      <c r="N170" s="193" t="s">
        <v>42</v>
      </c>
      <c r="P170" s="141">
        <f t="shared" si="41"/>
        <v>0</v>
      </c>
      <c r="Q170" s="141">
        <v>0</v>
      </c>
      <c r="R170" s="141">
        <f t="shared" si="42"/>
        <v>0</v>
      </c>
      <c r="S170" s="141">
        <v>0</v>
      </c>
      <c r="T170" s="142">
        <f t="shared" si="43"/>
        <v>0</v>
      </c>
      <c r="AR170" s="143" t="s">
        <v>604</v>
      </c>
      <c r="AT170" s="143" t="s">
        <v>1046</v>
      </c>
      <c r="AU170" s="143" t="s">
        <v>87</v>
      </c>
      <c r="AY170" s="17" t="s">
        <v>175</v>
      </c>
      <c r="BE170" s="144">
        <f t="shared" si="44"/>
        <v>0</v>
      </c>
      <c r="BF170" s="144">
        <f t="shared" si="45"/>
        <v>0</v>
      </c>
      <c r="BG170" s="144">
        <f t="shared" si="46"/>
        <v>0</v>
      </c>
      <c r="BH170" s="144">
        <f t="shared" si="47"/>
        <v>0</v>
      </c>
      <c r="BI170" s="144">
        <f t="shared" si="48"/>
        <v>0</v>
      </c>
      <c r="BJ170" s="17" t="s">
        <v>85</v>
      </c>
      <c r="BK170" s="144">
        <f t="shared" si="49"/>
        <v>0</v>
      </c>
      <c r="BL170" s="17" t="s">
        <v>129</v>
      </c>
      <c r="BM170" s="143" t="s">
        <v>3305</v>
      </c>
    </row>
    <row r="171" spans="2:65" s="1" customFormat="1" ht="16.5" customHeight="1">
      <c r="B171" s="32"/>
      <c r="C171" s="184" t="s">
        <v>662</v>
      </c>
      <c r="D171" s="184" t="s">
        <v>1046</v>
      </c>
      <c r="E171" s="185" t="s">
        <v>3306</v>
      </c>
      <c r="F171" s="186" t="s">
        <v>3307</v>
      </c>
      <c r="G171" s="187" t="s">
        <v>318</v>
      </c>
      <c r="H171" s="188">
        <v>150</v>
      </c>
      <c r="I171" s="189"/>
      <c r="J171" s="190">
        <f t="shared" si="40"/>
        <v>0</v>
      </c>
      <c r="K171" s="186" t="s">
        <v>1</v>
      </c>
      <c r="L171" s="191"/>
      <c r="M171" s="192" t="s">
        <v>1</v>
      </c>
      <c r="N171" s="193" t="s">
        <v>42</v>
      </c>
      <c r="P171" s="141">
        <f t="shared" si="41"/>
        <v>0</v>
      </c>
      <c r="Q171" s="141">
        <v>0</v>
      </c>
      <c r="R171" s="141">
        <f t="shared" si="42"/>
        <v>0</v>
      </c>
      <c r="S171" s="141">
        <v>0</v>
      </c>
      <c r="T171" s="142">
        <f t="shared" si="43"/>
        <v>0</v>
      </c>
      <c r="AR171" s="143" t="s">
        <v>604</v>
      </c>
      <c r="AT171" s="143" t="s">
        <v>1046</v>
      </c>
      <c r="AU171" s="143" t="s">
        <v>87</v>
      </c>
      <c r="AY171" s="17" t="s">
        <v>175</v>
      </c>
      <c r="BE171" s="144">
        <f t="shared" si="44"/>
        <v>0</v>
      </c>
      <c r="BF171" s="144">
        <f t="shared" si="45"/>
        <v>0</v>
      </c>
      <c r="BG171" s="144">
        <f t="shared" si="46"/>
        <v>0</v>
      </c>
      <c r="BH171" s="144">
        <f t="shared" si="47"/>
        <v>0</v>
      </c>
      <c r="BI171" s="144">
        <f t="shared" si="48"/>
        <v>0</v>
      </c>
      <c r="BJ171" s="17" t="s">
        <v>85</v>
      </c>
      <c r="BK171" s="144">
        <f t="shared" si="49"/>
        <v>0</v>
      </c>
      <c r="BL171" s="17" t="s">
        <v>129</v>
      </c>
      <c r="BM171" s="143" t="s">
        <v>3308</v>
      </c>
    </row>
    <row r="172" spans="2:65" s="1" customFormat="1" ht="16.5" customHeight="1">
      <c r="B172" s="32"/>
      <c r="C172" s="184" t="s">
        <v>666</v>
      </c>
      <c r="D172" s="184" t="s">
        <v>1046</v>
      </c>
      <c r="E172" s="185" t="s">
        <v>3309</v>
      </c>
      <c r="F172" s="186" t="s">
        <v>3310</v>
      </c>
      <c r="G172" s="187" t="s">
        <v>318</v>
      </c>
      <c r="H172" s="188">
        <v>850</v>
      </c>
      <c r="I172" s="189"/>
      <c r="J172" s="190">
        <f t="shared" si="40"/>
        <v>0</v>
      </c>
      <c r="K172" s="186" t="s">
        <v>1</v>
      </c>
      <c r="L172" s="191"/>
      <c r="M172" s="192" t="s">
        <v>1</v>
      </c>
      <c r="N172" s="193" t="s">
        <v>42</v>
      </c>
      <c r="P172" s="141">
        <f t="shared" si="41"/>
        <v>0</v>
      </c>
      <c r="Q172" s="141">
        <v>0</v>
      </c>
      <c r="R172" s="141">
        <f t="shared" si="42"/>
        <v>0</v>
      </c>
      <c r="S172" s="141">
        <v>0</v>
      </c>
      <c r="T172" s="142">
        <f t="shared" si="43"/>
        <v>0</v>
      </c>
      <c r="AR172" s="143" t="s">
        <v>604</v>
      </c>
      <c r="AT172" s="143" t="s">
        <v>1046</v>
      </c>
      <c r="AU172" s="143" t="s">
        <v>87</v>
      </c>
      <c r="AY172" s="17" t="s">
        <v>175</v>
      </c>
      <c r="BE172" s="144">
        <f t="shared" si="44"/>
        <v>0</v>
      </c>
      <c r="BF172" s="144">
        <f t="shared" si="45"/>
        <v>0</v>
      </c>
      <c r="BG172" s="144">
        <f t="shared" si="46"/>
        <v>0</v>
      </c>
      <c r="BH172" s="144">
        <f t="shared" si="47"/>
        <v>0</v>
      </c>
      <c r="BI172" s="144">
        <f t="shared" si="48"/>
        <v>0</v>
      </c>
      <c r="BJ172" s="17" t="s">
        <v>85</v>
      </c>
      <c r="BK172" s="144">
        <f t="shared" si="49"/>
        <v>0</v>
      </c>
      <c r="BL172" s="17" t="s">
        <v>129</v>
      </c>
      <c r="BM172" s="143" t="s">
        <v>3311</v>
      </c>
    </row>
    <row r="173" spans="2:65" s="1" customFormat="1" ht="16.5" customHeight="1">
      <c r="B173" s="32"/>
      <c r="C173" s="184" t="s">
        <v>670</v>
      </c>
      <c r="D173" s="184" t="s">
        <v>1046</v>
      </c>
      <c r="E173" s="185" t="s">
        <v>3312</v>
      </c>
      <c r="F173" s="186" t="s">
        <v>3313</v>
      </c>
      <c r="G173" s="187" t="s">
        <v>3179</v>
      </c>
      <c r="H173" s="188">
        <v>24</v>
      </c>
      <c r="I173" s="189"/>
      <c r="J173" s="190">
        <f t="shared" si="40"/>
        <v>0</v>
      </c>
      <c r="K173" s="186" t="s">
        <v>1</v>
      </c>
      <c r="L173" s="191"/>
      <c r="M173" s="192" t="s">
        <v>1</v>
      </c>
      <c r="N173" s="193" t="s">
        <v>42</v>
      </c>
      <c r="P173" s="141">
        <f t="shared" si="41"/>
        <v>0</v>
      </c>
      <c r="Q173" s="141">
        <v>0</v>
      </c>
      <c r="R173" s="141">
        <f t="shared" si="42"/>
        <v>0</v>
      </c>
      <c r="S173" s="141">
        <v>0</v>
      </c>
      <c r="T173" s="142">
        <f t="shared" si="43"/>
        <v>0</v>
      </c>
      <c r="AR173" s="143" t="s">
        <v>604</v>
      </c>
      <c r="AT173" s="143" t="s">
        <v>1046</v>
      </c>
      <c r="AU173" s="143" t="s">
        <v>87</v>
      </c>
      <c r="AY173" s="17" t="s">
        <v>175</v>
      </c>
      <c r="BE173" s="144">
        <f t="shared" si="44"/>
        <v>0</v>
      </c>
      <c r="BF173" s="144">
        <f t="shared" si="45"/>
        <v>0</v>
      </c>
      <c r="BG173" s="144">
        <f t="shared" si="46"/>
        <v>0</v>
      </c>
      <c r="BH173" s="144">
        <f t="shared" si="47"/>
        <v>0</v>
      </c>
      <c r="BI173" s="144">
        <f t="shared" si="48"/>
        <v>0</v>
      </c>
      <c r="BJ173" s="17" t="s">
        <v>85</v>
      </c>
      <c r="BK173" s="144">
        <f t="shared" si="49"/>
        <v>0</v>
      </c>
      <c r="BL173" s="17" t="s">
        <v>129</v>
      </c>
      <c r="BM173" s="143" t="s">
        <v>3314</v>
      </c>
    </row>
    <row r="174" spans="2:65" s="1" customFormat="1" ht="21.75" customHeight="1">
      <c r="B174" s="32"/>
      <c r="C174" s="184" t="s">
        <v>674</v>
      </c>
      <c r="D174" s="184" t="s">
        <v>1046</v>
      </c>
      <c r="E174" s="185" t="s">
        <v>3315</v>
      </c>
      <c r="F174" s="186" t="s">
        <v>3316</v>
      </c>
      <c r="G174" s="187" t="s">
        <v>318</v>
      </c>
      <c r="H174" s="188">
        <v>6500</v>
      </c>
      <c r="I174" s="189"/>
      <c r="J174" s="190">
        <f t="shared" si="40"/>
        <v>0</v>
      </c>
      <c r="K174" s="186" t="s">
        <v>1</v>
      </c>
      <c r="L174" s="191"/>
      <c r="M174" s="192" t="s">
        <v>1</v>
      </c>
      <c r="N174" s="193" t="s">
        <v>42</v>
      </c>
      <c r="P174" s="141">
        <f t="shared" si="41"/>
        <v>0</v>
      </c>
      <c r="Q174" s="141">
        <v>0</v>
      </c>
      <c r="R174" s="141">
        <f t="shared" si="42"/>
        <v>0</v>
      </c>
      <c r="S174" s="141">
        <v>0</v>
      </c>
      <c r="T174" s="142">
        <f t="shared" si="43"/>
        <v>0</v>
      </c>
      <c r="AR174" s="143" t="s">
        <v>604</v>
      </c>
      <c r="AT174" s="143" t="s">
        <v>1046</v>
      </c>
      <c r="AU174" s="143" t="s">
        <v>87</v>
      </c>
      <c r="AY174" s="17" t="s">
        <v>175</v>
      </c>
      <c r="BE174" s="144">
        <f t="shared" si="44"/>
        <v>0</v>
      </c>
      <c r="BF174" s="144">
        <f t="shared" si="45"/>
        <v>0</v>
      </c>
      <c r="BG174" s="144">
        <f t="shared" si="46"/>
        <v>0</v>
      </c>
      <c r="BH174" s="144">
        <f t="shared" si="47"/>
        <v>0</v>
      </c>
      <c r="BI174" s="144">
        <f t="shared" si="48"/>
        <v>0</v>
      </c>
      <c r="BJ174" s="17" t="s">
        <v>85</v>
      </c>
      <c r="BK174" s="144">
        <f t="shared" si="49"/>
        <v>0</v>
      </c>
      <c r="BL174" s="17" t="s">
        <v>129</v>
      </c>
      <c r="BM174" s="143" t="s">
        <v>3317</v>
      </c>
    </row>
    <row r="175" spans="2:65" s="11" customFormat="1" ht="22.9" customHeight="1">
      <c r="B175" s="120"/>
      <c r="D175" s="121" t="s">
        <v>76</v>
      </c>
      <c r="E175" s="130" t="s">
        <v>3318</v>
      </c>
      <c r="F175" s="130" t="s">
        <v>3319</v>
      </c>
      <c r="I175" s="123"/>
      <c r="J175" s="131">
        <f>BK175</f>
        <v>0</v>
      </c>
      <c r="L175" s="120"/>
      <c r="M175" s="125"/>
      <c r="P175" s="126">
        <f>SUM(P176:P186)</f>
        <v>0</v>
      </c>
      <c r="R175" s="126">
        <f>SUM(R176:R186)</f>
        <v>0</v>
      </c>
      <c r="T175" s="127">
        <f>SUM(T176:T186)</f>
        <v>0</v>
      </c>
      <c r="AR175" s="121" t="s">
        <v>87</v>
      </c>
      <c r="AT175" s="128" t="s">
        <v>76</v>
      </c>
      <c r="AU175" s="128" t="s">
        <v>85</v>
      </c>
      <c r="AY175" s="121" t="s">
        <v>175</v>
      </c>
      <c r="BK175" s="129">
        <f>SUM(BK176:BK186)</f>
        <v>0</v>
      </c>
    </row>
    <row r="176" spans="2:65" s="1" customFormat="1" ht="16.5" customHeight="1">
      <c r="B176" s="32"/>
      <c r="C176" s="132" t="s">
        <v>678</v>
      </c>
      <c r="D176" s="132" t="s">
        <v>178</v>
      </c>
      <c r="E176" s="133" t="s">
        <v>3320</v>
      </c>
      <c r="F176" s="134" t="s">
        <v>3321</v>
      </c>
      <c r="G176" s="135" t="s">
        <v>181</v>
      </c>
      <c r="H176" s="136">
        <v>1</v>
      </c>
      <c r="I176" s="137"/>
      <c r="J176" s="138">
        <f t="shared" ref="J176:J186" si="50">ROUND(I176*H176,2)</f>
        <v>0</v>
      </c>
      <c r="K176" s="134" t="s">
        <v>1</v>
      </c>
      <c r="L176" s="32"/>
      <c r="M176" s="139" t="s">
        <v>1</v>
      </c>
      <c r="N176" s="140" t="s">
        <v>42</v>
      </c>
      <c r="P176" s="141">
        <f t="shared" ref="P176:P186" si="51">O176*H176</f>
        <v>0</v>
      </c>
      <c r="Q176" s="141">
        <v>0</v>
      </c>
      <c r="R176" s="141">
        <f t="shared" ref="R176:R186" si="52">Q176*H176</f>
        <v>0</v>
      </c>
      <c r="S176" s="141">
        <v>0</v>
      </c>
      <c r="T176" s="142">
        <f t="shared" ref="T176:T186" si="53">S176*H176</f>
        <v>0</v>
      </c>
      <c r="AR176" s="143" t="s">
        <v>129</v>
      </c>
      <c r="AT176" s="143" t="s">
        <v>178</v>
      </c>
      <c r="AU176" s="143" t="s">
        <v>87</v>
      </c>
      <c r="AY176" s="17" t="s">
        <v>175</v>
      </c>
      <c r="BE176" s="144">
        <f t="shared" ref="BE176:BE186" si="54">IF(N176="základní",J176,0)</f>
        <v>0</v>
      </c>
      <c r="BF176" s="144">
        <f t="shared" ref="BF176:BF186" si="55">IF(N176="snížená",J176,0)</f>
        <v>0</v>
      </c>
      <c r="BG176" s="144">
        <f t="shared" ref="BG176:BG186" si="56">IF(N176="zákl. přenesená",J176,0)</f>
        <v>0</v>
      </c>
      <c r="BH176" s="144">
        <f t="shared" ref="BH176:BH186" si="57">IF(N176="sníž. přenesená",J176,0)</f>
        <v>0</v>
      </c>
      <c r="BI176" s="144">
        <f t="shared" ref="BI176:BI186" si="58">IF(N176="nulová",J176,0)</f>
        <v>0</v>
      </c>
      <c r="BJ176" s="17" t="s">
        <v>85</v>
      </c>
      <c r="BK176" s="144">
        <f t="shared" ref="BK176:BK186" si="59">ROUND(I176*H176,2)</f>
        <v>0</v>
      </c>
      <c r="BL176" s="17" t="s">
        <v>129</v>
      </c>
      <c r="BM176" s="143" t="s">
        <v>3322</v>
      </c>
    </row>
    <row r="177" spans="2:65" s="1" customFormat="1" ht="24.2" customHeight="1">
      <c r="B177" s="32"/>
      <c r="C177" s="226" t="s">
        <v>682</v>
      </c>
      <c r="D177" s="226" t="s">
        <v>178</v>
      </c>
      <c r="E177" s="227" t="s">
        <v>3323</v>
      </c>
      <c r="F177" s="228" t="s">
        <v>3324</v>
      </c>
      <c r="G177" s="220" t="s">
        <v>219</v>
      </c>
      <c r="H177" s="221">
        <v>10</v>
      </c>
      <c r="I177" s="137"/>
      <c r="J177" s="138">
        <f t="shared" si="50"/>
        <v>0</v>
      </c>
      <c r="K177" s="134" t="s">
        <v>1</v>
      </c>
      <c r="L177" s="32"/>
      <c r="M177" s="139" t="s">
        <v>1</v>
      </c>
      <c r="N177" s="140" t="s">
        <v>42</v>
      </c>
      <c r="P177" s="141">
        <f t="shared" si="51"/>
        <v>0</v>
      </c>
      <c r="Q177" s="141">
        <v>0</v>
      </c>
      <c r="R177" s="141">
        <f t="shared" si="52"/>
        <v>0</v>
      </c>
      <c r="S177" s="141">
        <v>0</v>
      </c>
      <c r="T177" s="142">
        <f t="shared" si="53"/>
        <v>0</v>
      </c>
      <c r="AR177" s="143" t="s">
        <v>129</v>
      </c>
      <c r="AT177" s="143" t="s">
        <v>178</v>
      </c>
      <c r="AU177" s="143" t="s">
        <v>87</v>
      </c>
      <c r="AY177" s="17" t="s">
        <v>175</v>
      </c>
      <c r="BE177" s="144">
        <f t="shared" si="54"/>
        <v>0</v>
      </c>
      <c r="BF177" s="144">
        <f t="shared" si="55"/>
        <v>0</v>
      </c>
      <c r="BG177" s="144">
        <f t="shared" si="56"/>
        <v>0</v>
      </c>
      <c r="BH177" s="144">
        <f t="shared" si="57"/>
        <v>0</v>
      </c>
      <c r="BI177" s="144">
        <f t="shared" si="58"/>
        <v>0</v>
      </c>
      <c r="BJ177" s="17" t="s">
        <v>85</v>
      </c>
      <c r="BK177" s="144">
        <f t="shared" si="59"/>
        <v>0</v>
      </c>
      <c r="BL177" s="17" t="s">
        <v>129</v>
      </c>
      <c r="BM177" s="143" t="s">
        <v>3325</v>
      </c>
    </row>
    <row r="178" spans="2:65" s="1" customFormat="1" ht="16.5" customHeight="1">
      <c r="B178" s="32"/>
      <c r="C178" s="132" t="s">
        <v>686</v>
      </c>
      <c r="D178" s="132" t="s">
        <v>178</v>
      </c>
      <c r="E178" s="133" t="s">
        <v>3326</v>
      </c>
      <c r="F178" s="134" t="s">
        <v>3327</v>
      </c>
      <c r="G178" s="135" t="s">
        <v>181</v>
      </c>
      <c r="H178" s="136">
        <v>1</v>
      </c>
      <c r="I178" s="137"/>
      <c r="J178" s="138">
        <f t="shared" si="50"/>
        <v>0</v>
      </c>
      <c r="K178" s="134" t="s">
        <v>1</v>
      </c>
      <c r="L178" s="32"/>
      <c r="M178" s="139" t="s">
        <v>1</v>
      </c>
      <c r="N178" s="140" t="s">
        <v>42</v>
      </c>
      <c r="P178" s="141">
        <f t="shared" si="51"/>
        <v>0</v>
      </c>
      <c r="Q178" s="141">
        <v>0</v>
      </c>
      <c r="R178" s="141">
        <f t="shared" si="52"/>
        <v>0</v>
      </c>
      <c r="S178" s="141">
        <v>0</v>
      </c>
      <c r="T178" s="142">
        <f t="shared" si="53"/>
        <v>0</v>
      </c>
      <c r="AR178" s="143" t="s">
        <v>129</v>
      </c>
      <c r="AT178" s="143" t="s">
        <v>178</v>
      </c>
      <c r="AU178" s="143" t="s">
        <v>87</v>
      </c>
      <c r="AY178" s="17" t="s">
        <v>175</v>
      </c>
      <c r="BE178" s="144">
        <f t="shared" si="54"/>
        <v>0</v>
      </c>
      <c r="BF178" s="144">
        <f t="shared" si="55"/>
        <v>0</v>
      </c>
      <c r="BG178" s="144">
        <f t="shared" si="56"/>
        <v>0</v>
      </c>
      <c r="BH178" s="144">
        <f t="shared" si="57"/>
        <v>0</v>
      </c>
      <c r="BI178" s="144">
        <f t="shared" si="58"/>
        <v>0</v>
      </c>
      <c r="BJ178" s="17" t="s">
        <v>85</v>
      </c>
      <c r="BK178" s="144">
        <f t="shared" si="59"/>
        <v>0</v>
      </c>
      <c r="BL178" s="17" t="s">
        <v>129</v>
      </c>
      <c r="BM178" s="143" t="s">
        <v>3328</v>
      </c>
    </row>
    <row r="179" spans="2:65" s="1" customFormat="1" ht="16.5" customHeight="1">
      <c r="B179" s="32"/>
      <c r="C179" s="132" t="s">
        <v>690</v>
      </c>
      <c r="D179" s="132" t="s">
        <v>178</v>
      </c>
      <c r="E179" s="133" t="s">
        <v>3329</v>
      </c>
      <c r="F179" s="134" t="s">
        <v>3330</v>
      </c>
      <c r="G179" s="135" t="s">
        <v>181</v>
      </c>
      <c r="H179" s="136">
        <v>1</v>
      </c>
      <c r="I179" s="137"/>
      <c r="J179" s="138">
        <f t="shared" si="50"/>
        <v>0</v>
      </c>
      <c r="K179" s="134" t="s">
        <v>1</v>
      </c>
      <c r="L179" s="32"/>
      <c r="M179" s="139" t="s">
        <v>1</v>
      </c>
      <c r="N179" s="140" t="s">
        <v>42</v>
      </c>
      <c r="P179" s="141">
        <f t="shared" si="51"/>
        <v>0</v>
      </c>
      <c r="Q179" s="141">
        <v>0</v>
      </c>
      <c r="R179" s="141">
        <f t="shared" si="52"/>
        <v>0</v>
      </c>
      <c r="S179" s="141">
        <v>0</v>
      </c>
      <c r="T179" s="142">
        <f t="shared" si="53"/>
        <v>0</v>
      </c>
      <c r="AR179" s="143" t="s">
        <v>129</v>
      </c>
      <c r="AT179" s="143" t="s">
        <v>178</v>
      </c>
      <c r="AU179" s="143" t="s">
        <v>87</v>
      </c>
      <c r="AY179" s="17" t="s">
        <v>175</v>
      </c>
      <c r="BE179" s="144">
        <f t="shared" si="54"/>
        <v>0</v>
      </c>
      <c r="BF179" s="144">
        <f t="shared" si="55"/>
        <v>0</v>
      </c>
      <c r="BG179" s="144">
        <f t="shared" si="56"/>
        <v>0</v>
      </c>
      <c r="BH179" s="144">
        <f t="shared" si="57"/>
        <v>0</v>
      </c>
      <c r="BI179" s="144">
        <f t="shared" si="58"/>
        <v>0</v>
      </c>
      <c r="BJ179" s="17" t="s">
        <v>85</v>
      </c>
      <c r="BK179" s="144">
        <f t="shared" si="59"/>
        <v>0</v>
      </c>
      <c r="BL179" s="17" t="s">
        <v>129</v>
      </c>
      <c r="BM179" s="143" t="s">
        <v>3331</v>
      </c>
    </row>
    <row r="180" spans="2:65" s="1" customFormat="1" ht="16.5" customHeight="1">
      <c r="B180" s="32"/>
      <c r="C180" s="132" t="s">
        <v>698</v>
      </c>
      <c r="D180" s="132" t="s">
        <v>178</v>
      </c>
      <c r="E180" s="133" t="s">
        <v>3332</v>
      </c>
      <c r="F180" s="134" t="s">
        <v>3333</v>
      </c>
      <c r="G180" s="135" t="s">
        <v>181</v>
      </c>
      <c r="H180" s="136">
        <v>1</v>
      </c>
      <c r="I180" s="137"/>
      <c r="J180" s="138">
        <f t="shared" si="50"/>
        <v>0</v>
      </c>
      <c r="K180" s="134" t="s">
        <v>1</v>
      </c>
      <c r="L180" s="32"/>
      <c r="M180" s="139" t="s">
        <v>1</v>
      </c>
      <c r="N180" s="140" t="s">
        <v>42</v>
      </c>
      <c r="P180" s="141">
        <f t="shared" si="51"/>
        <v>0</v>
      </c>
      <c r="Q180" s="141">
        <v>0</v>
      </c>
      <c r="R180" s="141">
        <f t="shared" si="52"/>
        <v>0</v>
      </c>
      <c r="S180" s="141">
        <v>0</v>
      </c>
      <c r="T180" s="142">
        <f t="shared" si="53"/>
        <v>0</v>
      </c>
      <c r="AR180" s="143" t="s">
        <v>129</v>
      </c>
      <c r="AT180" s="143" t="s">
        <v>178</v>
      </c>
      <c r="AU180" s="143" t="s">
        <v>87</v>
      </c>
      <c r="AY180" s="17" t="s">
        <v>175</v>
      </c>
      <c r="BE180" s="144">
        <f t="shared" si="54"/>
        <v>0</v>
      </c>
      <c r="BF180" s="144">
        <f t="shared" si="55"/>
        <v>0</v>
      </c>
      <c r="BG180" s="144">
        <f t="shared" si="56"/>
        <v>0</v>
      </c>
      <c r="BH180" s="144">
        <f t="shared" si="57"/>
        <v>0</v>
      </c>
      <c r="BI180" s="144">
        <f t="shared" si="58"/>
        <v>0</v>
      </c>
      <c r="BJ180" s="17" t="s">
        <v>85</v>
      </c>
      <c r="BK180" s="144">
        <f t="shared" si="59"/>
        <v>0</v>
      </c>
      <c r="BL180" s="17" t="s">
        <v>129</v>
      </c>
      <c r="BM180" s="143" t="s">
        <v>3334</v>
      </c>
    </row>
    <row r="181" spans="2:65" s="1" customFormat="1" ht="16.5" customHeight="1">
      <c r="B181" s="32"/>
      <c r="C181" s="132" t="s">
        <v>703</v>
      </c>
      <c r="D181" s="132" t="s">
        <v>178</v>
      </c>
      <c r="E181" s="133" t="s">
        <v>3335</v>
      </c>
      <c r="F181" s="134" t="s">
        <v>3336</v>
      </c>
      <c r="G181" s="135" t="s">
        <v>3337</v>
      </c>
      <c r="H181" s="136">
        <v>48</v>
      </c>
      <c r="I181" s="137"/>
      <c r="J181" s="138">
        <f t="shared" si="50"/>
        <v>0</v>
      </c>
      <c r="K181" s="134" t="s">
        <v>1</v>
      </c>
      <c r="L181" s="32"/>
      <c r="M181" s="139" t="s">
        <v>1</v>
      </c>
      <c r="N181" s="140" t="s">
        <v>42</v>
      </c>
      <c r="P181" s="141">
        <f t="shared" si="51"/>
        <v>0</v>
      </c>
      <c r="Q181" s="141">
        <v>0</v>
      </c>
      <c r="R181" s="141">
        <f t="shared" si="52"/>
        <v>0</v>
      </c>
      <c r="S181" s="141">
        <v>0</v>
      </c>
      <c r="T181" s="142">
        <f t="shared" si="53"/>
        <v>0</v>
      </c>
      <c r="AR181" s="143" t="s">
        <v>129</v>
      </c>
      <c r="AT181" s="143" t="s">
        <v>178</v>
      </c>
      <c r="AU181" s="143" t="s">
        <v>87</v>
      </c>
      <c r="AY181" s="17" t="s">
        <v>175</v>
      </c>
      <c r="BE181" s="144">
        <f t="shared" si="54"/>
        <v>0</v>
      </c>
      <c r="BF181" s="144">
        <f t="shared" si="55"/>
        <v>0</v>
      </c>
      <c r="BG181" s="144">
        <f t="shared" si="56"/>
        <v>0</v>
      </c>
      <c r="BH181" s="144">
        <f t="shared" si="57"/>
        <v>0</v>
      </c>
      <c r="BI181" s="144">
        <f t="shared" si="58"/>
        <v>0</v>
      </c>
      <c r="BJ181" s="17" t="s">
        <v>85</v>
      </c>
      <c r="BK181" s="144">
        <f t="shared" si="59"/>
        <v>0</v>
      </c>
      <c r="BL181" s="17" t="s">
        <v>129</v>
      </c>
      <c r="BM181" s="143" t="s">
        <v>3338</v>
      </c>
    </row>
    <row r="182" spans="2:65" s="1" customFormat="1" ht="16.5" customHeight="1">
      <c r="B182" s="32"/>
      <c r="C182" s="132" t="s">
        <v>709</v>
      </c>
      <c r="D182" s="132" t="s">
        <v>178</v>
      </c>
      <c r="E182" s="133" t="s">
        <v>3339</v>
      </c>
      <c r="F182" s="134" t="s">
        <v>3340</v>
      </c>
      <c r="G182" s="135" t="s">
        <v>181</v>
      </c>
      <c r="H182" s="136">
        <v>1</v>
      </c>
      <c r="I182" s="137"/>
      <c r="J182" s="138">
        <f t="shared" si="50"/>
        <v>0</v>
      </c>
      <c r="K182" s="134" t="s">
        <v>1</v>
      </c>
      <c r="L182" s="32"/>
      <c r="M182" s="139" t="s">
        <v>1</v>
      </c>
      <c r="N182" s="140" t="s">
        <v>42</v>
      </c>
      <c r="P182" s="141">
        <f t="shared" si="51"/>
        <v>0</v>
      </c>
      <c r="Q182" s="141">
        <v>0</v>
      </c>
      <c r="R182" s="141">
        <f t="shared" si="52"/>
        <v>0</v>
      </c>
      <c r="S182" s="141">
        <v>0</v>
      </c>
      <c r="T182" s="142">
        <f t="shared" si="53"/>
        <v>0</v>
      </c>
      <c r="AR182" s="143" t="s">
        <v>129</v>
      </c>
      <c r="AT182" s="143" t="s">
        <v>178</v>
      </c>
      <c r="AU182" s="143" t="s">
        <v>87</v>
      </c>
      <c r="AY182" s="17" t="s">
        <v>175</v>
      </c>
      <c r="BE182" s="144">
        <f t="shared" si="54"/>
        <v>0</v>
      </c>
      <c r="BF182" s="144">
        <f t="shared" si="55"/>
        <v>0</v>
      </c>
      <c r="BG182" s="144">
        <f t="shared" si="56"/>
        <v>0</v>
      </c>
      <c r="BH182" s="144">
        <f t="shared" si="57"/>
        <v>0</v>
      </c>
      <c r="BI182" s="144">
        <f t="shared" si="58"/>
        <v>0</v>
      </c>
      <c r="BJ182" s="17" t="s">
        <v>85</v>
      </c>
      <c r="BK182" s="144">
        <f t="shared" si="59"/>
        <v>0</v>
      </c>
      <c r="BL182" s="17" t="s">
        <v>129</v>
      </c>
      <c r="BM182" s="143" t="s">
        <v>3341</v>
      </c>
    </row>
    <row r="183" spans="2:65" s="1" customFormat="1" ht="16.5" customHeight="1">
      <c r="B183" s="32"/>
      <c r="C183" s="132" t="s">
        <v>715</v>
      </c>
      <c r="D183" s="132" t="s">
        <v>178</v>
      </c>
      <c r="E183" s="133" t="s">
        <v>3342</v>
      </c>
      <c r="F183" s="134" t="s">
        <v>3343</v>
      </c>
      <c r="G183" s="135" t="s">
        <v>181</v>
      </c>
      <c r="H183" s="136">
        <v>1</v>
      </c>
      <c r="I183" s="137"/>
      <c r="J183" s="138">
        <f t="shared" si="50"/>
        <v>0</v>
      </c>
      <c r="K183" s="134" t="s">
        <v>1</v>
      </c>
      <c r="L183" s="32"/>
      <c r="M183" s="139" t="s">
        <v>1</v>
      </c>
      <c r="N183" s="140" t="s">
        <v>42</v>
      </c>
      <c r="P183" s="141">
        <f t="shared" si="51"/>
        <v>0</v>
      </c>
      <c r="Q183" s="141">
        <v>0</v>
      </c>
      <c r="R183" s="141">
        <f t="shared" si="52"/>
        <v>0</v>
      </c>
      <c r="S183" s="141">
        <v>0</v>
      </c>
      <c r="T183" s="142">
        <f t="shared" si="53"/>
        <v>0</v>
      </c>
      <c r="AR183" s="143" t="s">
        <v>129</v>
      </c>
      <c r="AT183" s="143" t="s">
        <v>178</v>
      </c>
      <c r="AU183" s="143" t="s">
        <v>87</v>
      </c>
      <c r="AY183" s="17" t="s">
        <v>175</v>
      </c>
      <c r="BE183" s="144">
        <f t="shared" si="54"/>
        <v>0</v>
      </c>
      <c r="BF183" s="144">
        <f t="shared" si="55"/>
        <v>0</v>
      </c>
      <c r="BG183" s="144">
        <f t="shared" si="56"/>
        <v>0</v>
      </c>
      <c r="BH183" s="144">
        <f t="shared" si="57"/>
        <v>0</v>
      </c>
      <c r="BI183" s="144">
        <f t="shared" si="58"/>
        <v>0</v>
      </c>
      <c r="BJ183" s="17" t="s">
        <v>85</v>
      </c>
      <c r="BK183" s="144">
        <f t="shared" si="59"/>
        <v>0</v>
      </c>
      <c r="BL183" s="17" t="s">
        <v>129</v>
      </c>
      <c r="BM183" s="143" t="s">
        <v>3344</v>
      </c>
    </row>
    <row r="184" spans="2:65" s="1" customFormat="1" ht="16.5" customHeight="1">
      <c r="B184" s="32"/>
      <c r="C184" s="132" t="s">
        <v>719</v>
      </c>
      <c r="D184" s="132" t="s">
        <v>178</v>
      </c>
      <c r="E184" s="133" t="s">
        <v>3345</v>
      </c>
      <c r="F184" s="134" t="s">
        <v>3346</v>
      </c>
      <c r="G184" s="135" t="s">
        <v>181</v>
      </c>
      <c r="H184" s="136">
        <v>1</v>
      </c>
      <c r="I184" s="137"/>
      <c r="J184" s="138">
        <f t="shared" si="50"/>
        <v>0</v>
      </c>
      <c r="K184" s="134" t="s">
        <v>1</v>
      </c>
      <c r="L184" s="32"/>
      <c r="M184" s="139" t="s">
        <v>1</v>
      </c>
      <c r="N184" s="140" t="s">
        <v>42</v>
      </c>
      <c r="P184" s="141">
        <f t="shared" si="51"/>
        <v>0</v>
      </c>
      <c r="Q184" s="141">
        <v>0</v>
      </c>
      <c r="R184" s="141">
        <f t="shared" si="52"/>
        <v>0</v>
      </c>
      <c r="S184" s="141">
        <v>0</v>
      </c>
      <c r="T184" s="142">
        <f t="shared" si="53"/>
        <v>0</v>
      </c>
      <c r="AR184" s="143" t="s">
        <v>129</v>
      </c>
      <c r="AT184" s="143" t="s">
        <v>178</v>
      </c>
      <c r="AU184" s="143" t="s">
        <v>87</v>
      </c>
      <c r="AY184" s="17" t="s">
        <v>175</v>
      </c>
      <c r="BE184" s="144">
        <f t="shared" si="54"/>
        <v>0</v>
      </c>
      <c r="BF184" s="144">
        <f t="shared" si="55"/>
        <v>0</v>
      </c>
      <c r="BG184" s="144">
        <f t="shared" si="56"/>
        <v>0</v>
      </c>
      <c r="BH184" s="144">
        <f t="shared" si="57"/>
        <v>0</v>
      </c>
      <c r="BI184" s="144">
        <f t="shared" si="58"/>
        <v>0</v>
      </c>
      <c r="BJ184" s="17" t="s">
        <v>85</v>
      </c>
      <c r="BK184" s="144">
        <f t="shared" si="59"/>
        <v>0</v>
      </c>
      <c r="BL184" s="17" t="s">
        <v>129</v>
      </c>
      <c r="BM184" s="143" t="s">
        <v>3347</v>
      </c>
    </row>
    <row r="185" spans="2:65" s="1" customFormat="1" ht="16.5" customHeight="1">
      <c r="B185" s="32"/>
      <c r="C185" s="132" t="s">
        <v>724</v>
      </c>
      <c r="D185" s="132" t="s">
        <v>178</v>
      </c>
      <c r="E185" s="133" t="s">
        <v>3348</v>
      </c>
      <c r="F185" s="134" t="s">
        <v>3349</v>
      </c>
      <c r="G185" s="135" t="s">
        <v>181</v>
      </c>
      <c r="H185" s="136">
        <v>1</v>
      </c>
      <c r="I185" s="137"/>
      <c r="J185" s="138">
        <f t="shared" si="50"/>
        <v>0</v>
      </c>
      <c r="K185" s="134" t="s">
        <v>1</v>
      </c>
      <c r="L185" s="32"/>
      <c r="M185" s="139" t="s">
        <v>1</v>
      </c>
      <c r="N185" s="140" t="s">
        <v>42</v>
      </c>
      <c r="P185" s="141">
        <f t="shared" si="51"/>
        <v>0</v>
      </c>
      <c r="Q185" s="141">
        <v>0</v>
      </c>
      <c r="R185" s="141">
        <f t="shared" si="52"/>
        <v>0</v>
      </c>
      <c r="S185" s="141">
        <v>0</v>
      </c>
      <c r="T185" s="142">
        <f t="shared" si="53"/>
        <v>0</v>
      </c>
      <c r="AR185" s="143" t="s">
        <v>129</v>
      </c>
      <c r="AT185" s="143" t="s">
        <v>178</v>
      </c>
      <c r="AU185" s="143" t="s">
        <v>87</v>
      </c>
      <c r="AY185" s="17" t="s">
        <v>175</v>
      </c>
      <c r="BE185" s="144">
        <f t="shared" si="54"/>
        <v>0</v>
      </c>
      <c r="BF185" s="144">
        <f t="shared" si="55"/>
        <v>0</v>
      </c>
      <c r="BG185" s="144">
        <f t="shared" si="56"/>
        <v>0</v>
      </c>
      <c r="BH185" s="144">
        <f t="shared" si="57"/>
        <v>0</v>
      </c>
      <c r="BI185" s="144">
        <f t="shared" si="58"/>
        <v>0</v>
      </c>
      <c r="BJ185" s="17" t="s">
        <v>85</v>
      </c>
      <c r="BK185" s="144">
        <f t="shared" si="59"/>
        <v>0</v>
      </c>
      <c r="BL185" s="17" t="s">
        <v>129</v>
      </c>
      <c r="BM185" s="143" t="s">
        <v>3350</v>
      </c>
    </row>
    <row r="186" spans="2:65" s="1" customFormat="1" ht="16.5" customHeight="1">
      <c r="B186" s="32"/>
      <c r="C186" s="132" t="s">
        <v>730</v>
      </c>
      <c r="D186" s="132" t="s">
        <v>178</v>
      </c>
      <c r="E186" s="133" t="s">
        <v>3351</v>
      </c>
      <c r="F186" s="134" t="s">
        <v>3352</v>
      </c>
      <c r="G186" s="135" t="s">
        <v>181</v>
      </c>
      <c r="H186" s="136">
        <v>1</v>
      </c>
      <c r="I186" s="137"/>
      <c r="J186" s="138">
        <f t="shared" si="50"/>
        <v>0</v>
      </c>
      <c r="K186" s="134" t="s">
        <v>1</v>
      </c>
      <c r="L186" s="32"/>
      <c r="M186" s="149" t="s">
        <v>1</v>
      </c>
      <c r="N186" s="150" t="s">
        <v>42</v>
      </c>
      <c r="O186" s="151"/>
      <c r="P186" s="152">
        <f t="shared" si="51"/>
        <v>0</v>
      </c>
      <c r="Q186" s="152">
        <v>0</v>
      </c>
      <c r="R186" s="152">
        <f t="shared" si="52"/>
        <v>0</v>
      </c>
      <c r="S186" s="152">
        <v>0</v>
      </c>
      <c r="T186" s="153">
        <f t="shared" si="53"/>
        <v>0</v>
      </c>
      <c r="AR186" s="143" t="s">
        <v>129</v>
      </c>
      <c r="AT186" s="143" t="s">
        <v>178</v>
      </c>
      <c r="AU186" s="143" t="s">
        <v>87</v>
      </c>
      <c r="AY186" s="17" t="s">
        <v>175</v>
      </c>
      <c r="BE186" s="144">
        <f t="shared" si="54"/>
        <v>0</v>
      </c>
      <c r="BF186" s="144">
        <f t="shared" si="55"/>
        <v>0</v>
      </c>
      <c r="BG186" s="144">
        <f t="shared" si="56"/>
        <v>0</v>
      </c>
      <c r="BH186" s="144">
        <f t="shared" si="57"/>
        <v>0</v>
      </c>
      <c r="BI186" s="144">
        <f t="shared" si="58"/>
        <v>0</v>
      </c>
      <c r="BJ186" s="17" t="s">
        <v>85</v>
      </c>
      <c r="BK186" s="144">
        <f t="shared" si="59"/>
        <v>0</v>
      </c>
      <c r="BL186" s="17" t="s">
        <v>129</v>
      </c>
      <c r="BM186" s="143" t="s">
        <v>3353</v>
      </c>
    </row>
    <row r="187" spans="2:65" s="1" customFormat="1" ht="6.95" customHeight="1">
      <c r="B187" s="44"/>
      <c r="C187" s="45"/>
      <c r="D187" s="45"/>
      <c r="E187" s="45"/>
      <c r="F187" s="45"/>
      <c r="G187" s="45"/>
      <c r="H187" s="45"/>
      <c r="I187" s="45"/>
      <c r="J187" s="45"/>
      <c r="K187" s="45"/>
      <c r="L187" s="32"/>
    </row>
  </sheetData>
  <sheetProtection algorithmName="SHA-512" hashValue="8jF7pglPn4My1g8DKsJoEAOLXZbI5itc5xwpwyZklsWFXmagfNVLup3f+COM703nXZ9HTYn+bKTeqXBlI8cIgw==" saltValue="uukTzZ9I/kU5RKLxEMQ5ng==" spinCount="100000" sheet="1" objects="1" scenarios="1" formatColumns="0" formatRows="0" autoFilter="0"/>
  <autoFilter ref="C122:K186" xr:uid="{00000000-0009-0000-0000-000006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180"/>
  <sheetViews>
    <sheetView showGridLines="0" topLeftCell="A134" workbookViewId="0">
      <selection activeCell="Y171" sqref="Y171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7" t="s">
        <v>105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146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307" t="str">
        <f>'Rekapitulace stavby'!K6</f>
        <v>MŠ KOVÁŘSKÁ II - REKONSTRUKCE OBJEKTU</v>
      </c>
      <c r="F7" s="308"/>
      <c r="G7" s="308"/>
      <c r="H7" s="308"/>
      <c r="L7" s="20"/>
    </row>
    <row r="8" spans="2:46" s="1" customFormat="1" ht="12" hidden="1" customHeight="1">
      <c r="B8" s="32"/>
      <c r="D8" s="27" t="s">
        <v>147</v>
      </c>
      <c r="L8" s="32"/>
    </row>
    <row r="9" spans="2:46" s="1" customFormat="1" ht="16.5" hidden="1" customHeight="1">
      <c r="B9" s="32"/>
      <c r="E9" s="305" t="s">
        <v>3354</v>
      </c>
      <c r="F9" s="306"/>
      <c r="G9" s="306"/>
      <c r="H9" s="306"/>
      <c r="L9" s="32"/>
    </row>
    <row r="10" spans="2:46" s="1" customFormat="1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311" t="str">
        <f>'Rekapitulace stavby'!E14</f>
        <v>Vyplň údaj</v>
      </c>
      <c r="F18" s="312"/>
      <c r="G18" s="312"/>
      <c r="H18" s="312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313" t="s">
        <v>1</v>
      </c>
      <c r="F27" s="313"/>
      <c r="G27" s="313"/>
      <c r="H27" s="313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ROUND(J122,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ROUND((SUM(BE122:BE179)),  2)</f>
        <v>0</v>
      </c>
      <c r="I33" s="92">
        <v>0.21</v>
      </c>
      <c r="J33" s="91">
        <f>ROUND(((SUM(BE122:BE179))*I33),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ROUND((SUM(BF122:BF179)),  2)</f>
        <v>0</v>
      </c>
      <c r="I34" s="92">
        <v>0.12</v>
      </c>
      <c r="J34" s="91">
        <f>ROUND(((SUM(BF122:BF179))*I34),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ROUND((SUM(BG122:BG179)),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ROUND((SUM(BH122:BH179)),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ROUND((SUM(BI122:BI179)),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idden="1">
      <c r="B51" s="20"/>
      <c r="L51" s="20"/>
    </row>
    <row r="52" spans="2:12" hidden="1">
      <c r="B52" s="20"/>
      <c r="L52" s="20"/>
    </row>
    <row r="53" spans="2:12" hidden="1">
      <c r="B53" s="20"/>
      <c r="L53" s="20"/>
    </row>
    <row r="54" spans="2:12" hidden="1">
      <c r="B54" s="20"/>
      <c r="L54" s="20"/>
    </row>
    <row r="55" spans="2:12" hidden="1">
      <c r="B55" s="20"/>
      <c r="L55" s="20"/>
    </row>
    <row r="56" spans="2:12" hidden="1">
      <c r="B56" s="20"/>
      <c r="L56" s="20"/>
    </row>
    <row r="57" spans="2:12" hidden="1">
      <c r="B57" s="20"/>
      <c r="L57" s="20"/>
    </row>
    <row r="58" spans="2:12" hidden="1">
      <c r="B58" s="20"/>
      <c r="L58" s="20"/>
    </row>
    <row r="59" spans="2:12" hidden="1">
      <c r="B59" s="20"/>
      <c r="L59" s="20"/>
    </row>
    <row r="60" spans="2:12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idden="1">
      <c r="B62" s="20"/>
      <c r="L62" s="20"/>
    </row>
    <row r="63" spans="2:12" hidden="1">
      <c r="B63" s="20"/>
      <c r="L63" s="20"/>
    </row>
    <row r="64" spans="2:12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idden="1">
      <c r="B66" s="20"/>
      <c r="L66" s="20"/>
    </row>
    <row r="67" spans="2:12" hidden="1">
      <c r="B67" s="20"/>
      <c r="L67" s="20"/>
    </row>
    <row r="68" spans="2:12" hidden="1">
      <c r="B68" s="20"/>
      <c r="L68" s="20"/>
    </row>
    <row r="69" spans="2:12" hidden="1">
      <c r="B69" s="20"/>
      <c r="L69" s="20"/>
    </row>
    <row r="70" spans="2:12" hidden="1">
      <c r="B70" s="20"/>
      <c r="L70" s="20"/>
    </row>
    <row r="71" spans="2:12" hidden="1">
      <c r="B71" s="20"/>
      <c r="L71" s="20"/>
    </row>
    <row r="72" spans="2:12" hidden="1">
      <c r="B72" s="20"/>
      <c r="L72" s="20"/>
    </row>
    <row r="73" spans="2:12" hidden="1">
      <c r="B73" s="20"/>
      <c r="L73" s="20"/>
    </row>
    <row r="74" spans="2:12" hidden="1">
      <c r="B74" s="20"/>
      <c r="L74" s="20"/>
    </row>
    <row r="75" spans="2:12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idden="1"/>
    <row r="79" spans="2:12" hidden="1"/>
    <row r="80" spans="2:12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149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307" t="str">
        <f>E7</f>
        <v>MŠ KOVÁŘSKÁ II - REKONSTRUKCE OBJEKTU</v>
      </c>
      <c r="F85" s="308"/>
      <c r="G85" s="308"/>
      <c r="H85" s="308"/>
      <c r="L85" s="32"/>
    </row>
    <row r="86" spans="2:47" s="1" customFormat="1" ht="12" customHeight="1">
      <c r="B86" s="32"/>
      <c r="C86" s="27" t="s">
        <v>147</v>
      </c>
      <c r="L86" s="32"/>
    </row>
    <row r="87" spans="2:47" s="1" customFormat="1" ht="16.5" customHeight="1">
      <c r="B87" s="32"/>
      <c r="E87" s="305" t="str">
        <f>E9</f>
        <v>07 - VZDUCHOTECHNIKA</v>
      </c>
      <c r="F87" s="306"/>
      <c r="G87" s="306"/>
      <c r="H87" s="306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150</v>
      </c>
      <c r="D94" s="93"/>
      <c r="E94" s="93"/>
      <c r="F94" s="93"/>
      <c r="G94" s="93"/>
      <c r="H94" s="93"/>
      <c r="I94" s="93"/>
      <c r="J94" s="102" t="s">
        <v>151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152</v>
      </c>
      <c r="J96" s="66">
        <f>J122</f>
        <v>0</v>
      </c>
      <c r="L96" s="32"/>
      <c r="AU96" s="17" t="s">
        <v>153</v>
      </c>
    </row>
    <row r="97" spans="2:12" s="8" customFormat="1" ht="24.95" customHeight="1">
      <c r="B97" s="104"/>
      <c r="D97" s="105" t="s">
        <v>3164</v>
      </c>
      <c r="E97" s="106"/>
      <c r="F97" s="106"/>
      <c r="G97" s="106"/>
      <c r="H97" s="106"/>
      <c r="I97" s="106"/>
      <c r="J97" s="107">
        <f>J123</f>
        <v>0</v>
      </c>
      <c r="L97" s="104"/>
    </row>
    <row r="98" spans="2:12" s="9" customFormat="1" ht="19.899999999999999" customHeight="1">
      <c r="B98" s="108"/>
      <c r="D98" s="109" t="s">
        <v>3355</v>
      </c>
      <c r="E98" s="110"/>
      <c r="F98" s="110"/>
      <c r="G98" s="110"/>
      <c r="H98" s="110"/>
      <c r="I98" s="110"/>
      <c r="J98" s="111">
        <f>J124</f>
        <v>0</v>
      </c>
      <c r="L98" s="108"/>
    </row>
    <row r="99" spans="2:12" s="9" customFormat="1" ht="19.899999999999999" customHeight="1">
      <c r="B99" s="108"/>
      <c r="D99" s="109" t="s">
        <v>3356</v>
      </c>
      <c r="E99" s="110"/>
      <c r="F99" s="110"/>
      <c r="G99" s="110"/>
      <c r="H99" s="110"/>
      <c r="I99" s="110"/>
      <c r="J99" s="111">
        <f>J135</f>
        <v>0</v>
      </c>
      <c r="L99" s="108"/>
    </row>
    <row r="100" spans="2:12" s="9" customFormat="1" ht="19.899999999999999" customHeight="1">
      <c r="B100" s="108"/>
      <c r="D100" s="109" t="s">
        <v>3357</v>
      </c>
      <c r="E100" s="110"/>
      <c r="F100" s="110"/>
      <c r="G100" s="110"/>
      <c r="H100" s="110"/>
      <c r="I100" s="110"/>
      <c r="J100" s="111">
        <f>J145</f>
        <v>0</v>
      </c>
      <c r="L100" s="108"/>
    </row>
    <row r="101" spans="2:12" s="9" customFormat="1" ht="19.899999999999999" customHeight="1">
      <c r="B101" s="108"/>
      <c r="D101" s="109" t="s">
        <v>3358</v>
      </c>
      <c r="E101" s="110"/>
      <c r="F101" s="110"/>
      <c r="G101" s="110"/>
      <c r="H101" s="110"/>
      <c r="I101" s="110"/>
      <c r="J101" s="111">
        <f>J148</f>
        <v>0</v>
      </c>
      <c r="L101" s="108"/>
    </row>
    <row r="102" spans="2:12" s="9" customFormat="1" ht="19.899999999999999" customHeight="1">
      <c r="B102" s="108"/>
      <c r="D102" s="109" t="s">
        <v>3359</v>
      </c>
      <c r="E102" s="110"/>
      <c r="F102" s="110"/>
      <c r="G102" s="110"/>
      <c r="H102" s="110"/>
      <c r="I102" s="110"/>
      <c r="J102" s="111">
        <f>J171</f>
        <v>0</v>
      </c>
      <c r="L102" s="108"/>
    </row>
    <row r="103" spans="2:12" s="1" customFormat="1" ht="21.75" customHeight="1">
      <c r="B103" s="32"/>
      <c r="L103" s="32"/>
    </row>
    <row r="104" spans="2:12" s="1" customFormat="1" ht="6.95" customHeight="1">
      <c r="B104" s="44"/>
      <c r="C104" s="45"/>
      <c r="D104" s="45"/>
      <c r="E104" s="45"/>
      <c r="F104" s="45"/>
      <c r="G104" s="45"/>
      <c r="H104" s="45"/>
      <c r="I104" s="45"/>
      <c r="J104" s="45"/>
      <c r="K104" s="45"/>
      <c r="L104" s="32"/>
    </row>
    <row r="108" spans="2:12" s="1" customFormat="1" ht="6.95" customHeight="1">
      <c r="B108" s="46"/>
      <c r="C108" s="47"/>
      <c r="D108" s="47"/>
      <c r="E108" s="47"/>
      <c r="F108" s="47"/>
      <c r="G108" s="47"/>
      <c r="H108" s="47"/>
      <c r="I108" s="47"/>
      <c r="J108" s="47"/>
      <c r="K108" s="47"/>
      <c r="L108" s="32"/>
    </row>
    <row r="109" spans="2:12" s="1" customFormat="1" ht="24.95" customHeight="1">
      <c r="B109" s="32"/>
      <c r="C109" s="21" t="s">
        <v>159</v>
      </c>
      <c r="L109" s="32"/>
    </row>
    <row r="110" spans="2:12" s="1" customFormat="1" ht="6.95" customHeight="1">
      <c r="B110" s="32"/>
      <c r="L110" s="32"/>
    </row>
    <row r="111" spans="2:12" s="1" customFormat="1" ht="12" customHeight="1">
      <c r="B111" s="32"/>
      <c r="C111" s="27" t="s">
        <v>16</v>
      </c>
      <c r="L111" s="32"/>
    </row>
    <row r="112" spans="2:12" s="1" customFormat="1" ht="16.5" customHeight="1">
      <c r="B112" s="32"/>
      <c r="E112" s="307" t="str">
        <f>E7</f>
        <v>MŠ KOVÁŘSKÁ II - REKONSTRUKCE OBJEKTU</v>
      </c>
      <c r="F112" s="308"/>
      <c r="G112" s="308"/>
      <c r="H112" s="308"/>
      <c r="L112" s="32"/>
    </row>
    <row r="113" spans="2:65" s="1" customFormat="1" ht="12" customHeight="1">
      <c r="B113" s="32"/>
      <c r="C113" s="27" t="s">
        <v>147</v>
      </c>
      <c r="L113" s="32"/>
    </row>
    <row r="114" spans="2:65" s="1" customFormat="1" ht="16.5" customHeight="1">
      <c r="B114" s="32"/>
      <c r="E114" s="305" t="str">
        <f>E9</f>
        <v>07 - VZDUCHOTECHNIKA</v>
      </c>
      <c r="F114" s="306"/>
      <c r="G114" s="306"/>
      <c r="H114" s="306"/>
      <c r="L114" s="32"/>
    </row>
    <row r="115" spans="2:65" s="1" customFormat="1" ht="6.95" customHeight="1">
      <c r="B115" s="32"/>
      <c r="L115" s="32"/>
    </row>
    <row r="116" spans="2:65" s="1" customFormat="1" ht="12" customHeight="1">
      <c r="B116" s="32"/>
      <c r="C116" s="27" t="s">
        <v>20</v>
      </c>
      <c r="F116" s="25" t="str">
        <f>F12</f>
        <v>U Školičky 2176/1, 2177/3, Praha 9</v>
      </c>
      <c r="I116" s="27" t="s">
        <v>22</v>
      </c>
      <c r="J116" s="52" t="str">
        <f>IF(J12="","",J12)</f>
        <v>19. 12. 2025</v>
      </c>
      <c r="L116" s="32"/>
    </row>
    <row r="117" spans="2:65" s="1" customFormat="1" ht="6.95" customHeight="1">
      <c r="B117" s="32"/>
      <c r="L117" s="32"/>
    </row>
    <row r="118" spans="2:65" s="1" customFormat="1" ht="15.2" customHeight="1">
      <c r="B118" s="32"/>
      <c r="C118" s="27" t="s">
        <v>24</v>
      </c>
      <c r="F118" s="25" t="str">
        <f>E15</f>
        <v>MČ Praha 9</v>
      </c>
      <c r="I118" s="27" t="s">
        <v>30</v>
      </c>
      <c r="J118" s="30" t="str">
        <f>E21</f>
        <v>ArtStat s.r.o.</v>
      </c>
      <c r="L118" s="32"/>
    </row>
    <row r="119" spans="2:65" s="1" customFormat="1" ht="15.2" customHeight="1">
      <c r="B119" s="32"/>
      <c r="C119" s="27" t="s">
        <v>28</v>
      </c>
      <c r="F119" s="25" t="str">
        <f>IF(E18="","",E18)</f>
        <v>Vyplň údaj</v>
      </c>
      <c r="I119" s="27" t="s">
        <v>33</v>
      </c>
      <c r="J119" s="30" t="str">
        <f>E24</f>
        <v>Vladimír Mrázek</v>
      </c>
      <c r="L119" s="32"/>
    </row>
    <row r="120" spans="2:65" s="1" customFormat="1" ht="10.35" customHeight="1">
      <c r="B120" s="32"/>
      <c r="L120" s="32"/>
    </row>
    <row r="121" spans="2:65" s="10" customFormat="1" ht="29.25" customHeight="1">
      <c r="B121" s="112"/>
      <c r="C121" s="113" t="s">
        <v>160</v>
      </c>
      <c r="D121" s="114" t="s">
        <v>62</v>
      </c>
      <c r="E121" s="114" t="s">
        <v>58</v>
      </c>
      <c r="F121" s="114" t="s">
        <v>59</v>
      </c>
      <c r="G121" s="114" t="s">
        <v>161</v>
      </c>
      <c r="H121" s="114" t="s">
        <v>162</v>
      </c>
      <c r="I121" s="114" t="s">
        <v>163</v>
      </c>
      <c r="J121" s="114" t="s">
        <v>151</v>
      </c>
      <c r="K121" s="115" t="s">
        <v>164</v>
      </c>
      <c r="L121" s="112"/>
      <c r="M121" s="59" t="s">
        <v>1</v>
      </c>
      <c r="N121" s="60" t="s">
        <v>41</v>
      </c>
      <c r="O121" s="60" t="s">
        <v>165</v>
      </c>
      <c r="P121" s="60" t="s">
        <v>166</v>
      </c>
      <c r="Q121" s="60" t="s">
        <v>167</v>
      </c>
      <c r="R121" s="60" t="s">
        <v>168</v>
      </c>
      <c r="S121" s="60" t="s">
        <v>169</v>
      </c>
      <c r="T121" s="61" t="s">
        <v>170</v>
      </c>
    </row>
    <row r="122" spans="2:65" s="1" customFormat="1" ht="22.9" customHeight="1">
      <c r="B122" s="32"/>
      <c r="C122" s="64" t="s">
        <v>171</v>
      </c>
      <c r="J122" s="116">
        <f>BK122</f>
        <v>0</v>
      </c>
      <c r="L122" s="32"/>
      <c r="M122" s="62"/>
      <c r="N122" s="53"/>
      <c r="O122" s="53"/>
      <c r="P122" s="117">
        <f>P123</f>
        <v>0</v>
      </c>
      <c r="Q122" s="53"/>
      <c r="R122" s="117">
        <f>R123</f>
        <v>0</v>
      </c>
      <c r="S122" s="53"/>
      <c r="T122" s="118">
        <f>T123</f>
        <v>0</v>
      </c>
      <c r="AT122" s="17" t="s">
        <v>76</v>
      </c>
      <c r="AU122" s="17" t="s">
        <v>153</v>
      </c>
      <c r="BK122" s="119">
        <f>BK123</f>
        <v>0</v>
      </c>
    </row>
    <row r="123" spans="2:65" s="11" customFormat="1" ht="25.9" customHeight="1">
      <c r="B123" s="120"/>
      <c r="D123" s="121" t="s">
        <v>76</v>
      </c>
      <c r="E123" s="122" t="s">
        <v>398</v>
      </c>
      <c r="F123" s="122" t="s">
        <v>3171</v>
      </c>
      <c r="I123" s="123"/>
      <c r="J123" s="124">
        <f>BK123</f>
        <v>0</v>
      </c>
      <c r="L123" s="120"/>
      <c r="M123" s="125"/>
      <c r="P123" s="126">
        <f>P124+P135+P145+P148+P171</f>
        <v>0</v>
      </c>
      <c r="R123" s="126">
        <f>R124+R135+R145+R148+R171</f>
        <v>0</v>
      </c>
      <c r="T123" s="127">
        <f>T124+T135+T145+T148+T171</f>
        <v>0</v>
      </c>
      <c r="AR123" s="121" t="s">
        <v>85</v>
      </c>
      <c r="AT123" s="128" t="s">
        <v>76</v>
      </c>
      <c r="AU123" s="128" t="s">
        <v>77</v>
      </c>
      <c r="AY123" s="121" t="s">
        <v>175</v>
      </c>
      <c r="BK123" s="129">
        <f>BK124+BK135+BK145+BK148+BK171</f>
        <v>0</v>
      </c>
    </row>
    <row r="124" spans="2:65" s="11" customFormat="1" ht="22.9" customHeight="1">
      <c r="B124" s="120"/>
      <c r="D124" s="121" t="s">
        <v>76</v>
      </c>
      <c r="E124" s="130" t="s">
        <v>3360</v>
      </c>
      <c r="F124" s="130" t="s">
        <v>3361</v>
      </c>
      <c r="I124" s="123"/>
      <c r="J124" s="131">
        <f>BK124</f>
        <v>0</v>
      </c>
      <c r="L124" s="120"/>
      <c r="M124" s="125"/>
      <c r="P124" s="126">
        <f>SUM(P125:P134)</f>
        <v>0</v>
      </c>
      <c r="R124" s="126">
        <f>SUM(R125:R134)</f>
        <v>0</v>
      </c>
      <c r="T124" s="127">
        <f>SUM(T125:T134)</f>
        <v>0</v>
      </c>
      <c r="AR124" s="121" t="s">
        <v>85</v>
      </c>
      <c r="AT124" s="128" t="s">
        <v>76</v>
      </c>
      <c r="AU124" s="128" t="s">
        <v>85</v>
      </c>
      <c r="AY124" s="121" t="s">
        <v>175</v>
      </c>
      <c r="BK124" s="129">
        <f>SUM(BK125:BK134)</f>
        <v>0</v>
      </c>
    </row>
    <row r="125" spans="2:65" s="1" customFormat="1" ht="16.5" customHeight="1">
      <c r="B125" s="32"/>
      <c r="C125" s="132" t="s">
        <v>85</v>
      </c>
      <c r="D125" s="132" t="s">
        <v>178</v>
      </c>
      <c r="E125" s="133" t="s">
        <v>3362</v>
      </c>
      <c r="F125" s="134" t="s">
        <v>3175</v>
      </c>
      <c r="G125" s="135" t="s">
        <v>181</v>
      </c>
      <c r="H125" s="136">
        <v>1</v>
      </c>
      <c r="I125" s="137"/>
      <c r="J125" s="138">
        <f>ROUND(I125*H125,2)</f>
        <v>0</v>
      </c>
      <c r="K125" s="134" t="s">
        <v>1</v>
      </c>
      <c r="L125" s="32"/>
      <c r="M125" s="139" t="s">
        <v>1</v>
      </c>
      <c r="N125" s="140" t="s">
        <v>42</v>
      </c>
      <c r="P125" s="141">
        <f>O125*H125</f>
        <v>0</v>
      </c>
      <c r="Q125" s="141">
        <v>0</v>
      </c>
      <c r="R125" s="141">
        <f>Q125*H125</f>
        <v>0</v>
      </c>
      <c r="S125" s="141">
        <v>0</v>
      </c>
      <c r="T125" s="142">
        <f>S125*H125</f>
        <v>0</v>
      </c>
      <c r="AR125" s="143" t="s">
        <v>129</v>
      </c>
      <c r="AT125" s="143" t="s">
        <v>178</v>
      </c>
      <c r="AU125" s="143" t="s">
        <v>87</v>
      </c>
      <c r="AY125" s="17" t="s">
        <v>175</v>
      </c>
      <c r="BE125" s="144">
        <f>IF(N125="základní",J125,0)</f>
        <v>0</v>
      </c>
      <c r="BF125" s="144">
        <f>IF(N125="snížená",J125,0)</f>
        <v>0</v>
      </c>
      <c r="BG125" s="144">
        <f>IF(N125="zákl. přenesená",J125,0)</f>
        <v>0</v>
      </c>
      <c r="BH125" s="144">
        <f>IF(N125="sníž. přenesená",J125,0)</f>
        <v>0</v>
      </c>
      <c r="BI125" s="144">
        <f>IF(N125="nulová",J125,0)</f>
        <v>0</v>
      </c>
      <c r="BJ125" s="17" t="s">
        <v>85</v>
      </c>
      <c r="BK125" s="144">
        <f>ROUND(I125*H125,2)</f>
        <v>0</v>
      </c>
      <c r="BL125" s="17" t="s">
        <v>129</v>
      </c>
      <c r="BM125" s="143" t="s">
        <v>3363</v>
      </c>
    </row>
    <row r="126" spans="2:65" s="1" customFormat="1" ht="16.5" customHeight="1">
      <c r="B126" s="32"/>
      <c r="C126" s="184" t="s">
        <v>87</v>
      </c>
      <c r="D126" s="184" t="s">
        <v>1046</v>
      </c>
      <c r="E126" s="185" t="s">
        <v>3364</v>
      </c>
      <c r="F126" s="186" t="s">
        <v>3365</v>
      </c>
      <c r="G126" s="187" t="s">
        <v>3179</v>
      </c>
      <c r="H126" s="188">
        <v>1</v>
      </c>
      <c r="I126" s="189"/>
      <c r="J126" s="190">
        <f>ROUND(I126*H126,2)</f>
        <v>0</v>
      </c>
      <c r="K126" s="186" t="s">
        <v>1</v>
      </c>
      <c r="L126" s="191"/>
      <c r="M126" s="192" t="s">
        <v>1</v>
      </c>
      <c r="N126" s="193" t="s">
        <v>42</v>
      </c>
      <c r="P126" s="141">
        <f>O126*H126</f>
        <v>0</v>
      </c>
      <c r="Q126" s="141">
        <v>0</v>
      </c>
      <c r="R126" s="141">
        <f>Q126*H126</f>
        <v>0</v>
      </c>
      <c r="S126" s="141">
        <v>0</v>
      </c>
      <c r="T126" s="142">
        <f>S126*H126</f>
        <v>0</v>
      </c>
      <c r="AR126" s="143" t="s">
        <v>604</v>
      </c>
      <c r="AT126" s="143" t="s">
        <v>1046</v>
      </c>
      <c r="AU126" s="143" t="s">
        <v>87</v>
      </c>
      <c r="AY126" s="17" t="s">
        <v>175</v>
      </c>
      <c r="BE126" s="144">
        <f>IF(N126="základní",J126,0)</f>
        <v>0</v>
      </c>
      <c r="BF126" s="144">
        <f>IF(N126="snížená",J126,0)</f>
        <v>0</v>
      </c>
      <c r="BG126" s="144">
        <f>IF(N126="zákl. přenesená",J126,0)</f>
        <v>0</v>
      </c>
      <c r="BH126" s="144">
        <f>IF(N126="sníž. přenesená",J126,0)</f>
        <v>0</v>
      </c>
      <c r="BI126" s="144">
        <f>IF(N126="nulová",J126,0)</f>
        <v>0</v>
      </c>
      <c r="BJ126" s="17" t="s">
        <v>85</v>
      </c>
      <c r="BK126" s="144">
        <f>ROUND(I126*H126,2)</f>
        <v>0</v>
      </c>
      <c r="BL126" s="17" t="s">
        <v>129</v>
      </c>
      <c r="BM126" s="143" t="s">
        <v>3366</v>
      </c>
    </row>
    <row r="127" spans="2:65" s="1" customFormat="1" ht="78">
      <c r="B127" s="32"/>
      <c r="D127" s="145" t="s">
        <v>196</v>
      </c>
      <c r="F127" s="146" t="s">
        <v>3367</v>
      </c>
      <c r="I127" s="147"/>
      <c r="L127" s="32"/>
      <c r="M127" s="148"/>
      <c r="T127" s="56"/>
      <c r="AT127" s="17" t="s">
        <v>196</v>
      </c>
      <c r="AU127" s="17" t="s">
        <v>87</v>
      </c>
    </row>
    <row r="128" spans="2:65" s="1" customFormat="1" ht="16.5" customHeight="1">
      <c r="B128" s="32"/>
      <c r="C128" s="184" t="s">
        <v>187</v>
      </c>
      <c r="D128" s="184" t="s">
        <v>1046</v>
      </c>
      <c r="E128" s="185" t="s">
        <v>3368</v>
      </c>
      <c r="F128" s="186" t="s">
        <v>3369</v>
      </c>
      <c r="G128" s="187" t="s">
        <v>3179</v>
      </c>
      <c r="H128" s="188">
        <v>1</v>
      </c>
      <c r="I128" s="189"/>
      <c r="J128" s="190">
        <f>ROUND(I128*H128,2)</f>
        <v>0</v>
      </c>
      <c r="K128" s="186" t="s">
        <v>1</v>
      </c>
      <c r="L128" s="191"/>
      <c r="M128" s="192" t="s">
        <v>1</v>
      </c>
      <c r="N128" s="193" t="s">
        <v>42</v>
      </c>
      <c r="P128" s="141">
        <f>O128*H128</f>
        <v>0</v>
      </c>
      <c r="Q128" s="141">
        <v>0</v>
      </c>
      <c r="R128" s="141">
        <f>Q128*H128</f>
        <v>0</v>
      </c>
      <c r="S128" s="141">
        <v>0</v>
      </c>
      <c r="T128" s="142">
        <f>S128*H128</f>
        <v>0</v>
      </c>
      <c r="AR128" s="143" t="s">
        <v>604</v>
      </c>
      <c r="AT128" s="143" t="s">
        <v>1046</v>
      </c>
      <c r="AU128" s="143" t="s">
        <v>87</v>
      </c>
      <c r="AY128" s="17" t="s">
        <v>175</v>
      </c>
      <c r="BE128" s="144">
        <f>IF(N128="základní",J128,0)</f>
        <v>0</v>
      </c>
      <c r="BF128" s="144">
        <f>IF(N128="snížená",J128,0)</f>
        <v>0</v>
      </c>
      <c r="BG128" s="144">
        <f>IF(N128="zákl. přenesená",J128,0)</f>
        <v>0</v>
      </c>
      <c r="BH128" s="144">
        <f>IF(N128="sníž. přenesená",J128,0)</f>
        <v>0</v>
      </c>
      <c r="BI128" s="144">
        <f>IF(N128="nulová",J128,0)</f>
        <v>0</v>
      </c>
      <c r="BJ128" s="17" t="s">
        <v>85</v>
      </c>
      <c r="BK128" s="144">
        <f>ROUND(I128*H128,2)</f>
        <v>0</v>
      </c>
      <c r="BL128" s="17" t="s">
        <v>129</v>
      </c>
      <c r="BM128" s="143" t="s">
        <v>3370</v>
      </c>
    </row>
    <row r="129" spans="2:65" s="1" customFormat="1" ht="78">
      <c r="B129" s="32"/>
      <c r="D129" s="145" t="s">
        <v>196</v>
      </c>
      <c r="F129" s="146" t="s">
        <v>3371</v>
      </c>
      <c r="I129" s="147"/>
      <c r="L129" s="32"/>
      <c r="M129" s="148"/>
      <c r="T129" s="56"/>
      <c r="AT129" s="17" t="s">
        <v>196</v>
      </c>
      <c r="AU129" s="17" t="s">
        <v>87</v>
      </c>
    </row>
    <row r="130" spans="2:65" s="1" customFormat="1" ht="16.5" customHeight="1">
      <c r="B130" s="32"/>
      <c r="C130" s="184" t="s">
        <v>193</v>
      </c>
      <c r="D130" s="184" t="s">
        <v>1046</v>
      </c>
      <c r="E130" s="185" t="s">
        <v>3372</v>
      </c>
      <c r="F130" s="186" t="s">
        <v>3373</v>
      </c>
      <c r="G130" s="187" t="s">
        <v>3179</v>
      </c>
      <c r="H130" s="188">
        <v>1</v>
      </c>
      <c r="I130" s="189"/>
      <c r="J130" s="190">
        <f>ROUND(I130*H130,2)</f>
        <v>0</v>
      </c>
      <c r="K130" s="186" t="s">
        <v>1</v>
      </c>
      <c r="L130" s="191"/>
      <c r="M130" s="192" t="s">
        <v>1</v>
      </c>
      <c r="N130" s="193" t="s">
        <v>42</v>
      </c>
      <c r="P130" s="141">
        <f>O130*H130</f>
        <v>0</v>
      </c>
      <c r="Q130" s="141">
        <v>0</v>
      </c>
      <c r="R130" s="141">
        <f>Q130*H130</f>
        <v>0</v>
      </c>
      <c r="S130" s="141">
        <v>0</v>
      </c>
      <c r="T130" s="142">
        <f>S130*H130</f>
        <v>0</v>
      </c>
      <c r="AR130" s="143" t="s">
        <v>604</v>
      </c>
      <c r="AT130" s="143" t="s">
        <v>1046</v>
      </c>
      <c r="AU130" s="143" t="s">
        <v>87</v>
      </c>
      <c r="AY130" s="17" t="s">
        <v>175</v>
      </c>
      <c r="BE130" s="144">
        <f>IF(N130="základní",J130,0)</f>
        <v>0</v>
      </c>
      <c r="BF130" s="144">
        <f>IF(N130="snížená",J130,0)</f>
        <v>0</v>
      </c>
      <c r="BG130" s="144">
        <f>IF(N130="zákl. přenesená",J130,0)</f>
        <v>0</v>
      </c>
      <c r="BH130" s="144">
        <f>IF(N130="sníž. přenesená",J130,0)</f>
        <v>0</v>
      </c>
      <c r="BI130" s="144">
        <f>IF(N130="nulová",J130,0)</f>
        <v>0</v>
      </c>
      <c r="BJ130" s="17" t="s">
        <v>85</v>
      </c>
      <c r="BK130" s="144">
        <f>ROUND(I130*H130,2)</f>
        <v>0</v>
      </c>
      <c r="BL130" s="17" t="s">
        <v>129</v>
      </c>
      <c r="BM130" s="143" t="s">
        <v>3374</v>
      </c>
    </row>
    <row r="131" spans="2:65" s="1" customFormat="1" ht="48.75">
      <c r="B131" s="32"/>
      <c r="D131" s="145" t="s">
        <v>196</v>
      </c>
      <c r="F131" s="146" t="s">
        <v>3375</v>
      </c>
      <c r="I131" s="147"/>
      <c r="L131" s="32"/>
      <c r="M131" s="148"/>
      <c r="T131" s="56"/>
      <c r="AT131" s="17" t="s">
        <v>196</v>
      </c>
      <c r="AU131" s="17" t="s">
        <v>87</v>
      </c>
    </row>
    <row r="132" spans="2:65" s="1" customFormat="1" ht="16.5" customHeight="1">
      <c r="B132" s="32"/>
      <c r="C132" s="184" t="s">
        <v>174</v>
      </c>
      <c r="D132" s="184" t="s">
        <v>1046</v>
      </c>
      <c r="E132" s="185" t="s">
        <v>3376</v>
      </c>
      <c r="F132" s="186" t="s">
        <v>3373</v>
      </c>
      <c r="G132" s="187" t="s">
        <v>3179</v>
      </c>
      <c r="H132" s="188">
        <v>1</v>
      </c>
      <c r="I132" s="189"/>
      <c r="J132" s="190">
        <f>ROUND(I132*H132,2)</f>
        <v>0</v>
      </c>
      <c r="K132" s="186" t="s">
        <v>1</v>
      </c>
      <c r="L132" s="191"/>
      <c r="M132" s="192" t="s">
        <v>1</v>
      </c>
      <c r="N132" s="193" t="s">
        <v>42</v>
      </c>
      <c r="P132" s="141">
        <f>O132*H132</f>
        <v>0</v>
      </c>
      <c r="Q132" s="141">
        <v>0</v>
      </c>
      <c r="R132" s="141">
        <f>Q132*H132</f>
        <v>0</v>
      </c>
      <c r="S132" s="141">
        <v>0</v>
      </c>
      <c r="T132" s="142">
        <f>S132*H132</f>
        <v>0</v>
      </c>
      <c r="AR132" s="143" t="s">
        <v>604</v>
      </c>
      <c r="AT132" s="143" t="s">
        <v>1046</v>
      </c>
      <c r="AU132" s="143" t="s">
        <v>87</v>
      </c>
      <c r="AY132" s="17" t="s">
        <v>175</v>
      </c>
      <c r="BE132" s="144">
        <f>IF(N132="základní",J132,0)</f>
        <v>0</v>
      </c>
      <c r="BF132" s="144">
        <f>IF(N132="snížená",J132,0)</f>
        <v>0</v>
      </c>
      <c r="BG132" s="144">
        <f>IF(N132="zákl. přenesená",J132,0)</f>
        <v>0</v>
      </c>
      <c r="BH132" s="144">
        <f>IF(N132="sníž. přenesená",J132,0)</f>
        <v>0</v>
      </c>
      <c r="BI132" s="144">
        <f>IF(N132="nulová",J132,0)</f>
        <v>0</v>
      </c>
      <c r="BJ132" s="17" t="s">
        <v>85</v>
      </c>
      <c r="BK132" s="144">
        <f>ROUND(I132*H132,2)</f>
        <v>0</v>
      </c>
      <c r="BL132" s="17" t="s">
        <v>129</v>
      </c>
      <c r="BM132" s="143" t="s">
        <v>3377</v>
      </c>
    </row>
    <row r="133" spans="2:65" s="1" customFormat="1" ht="48.75">
      <c r="B133" s="32"/>
      <c r="D133" s="145" t="s">
        <v>196</v>
      </c>
      <c r="F133" s="146" t="s">
        <v>3378</v>
      </c>
      <c r="I133" s="147"/>
      <c r="L133" s="32"/>
      <c r="M133" s="148"/>
      <c r="T133" s="56"/>
      <c r="AT133" s="17" t="s">
        <v>196</v>
      </c>
      <c r="AU133" s="17" t="s">
        <v>87</v>
      </c>
    </row>
    <row r="134" spans="2:65" s="1" customFormat="1" ht="24.2" customHeight="1">
      <c r="B134" s="32"/>
      <c r="C134" s="184" t="s">
        <v>202</v>
      </c>
      <c r="D134" s="184" t="s">
        <v>1046</v>
      </c>
      <c r="E134" s="185" t="s">
        <v>3379</v>
      </c>
      <c r="F134" s="186" t="s">
        <v>3380</v>
      </c>
      <c r="G134" s="187" t="s">
        <v>3179</v>
      </c>
      <c r="H134" s="188">
        <v>2</v>
      </c>
      <c r="I134" s="189"/>
      <c r="J134" s="190">
        <f>ROUND(I134*H134,2)</f>
        <v>0</v>
      </c>
      <c r="K134" s="186" t="s">
        <v>1</v>
      </c>
      <c r="L134" s="191"/>
      <c r="M134" s="192" t="s">
        <v>1</v>
      </c>
      <c r="N134" s="193" t="s">
        <v>42</v>
      </c>
      <c r="P134" s="141">
        <f>O134*H134</f>
        <v>0</v>
      </c>
      <c r="Q134" s="141">
        <v>0</v>
      </c>
      <c r="R134" s="141">
        <f>Q134*H134</f>
        <v>0</v>
      </c>
      <c r="S134" s="141">
        <v>0</v>
      </c>
      <c r="T134" s="142">
        <f>S134*H134</f>
        <v>0</v>
      </c>
      <c r="AR134" s="143" t="s">
        <v>604</v>
      </c>
      <c r="AT134" s="143" t="s">
        <v>1046</v>
      </c>
      <c r="AU134" s="143" t="s">
        <v>87</v>
      </c>
      <c r="AY134" s="17" t="s">
        <v>175</v>
      </c>
      <c r="BE134" s="144">
        <f>IF(N134="základní",J134,0)</f>
        <v>0</v>
      </c>
      <c r="BF134" s="144">
        <f>IF(N134="snížená",J134,0)</f>
        <v>0</v>
      </c>
      <c r="BG134" s="144">
        <f>IF(N134="zákl. přenesená",J134,0)</f>
        <v>0</v>
      </c>
      <c r="BH134" s="144">
        <f>IF(N134="sníž. přenesená",J134,0)</f>
        <v>0</v>
      </c>
      <c r="BI134" s="144">
        <f>IF(N134="nulová",J134,0)</f>
        <v>0</v>
      </c>
      <c r="BJ134" s="17" t="s">
        <v>85</v>
      </c>
      <c r="BK134" s="144">
        <f>ROUND(I134*H134,2)</f>
        <v>0</v>
      </c>
      <c r="BL134" s="17" t="s">
        <v>129</v>
      </c>
      <c r="BM134" s="143" t="s">
        <v>3381</v>
      </c>
    </row>
    <row r="135" spans="2:65" s="11" customFormat="1" ht="22.9" customHeight="1">
      <c r="B135" s="120"/>
      <c r="D135" s="121" t="s">
        <v>76</v>
      </c>
      <c r="E135" s="130" t="s">
        <v>3382</v>
      </c>
      <c r="F135" s="130" t="s">
        <v>3235</v>
      </c>
      <c r="I135" s="123"/>
      <c r="J135" s="131">
        <f>BK135</f>
        <v>0</v>
      </c>
      <c r="L135" s="120"/>
      <c r="M135" s="125"/>
      <c r="P135" s="126">
        <f>SUM(P136:P144)</f>
        <v>0</v>
      </c>
      <c r="R135" s="126">
        <f>SUM(R136:R144)</f>
        <v>0</v>
      </c>
      <c r="T135" s="127">
        <f>SUM(T136:T144)</f>
        <v>0</v>
      </c>
      <c r="AR135" s="121" t="s">
        <v>85</v>
      </c>
      <c r="AT135" s="128" t="s">
        <v>76</v>
      </c>
      <c r="AU135" s="128" t="s">
        <v>85</v>
      </c>
      <c r="AY135" s="121" t="s">
        <v>175</v>
      </c>
      <c r="BK135" s="129">
        <f>SUM(BK136:BK144)</f>
        <v>0</v>
      </c>
    </row>
    <row r="136" spans="2:65" s="1" customFormat="1" ht="16.5" customHeight="1">
      <c r="B136" s="32"/>
      <c r="C136" s="132" t="s">
        <v>208</v>
      </c>
      <c r="D136" s="132" t="s">
        <v>178</v>
      </c>
      <c r="E136" s="133" t="s">
        <v>3383</v>
      </c>
      <c r="F136" s="134" t="s">
        <v>3237</v>
      </c>
      <c r="G136" s="135" t="s">
        <v>181</v>
      </c>
      <c r="H136" s="136">
        <v>1</v>
      </c>
      <c r="I136" s="137"/>
      <c r="J136" s="138">
        <f t="shared" ref="J136:J144" si="0">ROUND(I136*H136,2)</f>
        <v>0</v>
      </c>
      <c r="K136" s="134" t="s">
        <v>1</v>
      </c>
      <c r="L136" s="32"/>
      <c r="M136" s="139" t="s">
        <v>1</v>
      </c>
      <c r="N136" s="140" t="s">
        <v>42</v>
      </c>
      <c r="P136" s="141">
        <f t="shared" ref="P136:P144" si="1">O136*H136</f>
        <v>0</v>
      </c>
      <c r="Q136" s="141">
        <v>0</v>
      </c>
      <c r="R136" s="141">
        <f t="shared" ref="R136:R144" si="2">Q136*H136</f>
        <v>0</v>
      </c>
      <c r="S136" s="141">
        <v>0</v>
      </c>
      <c r="T136" s="142">
        <f t="shared" ref="T136:T144" si="3">S136*H136</f>
        <v>0</v>
      </c>
      <c r="AR136" s="143" t="s">
        <v>129</v>
      </c>
      <c r="AT136" s="143" t="s">
        <v>178</v>
      </c>
      <c r="AU136" s="143" t="s">
        <v>87</v>
      </c>
      <c r="AY136" s="17" t="s">
        <v>175</v>
      </c>
      <c r="BE136" s="144">
        <f t="shared" ref="BE136:BE144" si="4">IF(N136="základní",J136,0)</f>
        <v>0</v>
      </c>
      <c r="BF136" s="144">
        <f t="shared" ref="BF136:BF144" si="5">IF(N136="snížená",J136,0)</f>
        <v>0</v>
      </c>
      <c r="BG136" s="144">
        <f t="shared" ref="BG136:BG144" si="6">IF(N136="zákl. přenesená",J136,0)</f>
        <v>0</v>
      </c>
      <c r="BH136" s="144">
        <f t="shared" ref="BH136:BH144" si="7">IF(N136="sníž. přenesená",J136,0)</f>
        <v>0</v>
      </c>
      <c r="BI136" s="144">
        <f t="shared" ref="BI136:BI144" si="8">IF(N136="nulová",J136,0)</f>
        <v>0</v>
      </c>
      <c r="BJ136" s="17" t="s">
        <v>85</v>
      </c>
      <c r="BK136" s="144">
        <f t="shared" ref="BK136:BK144" si="9">ROUND(I136*H136,2)</f>
        <v>0</v>
      </c>
      <c r="BL136" s="17" t="s">
        <v>129</v>
      </c>
      <c r="BM136" s="143" t="s">
        <v>3384</v>
      </c>
    </row>
    <row r="137" spans="2:65" s="1" customFormat="1" ht="16.5" customHeight="1">
      <c r="B137" s="32"/>
      <c r="C137" s="184" t="s">
        <v>212</v>
      </c>
      <c r="D137" s="184" t="s">
        <v>1046</v>
      </c>
      <c r="E137" s="185" t="s">
        <v>3385</v>
      </c>
      <c r="F137" s="186" t="s">
        <v>3386</v>
      </c>
      <c r="G137" s="187" t="s">
        <v>318</v>
      </c>
      <c r="H137" s="188">
        <v>86</v>
      </c>
      <c r="I137" s="189"/>
      <c r="J137" s="190">
        <f t="shared" si="0"/>
        <v>0</v>
      </c>
      <c r="K137" s="186" t="s">
        <v>1</v>
      </c>
      <c r="L137" s="191"/>
      <c r="M137" s="192" t="s">
        <v>1</v>
      </c>
      <c r="N137" s="193" t="s">
        <v>42</v>
      </c>
      <c r="P137" s="141">
        <f t="shared" si="1"/>
        <v>0</v>
      </c>
      <c r="Q137" s="141">
        <v>0</v>
      </c>
      <c r="R137" s="141">
        <f t="shared" si="2"/>
        <v>0</v>
      </c>
      <c r="S137" s="141">
        <v>0</v>
      </c>
      <c r="T137" s="142">
        <f t="shared" si="3"/>
        <v>0</v>
      </c>
      <c r="AR137" s="143" t="s">
        <v>604</v>
      </c>
      <c r="AT137" s="143" t="s">
        <v>1046</v>
      </c>
      <c r="AU137" s="143" t="s">
        <v>87</v>
      </c>
      <c r="AY137" s="17" t="s">
        <v>175</v>
      </c>
      <c r="BE137" s="144">
        <f t="shared" si="4"/>
        <v>0</v>
      </c>
      <c r="BF137" s="144">
        <f t="shared" si="5"/>
        <v>0</v>
      </c>
      <c r="BG137" s="144">
        <f t="shared" si="6"/>
        <v>0</v>
      </c>
      <c r="BH137" s="144">
        <f t="shared" si="7"/>
        <v>0</v>
      </c>
      <c r="BI137" s="144">
        <f t="shared" si="8"/>
        <v>0</v>
      </c>
      <c r="BJ137" s="17" t="s">
        <v>85</v>
      </c>
      <c r="BK137" s="144">
        <f t="shared" si="9"/>
        <v>0</v>
      </c>
      <c r="BL137" s="17" t="s">
        <v>129</v>
      </c>
      <c r="BM137" s="143" t="s">
        <v>3387</v>
      </c>
    </row>
    <row r="138" spans="2:65" s="1" customFormat="1" ht="16.5" customHeight="1">
      <c r="B138" s="32"/>
      <c r="C138" s="184" t="s">
        <v>216</v>
      </c>
      <c r="D138" s="184" t="s">
        <v>1046</v>
      </c>
      <c r="E138" s="185" t="s">
        <v>3388</v>
      </c>
      <c r="F138" s="186" t="s">
        <v>3389</v>
      </c>
      <c r="G138" s="187" t="s">
        <v>318</v>
      </c>
      <c r="H138" s="188">
        <v>24</v>
      </c>
      <c r="I138" s="189"/>
      <c r="J138" s="190">
        <f t="shared" si="0"/>
        <v>0</v>
      </c>
      <c r="K138" s="186" t="s">
        <v>1</v>
      </c>
      <c r="L138" s="191"/>
      <c r="M138" s="192" t="s">
        <v>1</v>
      </c>
      <c r="N138" s="193" t="s">
        <v>42</v>
      </c>
      <c r="P138" s="141">
        <f t="shared" si="1"/>
        <v>0</v>
      </c>
      <c r="Q138" s="141">
        <v>0</v>
      </c>
      <c r="R138" s="141">
        <f t="shared" si="2"/>
        <v>0</v>
      </c>
      <c r="S138" s="141">
        <v>0</v>
      </c>
      <c r="T138" s="142">
        <f t="shared" si="3"/>
        <v>0</v>
      </c>
      <c r="AR138" s="143" t="s">
        <v>604</v>
      </c>
      <c r="AT138" s="143" t="s">
        <v>1046</v>
      </c>
      <c r="AU138" s="143" t="s">
        <v>87</v>
      </c>
      <c r="AY138" s="17" t="s">
        <v>175</v>
      </c>
      <c r="BE138" s="144">
        <f t="shared" si="4"/>
        <v>0</v>
      </c>
      <c r="BF138" s="144">
        <f t="shared" si="5"/>
        <v>0</v>
      </c>
      <c r="BG138" s="144">
        <f t="shared" si="6"/>
        <v>0</v>
      </c>
      <c r="BH138" s="144">
        <f t="shared" si="7"/>
        <v>0</v>
      </c>
      <c r="BI138" s="144">
        <f t="shared" si="8"/>
        <v>0</v>
      </c>
      <c r="BJ138" s="17" t="s">
        <v>85</v>
      </c>
      <c r="BK138" s="144">
        <f t="shared" si="9"/>
        <v>0</v>
      </c>
      <c r="BL138" s="17" t="s">
        <v>129</v>
      </c>
      <c r="BM138" s="143" t="s">
        <v>3390</v>
      </c>
    </row>
    <row r="139" spans="2:65" s="1" customFormat="1" ht="16.5" customHeight="1">
      <c r="B139" s="32"/>
      <c r="C139" s="184" t="s">
        <v>112</v>
      </c>
      <c r="D139" s="184" t="s">
        <v>1046</v>
      </c>
      <c r="E139" s="185" t="s">
        <v>3391</v>
      </c>
      <c r="F139" s="186" t="s">
        <v>3392</v>
      </c>
      <c r="G139" s="187" t="s">
        <v>318</v>
      </c>
      <c r="H139" s="188">
        <v>10</v>
      </c>
      <c r="I139" s="189"/>
      <c r="J139" s="190">
        <f t="shared" si="0"/>
        <v>0</v>
      </c>
      <c r="K139" s="186" t="s">
        <v>1</v>
      </c>
      <c r="L139" s="191"/>
      <c r="M139" s="192" t="s">
        <v>1</v>
      </c>
      <c r="N139" s="193" t="s">
        <v>42</v>
      </c>
      <c r="P139" s="141">
        <f t="shared" si="1"/>
        <v>0</v>
      </c>
      <c r="Q139" s="141">
        <v>0</v>
      </c>
      <c r="R139" s="141">
        <f t="shared" si="2"/>
        <v>0</v>
      </c>
      <c r="S139" s="141">
        <v>0</v>
      </c>
      <c r="T139" s="142">
        <f t="shared" si="3"/>
        <v>0</v>
      </c>
      <c r="AR139" s="143" t="s">
        <v>604</v>
      </c>
      <c r="AT139" s="143" t="s">
        <v>1046</v>
      </c>
      <c r="AU139" s="143" t="s">
        <v>87</v>
      </c>
      <c r="AY139" s="17" t="s">
        <v>175</v>
      </c>
      <c r="BE139" s="144">
        <f t="shared" si="4"/>
        <v>0</v>
      </c>
      <c r="BF139" s="144">
        <f t="shared" si="5"/>
        <v>0</v>
      </c>
      <c r="BG139" s="144">
        <f t="shared" si="6"/>
        <v>0</v>
      </c>
      <c r="BH139" s="144">
        <f t="shared" si="7"/>
        <v>0</v>
      </c>
      <c r="BI139" s="144">
        <f t="shared" si="8"/>
        <v>0</v>
      </c>
      <c r="BJ139" s="17" t="s">
        <v>85</v>
      </c>
      <c r="BK139" s="144">
        <f t="shared" si="9"/>
        <v>0</v>
      </c>
      <c r="BL139" s="17" t="s">
        <v>129</v>
      </c>
      <c r="BM139" s="143" t="s">
        <v>3393</v>
      </c>
    </row>
    <row r="140" spans="2:65" s="1" customFormat="1" ht="16.5" customHeight="1">
      <c r="B140" s="32"/>
      <c r="C140" s="184" t="s">
        <v>115</v>
      </c>
      <c r="D140" s="184" t="s">
        <v>1046</v>
      </c>
      <c r="E140" s="185" t="s">
        <v>3394</v>
      </c>
      <c r="F140" s="186" t="s">
        <v>3395</v>
      </c>
      <c r="G140" s="187" t="s">
        <v>318</v>
      </c>
      <c r="H140" s="188">
        <v>108</v>
      </c>
      <c r="I140" s="189"/>
      <c r="J140" s="190">
        <f t="shared" si="0"/>
        <v>0</v>
      </c>
      <c r="K140" s="186" t="s">
        <v>1</v>
      </c>
      <c r="L140" s="191"/>
      <c r="M140" s="192" t="s">
        <v>1</v>
      </c>
      <c r="N140" s="193" t="s">
        <v>42</v>
      </c>
      <c r="P140" s="141">
        <f t="shared" si="1"/>
        <v>0</v>
      </c>
      <c r="Q140" s="141">
        <v>0</v>
      </c>
      <c r="R140" s="141">
        <f t="shared" si="2"/>
        <v>0</v>
      </c>
      <c r="S140" s="141">
        <v>0</v>
      </c>
      <c r="T140" s="142">
        <f t="shared" si="3"/>
        <v>0</v>
      </c>
      <c r="AR140" s="143" t="s">
        <v>604</v>
      </c>
      <c r="AT140" s="143" t="s">
        <v>1046</v>
      </c>
      <c r="AU140" s="143" t="s">
        <v>87</v>
      </c>
      <c r="AY140" s="17" t="s">
        <v>175</v>
      </c>
      <c r="BE140" s="144">
        <f t="shared" si="4"/>
        <v>0</v>
      </c>
      <c r="BF140" s="144">
        <f t="shared" si="5"/>
        <v>0</v>
      </c>
      <c r="BG140" s="144">
        <f t="shared" si="6"/>
        <v>0</v>
      </c>
      <c r="BH140" s="144">
        <f t="shared" si="7"/>
        <v>0</v>
      </c>
      <c r="BI140" s="144">
        <f t="shared" si="8"/>
        <v>0</v>
      </c>
      <c r="BJ140" s="17" t="s">
        <v>85</v>
      </c>
      <c r="BK140" s="144">
        <f t="shared" si="9"/>
        <v>0</v>
      </c>
      <c r="BL140" s="17" t="s">
        <v>129</v>
      </c>
      <c r="BM140" s="143" t="s">
        <v>3396</v>
      </c>
    </row>
    <row r="141" spans="2:65" s="1" customFormat="1" ht="16.5" customHeight="1">
      <c r="B141" s="32"/>
      <c r="C141" s="184" t="s">
        <v>8</v>
      </c>
      <c r="D141" s="184" t="s">
        <v>1046</v>
      </c>
      <c r="E141" s="185" t="s">
        <v>3397</v>
      </c>
      <c r="F141" s="186" t="s">
        <v>3398</v>
      </c>
      <c r="G141" s="187" t="s">
        <v>318</v>
      </c>
      <c r="H141" s="188">
        <v>30</v>
      </c>
      <c r="I141" s="189"/>
      <c r="J141" s="190">
        <f t="shared" si="0"/>
        <v>0</v>
      </c>
      <c r="K141" s="186" t="s">
        <v>1</v>
      </c>
      <c r="L141" s="191"/>
      <c r="M141" s="192" t="s">
        <v>1</v>
      </c>
      <c r="N141" s="193" t="s">
        <v>42</v>
      </c>
      <c r="P141" s="141">
        <f t="shared" si="1"/>
        <v>0</v>
      </c>
      <c r="Q141" s="141">
        <v>0</v>
      </c>
      <c r="R141" s="141">
        <f t="shared" si="2"/>
        <v>0</v>
      </c>
      <c r="S141" s="141">
        <v>0</v>
      </c>
      <c r="T141" s="142">
        <f t="shared" si="3"/>
        <v>0</v>
      </c>
      <c r="AR141" s="143" t="s">
        <v>604</v>
      </c>
      <c r="AT141" s="143" t="s">
        <v>1046</v>
      </c>
      <c r="AU141" s="143" t="s">
        <v>87</v>
      </c>
      <c r="AY141" s="17" t="s">
        <v>175</v>
      </c>
      <c r="BE141" s="144">
        <f t="shared" si="4"/>
        <v>0</v>
      </c>
      <c r="BF141" s="144">
        <f t="shared" si="5"/>
        <v>0</v>
      </c>
      <c r="BG141" s="144">
        <f t="shared" si="6"/>
        <v>0</v>
      </c>
      <c r="BH141" s="144">
        <f t="shared" si="7"/>
        <v>0</v>
      </c>
      <c r="BI141" s="144">
        <f t="shared" si="8"/>
        <v>0</v>
      </c>
      <c r="BJ141" s="17" t="s">
        <v>85</v>
      </c>
      <c r="BK141" s="144">
        <f t="shared" si="9"/>
        <v>0</v>
      </c>
      <c r="BL141" s="17" t="s">
        <v>129</v>
      </c>
      <c r="BM141" s="143" t="s">
        <v>3399</v>
      </c>
    </row>
    <row r="142" spans="2:65" s="1" customFormat="1" ht="16.5" customHeight="1">
      <c r="B142" s="32"/>
      <c r="C142" s="184" t="s">
        <v>120</v>
      </c>
      <c r="D142" s="184" t="s">
        <v>1046</v>
      </c>
      <c r="E142" s="185" t="s">
        <v>3400</v>
      </c>
      <c r="F142" s="186" t="s">
        <v>3401</v>
      </c>
      <c r="G142" s="187" t="s">
        <v>200</v>
      </c>
      <c r="H142" s="188">
        <v>110</v>
      </c>
      <c r="I142" s="189"/>
      <c r="J142" s="190">
        <f t="shared" si="0"/>
        <v>0</v>
      </c>
      <c r="K142" s="186" t="s">
        <v>1</v>
      </c>
      <c r="L142" s="191"/>
      <c r="M142" s="192" t="s">
        <v>1</v>
      </c>
      <c r="N142" s="193" t="s">
        <v>42</v>
      </c>
      <c r="P142" s="141">
        <f t="shared" si="1"/>
        <v>0</v>
      </c>
      <c r="Q142" s="141">
        <v>0</v>
      </c>
      <c r="R142" s="141">
        <f t="shared" si="2"/>
        <v>0</v>
      </c>
      <c r="S142" s="141">
        <v>0</v>
      </c>
      <c r="T142" s="142">
        <f t="shared" si="3"/>
        <v>0</v>
      </c>
      <c r="AR142" s="143" t="s">
        <v>604</v>
      </c>
      <c r="AT142" s="143" t="s">
        <v>1046</v>
      </c>
      <c r="AU142" s="143" t="s">
        <v>87</v>
      </c>
      <c r="AY142" s="17" t="s">
        <v>175</v>
      </c>
      <c r="BE142" s="144">
        <f t="shared" si="4"/>
        <v>0</v>
      </c>
      <c r="BF142" s="144">
        <f t="shared" si="5"/>
        <v>0</v>
      </c>
      <c r="BG142" s="144">
        <f t="shared" si="6"/>
        <v>0</v>
      </c>
      <c r="BH142" s="144">
        <f t="shared" si="7"/>
        <v>0</v>
      </c>
      <c r="BI142" s="144">
        <f t="shared" si="8"/>
        <v>0</v>
      </c>
      <c r="BJ142" s="17" t="s">
        <v>85</v>
      </c>
      <c r="BK142" s="144">
        <f t="shared" si="9"/>
        <v>0</v>
      </c>
      <c r="BL142" s="17" t="s">
        <v>129</v>
      </c>
      <c r="BM142" s="143" t="s">
        <v>3402</v>
      </c>
    </row>
    <row r="143" spans="2:65" s="1" customFormat="1" ht="16.5" customHeight="1">
      <c r="B143" s="32"/>
      <c r="C143" s="184" t="s">
        <v>123</v>
      </c>
      <c r="D143" s="184" t="s">
        <v>1046</v>
      </c>
      <c r="E143" s="185" t="s">
        <v>3403</v>
      </c>
      <c r="F143" s="186" t="s">
        <v>3404</v>
      </c>
      <c r="G143" s="187" t="s">
        <v>200</v>
      </c>
      <c r="H143" s="188">
        <v>140</v>
      </c>
      <c r="I143" s="189"/>
      <c r="J143" s="190">
        <f t="shared" si="0"/>
        <v>0</v>
      </c>
      <c r="K143" s="186" t="s">
        <v>1</v>
      </c>
      <c r="L143" s="191"/>
      <c r="M143" s="192" t="s">
        <v>1</v>
      </c>
      <c r="N143" s="193" t="s">
        <v>42</v>
      </c>
      <c r="P143" s="141">
        <f t="shared" si="1"/>
        <v>0</v>
      </c>
      <c r="Q143" s="141">
        <v>0</v>
      </c>
      <c r="R143" s="141">
        <f t="shared" si="2"/>
        <v>0</v>
      </c>
      <c r="S143" s="141">
        <v>0</v>
      </c>
      <c r="T143" s="142">
        <f t="shared" si="3"/>
        <v>0</v>
      </c>
      <c r="AR143" s="143" t="s">
        <v>604</v>
      </c>
      <c r="AT143" s="143" t="s">
        <v>1046</v>
      </c>
      <c r="AU143" s="143" t="s">
        <v>87</v>
      </c>
      <c r="AY143" s="17" t="s">
        <v>175</v>
      </c>
      <c r="BE143" s="144">
        <f t="shared" si="4"/>
        <v>0</v>
      </c>
      <c r="BF143" s="144">
        <f t="shared" si="5"/>
        <v>0</v>
      </c>
      <c r="BG143" s="144">
        <f t="shared" si="6"/>
        <v>0</v>
      </c>
      <c r="BH143" s="144">
        <f t="shared" si="7"/>
        <v>0</v>
      </c>
      <c r="BI143" s="144">
        <f t="shared" si="8"/>
        <v>0</v>
      </c>
      <c r="BJ143" s="17" t="s">
        <v>85</v>
      </c>
      <c r="BK143" s="144">
        <f t="shared" si="9"/>
        <v>0</v>
      </c>
      <c r="BL143" s="17" t="s">
        <v>129</v>
      </c>
      <c r="BM143" s="143" t="s">
        <v>3405</v>
      </c>
    </row>
    <row r="144" spans="2:65" s="1" customFormat="1" ht="16.5" customHeight="1">
      <c r="B144" s="32"/>
      <c r="C144" s="184" t="s">
        <v>126</v>
      </c>
      <c r="D144" s="184" t="s">
        <v>1046</v>
      </c>
      <c r="E144" s="185" t="s">
        <v>3406</v>
      </c>
      <c r="F144" s="186" t="s">
        <v>3407</v>
      </c>
      <c r="G144" s="187" t="s">
        <v>200</v>
      </c>
      <c r="H144" s="188">
        <v>3</v>
      </c>
      <c r="I144" s="189"/>
      <c r="J144" s="190">
        <f t="shared" si="0"/>
        <v>0</v>
      </c>
      <c r="K144" s="186" t="s">
        <v>1</v>
      </c>
      <c r="L144" s="191"/>
      <c r="M144" s="192" t="s">
        <v>1</v>
      </c>
      <c r="N144" s="193" t="s">
        <v>42</v>
      </c>
      <c r="P144" s="141">
        <f t="shared" si="1"/>
        <v>0</v>
      </c>
      <c r="Q144" s="141">
        <v>0</v>
      </c>
      <c r="R144" s="141">
        <f t="shared" si="2"/>
        <v>0</v>
      </c>
      <c r="S144" s="141">
        <v>0</v>
      </c>
      <c r="T144" s="142">
        <f t="shared" si="3"/>
        <v>0</v>
      </c>
      <c r="AR144" s="143" t="s">
        <v>604</v>
      </c>
      <c r="AT144" s="143" t="s">
        <v>1046</v>
      </c>
      <c r="AU144" s="143" t="s">
        <v>87</v>
      </c>
      <c r="AY144" s="17" t="s">
        <v>175</v>
      </c>
      <c r="BE144" s="144">
        <f t="shared" si="4"/>
        <v>0</v>
      </c>
      <c r="BF144" s="144">
        <f t="shared" si="5"/>
        <v>0</v>
      </c>
      <c r="BG144" s="144">
        <f t="shared" si="6"/>
        <v>0</v>
      </c>
      <c r="BH144" s="144">
        <f t="shared" si="7"/>
        <v>0</v>
      </c>
      <c r="BI144" s="144">
        <f t="shared" si="8"/>
        <v>0</v>
      </c>
      <c r="BJ144" s="17" t="s">
        <v>85</v>
      </c>
      <c r="BK144" s="144">
        <f t="shared" si="9"/>
        <v>0</v>
      </c>
      <c r="BL144" s="17" t="s">
        <v>129</v>
      </c>
      <c r="BM144" s="143" t="s">
        <v>3408</v>
      </c>
    </row>
    <row r="145" spans="2:65" s="11" customFormat="1" ht="22.9" customHeight="1">
      <c r="B145" s="120"/>
      <c r="D145" s="121" t="s">
        <v>76</v>
      </c>
      <c r="E145" s="130" t="s">
        <v>3409</v>
      </c>
      <c r="F145" s="130" t="s">
        <v>3258</v>
      </c>
      <c r="I145" s="123"/>
      <c r="J145" s="131">
        <f>BK145</f>
        <v>0</v>
      </c>
      <c r="L145" s="120"/>
      <c r="M145" s="125"/>
      <c r="P145" s="126">
        <f>SUM(P146:P147)</f>
        <v>0</v>
      </c>
      <c r="R145" s="126">
        <f>SUM(R146:R147)</f>
        <v>0</v>
      </c>
      <c r="T145" s="127">
        <f>SUM(T146:T147)</f>
        <v>0</v>
      </c>
      <c r="AR145" s="121" t="s">
        <v>85</v>
      </c>
      <c r="AT145" s="128" t="s">
        <v>76</v>
      </c>
      <c r="AU145" s="128" t="s">
        <v>85</v>
      </c>
      <c r="AY145" s="121" t="s">
        <v>175</v>
      </c>
      <c r="BK145" s="129">
        <f>SUM(BK146:BK147)</f>
        <v>0</v>
      </c>
    </row>
    <row r="146" spans="2:65" s="1" customFormat="1" ht="16.5" customHeight="1">
      <c r="B146" s="32"/>
      <c r="C146" s="132" t="s">
        <v>129</v>
      </c>
      <c r="D146" s="132" t="s">
        <v>178</v>
      </c>
      <c r="E146" s="133" t="s">
        <v>3410</v>
      </c>
      <c r="F146" s="134" t="s">
        <v>3260</v>
      </c>
      <c r="G146" s="135" t="s">
        <v>181</v>
      </c>
      <c r="H146" s="136">
        <v>1</v>
      </c>
      <c r="I146" s="137"/>
      <c r="J146" s="138">
        <f>ROUND(I146*H146,2)</f>
        <v>0</v>
      </c>
      <c r="K146" s="134" t="s">
        <v>1</v>
      </c>
      <c r="L146" s="32"/>
      <c r="M146" s="139" t="s">
        <v>1</v>
      </c>
      <c r="N146" s="140" t="s">
        <v>42</v>
      </c>
      <c r="P146" s="141">
        <f>O146*H146</f>
        <v>0</v>
      </c>
      <c r="Q146" s="141">
        <v>0</v>
      </c>
      <c r="R146" s="141">
        <f>Q146*H146</f>
        <v>0</v>
      </c>
      <c r="S146" s="141">
        <v>0</v>
      </c>
      <c r="T146" s="142">
        <f>S146*H146</f>
        <v>0</v>
      </c>
      <c r="AR146" s="143" t="s">
        <v>129</v>
      </c>
      <c r="AT146" s="143" t="s">
        <v>178</v>
      </c>
      <c r="AU146" s="143" t="s">
        <v>87</v>
      </c>
      <c r="AY146" s="17" t="s">
        <v>175</v>
      </c>
      <c r="BE146" s="144">
        <f>IF(N146="základní",J146,0)</f>
        <v>0</v>
      </c>
      <c r="BF146" s="144">
        <f>IF(N146="snížená",J146,0)</f>
        <v>0</v>
      </c>
      <c r="BG146" s="144">
        <f>IF(N146="zákl. přenesená",J146,0)</f>
        <v>0</v>
      </c>
      <c r="BH146" s="144">
        <f>IF(N146="sníž. přenesená",J146,0)</f>
        <v>0</v>
      </c>
      <c r="BI146" s="144">
        <f>IF(N146="nulová",J146,0)</f>
        <v>0</v>
      </c>
      <c r="BJ146" s="17" t="s">
        <v>85</v>
      </c>
      <c r="BK146" s="144">
        <f>ROUND(I146*H146,2)</f>
        <v>0</v>
      </c>
      <c r="BL146" s="17" t="s">
        <v>129</v>
      </c>
      <c r="BM146" s="143" t="s">
        <v>3411</v>
      </c>
    </row>
    <row r="147" spans="2:65" s="1" customFormat="1" ht="16.5" customHeight="1">
      <c r="B147" s="32"/>
      <c r="C147" s="184" t="s">
        <v>132</v>
      </c>
      <c r="D147" s="184" t="s">
        <v>1046</v>
      </c>
      <c r="E147" s="185" t="s">
        <v>3412</v>
      </c>
      <c r="F147" s="186" t="s">
        <v>3413</v>
      </c>
      <c r="G147" s="187" t="s">
        <v>200</v>
      </c>
      <c r="H147" s="188">
        <v>25</v>
      </c>
      <c r="I147" s="189"/>
      <c r="J147" s="190">
        <f>ROUND(I147*H147,2)</f>
        <v>0</v>
      </c>
      <c r="K147" s="186" t="s">
        <v>1</v>
      </c>
      <c r="L147" s="191"/>
      <c r="M147" s="192" t="s">
        <v>1</v>
      </c>
      <c r="N147" s="193" t="s">
        <v>42</v>
      </c>
      <c r="P147" s="141">
        <f>O147*H147</f>
        <v>0</v>
      </c>
      <c r="Q147" s="141">
        <v>0</v>
      </c>
      <c r="R147" s="141">
        <f>Q147*H147</f>
        <v>0</v>
      </c>
      <c r="S147" s="141">
        <v>0</v>
      </c>
      <c r="T147" s="142">
        <f>S147*H147</f>
        <v>0</v>
      </c>
      <c r="AR147" s="143" t="s">
        <v>604</v>
      </c>
      <c r="AT147" s="143" t="s">
        <v>1046</v>
      </c>
      <c r="AU147" s="143" t="s">
        <v>87</v>
      </c>
      <c r="AY147" s="17" t="s">
        <v>175</v>
      </c>
      <c r="BE147" s="144">
        <f>IF(N147="základní",J147,0)</f>
        <v>0</v>
      </c>
      <c r="BF147" s="144">
        <f>IF(N147="snížená",J147,0)</f>
        <v>0</v>
      </c>
      <c r="BG147" s="144">
        <f>IF(N147="zákl. přenesená",J147,0)</f>
        <v>0</v>
      </c>
      <c r="BH147" s="144">
        <f>IF(N147="sníž. přenesená",J147,0)</f>
        <v>0</v>
      </c>
      <c r="BI147" s="144">
        <f>IF(N147="nulová",J147,0)</f>
        <v>0</v>
      </c>
      <c r="BJ147" s="17" t="s">
        <v>85</v>
      </c>
      <c r="BK147" s="144">
        <f>ROUND(I147*H147,2)</f>
        <v>0</v>
      </c>
      <c r="BL147" s="17" t="s">
        <v>129</v>
      </c>
      <c r="BM147" s="143" t="s">
        <v>3414</v>
      </c>
    </row>
    <row r="148" spans="2:65" s="11" customFormat="1" ht="22.9" customHeight="1">
      <c r="B148" s="120"/>
      <c r="D148" s="121" t="s">
        <v>76</v>
      </c>
      <c r="E148" s="130" t="s">
        <v>3415</v>
      </c>
      <c r="F148" s="130" t="s">
        <v>3416</v>
      </c>
      <c r="I148" s="123"/>
      <c r="J148" s="131">
        <f>BK148</f>
        <v>0</v>
      </c>
      <c r="L148" s="120"/>
      <c r="M148" s="125"/>
      <c r="P148" s="126">
        <f>SUM(P149:P170)</f>
        <v>0</v>
      </c>
      <c r="R148" s="126">
        <f>SUM(R149:R170)</f>
        <v>0</v>
      </c>
      <c r="T148" s="127">
        <f>SUM(T149:T170)</f>
        <v>0</v>
      </c>
      <c r="AR148" s="121" t="s">
        <v>85</v>
      </c>
      <c r="AT148" s="128" t="s">
        <v>76</v>
      </c>
      <c r="AU148" s="128" t="s">
        <v>85</v>
      </c>
      <c r="AY148" s="121" t="s">
        <v>175</v>
      </c>
      <c r="BK148" s="129">
        <f>SUM(BK149:BK170)</f>
        <v>0</v>
      </c>
    </row>
    <row r="149" spans="2:65" s="1" customFormat="1" ht="16.5" customHeight="1">
      <c r="B149" s="32"/>
      <c r="C149" s="132" t="s">
        <v>135</v>
      </c>
      <c r="D149" s="132" t="s">
        <v>178</v>
      </c>
      <c r="E149" s="133" t="s">
        <v>3417</v>
      </c>
      <c r="F149" s="134" t="s">
        <v>3418</v>
      </c>
      <c r="G149" s="135" t="s">
        <v>181</v>
      </c>
      <c r="H149" s="136">
        <v>1</v>
      </c>
      <c r="I149" s="137"/>
      <c r="J149" s="138">
        <f t="shared" ref="J149:J170" si="10">ROUND(I149*H149,2)</f>
        <v>0</v>
      </c>
      <c r="K149" s="134" t="s">
        <v>1</v>
      </c>
      <c r="L149" s="32"/>
      <c r="M149" s="139" t="s">
        <v>1</v>
      </c>
      <c r="N149" s="140" t="s">
        <v>42</v>
      </c>
      <c r="P149" s="141">
        <f t="shared" ref="P149:P170" si="11">O149*H149</f>
        <v>0</v>
      </c>
      <c r="Q149" s="141">
        <v>0</v>
      </c>
      <c r="R149" s="141">
        <f t="shared" ref="R149:R170" si="12">Q149*H149</f>
        <v>0</v>
      </c>
      <c r="S149" s="141">
        <v>0</v>
      </c>
      <c r="T149" s="142">
        <f t="shared" ref="T149:T170" si="13">S149*H149</f>
        <v>0</v>
      </c>
      <c r="AR149" s="143" t="s">
        <v>129</v>
      </c>
      <c r="AT149" s="143" t="s">
        <v>178</v>
      </c>
      <c r="AU149" s="143" t="s">
        <v>87</v>
      </c>
      <c r="AY149" s="17" t="s">
        <v>175</v>
      </c>
      <c r="BE149" s="144">
        <f t="shared" ref="BE149:BE170" si="14">IF(N149="základní",J149,0)</f>
        <v>0</v>
      </c>
      <c r="BF149" s="144">
        <f t="shared" ref="BF149:BF170" si="15">IF(N149="snížená",J149,0)</f>
        <v>0</v>
      </c>
      <c r="BG149" s="144">
        <f t="shared" ref="BG149:BG170" si="16">IF(N149="zákl. přenesená",J149,0)</f>
        <v>0</v>
      </c>
      <c r="BH149" s="144">
        <f t="shared" ref="BH149:BH170" si="17">IF(N149="sníž. přenesená",J149,0)</f>
        <v>0</v>
      </c>
      <c r="BI149" s="144">
        <f t="shared" ref="BI149:BI170" si="18">IF(N149="nulová",J149,0)</f>
        <v>0</v>
      </c>
      <c r="BJ149" s="17" t="s">
        <v>85</v>
      </c>
      <c r="BK149" s="144">
        <f t="shared" ref="BK149:BK170" si="19">ROUND(I149*H149,2)</f>
        <v>0</v>
      </c>
      <c r="BL149" s="17" t="s">
        <v>129</v>
      </c>
      <c r="BM149" s="143" t="s">
        <v>3419</v>
      </c>
    </row>
    <row r="150" spans="2:65" s="1" customFormat="1" ht="16.5" customHeight="1">
      <c r="B150" s="32"/>
      <c r="C150" s="184" t="s">
        <v>138</v>
      </c>
      <c r="D150" s="184" t="s">
        <v>1046</v>
      </c>
      <c r="E150" s="185" t="s">
        <v>3420</v>
      </c>
      <c r="F150" s="186" t="s">
        <v>3421</v>
      </c>
      <c r="G150" s="187" t="s">
        <v>3179</v>
      </c>
      <c r="H150" s="188">
        <v>1</v>
      </c>
      <c r="I150" s="189"/>
      <c r="J150" s="190">
        <f t="shared" si="10"/>
        <v>0</v>
      </c>
      <c r="K150" s="186" t="s">
        <v>1</v>
      </c>
      <c r="L150" s="191"/>
      <c r="M150" s="192" t="s">
        <v>1</v>
      </c>
      <c r="N150" s="193" t="s">
        <v>42</v>
      </c>
      <c r="P150" s="141">
        <f t="shared" si="11"/>
        <v>0</v>
      </c>
      <c r="Q150" s="141">
        <v>0</v>
      </c>
      <c r="R150" s="141">
        <f t="shared" si="12"/>
        <v>0</v>
      </c>
      <c r="S150" s="141">
        <v>0</v>
      </c>
      <c r="T150" s="142">
        <f t="shared" si="13"/>
        <v>0</v>
      </c>
      <c r="AR150" s="143" t="s">
        <v>604</v>
      </c>
      <c r="AT150" s="143" t="s">
        <v>1046</v>
      </c>
      <c r="AU150" s="143" t="s">
        <v>87</v>
      </c>
      <c r="AY150" s="17" t="s">
        <v>175</v>
      </c>
      <c r="BE150" s="144">
        <f t="shared" si="14"/>
        <v>0</v>
      </c>
      <c r="BF150" s="144">
        <f t="shared" si="15"/>
        <v>0</v>
      </c>
      <c r="BG150" s="144">
        <f t="shared" si="16"/>
        <v>0</v>
      </c>
      <c r="BH150" s="144">
        <f t="shared" si="17"/>
        <v>0</v>
      </c>
      <c r="BI150" s="144">
        <f t="shared" si="18"/>
        <v>0</v>
      </c>
      <c r="BJ150" s="17" t="s">
        <v>85</v>
      </c>
      <c r="BK150" s="144">
        <f t="shared" si="19"/>
        <v>0</v>
      </c>
      <c r="BL150" s="17" t="s">
        <v>129</v>
      </c>
      <c r="BM150" s="143" t="s">
        <v>3422</v>
      </c>
    </row>
    <row r="151" spans="2:65" s="1" customFormat="1" ht="16.5" customHeight="1">
      <c r="B151" s="32"/>
      <c r="C151" s="184" t="s">
        <v>141</v>
      </c>
      <c r="D151" s="184" t="s">
        <v>1046</v>
      </c>
      <c r="E151" s="185" t="s">
        <v>3423</v>
      </c>
      <c r="F151" s="186" t="s">
        <v>3424</v>
      </c>
      <c r="G151" s="187" t="s">
        <v>3179</v>
      </c>
      <c r="H151" s="188">
        <v>11</v>
      </c>
      <c r="I151" s="189"/>
      <c r="J151" s="190">
        <f t="shared" si="10"/>
        <v>0</v>
      </c>
      <c r="K151" s="186" t="s">
        <v>1</v>
      </c>
      <c r="L151" s="191"/>
      <c r="M151" s="192" t="s">
        <v>1</v>
      </c>
      <c r="N151" s="193" t="s">
        <v>42</v>
      </c>
      <c r="P151" s="141">
        <f t="shared" si="11"/>
        <v>0</v>
      </c>
      <c r="Q151" s="141">
        <v>0</v>
      </c>
      <c r="R151" s="141">
        <f t="shared" si="12"/>
        <v>0</v>
      </c>
      <c r="S151" s="141">
        <v>0</v>
      </c>
      <c r="T151" s="142">
        <f t="shared" si="13"/>
        <v>0</v>
      </c>
      <c r="AR151" s="143" t="s">
        <v>604</v>
      </c>
      <c r="AT151" s="143" t="s">
        <v>1046</v>
      </c>
      <c r="AU151" s="143" t="s">
        <v>87</v>
      </c>
      <c r="AY151" s="17" t="s">
        <v>175</v>
      </c>
      <c r="BE151" s="144">
        <f t="shared" si="14"/>
        <v>0</v>
      </c>
      <c r="BF151" s="144">
        <f t="shared" si="15"/>
        <v>0</v>
      </c>
      <c r="BG151" s="144">
        <f t="shared" si="16"/>
        <v>0</v>
      </c>
      <c r="BH151" s="144">
        <f t="shared" si="17"/>
        <v>0</v>
      </c>
      <c r="BI151" s="144">
        <f t="shared" si="18"/>
        <v>0</v>
      </c>
      <c r="BJ151" s="17" t="s">
        <v>85</v>
      </c>
      <c r="BK151" s="144">
        <f t="shared" si="19"/>
        <v>0</v>
      </c>
      <c r="BL151" s="17" t="s">
        <v>129</v>
      </c>
      <c r="BM151" s="143" t="s">
        <v>3425</v>
      </c>
    </row>
    <row r="152" spans="2:65" s="1" customFormat="1" ht="16.5" customHeight="1">
      <c r="B152" s="32"/>
      <c r="C152" s="184" t="s">
        <v>7</v>
      </c>
      <c r="D152" s="184" t="s">
        <v>1046</v>
      </c>
      <c r="E152" s="185" t="s">
        <v>3426</v>
      </c>
      <c r="F152" s="186" t="s">
        <v>3427</v>
      </c>
      <c r="G152" s="187" t="s">
        <v>3179</v>
      </c>
      <c r="H152" s="188">
        <v>2</v>
      </c>
      <c r="I152" s="189"/>
      <c r="J152" s="190">
        <f t="shared" si="10"/>
        <v>0</v>
      </c>
      <c r="K152" s="186" t="s">
        <v>1</v>
      </c>
      <c r="L152" s="191"/>
      <c r="M152" s="192" t="s">
        <v>1</v>
      </c>
      <c r="N152" s="193" t="s">
        <v>42</v>
      </c>
      <c r="P152" s="141">
        <f t="shared" si="11"/>
        <v>0</v>
      </c>
      <c r="Q152" s="141">
        <v>0</v>
      </c>
      <c r="R152" s="141">
        <f t="shared" si="12"/>
        <v>0</v>
      </c>
      <c r="S152" s="141">
        <v>0</v>
      </c>
      <c r="T152" s="142">
        <f t="shared" si="13"/>
        <v>0</v>
      </c>
      <c r="AR152" s="143" t="s">
        <v>604</v>
      </c>
      <c r="AT152" s="143" t="s">
        <v>1046</v>
      </c>
      <c r="AU152" s="143" t="s">
        <v>87</v>
      </c>
      <c r="AY152" s="17" t="s">
        <v>175</v>
      </c>
      <c r="BE152" s="144">
        <f t="shared" si="14"/>
        <v>0</v>
      </c>
      <c r="BF152" s="144">
        <f t="shared" si="15"/>
        <v>0</v>
      </c>
      <c r="BG152" s="144">
        <f t="shared" si="16"/>
        <v>0</v>
      </c>
      <c r="BH152" s="144">
        <f t="shared" si="17"/>
        <v>0</v>
      </c>
      <c r="BI152" s="144">
        <f t="shared" si="18"/>
        <v>0</v>
      </c>
      <c r="BJ152" s="17" t="s">
        <v>85</v>
      </c>
      <c r="BK152" s="144">
        <f t="shared" si="19"/>
        <v>0</v>
      </c>
      <c r="BL152" s="17" t="s">
        <v>129</v>
      </c>
      <c r="BM152" s="143" t="s">
        <v>3428</v>
      </c>
    </row>
    <row r="153" spans="2:65" s="1" customFormat="1" ht="16.5" customHeight="1">
      <c r="B153" s="32"/>
      <c r="C153" s="184" t="s">
        <v>382</v>
      </c>
      <c r="D153" s="184" t="s">
        <v>1046</v>
      </c>
      <c r="E153" s="185" t="s">
        <v>3429</v>
      </c>
      <c r="F153" s="186" t="s">
        <v>3430</v>
      </c>
      <c r="G153" s="187" t="s">
        <v>3179</v>
      </c>
      <c r="H153" s="188">
        <v>2</v>
      </c>
      <c r="I153" s="189"/>
      <c r="J153" s="190">
        <f t="shared" si="10"/>
        <v>0</v>
      </c>
      <c r="K153" s="186" t="s">
        <v>1</v>
      </c>
      <c r="L153" s="191"/>
      <c r="M153" s="192" t="s">
        <v>1</v>
      </c>
      <c r="N153" s="193" t="s">
        <v>42</v>
      </c>
      <c r="P153" s="141">
        <f t="shared" si="11"/>
        <v>0</v>
      </c>
      <c r="Q153" s="141">
        <v>0</v>
      </c>
      <c r="R153" s="141">
        <f t="shared" si="12"/>
        <v>0</v>
      </c>
      <c r="S153" s="141">
        <v>0</v>
      </c>
      <c r="T153" s="142">
        <f t="shared" si="13"/>
        <v>0</v>
      </c>
      <c r="AR153" s="143" t="s">
        <v>604</v>
      </c>
      <c r="AT153" s="143" t="s">
        <v>1046</v>
      </c>
      <c r="AU153" s="143" t="s">
        <v>87</v>
      </c>
      <c r="AY153" s="17" t="s">
        <v>175</v>
      </c>
      <c r="BE153" s="144">
        <f t="shared" si="14"/>
        <v>0</v>
      </c>
      <c r="BF153" s="144">
        <f t="shared" si="15"/>
        <v>0</v>
      </c>
      <c r="BG153" s="144">
        <f t="shared" si="16"/>
        <v>0</v>
      </c>
      <c r="BH153" s="144">
        <f t="shared" si="17"/>
        <v>0</v>
      </c>
      <c r="BI153" s="144">
        <f t="shared" si="18"/>
        <v>0</v>
      </c>
      <c r="BJ153" s="17" t="s">
        <v>85</v>
      </c>
      <c r="BK153" s="144">
        <f t="shared" si="19"/>
        <v>0</v>
      </c>
      <c r="BL153" s="17" t="s">
        <v>129</v>
      </c>
      <c r="BM153" s="143" t="s">
        <v>3431</v>
      </c>
    </row>
    <row r="154" spans="2:65" s="1" customFormat="1" ht="16.5" customHeight="1">
      <c r="B154" s="32"/>
      <c r="C154" s="184" t="s">
        <v>386</v>
      </c>
      <c r="D154" s="184" t="s">
        <v>1046</v>
      </c>
      <c r="E154" s="185" t="s">
        <v>3432</v>
      </c>
      <c r="F154" s="186" t="s">
        <v>3433</v>
      </c>
      <c r="G154" s="187" t="s">
        <v>3179</v>
      </c>
      <c r="H154" s="188">
        <v>3</v>
      </c>
      <c r="I154" s="189"/>
      <c r="J154" s="190">
        <f t="shared" si="10"/>
        <v>0</v>
      </c>
      <c r="K154" s="186" t="s">
        <v>1</v>
      </c>
      <c r="L154" s="191"/>
      <c r="M154" s="192" t="s">
        <v>1</v>
      </c>
      <c r="N154" s="193" t="s">
        <v>42</v>
      </c>
      <c r="P154" s="141">
        <f t="shared" si="11"/>
        <v>0</v>
      </c>
      <c r="Q154" s="141">
        <v>0</v>
      </c>
      <c r="R154" s="141">
        <f t="shared" si="12"/>
        <v>0</v>
      </c>
      <c r="S154" s="141">
        <v>0</v>
      </c>
      <c r="T154" s="142">
        <f t="shared" si="13"/>
        <v>0</v>
      </c>
      <c r="AR154" s="143" t="s">
        <v>604</v>
      </c>
      <c r="AT154" s="143" t="s">
        <v>1046</v>
      </c>
      <c r="AU154" s="143" t="s">
        <v>87</v>
      </c>
      <c r="AY154" s="17" t="s">
        <v>175</v>
      </c>
      <c r="BE154" s="144">
        <f t="shared" si="14"/>
        <v>0</v>
      </c>
      <c r="BF154" s="144">
        <f t="shared" si="15"/>
        <v>0</v>
      </c>
      <c r="BG154" s="144">
        <f t="shared" si="16"/>
        <v>0</v>
      </c>
      <c r="BH154" s="144">
        <f t="shared" si="17"/>
        <v>0</v>
      </c>
      <c r="BI154" s="144">
        <f t="shared" si="18"/>
        <v>0</v>
      </c>
      <c r="BJ154" s="17" t="s">
        <v>85</v>
      </c>
      <c r="BK154" s="144">
        <f t="shared" si="19"/>
        <v>0</v>
      </c>
      <c r="BL154" s="17" t="s">
        <v>129</v>
      </c>
      <c r="BM154" s="143" t="s">
        <v>3434</v>
      </c>
    </row>
    <row r="155" spans="2:65" s="1" customFormat="1" ht="16.5" customHeight="1">
      <c r="B155" s="32"/>
      <c r="C155" s="184" t="s">
        <v>390</v>
      </c>
      <c r="D155" s="184" t="s">
        <v>1046</v>
      </c>
      <c r="E155" s="185" t="s">
        <v>3435</v>
      </c>
      <c r="F155" s="186" t="s">
        <v>3436</v>
      </c>
      <c r="G155" s="187" t="s">
        <v>3179</v>
      </c>
      <c r="H155" s="188">
        <v>1</v>
      </c>
      <c r="I155" s="189"/>
      <c r="J155" s="190">
        <f t="shared" si="10"/>
        <v>0</v>
      </c>
      <c r="K155" s="186" t="s">
        <v>1</v>
      </c>
      <c r="L155" s="191"/>
      <c r="M155" s="192" t="s">
        <v>1</v>
      </c>
      <c r="N155" s="193" t="s">
        <v>42</v>
      </c>
      <c r="P155" s="141">
        <f t="shared" si="11"/>
        <v>0</v>
      </c>
      <c r="Q155" s="141">
        <v>0</v>
      </c>
      <c r="R155" s="141">
        <f t="shared" si="12"/>
        <v>0</v>
      </c>
      <c r="S155" s="141">
        <v>0</v>
      </c>
      <c r="T155" s="142">
        <f t="shared" si="13"/>
        <v>0</v>
      </c>
      <c r="AR155" s="143" t="s">
        <v>604</v>
      </c>
      <c r="AT155" s="143" t="s">
        <v>1046</v>
      </c>
      <c r="AU155" s="143" t="s">
        <v>87</v>
      </c>
      <c r="AY155" s="17" t="s">
        <v>175</v>
      </c>
      <c r="BE155" s="144">
        <f t="shared" si="14"/>
        <v>0</v>
      </c>
      <c r="BF155" s="144">
        <f t="shared" si="15"/>
        <v>0</v>
      </c>
      <c r="BG155" s="144">
        <f t="shared" si="16"/>
        <v>0</v>
      </c>
      <c r="BH155" s="144">
        <f t="shared" si="17"/>
        <v>0</v>
      </c>
      <c r="BI155" s="144">
        <f t="shared" si="18"/>
        <v>0</v>
      </c>
      <c r="BJ155" s="17" t="s">
        <v>85</v>
      </c>
      <c r="BK155" s="144">
        <f t="shared" si="19"/>
        <v>0</v>
      </c>
      <c r="BL155" s="17" t="s">
        <v>129</v>
      </c>
      <c r="BM155" s="143" t="s">
        <v>3437</v>
      </c>
    </row>
    <row r="156" spans="2:65" s="1" customFormat="1" ht="16.5" customHeight="1">
      <c r="B156" s="32"/>
      <c r="C156" s="184" t="s">
        <v>394</v>
      </c>
      <c r="D156" s="184" t="s">
        <v>1046</v>
      </c>
      <c r="E156" s="185" t="s">
        <v>3438</v>
      </c>
      <c r="F156" s="186" t="s">
        <v>3439</v>
      </c>
      <c r="G156" s="187" t="s">
        <v>3179</v>
      </c>
      <c r="H156" s="188">
        <v>2</v>
      </c>
      <c r="I156" s="189"/>
      <c r="J156" s="190">
        <f t="shared" si="10"/>
        <v>0</v>
      </c>
      <c r="K156" s="186" t="s">
        <v>1</v>
      </c>
      <c r="L156" s="191"/>
      <c r="M156" s="192" t="s">
        <v>1</v>
      </c>
      <c r="N156" s="193" t="s">
        <v>42</v>
      </c>
      <c r="P156" s="141">
        <f t="shared" si="11"/>
        <v>0</v>
      </c>
      <c r="Q156" s="141">
        <v>0</v>
      </c>
      <c r="R156" s="141">
        <f t="shared" si="12"/>
        <v>0</v>
      </c>
      <c r="S156" s="141">
        <v>0</v>
      </c>
      <c r="T156" s="142">
        <f t="shared" si="13"/>
        <v>0</v>
      </c>
      <c r="AR156" s="143" t="s">
        <v>604</v>
      </c>
      <c r="AT156" s="143" t="s">
        <v>1046</v>
      </c>
      <c r="AU156" s="143" t="s">
        <v>87</v>
      </c>
      <c r="AY156" s="17" t="s">
        <v>175</v>
      </c>
      <c r="BE156" s="144">
        <f t="shared" si="14"/>
        <v>0</v>
      </c>
      <c r="BF156" s="144">
        <f t="shared" si="15"/>
        <v>0</v>
      </c>
      <c r="BG156" s="144">
        <f t="shared" si="16"/>
        <v>0</v>
      </c>
      <c r="BH156" s="144">
        <f t="shared" si="17"/>
        <v>0</v>
      </c>
      <c r="BI156" s="144">
        <f t="shared" si="18"/>
        <v>0</v>
      </c>
      <c r="BJ156" s="17" t="s">
        <v>85</v>
      </c>
      <c r="BK156" s="144">
        <f t="shared" si="19"/>
        <v>0</v>
      </c>
      <c r="BL156" s="17" t="s">
        <v>129</v>
      </c>
      <c r="BM156" s="143" t="s">
        <v>3440</v>
      </c>
    </row>
    <row r="157" spans="2:65" s="1" customFormat="1" ht="16.5" customHeight="1">
      <c r="B157" s="32"/>
      <c r="C157" s="184" t="s">
        <v>402</v>
      </c>
      <c r="D157" s="184" t="s">
        <v>1046</v>
      </c>
      <c r="E157" s="185" t="s">
        <v>3441</v>
      </c>
      <c r="F157" s="186" t="s">
        <v>3442</v>
      </c>
      <c r="G157" s="187" t="s">
        <v>3179</v>
      </c>
      <c r="H157" s="188">
        <v>1</v>
      </c>
      <c r="I157" s="189"/>
      <c r="J157" s="190">
        <f t="shared" si="10"/>
        <v>0</v>
      </c>
      <c r="K157" s="186" t="s">
        <v>1</v>
      </c>
      <c r="L157" s="191"/>
      <c r="M157" s="192" t="s">
        <v>1</v>
      </c>
      <c r="N157" s="193" t="s">
        <v>42</v>
      </c>
      <c r="P157" s="141">
        <f t="shared" si="11"/>
        <v>0</v>
      </c>
      <c r="Q157" s="141">
        <v>0</v>
      </c>
      <c r="R157" s="141">
        <f t="shared" si="12"/>
        <v>0</v>
      </c>
      <c r="S157" s="141">
        <v>0</v>
      </c>
      <c r="T157" s="142">
        <f t="shared" si="13"/>
        <v>0</v>
      </c>
      <c r="AR157" s="143" t="s">
        <v>604</v>
      </c>
      <c r="AT157" s="143" t="s">
        <v>1046</v>
      </c>
      <c r="AU157" s="143" t="s">
        <v>87</v>
      </c>
      <c r="AY157" s="17" t="s">
        <v>175</v>
      </c>
      <c r="BE157" s="144">
        <f t="shared" si="14"/>
        <v>0</v>
      </c>
      <c r="BF157" s="144">
        <f t="shared" si="15"/>
        <v>0</v>
      </c>
      <c r="BG157" s="144">
        <f t="shared" si="16"/>
        <v>0</v>
      </c>
      <c r="BH157" s="144">
        <f t="shared" si="17"/>
        <v>0</v>
      </c>
      <c r="BI157" s="144">
        <f t="shared" si="18"/>
        <v>0</v>
      </c>
      <c r="BJ157" s="17" t="s">
        <v>85</v>
      </c>
      <c r="BK157" s="144">
        <f t="shared" si="19"/>
        <v>0</v>
      </c>
      <c r="BL157" s="17" t="s">
        <v>129</v>
      </c>
      <c r="BM157" s="143" t="s">
        <v>3443</v>
      </c>
    </row>
    <row r="158" spans="2:65" s="1" customFormat="1" ht="16.5" customHeight="1">
      <c r="B158" s="32"/>
      <c r="C158" s="184" t="s">
        <v>548</v>
      </c>
      <c r="D158" s="184" t="s">
        <v>1046</v>
      </c>
      <c r="E158" s="185" t="s">
        <v>3444</v>
      </c>
      <c r="F158" s="186" t="s">
        <v>3445</v>
      </c>
      <c r="G158" s="187" t="s">
        <v>3179</v>
      </c>
      <c r="H158" s="188">
        <v>1</v>
      </c>
      <c r="I158" s="189"/>
      <c r="J158" s="190">
        <f t="shared" si="10"/>
        <v>0</v>
      </c>
      <c r="K158" s="186" t="s">
        <v>1</v>
      </c>
      <c r="L158" s="191"/>
      <c r="M158" s="192" t="s">
        <v>1</v>
      </c>
      <c r="N158" s="193" t="s">
        <v>42</v>
      </c>
      <c r="P158" s="141">
        <f t="shared" si="11"/>
        <v>0</v>
      </c>
      <c r="Q158" s="141">
        <v>0</v>
      </c>
      <c r="R158" s="141">
        <f t="shared" si="12"/>
        <v>0</v>
      </c>
      <c r="S158" s="141">
        <v>0</v>
      </c>
      <c r="T158" s="142">
        <f t="shared" si="13"/>
        <v>0</v>
      </c>
      <c r="AR158" s="143" t="s">
        <v>604</v>
      </c>
      <c r="AT158" s="143" t="s">
        <v>1046</v>
      </c>
      <c r="AU158" s="143" t="s">
        <v>87</v>
      </c>
      <c r="AY158" s="17" t="s">
        <v>175</v>
      </c>
      <c r="BE158" s="144">
        <f t="shared" si="14"/>
        <v>0</v>
      </c>
      <c r="BF158" s="144">
        <f t="shared" si="15"/>
        <v>0</v>
      </c>
      <c r="BG158" s="144">
        <f t="shared" si="16"/>
        <v>0</v>
      </c>
      <c r="BH158" s="144">
        <f t="shared" si="17"/>
        <v>0</v>
      </c>
      <c r="BI158" s="144">
        <f t="shared" si="18"/>
        <v>0</v>
      </c>
      <c r="BJ158" s="17" t="s">
        <v>85</v>
      </c>
      <c r="BK158" s="144">
        <f t="shared" si="19"/>
        <v>0</v>
      </c>
      <c r="BL158" s="17" t="s">
        <v>129</v>
      </c>
      <c r="BM158" s="143" t="s">
        <v>3446</v>
      </c>
    </row>
    <row r="159" spans="2:65" s="1" customFormat="1" ht="16.5" customHeight="1">
      <c r="B159" s="32"/>
      <c r="C159" s="184" t="s">
        <v>553</v>
      </c>
      <c r="D159" s="184" t="s">
        <v>1046</v>
      </c>
      <c r="E159" s="185" t="s">
        <v>3447</v>
      </c>
      <c r="F159" s="186" t="s">
        <v>3448</v>
      </c>
      <c r="G159" s="187" t="s">
        <v>3179</v>
      </c>
      <c r="H159" s="188">
        <v>31</v>
      </c>
      <c r="I159" s="189"/>
      <c r="J159" s="190">
        <f t="shared" si="10"/>
        <v>0</v>
      </c>
      <c r="K159" s="186" t="s">
        <v>1</v>
      </c>
      <c r="L159" s="191"/>
      <c r="M159" s="192" t="s">
        <v>1</v>
      </c>
      <c r="N159" s="193" t="s">
        <v>42</v>
      </c>
      <c r="P159" s="141">
        <f t="shared" si="11"/>
        <v>0</v>
      </c>
      <c r="Q159" s="141">
        <v>0</v>
      </c>
      <c r="R159" s="141">
        <f t="shared" si="12"/>
        <v>0</v>
      </c>
      <c r="S159" s="141">
        <v>0</v>
      </c>
      <c r="T159" s="142">
        <f t="shared" si="13"/>
        <v>0</v>
      </c>
      <c r="AR159" s="143" t="s">
        <v>604</v>
      </c>
      <c r="AT159" s="143" t="s">
        <v>1046</v>
      </c>
      <c r="AU159" s="143" t="s">
        <v>87</v>
      </c>
      <c r="AY159" s="17" t="s">
        <v>175</v>
      </c>
      <c r="BE159" s="144">
        <f t="shared" si="14"/>
        <v>0</v>
      </c>
      <c r="BF159" s="144">
        <f t="shared" si="15"/>
        <v>0</v>
      </c>
      <c r="BG159" s="144">
        <f t="shared" si="16"/>
        <v>0</v>
      </c>
      <c r="BH159" s="144">
        <f t="shared" si="17"/>
        <v>0</v>
      </c>
      <c r="BI159" s="144">
        <f t="shared" si="18"/>
        <v>0</v>
      </c>
      <c r="BJ159" s="17" t="s">
        <v>85</v>
      </c>
      <c r="BK159" s="144">
        <f t="shared" si="19"/>
        <v>0</v>
      </c>
      <c r="BL159" s="17" t="s">
        <v>129</v>
      </c>
      <c r="BM159" s="143" t="s">
        <v>3449</v>
      </c>
    </row>
    <row r="160" spans="2:65" s="1" customFormat="1" ht="16.5" customHeight="1">
      <c r="B160" s="32"/>
      <c r="C160" s="184" t="s">
        <v>560</v>
      </c>
      <c r="D160" s="184" t="s">
        <v>1046</v>
      </c>
      <c r="E160" s="185" t="s">
        <v>3450</v>
      </c>
      <c r="F160" s="186" t="s">
        <v>3451</v>
      </c>
      <c r="G160" s="187" t="s">
        <v>3179</v>
      </c>
      <c r="H160" s="188">
        <v>7</v>
      </c>
      <c r="I160" s="189"/>
      <c r="J160" s="190">
        <f t="shared" si="10"/>
        <v>0</v>
      </c>
      <c r="K160" s="186" t="s">
        <v>1</v>
      </c>
      <c r="L160" s="191"/>
      <c r="M160" s="192" t="s">
        <v>1</v>
      </c>
      <c r="N160" s="193" t="s">
        <v>42</v>
      </c>
      <c r="P160" s="141">
        <f t="shared" si="11"/>
        <v>0</v>
      </c>
      <c r="Q160" s="141">
        <v>0</v>
      </c>
      <c r="R160" s="141">
        <f t="shared" si="12"/>
        <v>0</v>
      </c>
      <c r="S160" s="141">
        <v>0</v>
      </c>
      <c r="T160" s="142">
        <f t="shared" si="13"/>
        <v>0</v>
      </c>
      <c r="AR160" s="143" t="s">
        <v>604</v>
      </c>
      <c r="AT160" s="143" t="s">
        <v>1046</v>
      </c>
      <c r="AU160" s="143" t="s">
        <v>87</v>
      </c>
      <c r="AY160" s="17" t="s">
        <v>175</v>
      </c>
      <c r="BE160" s="144">
        <f t="shared" si="14"/>
        <v>0</v>
      </c>
      <c r="BF160" s="144">
        <f t="shared" si="15"/>
        <v>0</v>
      </c>
      <c r="BG160" s="144">
        <f t="shared" si="16"/>
        <v>0</v>
      </c>
      <c r="BH160" s="144">
        <f t="shared" si="17"/>
        <v>0</v>
      </c>
      <c r="BI160" s="144">
        <f t="shared" si="18"/>
        <v>0</v>
      </c>
      <c r="BJ160" s="17" t="s">
        <v>85</v>
      </c>
      <c r="BK160" s="144">
        <f t="shared" si="19"/>
        <v>0</v>
      </c>
      <c r="BL160" s="17" t="s">
        <v>129</v>
      </c>
      <c r="BM160" s="143" t="s">
        <v>3452</v>
      </c>
    </row>
    <row r="161" spans="2:65" s="1" customFormat="1" ht="16.5" customHeight="1">
      <c r="B161" s="32"/>
      <c r="C161" s="184" t="s">
        <v>570</v>
      </c>
      <c r="D161" s="184" t="s">
        <v>1046</v>
      </c>
      <c r="E161" s="185" t="s">
        <v>3453</v>
      </c>
      <c r="F161" s="186" t="s">
        <v>3454</v>
      </c>
      <c r="G161" s="187" t="s">
        <v>3179</v>
      </c>
      <c r="H161" s="188">
        <v>4</v>
      </c>
      <c r="I161" s="189"/>
      <c r="J161" s="190">
        <f t="shared" si="10"/>
        <v>0</v>
      </c>
      <c r="K161" s="186" t="s">
        <v>1</v>
      </c>
      <c r="L161" s="191"/>
      <c r="M161" s="192" t="s">
        <v>1</v>
      </c>
      <c r="N161" s="193" t="s">
        <v>42</v>
      </c>
      <c r="P161" s="141">
        <f t="shared" si="11"/>
        <v>0</v>
      </c>
      <c r="Q161" s="141">
        <v>0</v>
      </c>
      <c r="R161" s="141">
        <f t="shared" si="12"/>
        <v>0</v>
      </c>
      <c r="S161" s="141">
        <v>0</v>
      </c>
      <c r="T161" s="142">
        <f t="shared" si="13"/>
        <v>0</v>
      </c>
      <c r="AR161" s="143" t="s">
        <v>604</v>
      </c>
      <c r="AT161" s="143" t="s">
        <v>1046</v>
      </c>
      <c r="AU161" s="143" t="s">
        <v>87</v>
      </c>
      <c r="AY161" s="17" t="s">
        <v>175</v>
      </c>
      <c r="BE161" s="144">
        <f t="shared" si="14"/>
        <v>0</v>
      </c>
      <c r="BF161" s="144">
        <f t="shared" si="15"/>
        <v>0</v>
      </c>
      <c r="BG161" s="144">
        <f t="shared" si="16"/>
        <v>0</v>
      </c>
      <c r="BH161" s="144">
        <f t="shared" si="17"/>
        <v>0</v>
      </c>
      <c r="BI161" s="144">
        <f t="shared" si="18"/>
        <v>0</v>
      </c>
      <c r="BJ161" s="17" t="s">
        <v>85</v>
      </c>
      <c r="BK161" s="144">
        <f t="shared" si="19"/>
        <v>0</v>
      </c>
      <c r="BL161" s="17" t="s">
        <v>129</v>
      </c>
      <c r="BM161" s="143" t="s">
        <v>3455</v>
      </c>
    </row>
    <row r="162" spans="2:65" s="1" customFormat="1" ht="16.5" customHeight="1">
      <c r="B162" s="32"/>
      <c r="C162" s="184" t="s">
        <v>581</v>
      </c>
      <c r="D162" s="184" t="s">
        <v>1046</v>
      </c>
      <c r="E162" s="185" t="s">
        <v>3456</v>
      </c>
      <c r="F162" s="186" t="s">
        <v>3457</v>
      </c>
      <c r="G162" s="187" t="s">
        <v>3179</v>
      </c>
      <c r="H162" s="188">
        <v>54</v>
      </c>
      <c r="I162" s="189"/>
      <c r="J162" s="190">
        <f t="shared" si="10"/>
        <v>0</v>
      </c>
      <c r="K162" s="186" t="s">
        <v>1</v>
      </c>
      <c r="L162" s="191"/>
      <c r="M162" s="192" t="s">
        <v>1</v>
      </c>
      <c r="N162" s="193" t="s">
        <v>42</v>
      </c>
      <c r="P162" s="141">
        <f t="shared" si="11"/>
        <v>0</v>
      </c>
      <c r="Q162" s="141">
        <v>0</v>
      </c>
      <c r="R162" s="141">
        <f t="shared" si="12"/>
        <v>0</v>
      </c>
      <c r="S162" s="141">
        <v>0</v>
      </c>
      <c r="T162" s="142">
        <f t="shared" si="13"/>
        <v>0</v>
      </c>
      <c r="AR162" s="143" t="s">
        <v>604</v>
      </c>
      <c r="AT162" s="143" t="s">
        <v>1046</v>
      </c>
      <c r="AU162" s="143" t="s">
        <v>87</v>
      </c>
      <c r="AY162" s="17" t="s">
        <v>175</v>
      </c>
      <c r="BE162" s="144">
        <f t="shared" si="14"/>
        <v>0</v>
      </c>
      <c r="BF162" s="144">
        <f t="shared" si="15"/>
        <v>0</v>
      </c>
      <c r="BG162" s="144">
        <f t="shared" si="16"/>
        <v>0</v>
      </c>
      <c r="BH162" s="144">
        <f t="shared" si="17"/>
        <v>0</v>
      </c>
      <c r="BI162" s="144">
        <f t="shared" si="18"/>
        <v>0</v>
      </c>
      <c r="BJ162" s="17" t="s">
        <v>85</v>
      </c>
      <c r="BK162" s="144">
        <f t="shared" si="19"/>
        <v>0</v>
      </c>
      <c r="BL162" s="17" t="s">
        <v>129</v>
      </c>
      <c r="BM162" s="143" t="s">
        <v>3458</v>
      </c>
    </row>
    <row r="163" spans="2:65" s="1" customFormat="1" ht="16.5" customHeight="1">
      <c r="B163" s="32"/>
      <c r="C163" s="184" t="s">
        <v>604</v>
      </c>
      <c r="D163" s="184" t="s">
        <v>1046</v>
      </c>
      <c r="E163" s="185" t="s">
        <v>3459</v>
      </c>
      <c r="F163" s="186" t="s">
        <v>3460</v>
      </c>
      <c r="G163" s="187" t="s">
        <v>3179</v>
      </c>
      <c r="H163" s="188">
        <v>1</v>
      </c>
      <c r="I163" s="189"/>
      <c r="J163" s="190">
        <f t="shared" si="10"/>
        <v>0</v>
      </c>
      <c r="K163" s="186" t="s">
        <v>1</v>
      </c>
      <c r="L163" s="191"/>
      <c r="M163" s="192" t="s">
        <v>1</v>
      </c>
      <c r="N163" s="193" t="s">
        <v>42</v>
      </c>
      <c r="P163" s="141">
        <f t="shared" si="11"/>
        <v>0</v>
      </c>
      <c r="Q163" s="141">
        <v>0</v>
      </c>
      <c r="R163" s="141">
        <f t="shared" si="12"/>
        <v>0</v>
      </c>
      <c r="S163" s="141">
        <v>0</v>
      </c>
      <c r="T163" s="142">
        <f t="shared" si="13"/>
        <v>0</v>
      </c>
      <c r="AR163" s="143" t="s">
        <v>604</v>
      </c>
      <c r="AT163" s="143" t="s">
        <v>1046</v>
      </c>
      <c r="AU163" s="143" t="s">
        <v>87</v>
      </c>
      <c r="AY163" s="17" t="s">
        <v>175</v>
      </c>
      <c r="BE163" s="144">
        <f t="shared" si="14"/>
        <v>0</v>
      </c>
      <c r="BF163" s="144">
        <f t="shared" si="15"/>
        <v>0</v>
      </c>
      <c r="BG163" s="144">
        <f t="shared" si="16"/>
        <v>0</v>
      </c>
      <c r="BH163" s="144">
        <f t="shared" si="17"/>
        <v>0</v>
      </c>
      <c r="BI163" s="144">
        <f t="shared" si="18"/>
        <v>0</v>
      </c>
      <c r="BJ163" s="17" t="s">
        <v>85</v>
      </c>
      <c r="BK163" s="144">
        <f t="shared" si="19"/>
        <v>0</v>
      </c>
      <c r="BL163" s="17" t="s">
        <v>129</v>
      </c>
      <c r="BM163" s="143" t="s">
        <v>3461</v>
      </c>
    </row>
    <row r="164" spans="2:65" s="1" customFormat="1" ht="16.5" customHeight="1">
      <c r="B164" s="32"/>
      <c r="C164" s="184" t="s">
        <v>618</v>
      </c>
      <c r="D164" s="184" t="s">
        <v>1046</v>
      </c>
      <c r="E164" s="185" t="s">
        <v>3462</v>
      </c>
      <c r="F164" s="186" t="s">
        <v>3463</v>
      </c>
      <c r="G164" s="187" t="s">
        <v>3179</v>
      </c>
      <c r="H164" s="188">
        <v>5</v>
      </c>
      <c r="I164" s="189"/>
      <c r="J164" s="190">
        <f t="shared" si="10"/>
        <v>0</v>
      </c>
      <c r="K164" s="186" t="s">
        <v>1</v>
      </c>
      <c r="L164" s="191"/>
      <c r="M164" s="192" t="s">
        <v>1</v>
      </c>
      <c r="N164" s="193" t="s">
        <v>42</v>
      </c>
      <c r="P164" s="141">
        <f t="shared" si="11"/>
        <v>0</v>
      </c>
      <c r="Q164" s="141">
        <v>0</v>
      </c>
      <c r="R164" s="141">
        <f t="shared" si="12"/>
        <v>0</v>
      </c>
      <c r="S164" s="141">
        <v>0</v>
      </c>
      <c r="T164" s="142">
        <f t="shared" si="13"/>
        <v>0</v>
      </c>
      <c r="AR164" s="143" t="s">
        <v>604</v>
      </c>
      <c r="AT164" s="143" t="s">
        <v>1046</v>
      </c>
      <c r="AU164" s="143" t="s">
        <v>87</v>
      </c>
      <c r="AY164" s="17" t="s">
        <v>175</v>
      </c>
      <c r="BE164" s="144">
        <f t="shared" si="14"/>
        <v>0</v>
      </c>
      <c r="BF164" s="144">
        <f t="shared" si="15"/>
        <v>0</v>
      </c>
      <c r="BG164" s="144">
        <f t="shared" si="16"/>
        <v>0</v>
      </c>
      <c r="BH164" s="144">
        <f t="shared" si="17"/>
        <v>0</v>
      </c>
      <c r="BI164" s="144">
        <f t="shared" si="18"/>
        <v>0</v>
      </c>
      <c r="BJ164" s="17" t="s">
        <v>85</v>
      </c>
      <c r="BK164" s="144">
        <f t="shared" si="19"/>
        <v>0</v>
      </c>
      <c r="BL164" s="17" t="s">
        <v>129</v>
      </c>
      <c r="BM164" s="143" t="s">
        <v>3464</v>
      </c>
    </row>
    <row r="165" spans="2:65" s="1" customFormat="1" ht="16.5" customHeight="1">
      <c r="B165" s="32"/>
      <c r="C165" s="184" t="s">
        <v>622</v>
      </c>
      <c r="D165" s="184" t="s">
        <v>1046</v>
      </c>
      <c r="E165" s="185" t="s">
        <v>3465</v>
      </c>
      <c r="F165" s="186" t="s">
        <v>3466</v>
      </c>
      <c r="G165" s="187" t="s">
        <v>3179</v>
      </c>
      <c r="H165" s="188">
        <v>3</v>
      </c>
      <c r="I165" s="189"/>
      <c r="J165" s="190">
        <f t="shared" si="10"/>
        <v>0</v>
      </c>
      <c r="K165" s="186" t="s">
        <v>1</v>
      </c>
      <c r="L165" s="191"/>
      <c r="M165" s="192" t="s">
        <v>1</v>
      </c>
      <c r="N165" s="193" t="s">
        <v>42</v>
      </c>
      <c r="P165" s="141">
        <f t="shared" si="11"/>
        <v>0</v>
      </c>
      <c r="Q165" s="141">
        <v>0</v>
      </c>
      <c r="R165" s="141">
        <f t="shared" si="12"/>
        <v>0</v>
      </c>
      <c r="S165" s="141">
        <v>0</v>
      </c>
      <c r="T165" s="142">
        <f t="shared" si="13"/>
        <v>0</v>
      </c>
      <c r="AR165" s="143" t="s">
        <v>604</v>
      </c>
      <c r="AT165" s="143" t="s">
        <v>1046</v>
      </c>
      <c r="AU165" s="143" t="s">
        <v>87</v>
      </c>
      <c r="AY165" s="17" t="s">
        <v>175</v>
      </c>
      <c r="BE165" s="144">
        <f t="shared" si="14"/>
        <v>0</v>
      </c>
      <c r="BF165" s="144">
        <f t="shared" si="15"/>
        <v>0</v>
      </c>
      <c r="BG165" s="144">
        <f t="shared" si="16"/>
        <v>0</v>
      </c>
      <c r="BH165" s="144">
        <f t="shared" si="17"/>
        <v>0</v>
      </c>
      <c r="BI165" s="144">
        <f t="shared" si="18"/>
        <v>0</v>
      </c>
      <c r="BJ165" s="17" t="s">
        <v>85</v>
      </c>
      <c r="BK165" s="144">
        <f t="shared" si="19"/>
        <v>0</v>
      </c>
      <c r="BL165" s="17" t="s">
        <v>129</v>
      </c>
      <c r="BM165" s="143" t="s">
        <v>3467</v>
      </c>
    </row>
    <row r="166" spans="2:65" s="1" customFormat="1" ht="16.5" customHeight="1">
      <c r="B166" s="32"/>
      <c r="C166" s="184" t="s">
        <v>631</v>
      </c>
      <c r="D166" s="184" t="s">
        <v>1046</v>
      </c>
      <c r="E166" s="185" t="s">
        <v>3468</v>
      </c>
      <c r="F166" s="186" t="s">
        <v>3469</v>
      </c>
      <c r="G166" s="187" t="s">
        <v>3179</v>
      </c>
      <c r="H166" s="188">
        <v>5</v>
      </c>
      <c r="I166" s="189"/>
      <c r="J166" s="190">
        <f t="shared" si="10"/>
        <v>0</v>
      </c>
      <c r="K166" s="186" t="s">
        <v>1</v>
      </c>
      <c r="L166" s="191"/>
      <c r="M166" s="192" t="s">
        <v>1</v>
      </c>
      <c r="N166" s="193" t="s">
        <v>42</v>
      </c>
      <c r="P166" s="141">
        <f t="shared" si="11"/>
        <v>0</v>
      </c>
      <c r="Q166" s="141">
        <v>0</v>
      </c>
      <c r="R166" s="141">
        <f t="shared" si="12"/>
        <v>0</v>
      </c>
      <c r="S166" s="141">
        <v>0</v>
      </c>
      <c r="T166" s="142">
        <f t="shared" si="13"/>
        <v>0</v>
      </c>
      <c r="AR166" s="143" t="s">
        <v>604</v>
      </c>
      <c r="AT166" s="143" t="s">
        <v>1046</v>
      </c>
      <c r="AU166" s="143" t="s">
        <v>87</v>
      </c>
      <c r="AY166" s="17" t="s">
        <v>175</v>
      </c>
      <c r="BE166" s="144">
        <f t="shared" si="14"/>
        <v>0</v>
      </c>
      <c r="BF166" s="144">
        <f t="shared" si="15"/>
        <v>0</v>
      </c>
      <c r="BG166" s="144">
        <f t="shared" si="16"/>
        <v>0</v>
      </c>
      <c r="BH166" s="144">
        <f t="shared" si="17"/>
        <v>0</v>
      </c>
      <c r="BI166" s="144">
        <f t="shared" si="18"/>
        <v>0</v>
      </c>
      <c r="BJ166" s="17" t="s">
        <v>85</v>
      </c>
      <c r="BK166" s="144">
        <f t="shared" si="19"/>
        <v>0</v>
      </c>
      <c r="BL166" s="17" t="s">
        <v>129</v>
      </c>
      <c r="BM166" s="143" t="s">
        <v>3470</v>
      </c>
    </row>
    <row r="167" spans="2:65" s="1" customFormat="1" ht="16.5" customHeight="1">
      <c r="B167" s="32"/>
      <c r="C167" s="184" t="s">
        <v>635</v>
      </c>
      <c r="D167" s="184" t="s">
        <v>1046</v>
      </c>
      <c r="E167" s="185" t="s">
        <v>3471</v>
      </c>
      <c r="F167" s="186" t="s">
        <v>3472</v>
      </c>
      <c r="G167" s="187" t="s">
        <v>3179</v>
      </c>
      <c r="H167" s="188">
        <v>2</v>
      </c>
      <c r="I167" s="189"/>
      <c r="J167" s="190">
        <f t="shared" si="10"/>
        <v>0</v>
      </c>
      <c r="K167" s="186" t="s">
        <v>1</v>
      </c>
      <c r="L167" s="191"/>
      <c r="M167" s="192" t="s">
        <v>1</v>
      </c>
      <c r="N167" s="193" t="s">
        <v>42</v>
      </c>
      <c r="P167" s="141">
        <f t="shared" si="11"/>
        <v>0</v>
      </c>
      <c r="Q167" s="141">
        <v>0</v>
      </c>
      <c r="R167" s="141">
        <f t="shared" si="12"/>
        <v>0</v>
      </c>
      <c r="S167" s="141">
        <v>0</v>
      </c>
      <c r="T167" s="142">
        <f t="shared" si="13"/>
        <v>0</v>
      </c>
      <c r="AR167" s="143" t="s">
        <v>604</v>
      </c>
      <c r="AT167" s="143" t="s">
        <v>1046</v>
      </c>
      <c r="AU167" s="143" t="s">
        <v>87</v>
      </c>
      <c r="AY167" s="17" t="s">
        <v>175</v>
      </c>
      <c r="BE167" s="144">
        <f t="shared" si="14"/>
        <v>0</v>
      </c>
      <c r="BF167" s="144">
        <f t="shared" si="15"/>
        <v>0</v>
      </c>
      <c r="BG167" s="144">
        <f t="shared" si="16"/>
        <v>0</v>
      </c>
      <c r="BH167" s="144">
        <f t="shared" si="17"/>
        <v>0</v>
      </c>
      <c r="BI167" s="144">
        <f t="shared" si="18"/>
        <v>0</v>
      </c>
      <c r="BJ167" s="17" t="s">
        <v>85</v>
      </c>
      <c r="BK167" s="144">
        <f t="shared" si="19"/>
        <v>0</v>
      </c>
      <c r="BL167" s="17" t="s">
        <v>129</v>
      </c>
      <c r="BM167" s="143" t="s">
        <v>3473</v>
      </c>
    </row>
    <row r="168" spans="2:65" s="1" customFormat="1" ht="16.5" customHeight="1">
      <c r="B168" s="32"/>
      <c r="C168" s="184" t="s">
        <v>641</v>
      </c>
      <c r="D168" s="184" t="s">
        <v>1046</v>
      </c>
      <c r="E168" s="185" t="s">
        <v>3474</v>
      </c>
      <c r="F168" s="186" t="s">
        <v>3475</v>
      </c>
      <c r="G168" s="187" t="s">
        <v>3179</v>
      </c>
      <c r="H168" s="188">
        <v>2</v>
      </c>
      <c r="I168" s="189"/>
      <c r="J168" s="190">
        <f t="shared" si="10"/>
        <v>0</v>
      </c>
      <c r="K168" s="186" t="s">
        <v>1</v>
      </c>
      <c r="L168" s="191"/>
      <c r="M168" s="192" t="s">
        <v>1</v>
      </c>
      <c r="N168" s="193" t="s">
        <v>42</v>
      </c>
      <c r="P168" s="141">
        <f t="shared" si="11"/>
        <v>0</v>
      </c>
      <c r="Q168" s="141">
        <v>0</v>
      </c>
      <c r="R168" s="141">
        <f t="shared" si="12"/>
        <v>0</v>
      </c>
      <c r="S168" s="141">
        <v>0</v>
      </c>
      <c r="T168" s="142">
        <f t="shared" si="13"/>
        <v>0</v>
      </c>
      <c r="AR168" s="143" t="s">
        <v>604</v>
      </c>
      <c r="AT168" s="143" t="s">
        <v>1046</v>
      </c>
      <c r="AU168" s="143" t="s">
        <v>87</v>
      </c>
      <c r="AY168" s="17" t="s">
        <v>175</v>
      </c>
      <c r="BE168" s="144">
        <f t="shared" si="14"/>
        <v>0</v>
      </c>
      <c r="BF168" s="144">
        <f t="shared" si="15"/>
        <v>0</v>
      </c>
      <c r="BG168" s="144">
        <f t="shared" si="16"/>
        <v>0</v>
      </c>
      <c r="BH168" s="144">
        <f t="shared" si="17"/>
        <v>0</v>
      </c>
      <c r="BI168" s="144">
        <f t="shared" si="18"/>
        <v>0</v>
      </c>
      <c r="BJ168" s="17" t="s">
        <v>85</v>
      </c>
      <c r="BK168" s="144">
        <f t="shared" si="19"/>
        <v>0</v>
      </c>
      <c r="BL168" s="17" t="s">
        <v>129</v>
      </c>
      <c r="BM168" s="143" t="s">
        <v>3476</v>
      </c>
    </row>
    <row r="169" spans="2:65" s="1" customFormat="1" ht="16.5" customHeight="1">
      <c r="B169" s="32"/>
      <c r="C169" s="184" t="s">
        <v>645</v>
      </c>
      <c r="D169" s="184" t="s">
        <v>1046</v>
      </c>
      <c r="E169" s="185" t="s">
        <v>3477</v>
      </c>
      <c r="F169" s="186" t="s">
        <v>3478</v>
      </c>
      <c r="G169" s="187" t="s">
        <v>3179</v>
      </c>
      <c r="H169" s="188">
        <v>1</v>
      </c>
      <c r="I169" s="189"/>
      <c r="J169" s="190">
        <f t="shared" si="10"/>
        <v>0</v>
      </c>
      <c r="K169" s="186" t="s">
        <v>1</v>
      </c>
      <c r="L169" s="191"/>
      <c r="M169" s="192" t="s">
        <v>1</v>
      </c>
      <c r="N169" s="193" t="s">
        <v>42</v>
      </c>
      <c r="P169" s="141">
        <f t="shared" si="11"/>
        <v>0</v>
      </c>
      <c r="Q169" s="141">
        <v>0</v>
      </c>
      <c r="R169" s="141">
        <f t="shared" si="12"/>
        <v>0</v>
      </c>
      <c r="S169" s="141">
        <v>0</v>
      </c>
      <c r="T169" s="142">
        <f t="shared" si="13"/>
        <v>0</v>
      </c>
      <c r="AR169" s="143" t="s">
        <v>604</v>
      </c>
      <c r="AT169" s="143" t="s">
        <v>1046</v>
      </c>
      <c r="AU169" s="143" t="s">
        <v>87</v>
      </c>
      <c r="AY169" s="17" t="s">
        <v>175</v>
      </c>
      <c r="BE169" s="144">
        <f t="shared" si="14"/>
        <v>0</v>
      </c>
      <c r="BF169" s="144">
        <f t="shared" si="15"/>
        <v>0</v>
      </c>
      <c r="BG169" s="144">
        <f t="shared" si="16"/>
        <v>0</v>
      </c>
      <c r="BH169" s="144">
        <f t="shared" si="17"/>
        <v>0</v>
      </c>
      <c r="BI169" s="144">
        <f t="shared" si="18"/>
        <v>0</v>
      </c>
      <c r="BJ169" s="17" t="s">
        <v>85</v>
      </c>
      <c r="BK169" s="144">
        <f t="shared" si="19"/>
        <v>0</v>
      </c>
      <c r="BL169" s="17" t="s">
        <v>129</v>
      </c>
      <c r="BM169" s="143" t="s">
        <v>3479</v>
      </c>
    </row>
    <row r="170" spans="2:65" s="1" customFormat="1" ht="16.5" customHeight="1">
      <c r="B170" s="32"/>
      <c r="C170" s="184" t="s">
        <v>648</v>
      </c>
      <c r="D170" s="184" t="s">
        <v>1046</v>
      </c>
      <c r="E170" s="185" t="s">
        <v>3480</v>
      </c>
      <c r="F170" s="186" t="s">
        <v>3481</v>
      </c>
      <c r="G170" s="187" t="s">
        <v>3179</v>
      </c>
      <c r="H170" s="188">
        <v>7</v>
      </c>
      <c r="I170" s="189"/>
      <c r="J170" s="190">
        <f t="shared" si="10"/>
        <v>0</v>
      </c>
      <c r="K170" s="186" t="s">
        <v>1</v>
      </c>
      <c r="L170" s="191"/>
      <c r="M170" s="192" t="s">
        <v>1</v>
      </c>
      <c r="N170" s="193" t="s">
        <v>42</v>
      </c>
      <c r="P170" s="141">
        <f t="shared" si="11"/>
        <v>0</v>
      </c>
      <c r="Q170" s="141">
        <v>0</v>
      </c>
      <c r="R170" s="141">
        <f t="shared" si="12"/>
        <v>0</v>
      </c>
      <c r="S170" s="141">
        <v>0</v>
      </c>
      <c r="T170" s="142">
        <f t="shared" si="13"/>
        <v>0</v>
      </c>
      <c r="AR170" s="143" t="s">
        <v>604</v>
      </c>
      <c r="AT170" s="143" t="s">
        <v>1046</v>
      </c>
      <c r="AU170" s="143" t="s">
        <v>87</v>
      </c>
      <c r="AY170" s="17" t="s">
        <v>175</v>
      </c>
      <c r="BE170" s="144">
        <f t="shared" si="14"/>
        <v>0</v>
      </c>
      <c r="BF170" s="144">
        <f t="shared" si="15"/>
        <v>0</v>
      </c>
      <c r="BG170" s="144">
        <f t="shared" si="16"/>
        <v>0</v>
      </c>
      <c r="BH170" s="144">
        <f t="shared" si="17"/>
        <v>0</v>
      </c>
      <c r="BI170" s="144">
        <f t="shared" si="18"/>
        <v>0</v>
      </c>
      <c r="BJ170" s="17" t="s">
        <v>85</v>
      </c>
      <c r="BK170" s="144">
        <f t="shared" si="19"/>
        <v>0</v>
      </c>
      <c r="BL170" s="17" t="s">
        <v>129</v>
      </c>
      <c r="BM170" s="143" t="s">
        <v>3482</v>
      </c>
    </row>
    <row r="171" spans="2:65" s="11" customFormat="1" ht="22.9" customHeight="1">
      <c r="B171" s="120"/>
      <c r="D171" s="121" t="s">
        <v>76</v>
      </c>
      <c r="E171" s="130" t="s">
        <v>3483</v>
      </c>
      <c r="F171" s="130" t="s">
        <v>3319</v>
      </c>
      <c r="I171" s="123"/>
      <c r="J171" s="131">
        <f>BK171</f>
        <v>0</v>
      </c>
      <c r="L171" s="120"/>
      <c r="M171" s="125"/>
      <c r="P171" s="126">
        <f>SUM(P172:P179)</f>
        <v>0</v>
      </c>
      <c r="R171" s="126">
        <f>SUM(R172:R179)</f>
        <v>0</v>
      </c>
      <c r="T171" s="127">
        <f>SUM(T172:T179)</f>
        <v>0</v>
      </c>
      <c r="AR171" s="121" t="s">
        <v>85</v>
      </c>
      <c r="AT171" s="128" t="s">
        <v>76</v>
      </c>
      <c r="AU171" s="128" t="s">
        <v>85</v>
      </c>
      <c r="AY171" s="121" t="s">
        <v>175</v>
      </c>
      <c r="BK171" s="129">
        <f>SUM(BK172:BK179)</f>
        <v>0</v>
      </c>
    </row>
    <row r="172" spans="2:65" s="1" customFormat="1" ht="16.5" customHeight="1">
      <c r="B172" s="32"/>
      <c r="C172" s="132" t="s">
        <v>654</v>
      </c>
      <c r="D172" s="132" t="s">
        <v>178</v>
      </c>
      <c r="E172" s="133" t="s">
        <v>3484</v>
      </c>
      <c r="F172" s="134" t="s">
        <v>3327</v>
      </c>
      <c r="G172" s="135" t="s">
        <v>181</v>
      </c>
      <c r="H172" s="136">
        <v>1</v>
      </c>
      <c r="I172" s="137"/>
      <c r="J172" s="138">
        <f t="shared" ref="J172:J179" si="20">ROUND(I172*H172,2)</f>
        <v>0</v>
      </c>
      <c r="K172" s="134" t="s">
        <v>1</v>
      </c>
      <c r="L172" s="32"/>
      <c r="M172" s="139" t="s">
        <v>1</v>
      </c>
      <c r="N172" s="140" t="s">
        <v>42</v>
      </c>
      <c r="P172" s="141">
        <f t="shared" ref="P172:P179" si="21">O172*H172</f>
        <v>0</v>
      </c>
      <c r="Q172" s="141">
        <v>0</v>
      </c>
      <c r="R172" s="141">
        <f t="shared" ref="R172:R179" si="22">Q172*H172</f>
        <v>0</v>
      </c>
      <c r="S172" s="141">
        <v>0</v>
      </c>
      <c r="T172" s="142">
        <f t="shared" ref="T172:T179" si="23">S172*H172</f>
        <v>0</v>
      </c>
      <c r="AR172" s="143" t="s">
        <v>129</v>
      </c>
      <c r="AT172" s="143" t="s">
        <v>178</v>
      </c>
      <c r="AU172" s="143" t="s">
        <v>87</v>
      </c>
      <c r="AY172" s="17" t="s">
        <v>175</v>
      </c>
      <c r="BE172" s="144">
        <f t="shared" ref="BE172:BE179" si="24">IF(N172="základní",J172,0)</f>
        <v>0</v>
      </c>
      <c r="BF172" s="144">
        <f t="shared" ref="BF172:BF179" si="25">IF(N172="snížená",J172,0)</f>
        <v>0</v>
      </c>
      <c r="BG172" s="144">
        <f t="shared" ref="BG172:BG179" si="26">IF(N172="zákl. přenesená",J172,0)</f>
        <v>0</v>
      </c>
      <c r="BH172" s="144">
        <f t="shared" ref="BH172:BH179" si="27">IF(N172="sníž. přenesená",J172,0)</f>
        <v>0</v>
      </c>
      <c r="BI172" s="144">
        <f t="shared" ref="BI172:BI179" si="28">IF(N172="nulová",J172,0)</f>
        <v>0</v>
      </c>
      <c r="BJ172" s="17" t="s">
        <v>85</v>
      </c>
      <c r="BK172" s="144">
        <f t="shared" ref="BK172:BK179" si="29">ROUND(I172*H172,2)</f>
        <v>0</v>
      </c>
      <c r="BL172" s="17" t="s">
        <v>129</v>
      </c>
      <c r="BM172" s="143" t="s">
        <v>3485</v>
      </c>
    </row>
    <row r="173" spans="2:65" s="1" customFormat="1" ht="16.5" customHeight="1">
      <c r="B173" s="32"/>
      <c r="C173" s="132" t="s">
        <v>658</v>
      </c>
      <c r="D173" s="132" t="s">
        <v>178</v>
      </c>
      <c r="E173" s="133" t="s">
        <v>3486</v>
      </c>
      <c r="F173" s="134" t="s">
        <v>3487</v>
      </c>
      <c r="G173" s="135" t="s">
        <v>181</v>
      </c>
      <c r="H173" s="136">
        <v>1</v>
      </c>
      <c r="I173" s="137"/>
      <c r="J173" s="138">
        <f t="shared" si="20"/>
        <v>0</v>
      </c>
      <c r="K173" s="134" t="s">
        <v>1</v>
      </c>
      <c r="L173" s="32"/>
      <c r="M173" s="139" t="s">
        <v>1</v>
      </c>
      <c r="N173" s="140" t="s">
        <v>42</v>
      </c>
      <c r="P173" s="141">
        <f t="shared" si="21"/>
        <v>0</v>
      </c>
      <c r="Q173" s="141">
        <v>0</v>
      </c>
      <c r="R173" s="141">
        <f t="shared" si="22"/>
        <v>0</v>
      </c>
      <c r="S173" s="141">
        <v>0</v>
      </c>
      <c r="T173" s="142">
        <f t="shared" si="23"/>
        <v>0</v>
      </c>
      <c r="AR173" s="143" t="s">
        <v>129</v>
      </c>
      <c r="AT173" s="143" t="s">
        <v>178</v>
      </c>
      <c r="AU173" s="143" t="s">
        <v>87</v>
      </c>
      <c r="AY173" s="17" t="s">
        <v>175</v>
      </c>
      <c r="BE173" s="144">
        <f t="shared" si="24"/>
        <v>0</v>
      </c>
      <c r="BF173" s="144">
        <f t="shared" si="25"/>
        <v>0</v>
      </c>
      <c r="BG173" s="144">
        <f t="shared" si="26"/>
        <v>0</v>
      </c>
      <c r="BH173" s="144">
        <f t="shared" si="27"/>
        <v>0</v>
      </c>
      <c r="BI173" s="144">
        <f t="shared" si="28"/>
        <v>0</v>
      </c>
      <c r="BJ173" s="17" t="s">
        <v>85</v>
      </c>
      <c r="BK173" s="144">
        <f t="shared" si="29"/>
        <v>0</v>
      </c>
      <c r="BL173" s="17" t="s">
        <v>129</v>
      </c>
      <c r="BM173" s="143" t="s">
        <v>3488</v>
      </c>
    </row>
    <row r="174" spans="2:65" s="1" customFormat="1" ht="33" customHeight="1">
      <c r="B174" s="32"/>
      <c r="C174" s="226" t="s">
        <v>662</v>
      </c>
      <c r="D174" s="226" t="s">
        <v>178</v>
      </c>
      <c r="E174" s="227" t="s">
        <v>3489</v>
      </c>
      <c r="F174" s="228" t="s">
        <v>3490</v>
      </c>
      <c r="G174" s="220" t="s">
        <v>200</v>
      </c>
      <c r="H174" s="221">
        <v>5.28</v>
      </c>
      <c r="I174" s="137"/>
      <c r="J174" s="138">
        <f t="shared" si="20"/>
        <v>0</v>
      </c>
      <c r="K174" s="134" t="s">
        <v>1</v>
      </c>
      <c r="L174" s="32"/>
      <c r="M174" s="139" t="s">
        <v>1</v>
      </c>
      <c r="N174" s="140" t="s">
        <v>42</v>
      </c>
      <c r="P174" s="141">
        <f t="shared" si="21"/>
        <v>0</v>
      </c>
      <c r="Q174" s="141">
        <v>0</v>
      </c>
      <c r="R174" s="141">
        <f t="shared" si="22"/>
        <v>0</v>
      </c>
      <c r="S174" s="141">
        <v>0</v>
      </c>
      <c r="T174" s="142">
        <f t="shared" si="23"/>
        <v>0</v>
      </c>
      <c r="AR174" s="143" t="s">
        <v>129</v>
      </c>
      <c r="AT174" s="143" t="s">
        <v>178</v>
      </c>
      <c r="AU174" s="143" t="s">
        <v>87</v>
      </c>
      <c r="AY174" s="17" t="s">
        <v>175</v>
      </c>
      <c r="BE174" s="144">
        <f t="shared" si="24"/>
        <v>0</v>
      </c>
      <c r="BF174" s="144">
        <f t="shared" si="25"/>
        <v>0</v>
      </c>
      <c r="BG174" s="144">
        <f t="shared" si="26"/>
        <v>0</v>
      </c>
      <c r="BH174" s="144">
        <f t="shared" si="27"/>
        <v>0</v>
      </c>
      <c r="BI174" s="144">
        <f t="shared" si="28"/>
        <v>0</v>
      </c>
      <c r="BJ174" s="17" t="s">
        <v>85</v>
      </c>
      <c r="BK174" s="144">
        <f t="shared" si="29"/>
        <v>0</v>
      </c>
      <c r="BL174" s="17" t="s">
        <v>129</v>
      </c>
      <c r="BM174" s="143" t="s">
        <v>3491</v>
      </c>
    </row>
    <row r="175" spans="2:65" s="1" customFormat="1" ht="16.5" customHeight="1">
      <c r="B175" s="32"/>
      <c r="C175" s="132" t="s">
        <v>666</v>
      </c>
      <c r="D175" s="132" t="s">
        <v>178</v>
      </c>
      <c r="E175" s="133" t="s">
        <v>3492</v>
      </c>
      <c r="F175" s="134" t="s">
        <v>3493</v>
      </c>
      <c r="G175" s="135" t="s">
        <v>181</v>
      </c>
      <c r="H175" s="136">
        <v>1</v>
      </c>
      <c r="I175" s="137"/>
      <c r="J175" s="138">
        <f t="shared" si="20"/>
        <v>0</v>
      </c>
      <c r="K175" s="134" t="s">
        <v>1</v>
      </c>
      <c r="L175" s="32"/>
      <c r="M175" s="139" t="s">
        <v>1</v>
      </c>
      <c r="N175" s="140" t="s">
        <v>42</v>
      </c>
      <c r="P175" s="141">
        <f t="shared" si="21"/>
        <v>0</v>
      </c>
      <c r="Q175" s="141">
        <v>0</v>
      </c>
      <c r="R175" s="141">
        <f t="shared" si="22"/>
        <v>0</v>
      </c>
      <c r="S175" s="141">
        <v>0</v>
      </c>
      <c r="T175" s="142">
        <f t="shared" si="23"/>
        <v>0</v>
      </c>
      <c r="AR175" s="143" t="s">
        <v>129</v>
      </c>
      <c r="AT175" s="143" t="s">
        <v>178</v>
      </c>
      <c r="AU175" s="143" t="s">
        <v>87</v>
      </c>
      <c r="AY175" s="17" t="s">
        <v>175</v>
      </c>
      <c r="BE175" s="144">
        <f t="shared" si="24"/>
        <v>0</v>
      </c>
      <c r="BF175" s="144">
        <f t="shared" si="25"/>
        <v>0</v>
      </c>
      <c r="BG175" s="144">
        <f t="shared" si="26"/>
        <v>0</v>
      </c>
      <c r="BH175" s="144">
        <f t="shared" si="27"/>
        <v>0</v>
      </c>
      <c r="BI175" s="144">
        <f t="shared" si="28"/>
        <v>0</v>
      </c>
      <c r="BJ175" s="17" t="s">
        <v>85</v>
      </c>
      <c r="BK175" s="144">
        <f t="shared" si="29"/>
        <v>0</v>
      </c>
      <c r="BL175" s="17" t="s">
        <v>129</v>
      </c>
      <c r="BM175" s="143" t="s">
        <v>3494</v>
      </c>
    </row>
    <row r="176" spans="2:65" s="1" customFormat="1" ht="16.5" customHeight="1">
      <c r="B176" s="32"/>
      <c r="C176" s="132" t="s">
        <v>670</v>
      </c>
      <c r="D176" s="132" t="s">
        <v>178</v>
      </c>
      <c r="E176" s="133" t="s">
        <v>3495</v>
      </c>
      <c r="F176" s="134" t="s">
        <v>3343</v>
      </c>
      <c r="G176" s="135" t="s">
        <v>181</v>
      </c>
      <c r="H176" s="136">
        <v>1</v>
      </c>
      <c r="I176" s="137"/>
      <c r="J176" s="138">
        <f t="shared" si="20"/>
        <v>0</v>
      </c>
      <c r="K176" s="134" t="s">
        <v>1</v>
      </c>
      <c r="L176" s="32"/>
      <c r="M176" s="139" t="s">
        <v>1</v>
      </c>
      <c r="N176" s="140" t="s">
        <v>42</v>
      </c>
      <c r="P176" s="141">
        <f t="shared" si="21"/>
        <v>0</v>
      </c>
      <c r="Q176" s="141">
        <v>0</v>
      </c>
      <c r="R176" s="141">
        <f t="shared" si="22"/>
        <v>0</v>
      </c>
      <c r="S176" s="141">
        <v>0</v>
      </c>
      <c r="T176" s="142">
        <f t="shared" si="23"/>
        <v>0</v>
      </c>
      <c r="AR176" s="143" t="s">
        <v>129</v>
      </c>
      <c r="AT176" s="143" t="s">
        <v>178</v>
      </c>
      <c r="AU176" s="143" t="s">
        <v>87</v>
      </c>
      <c r="AY176" s="17" t="s">
        <v>175</v>
      </c>
      <c r="BE176" s="144">
        <f t="shared" si="24"/>
        <v>0</v>
      </c>
      <c r="BF176" s="144">
        <f t="shared" si="25"/>
        <v>0</v>
      </c>
      <c r="BG176" s="144">
        <f t="shared" si="26"/>
        <v>0</v>
      </c>
      <c r="BH176" s="144">
        <f t="shared" si="27"/>
        <v>0</v>
      </c>
      <c r="BI176" s="144">
        <f t="shared" si="28"/>
        <v>0</v>
      </c>
      <c r="BJ176" s="17" t="s">
        <v>85</v>
      </c>
      <c r="BK176" s="144">
        <f t="shared" si="29"/>
        <v>0</v>
      </c>
      <c r="BL176" s="17" t="s">
        <v>129</v>
      </c>
      <c r="BM176" s="143" t="s">
        <v>3496</v>
      </c>
    </row>
    <row r="177" spans="2:65" s="1" customFormat="1" ht="16.5" customHeight="1">
      <c r="B177" s="32"/>
      <c r="C177" s="132" t="s">
        <v>674</v>
      </c>
      <c r="D177" s="132" t="s">
        <v>178</v>
      </c>
      <c r="E177" s="133" t="s">
        <v>3497</v>
      </c>
      <c r="F177" s="134" t="s">
        <v>3346</v>
      </c>
      <c r="G177" s="135" t="s">
        <v>181</v>
      </c>
      <c r="H177" s="136">
        <v>1</v>
      </c>
      <c r="I177" s="137"/>
      <c r="J177" s="138">
        <f t="shared" si="20"/>
        <v>0</v>
      </c>
      <c r="K177" s="134" t="s">
        <v>1</v>
      </c>
      <c r="L177" s="32"/>
      <c r="M177" s="139" t="s">
        <v>1</v>
      </c>
      <c r="N177" s="140" t="s">
        <v>42</v>
      </c>
      <c r="P177" s="141">
        <f t="shared" si="21"/>
        <v>0</v>
      </c>
      <c r="Q177" s="141">
        <v>0</v>
      </c>
      <c r="R177" s="141">
        <f t="shared" si="22"/>
        <v>0</v>
      </c>
      <c r="S177" s="141">
        <v>0</v>
      </c>
      <c r="T177" s="142">
        <f t="shared" si="23"/>
        <v>0</v>
      </c>
      <c r="AR177" s="143" t="s">
        <v>129</v>
      </c>
      <c r="AT177" s="143" t="s">
        <v>178</v>
      </c>
      <c r="AU177" s="143" t="s">
        <v>87</v>
      </c>
      <c r="AY177" s="17" t="s">
        <v>175</v>
      </c>
      <c r="BE177" s="144">
        <f t="shared" si="24"/>
        <v>0</v>
      </c>
      <c r="BF177" s="144">
        <f t="shared" si="25"/>
        <v>0</v>
      </c>
      <c r="BG177" s="144">
        <f t="shared" si="26"/>
        <v>0</v>
      </c>
      <c r="BH177" s="144">
        <f t="shared" si="27"/>
        <v>0</v>
      </c>
      <c r="BI177" s="144">
        <f t="shared" si="28"/>
        <v>0</v>
      </c>
      <c r="BJ177" s="17" t="s">
        <v>85</v>
      </c>
      <c r="BK177" s="144">
        <f t="shared" si="29"/>
        <v>0</v>
      </c>
      <c r="BL177" s="17" t="s">
        <v>129</v>
      </c>
      <c r="BM177" s="143" t="s">
        <v>3498</v>
      </c>
    </row>
    <row r="178" spans="2:65" s="1" customFormat="1" ht="16.5" customHeight="1">
      <c r="B178" s="32"/>
      <c r="C178" s="132" t="s">
        <v>678</v>
      </c>
      <c r="D178" s="132" t="s">
        <v>178</v>
      </c>
      <c r="E178" s="133" t="s">
        <v>3499</v>
      </c>
      <c r="F178" s="134" t="s">
        <v>3500</v>
      </c>
      <c r="G178" s="135" t="s">
        <v>181</v>
      </c>
      <c r="H178" s="136">
        <v>1</v>
      </c>
      <c r="I178" s="137"/>
      <c r="J178" s="138">
        <f t="shared" si="20"/>
        <v>0</v>
      </c>
      <c r="K178" s="134" t="s">
        <v>1</v>
      </c>
      <c r="L178" s="32"/>
      <c r="M178" s="139" t="s">
        <v>1</v>
      </c>
      <c r="N178" s="140" t="s">
        <v>42</v>
      </c>
      <c r="P178" s="141">
        <f t="shared" si="21"/>
        <v>0</v>
      </c>
      <c r="Q178" s="141">
        <v>0</v>
      </c>
      <c r="R178" s="141">
        <f t="shared" si="22"/>
        <v>0</v>
      </c>
      <c r="S178" s="141">
        <v>0</v>
      </c>
      <c r="T178" s="142">
        <f t="shared" si="23"/>
        <v>0</v>
      </c>
      <c r="AR178" s="143" t="s">
        <v>129</v>
      </c>
      <c r="AT178" s="143" t="s">
        <v>178</v>
      </c>
      <c r="AU178" s="143" t="s">
        <v>87</v>
      </c>
      <c r="AY178" s="17" t="s">
        <v>175</v>
      </c>
      <c r="BE178" s="144">
        <f t="shared" si="24"/>
        <v>0</v>
      </c>
      <c r="BF178" s="144">
        <f t="shared" si="25"/>
        <v>0</v>
      </c>
      <c r="BG178" s="144">
        <f t="shared" si="26"/>
        <v>0</v>
      </c>
      <c r="BH178" s="144">
        <f t="shared" si="27"/>
        <v>0</v>
      </c>
      <c r="BI178" s="144">
        <f t="shared" si="28"/>
        <v>0</v>
      </c>
      <c r="BJ178" s="17" t="s">
        <v>85</v>
      </c>
      <c r="BK178" s="144">
        <f t="shared" si="29"/>
        <v>0</v>
      </c>
      <c r="BL178" s="17" t="s">
        <v>129</v>
      </c>
      <c r="BM178" s="143" t="s">
        <v>3501</v>
      </c>
    </row>
    <row r="179" spans="2:65" s="1" customFormat="1" ht="16.5" customHeight="1">
      <c r="B179" s="32"/>
      <c r="C179" s="132" t="s">
        <v>682</v>
      </c>
      <c r="D179" s="132" t="s">
        <v>178</v>
      </c>
      <c r="E179" s="133" t="s">
        <v>3502</v>
      </c>
      <c r="F179" s="134" t="s">
        <v>3352</v>
      </c>
      <c r="G179" s="135" t="s">
        <v>181</v>
      </c>
      <c r="H179" s="136">
        <v>1</v>
      </c>
      <c r="I179" s="137"/>
      <c r="J179" s="138">
        <f t="shared" si="20"/>
        <v>0</v>
      </c>
      <c r="K179" s="134" t="s">
        <v>1</v>
      </c>
      <c r="L179" s="32"/>
      <c r="M179" s="149" t="s">
        <v>1</v>
      </c>
      <c r="N179" s="150" t="s">
        <v>42</v>
      </c>
      <c r="O179" s="151"/>
      <c r="P179" s="152">
        <f t="shared" si="21"/>
        <v>0</v>
      </c>
      <c r="Q179" s="152">
        <v>0</v>
      </c>
      <c r="R179" s="152">
        <f t="shared" si="22"/>
        <v>0</v>
      </c>
      <c r="S179" s="152">
        <v>0</v>
      </c>
      <c r="T179" s="153">
        <f t="shared" si="23"/>
        <v>0</v>
      </c>
      <c r="AR179" s="143" t="s">
        <v>129</v>
      </c>
      <c r="AT179" s="143" t="s">
        <v>178</v>
      </c>
      <c r="AU179" s="143" t="s">
        <v>87</v>
      </c>
      <c r="AY179" s="17" t="s">
        <v>175</v>
      </c>
      <c r="BE179" s="144">
        <f t="shared" si="24"/>
        <v>0</v>
      </c>
      <c r="BF179" s="144">
        <f t="shared" si="25"/>
        <v>0</v>
      </c>
      <c r="BG179" s="144">
        <f t="shared" si="26"/>
        <v>0</v>
      </c>
      <c r="BH179" s="144">
        <f t="shared" si="27"/>
        <v>0</v>
      </c>
      <c r="BI179" s="144">
        <f t="shared" si="28"/>
        <v>0</v>
      </c>
      <c r="BJ179" s="17" t="s">
        <v>85</v>
      </c>
      <c r="BK179" s="144">
        <f t="shared" si="29"/>
        <v>0</v>
      </c>
      <c r="BL179" s="17" t="s">
        <v>129</v>
      </c>
      <c r="BM179" s="143" t="s">
        <v>3503</v>
      </c>
    </row>
    <row r="180" spans="2:65" s="1" customFormat="1" ht="6.95" customHeight="1">
      <c r="B180" s="44"/>
      <c r="C180" s="45"/>
      <c r="D180" s="45"/>
      <c r="E180" s="45"/>
      <c r="F180" s="45"/>
      <c r="G180" s="45"/>
      <c r="H180" s="45"/>
      <c r="I180" s="45"/>
      <c r="J180" s="45"/>
      <c r="K180" s="45"/>
      <c r="L180" s="32"/>
    </row>
  </sheetData>
  <sheetProtection algorithmName="SHA-512" hashValue="1Fnm9k+qCOIM/v7wjFFXAKwXk9VIvNduMv3wYGOGs4LomdZ+ay3M4HCSOLevuhy/cY1cgCvNffqDL12C3krVzQ==" saltValue="N6TfWhTcDoITPKzMN33O9A==" spinCount="100000" sheet="1" objects="1" scenarios="1" formatColumns="0" formatRows="0" autoFilter="0"/>
  <autoFilter ref="C121:K179" xr:uid="{00000000-0009-0000-0000-000007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BM377"/>
  <sheetViews>
    <sheetView showGridLines="0" topLeftCell="A335" workbookViewId="0">
      <selection activeCell="K298" sqref="K298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7" t="s">
        <v>108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146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307" t="str">
        <f>'Rekapitulace stavby'!K6</f>
        <v>MŠ KOVÁŘSKÁ II - REKONSTRUKCE OBJEKTU</v>
      </c>
      <c r="F7" s="308"/>
      <c r="G7" s="308"/>
      <c r="H7" s="308"/>
      <c r="L7" s="20"/>
    </row>
    <row r="8" spans="2:46" s="1" customFormat="1" ht="12" hidden="1" customHeight="1">
      <c r="B8" s="32"/>
      <c r="D8" s="27" t="s">
        <v>147</v>
      </c>
      <c r="L8" s="32"/>
    </row>
    <row r="9" spans="2:46" s="1" customFormat="1" ht="16.5" hidden="1" customHeight="1">
      <c r="B9" s="32"/>
      <c r="E9" s="305" t="s">
        <v>3504</v>
      </c>
      <c r="F9" s="306"/>
      <c r="G9" s="306"/>
      <c r="H9" s="306"/>
      <c r="L9" s="32"/>
    </row>
    <row r="10" spans="2:46" s="1" customFormat="1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311" t="str">
        <f>'Rekapitulace stavby'!E14</f>
        <v>Vyplň údaj</v>
      </c>
      <c r="F18" s="312"/>
      <c r="G18" s="312"/>
      <c r="H18" s="312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313" t="s">
        <v>1</v>
      </c>
      <c r="F27" s="313"/>
      <c r="G27" s="313"/>
      <c r="H27" s="313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ROUND(J130,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ROUND((SUM(BE130:BE376)),  2)</f>
        <v>0</v>
      </c>
      <c r="I33" s="92">
        <v>0.21</v>
      </c>
      <c r="J33" s="91">
        <f>ROUND(((SUM(BE130:BE376))*I33),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ROUND((SUM(BF130:BF376)),  2)</f>
        <v>0</v>
      </c>
      <c r="I34" s="92">
        <v>0.12</v>
      </c>
      <c r="J34" s="91">
        <f>ROUND(((SUM(BF130:BF376))*I34),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ROUND((SUM(BG130:BG376)),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ROUND((SUM(BH130:BH376)),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ROUND((SUM(BI130:BI376)),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idden="1">
      <c r="B51" s="20"/>
      <c r="L51" s="20"/>
    </row>
    <row r="52" spans="2:12" hidden="1">
      <c r="B52" s="20"/>
      <c r="L52" s="20"/>
    </row>
    <row r="53" spans="2:12" hidden="1">
      <c r="B53" s="20"/>
      <c r="L53" s="20"/>
    </row>
    <row r="54" spans="2:12" hidden="1">
      <c r="B54" s="20"/>
      <c r="L54" s="20"/>
    </row>
    <row r="55" spans="2:12" hidden="1">
      <c r="B55" s="20"/>
      <c r="L55" s="20"/>
    </row>
    <row r="56" spans="2:12" hidden="1">
      <c r="B56" s="20"/>
      <c r="L56" s="20"/>
    </row>
    <row r="57" spans="2:12" hidden="1">
      <c r="B57" s="20"/>
      <c r="L57" s="20"/>
    </row>
    <row r="58" spans="2:12" hidden="1">
      <c r="B58" s="20"/>
      <c r="L58" s="20"/>
    </row>
    <row r="59" spans="2:12" hidden="1">
      <c r="B59" s="20"/>
      <c r="L59" s="20"/>
    </row>
    <row r="60" spans="2:12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idden="1">
      <c r="B62" s="20"/>
      <c r="L62" s="20"/>
    </row>
    <row r="63" spans="2:12" hidden="1">
      <c r="B63" s="20"/>
      <c r="L63" s="20"/>
    </row>
    <row r="64" spans="2:12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idden="1">
      <c r="B66" s="20"/>
      <c r="L66" s="20"/>
    </row>
    <row r="67" spans="2:12" hidden="1">
      <c r="B67" s="20"/>
      <c r="L67" s="20"/>
    </row>
    <row r="68" spans="2:12" hidden="1">
      <c r="B68" s="20"/>
      <c r="L68" s="20"/>
    </row>
    <row r="69" spans="2:12" hidden="1">
      <c r="B69" s="20"/>
      <c r="L69" s="20"/>
    </row>
    <row r="70" spans="2:12" hidden="1">
      <c r="B70" s="20"/>
      <c r="L70" s="20"/>
    </row>
    <row r="71" spans="2:12" hidden="1">
      <c r="B71" s="20"/>
      <c r="L71" s="20"/>
    </row>
    <row r="72" spans="2:12" hidden="1">
      <c r="B72" s="20"/>
      <c r="L72" s="20"/>
    </row>
    <row r="73" spans="2:12" hidden="1">
      <c r="B73" s="20"/>
      <c r="L73" s="20"/>
    </row>
    <row r="74" spans="2:12" hidden="1">
      <c r="B74" s="20"/>
      <c r="L74" s="20"/>
    </row>
    <row r="75" spans="2:12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idden="1"/>
    <row r="79" spans="2:12" hidden="1"/>
    <row r="80" spans="2:12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149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307" t="str">
        <f>E7</f>
        <v>MŠ KOVÁŘSKÁ II - REKONSTRUKCE OBJEKTU</v>
      </c>
      <c r="F85" s="308"/>
      <c r="G85" s="308"/>
      <c r="H85" s="308"/>
      <c r="L85" s="32"/>
    </row>
    <row r="86" spans="2:47" s="1" customFormat="1" ht="12" customHeight="1">
      <c r="B86" s="32"/>
      <c r="C86" s="27" t="s">
        <v>147</v>
      </c>
      <c r="L86" s="32"/>
    </row>
    <row r="87" spans="2:47" s="1" customFormat="1" ht="16.5" customHeight="1">
      <c r="B87" s="32"/>
      <c r="E87" s="305" t="str">
        <f>E9</f>
        <v>08 - ELEKTROINSTALACE - SILNOPROUD</v>
      </c>
      <c r="F87" s="306"/>
      <c r="G87" s="306"/>
      <c r="H87" s="306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150</v>
      </c>
      <c r="D94" s="93"/>
      <c r="E94" s="93"/>
      <c r="F94" s="93"/>
      <c r="G94" s="93"/>
      <c r="H94" s="93"/>
      <c r="I94" s="93"/>
      <c r="J94" s="102" t="s">
        <v>151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152</v>
      </c>
      <c r="J96" s="66">
        <f>J130</f>
        <v>0</v>
      </c>
      <c r="L96" s="32"/>
      <c r="AU96" s="17" t="s">
        <v>153</v>
      </c>
    </row>
    <row r="97" spans="2:12" s="8" customFormat="1" ht="24.95" customHeight="1">
      <c r="B97" s="104"/>
      <c r="D97" s="105" t="s">
        <v>3505</v>
      </c>
      <c r="E97" s="106"/>
      <c r="F97" s="106"/>
      <c r="G97" s="106"/>
      <c r="H97" s="106"/>
      <c r="I97" s="106"/>
      <c r="J97" s="107">
        <f>J131</f>
        <v>0</v>
      </c>
      <c r="L97" s="104"/>
    </row>
    <row r="98" spans="2:12" s="9" customFormat="1" ht="19.899999999999999" customHeight="1">
      <c r="B98" s="108"/>
      <c r="D98" s="109" t="s">
        <v>3506</v>
      </c>
      <c r="E98" s="110"/>
      <c r="F98" s="110"/>
      <c r="G98" s="110"/>
      <c r="H98" s="110"/>
      <c r="I98" s="110"/>
      <c r="J98" s="111">
        <f>J132</f>
        <v>0</v>
      </c>
      <c r="L98" s="108"/>
    </row>
    <row r="99" spans="2:12" s="9" customFormat="1" ht="19.899999999999999" customHeight="1">
      <c r="B99" s="108"/>
      <c r="D99" s="109" t="s">
        <v>3507</v>
      </c>
      <c r="E99" s="110"/>
      <c r="F99" s="110"/>
      <c r="G99" s="110"/>
      <c r="H99" s="110"/>
      <c r="I99" s="110"/>
      <c r="J99" s="111">
        <f>J175</f>
        <v>0</v>
      </c>
      <c r="L99" s="108"/>
    </row>
    <row r="100" spans="2:12" s="9" customFormat="1" ht="19.899999999999999" customHeight="1">
      <c r="B100" s="108"/>
      <c r="D100" s="235" t="s">
        <v>5813</v>
      </c>
      <c r="E100" s="236"/>
      <c r="F100" s="236"/>
      <c r="G100" s="236"/>
      <c r="H100" s="236"/>
      <c r="I100" s="236"/>
      <c r="J100" s="237">
        <f>J214</f>
        <v>0</v>
      </c>
      <c r="L100" s="108"/>
    </row>
    <row r="101" spans="2:12" s="9" customFormat="1" ht="19.899999999999999" customHeight="1">
      <c r="B101" s="108"/>
      <c r="D101" s="109" t="s">
        <v>3508</v>
      </c>
      <c r="E101" s="110"/>
      <c r="F101" s="110"/>
      <c r="G101" s="110"/>
      <c r="H101" s="110"/>
      <c r="I101" s="110"/>
      <c r="J101" s="111">
        <f>J233</f>
        <v>0</v>
      </c>
      <c r="L101" s="108"/>
    </row>
    <row r="102" spans="2:12" s="9" customFormat="1" ht="19.899999999999999" customHeight="1">
      <c r="B102" s="108"/>
      <c r="D102" s="109" t="s">
        <v>3509</v>
      </c>
      <c r="E102" s="110"/>
      <c r="F102" s="110"/>
      <c r="G102" s="110"/>
      <c r="H102" s="110"/>
      <c r="I102" s="110"/>
      <c r="J102" s="111">
        <f>J235</f>
        <v>0</v>
      </c>
      <c r="L102" s="108"/>
    </row>
    <row r="103" spans="2:12" s="9" customFormat="1" ht="19.899999999999999" customHeight="1">
      <c r="B103" s="108"/>
      <c r="D103" s="109" t="s">
        <v>3510</v>
      </c>
      <c r="E103" s="110"/>
      <c r="F103" s="110"/>
      <c r="G103" s="110"/>
      <c r="H103" s="110"/>
      <c r="I103" s="110"/>
      <c r="J103" s="111">
        <f>J271</f>
        <v>0</v>
      </c>
      <c r="L103" s="108"/>
    </row>
    <row r="104" spans="2:12" s="9" customFormat="1" ht="19.899999999999999" customHeight="1">
      <c r="B104" s="108"/>
      <c r="D104" s="109" t="s">
        <v>3511</v>
      </c>
      <c r="E104" s="110"/>
      <c r="F104" s="110"/>
      <c r="G104" s="110"/>
      <c r="H104" s="110"/>
      <c r="I104" s="110"/>
      <c r="J104" s="111">
        <f>J289</f>
        <v>0</v>
      </c>
      <c r="L104" s="108"/>
    </row>
    <row r="105" spans="2:12" s="9" customFormat="1" ht="19.899999999999999" customHeight="1">
      <c r="B105" s="108"/>
      <c r="D105" s="109" t="s">
        <v>3512</v>
      </c>
      <c r="E105" s="110"/>
      <c r="F105" s="110"/>
      <c r="G105" s="110"/>
      <c r="H105" s="110"/>
      <c r="I105" s="110"/>
      <c r="J105" s="111">
        <f>J316</f>
        <v>0</v>
      </c>
      <c r="L105" s="108"/>
    </row>
    <row r="106" spans="2:12" s="9" customFormat="1" ht="19.899999999999999" customHeight="1">
      <c r="B106" s="108"/>
      <c r="D106" s="109" t="s">
        <v>3513</v>
      </c>
      <c r="E106" s="110"/>
      <c r="F106" s="110"/>
      <c r="G106" s="110"/>
      <c r="H106" s="110"/>
      <c r="I106" s="110"/>
      <c r="J106" s="111">
        <f>J334</f>
        <v>0</v>
      </c>
      <c r="L106" s="108"/>
    </row>
    <row r="107" spans="2:12" s="9" customFormat="1" ht="19.899999999999999" customHeight="1">
      <c r="B107" s="108"/>
      <c r="D107" s="109" t="s">
        <v>3514</v>
      </c>
      <c r="E107" s="110"/>
      <c r="F107" s="110"/>
      <c r="G107" s="110"/>
      <c r="H107" s="110"/>
      <c r="I107" s="110"/>
      <c r="J107" s="111">
        <f>J340</f>
        <v>0</v>
      </c>
      <c r="L107" s="108"/>
    </row>
    <row r="108" spans="2:12" s="9" customFormat="1" ht="19.899999999999999" customHeight="1">
      <c r="B108" s="108"/>
      <c r="D108" s="109" t="s">
        <v>3515</v>
      </c>
      <c r="E108" s="110"/>
      <c r="F108" s="110"/>
      <c r="G108" s="110"/>
      <c r="H108" s="110"/>
      <c r="I108" s="110"/>
      <c r="J108" s="111">
        <f>J345</f>
        <v>0</v>
      </c>
      <c r="L108" s="108"/>
    </row>
    <row r="109" spans="2:12" s="9" customFormat="1" ht="19.899999999999999" customHeight="1">
      <c r="B109" s="108"/>
      <c r="D109" s="109" t="s">
        <v>3516</v>
      </c>
      <c r="E109" s="110"/>
      <c r="F109" s="110"/>
      <c r="G109" s="110"/>
      <c r="H109" s="110"/>
      <c r="I109" s="110"/>
      <c r="J109" s="111">
        <f>J366</f>
        <v>0</v>
      </c>
      <c r="L109" s="108"/>
    </row>
    <row r="110" spans="2:12" s="9" customFormat="1" ht="19.899999999999999" customHeight="1">
      <c r="B110" s="108"/>
      <c r="D110" s="109" t="s">
        <v>3517</v>
      </c>
      <c r="E110" s="110"/>
      <c r="F110" s="110"/>
      <c r="G110" s="110"/>
      <c r="H110" s="110"/>
      <c r="I110" s="110"/>
      <c r="J110" s="111">
        <f>J373</f>
        <v>0</v>
      </c>
      <c r="L110" s="108"/>
    </row>
    <row r="111" spans="2:12" s="1" customFormat="1" ht="21.75" customHeight="1">
      <c r="B111" s="32"/>
      <c r="L111" s="32"/>
    </row>
    <row r="112" spans="2:12" s="1" customFormat="1" ht="6.95" customHeight="1">
      <c r="B112" s="44"/>
      <c r="C112" s="45"/>
      <c r="D112" s="45"/>
      <c r="E112" s="45"/>
      <c r="F112" s="45"/>
      <c r="G112" s="45"/>
      <c r="H112" s="45"/>
      <c r="I112" s="45"/>
      <c r="J112" s="45"/>
      <c r="K112" s="45"/>
      <c r="L112" s="32"/>
    </row>
    <row r="116" spans="2:12" s="1" customFormat="1" ht="6.95" customHeight="1">
      <c r="B116" s="46"/>
      <c r="C116" s="47"/>
      <c r="D116" s="47"/>
      <c r="E116" s="47"/>
      <c r="F116" s="47"/>
      <c r="G116" s="47"/>
      <c r="H116" s="47"/>
      <c r="I116" s="47"/>
      <c r="J116" s="47"/>
      <c r="K116" s="47"/>
      <c r="L116" s="32"/>
    </row>
    <row r="117" spans="2:12" s="1" customFormat="1" ht="24.95" customHeight="1">
      <c r="B117" s="32"/>
      <c r="C117" s="21" t="s">
        <v>159</v>
      </c>
      <c r="L117" s="32"/>
    </row>
    <row r="118" spans="2:12" s="1" customFormat="1" ht="6.95" customHeight="1">
      <c r="B118" s="32"/>
      <c r="L118" s="32"/>
    </row>
    <row r="119" spans="2:12" s="1" customFormat="1" ht="12" customHeight="1">
      <c r="B119" s="32"/>
      <c r="C119" s="27" t="s">
        <v>16</v>
      </c>
      <c r="L119" s="32"/>
    </row>
    <row r="120" spans="2:12" s="1" customFormat="1" ht="16.5" customHeight="1">
      <c r="B120" s="32"/>
      <c r="E120" s="307" t="str">
        <f>E7</f>
        <v>MŠ KOVÁŘSKÁ II - REKONSTRUKCE OBJEKTU</v>
      </c>
      <c r="F120" s="308"/>
      <c r="G120" s="308"/>
      <c r="H120" s="308"/>
      <c r="L120" s="32"/>
    </row>
    <row r="121" spans="2:12" s="1" customFormat="1" ht="12" customHeight="1">
      <c r="B121" s="32"/>
      <c r="C121" s="27" t="s">
        <v>147</v>
      </c>
      <c r="L121" s="32"/>
    </row>
    <row r="122" spans="2:12" s="1" customFormat="1" ht="16.5" customHeight="1">
      <c r="B122" s="32"/>
      <c r="E122" s="305" t="str">
        <f>E9</f>
        <v>08 - ELEKTROINSTALACE - SILNOPROUD</v>
      </c>
      <c r="F122" s="306"/>
      <c r="G122" s="306"/>
      <c r="H122" s="306"/>
      <c r="L122" s="32"/>
    </row>
    <row r="123" spans="2:12" s="1" customFormat="1" ht="6.95" customHeight="1">
      <c r="B123" s="32"/>
      <c r="L123" s="32"/>
    </row>
    <row r="124" spans="2:12" s="1" customFormat="1" ht="12" customHeight="1">
      <c r="B124" s="32"/>
      <c r="C124" s="27" t="s">
        <v>20</v>
      </c>
      <c r="F124" s="25" t="str">
        <f>F12</f>
        <v>U Školičky 2176/1, 2177/3, Praha 9</v>
      </c>
      <c r="I124" s="27" t="s">
        <v>22</v>
      </c>
      <c r="J124" s="52" t="str">
        <f>IF(J12="","",J12)</f>
        <v>19. 12. 2025</v>
      </c>
      <c r="L124" s="32"/>
    </row>
    <row r="125" spans="2:12" s="1" customFormat="1" ht="6.95" customHeight="1">
      <c r="B125" s="32"/>
      <c r="L125" s="32"/>
    </row>
    <row r="126" spans="2:12" s="1" customFormat="1" ht="15.2" customHeight="1">
      <c r="B126" s="32"/>
      <c r="C126" s="27" t="s">
        <v>24</v>
      </c>
      <c r="F126" s="25" t="str">
        <f>E15</f>
        <v>MČ Praha 9</v>
      </c>
      <c r="I126" s="27" t="s">
        <v>30</v>
      </c>
      <c r="J126" s="30" t="str">
        <f>E21</f>
        <v>ArtStat s.r.o.</v>
      </c>
      <c r="L126" s="32"/>
    </row>
    <row r="127" spans="2:12" s="1" customFormat="1" ht="15.2" customHeight="1">
      <c r="B127" s="32"/>
      <c r="C127" s="27" t="s">
        <v>28</v>
      </c>
      <c r="F127" s="25" t="str">
        <f>IF(E18="","",E18)</f>
        <v>Vyplň údaj</v>
      </c>
      <c r="I127" s="27" t="s">
        <v>33</v>
      </c>
      <c r="J127" s="30" t="str">
        <f>E24</f>
        <v>Vladimír Mrázek</v>
      </c>
      <c r="L127" s="32"/>
    </row>
    <row r="128" spans="2:12" s="1" customFormat="1" ht="10.35" customHeight="1">
      <c r="B128" s="32"/>
      <c r="L128" s="32"/>
    </row>
    <row r="129" spans="2:65" s="10" customFormat="1" ht="29.25" customHeight="1">
      <c r="B129" s="112"/>
      <c r="C129" s="113" t="s">
        <v>160</v>
      </c>
      <c r="D129" s="114" t="s">
        <v>62</v>
      </c>
      <c r="E129" s="114" t="s">
        <v>58</v>
      </c>
      <c r="F129" s="114" t="s">
        <v>59</v>
      </c>
      <c r="G129" s="114" t="s">
        <v>161</v>
      </c>
      <c r="H129" s="114" t="s">
        <v>162</v>
      </c>
      <c r="I129" s="114" t="s">
        <v>163</v>
      </c>
      <c r="J129" s="114" t="s">
        <v>151</v>
      </c>
      <c r="K129" s="115" t="s">
        <v>164</v>
      </c>
      <c r="L129" s="112"/>
      <c r="M129" s="59" t="s">
        <v>1</v>
      </c>
      <c r="N129" s="60" t="s">
        <v>41</v>
      </c>
      <c r="O129" s="60" t="s">
        <v>165</v>
      </c>
      <c r="P129" s="60" t="s">
        <v>166</v>
      </c>
      <c r="Q129" s="60" t="s">
        <v>167</v>
      </c>
      <c r="R129" s="60" t="s">
        <v>168</v>
      </c>
      <c r="S129" s="60" t="s">
        <v>169</v>
      </c>
      <c r="T129" s="61" t="s">
        <v>170</v>
      </c>
    </row>
    <row r="130" spans="2:65" s="1" customFormat="1" ht="22.9" customHeight="1">
      <c r="B130" s="32"/>
      <c r="C130" s="64" t="s">
        <v>171</v>
      </c>
      <c r="J130" s="116">
        <f>BK130</f>
        <v>0</v>
      </c>
      <c r="L130" s="32"/>
      <c r="M130" s="62"/>
      <c r="N130" s="53"/>
      <c r="O130" s="53"/>
      <c r="P130" s="117">
        <f>P131</f>
        <v>0</v>
      </c>
      <c r="Q130" s="53"/>
      <c r="R130" s="117">
        <f>R131</f>
        <v>0</v>
      </c>
      <c r="S130" s="53"/>
      <c r="T130" s="118">
        <f>T131</f>
        <v>0</v>
      </c>
      <c r="AT130" s="17" t="s">
        <v>76</v>
      </c>
      <c r="AU130" s="17" t="s">
        <v>153</v>
      </c>
      <c r="BK130" s="119">
        <f>BK131</f>
        <v>0</v>
      </c>
    </row>
    <row r="131" spans="2:65" s="11" customFormat="1" ht="25.9" customHeight="1">
      <c r="B131" s="120"/>
      <c r="D131" s="121" t="s">
        <v>76</v>
      </c>
      <c r="E131" s="122" t="s">
        <v>398</v>
      </c>
      <c r="F131" s="122" t="s">
        <v>3518</v>
      </c>
      <c r="I131" s="123"/>
      <c r="J131" s="124">
        <f>BK131</f>
        <v>0</v>
      </c>
      <c r="L131" s="120"/>
      <c r="M131" s="125"/>
      <c r="P131" s="126">
        <f>P132+P175+P233+P235+P271+P289+P316+P334+P340+P345+P366+P373</f>
        <v>0</v>
      </c>
      <c r="R131" s="126">
        <f>R132+R175+R233+R235+R271+R289+R316+R334+R340+R345+R366+R373</f>
        <v>0</v>
      </c>
      <c r="T131" s="127">
        <f>T132+T175+T233+T235+T271+T289+T316+T334+T340+T345+T366+T373</f>
        <v>0</v>
      </c>
      <c r="AR131" s="121" t="s">
        <v>87</v>
      </c>
      <c r="AT131" s="128" t="s">
        <v>76</v>
      </c>
      <c r="AU131" s="128" t="s">
        <v>77</v>
      </c>
      <c r="AY131" s="121" t="s">
        <v>175</v>
      </c>
      <c r="BK131" s="129">
        <f>BK132+BK175+BK233+BK235+BK271+BK289+BK316+BK334+BK340+BK345+BK366+BK373</f>
        <v>0</v>
      </c>
    </row>
    <row r="132" spans="2:65" s="11" customFormat="1" ht="22.9" customHeight="1">
      <c r="B132" s="120"/>
      <c r="D132" s="121" t="s">
        <v>76</v>
      </c>
      <c r="E132" s="130" t="s">
        <v>3519</v>
      </c>
      <c r="F132" s="130" t="s">
        <v>3520</v>
      </c>
      <c r="I132" s="123"/>
      <c r="J132" s="131">
        <f>BK132</f>
        <v>0</v>
      </c>
      <c r="L132" s="120"/>
      <c r="M132" s="125"/>
      <c r="P132" s="126">
        <f>SUM(P133:P174)</f>
        <v>0</v>
      </c>
      <c r="R132" s="126">
        <f>SUM(R133:R174)</f>
        <v>0</v>
      </c>
      <c r="T132" s="127">
        <f>SUM(T133:T174)</f>
        <v>0</v>
      </c>
      <c r="AR132" s="121" t="s">
        <v>87</v>
      </c>
      <c r="AT132" s="128" t="s">
        <v>76</v>
      </c>
      <c r="AU132" s="128" t="s">
        <v>85</v>
      </c>
      <c r="AY132" s="121" t="s">
        <v>175</v>
      </c>
      <c r="BK132" s="129">
        <f>SUM(BK133:BK174)</f>
        <v>0</v>
      </c>
    </row>
    <row r="133" spans="2:65" s="1" customFormat="1" ht="16.5" customHeight="1">
      <c r="B133" s="32"/>
      <c r="C133" s="184" t="s">
        <v>85</v>
      </c>
      <c r="D133" s="184" t="s">
        <v>1046</v>
      </c>
      <c r="E133" s="185" t="s">
        <v>3521</v>
      </c>
      <c r="F133" s="186" t="s">
        <v>3522</v>
      </c>
      <c r="G133" s="187" t="s">
        <v>3179</v>
      </c>
      <c r="H133" s="188">
        <v>1</v>
      </c>
      <c r="I133" s="189"/>
      <c r="J133" s="190">
        <f t="shared" ref="J133:J174" si="0">ROUND(I133*H133,2)</f>
        <v>0</v>
      </c>
      <c r="K133" s="186" t="s">
        <v>1</v>
      </c>
      <c r="L133" s="191"/>
      <c r="M133" s="192" t="s">
        <v>1</v>
      </c>
      <c r="N133" s="193" t="s">
        <v>42</v>
      </c>
      <c r="P133" s="141">
        <f t="shared" ref="P133:P174" si="1">O133*H133</f>
        <v>0</v>
      </c>
      <c r="Q133" s="141">
        <v>0</v>
      </c>
      <c r="R133" s="141">
        <f t="shared" ref="R133:R174" si="2">Q133*H133</f>
        <v>0</v>
      </c>
      <c r="S133" s="141">
        <v>0</v>
      </c>
      <c r="T133" s="142">
        <f t="shared" ref="T133:T174" si="3">S133*H133</f>
        <v>0</v>
      </c>
      <c r="AR133" s="143" t="s">
        <v>604</v>
      </c>
      <c r="AT133" s="143" t="s">
        <v>1046</v>
      </c>
      <c r="AU133" s="143" t="s">
        <v>87</v>
      </c>
      <c r="AY133" s="17" t="s">
        <v>175</v>
      </c>
      <c r="BE133" s="144">
        <f t="shared" ref="BE133:BE174" si="4">IF(N133="základní",J133,0)</f>
        <v>0</v>
      </c>
      <c r="BF133" s="144">
        <f t="shared" ref="BF133:BF174" si="5">IF(N133="snížená",J133,0)</f>
        <v>0</v>
      </c>
      <c r="BG133" s="144">
        <f t="shared" ref="BG133:BG174" si="6">IF(N133="zákl. přenesená",J133,0)</f>
        <v>0</v>
      </c>
      <c r="BH133" s="144">
        <f t="shared" ref="BH133:BH174" si="7">IF(N133="sníž. přenesená",J133,0)</f>
        <v>0</v>
      </c>
      <c r="BI133" s="144">
        <f t="shared" ref="BI133:BI174" si="8">IF(N133="nulová",J133,0)</f>
        <v>0</v>
      </c>
      <c r="BJ133" s="17" t="s">
        <v>85</v>
      </c>
      <c r="BK133" s="144">
        <f t="shared" ref="BK133:BK174" si="9">ROUND(I133*H133,2)</f>
        <v>0</v>
      </c>
      <c r="BL133" s="17" t="s">
        <v>129</v>
      </c>
      <c r="BM133" s="143" t="s">
        <v>3523</v>
      </c>
    </row>
    <row r="134" spans="2:65" s="1" customFormat="1" ht="16.5" customHeight="1">
      <c r="B134" s="32"/>
      <c r="C134" s="184" t="s">
        <v>87</v>
      </c>
      <c r="D134" s="184" t="s">
        <v>1046</v>
      </c>
      <c r="E134" s="185" t="s">
        <v>3524</v>
      </c>
      <c r="F134" s="186" t="s">
        <v>3525</v>
      </c>
      <c r="G134" s="187" t="s">
        <v>3179</v>
      </c>
      <c r="H134" s="188">
        <v>1</v>
      </c>
      <c r="I134" s="189"/>
      <c r="J134" s="190">
        <f t="shared" si="0"/>
        <v>0</v>
      </c>
      <c r="K134" s="186" t="s">
        <v>1</v>
      </c>
      <c r="L134" s="191"/>
      <c r="M134" s="192" t="s">
        <v>1</v>
      </c>
      <c r="N134" s="193" t="s">
        <v>42</v>
      </c>
      <c r="P134" s="141">
        <f t="shared" si="1"/>
        <v>0</v>
      </c>
      <c r="Q134" s="141">
        <v>0</v>
      </c>
      <c r="R134" s="141">
        <f t="shared" si="2"/>
        <v>0</v>
      </c>
      <c r="S134" s="141">
        <v>0</v>
      </c>
      <c r="T134" s="142">
        <f t="shared" si="3"/>
        <v>0</v>
      </c>
      <c r="AR134" s="143" t="s">
        <v>604</v>
      </c>
      <c r="AT134" s="143" t="s">
        <v>1046</v>
      </c>
      <c r="AU134" s="143" t="s">
        <v>87</v>
      </c>
      <c r="AY134" s="17" t="s">
        <v>175</v>
      </c>
      <c r="BE134" s="144">
        <f t="shared" si="4"/>
        <v>0</v>
      </c>
      <c r="BF134" s="144">
        <f t="shared" si="5"/>
        <v>0</v>
      </c>
      <c r="BG134" s="144">
        <f t="shared" si="6"/>
        <v>0</v>
      </c>
      <c r="BH134" s="144">
        <f t="shared" si="7"/>
        <v>0</v>
      </c>
      <c r="BI134" s="144">
        <f t="shared" si="8"/>
        <v>0</v>
      </c>
      <c r="BJ134" s="17" t="s">
        <v>85</v>
      </c>
      <c r="BK134" s="144">
        <f t="shared" si="9"/>
        <v>0</v>
      </c>
      <c r="BL134" s="17" t="s">
        <v>129</v>
      </c>
      <c r="BM134" s="143" t="s">
        <v>3526</v>
      </c>
    </row>
    <row r="135" spans="2:65" s="1" customFormat="1" ht="16.5" customHeight="1">
      <c r="B135" s="32"/>
      <c r="C135" s="184" t="s">
        <v>187</v>
      </c>
      <c r="D135" s="184" t="s">
        <v>1046</v>
      </c>
      <c r="E135" s="185" t="s">
        <v>3527</v>
      </c>
      <c r="F135" s="186" t="s">
        <v>3528</v>
      </c>
      <c r="G135" s="187" t="s">
        <v>3179</v>
      </c>
      <c r="H135" s="188">
        <v>1</v>
      </c>
      <c r="I135" s="189"/>
      <c r="J135" s="190">
        <f t="shared" si="0"/>
        <v>0</v>
      </c>
      <c r="K135" s="186" t="s">
        <v>1</v>
      </c>
      <c r="L135" s="191"/>
      <c r="M135" s="192" t="s">
        <v>1</v>
      </c>
      <c r="N135" s="193" t="s">
        <v>42</v>
      </c>
      <c r="P135" s="141">
        <f t="shared" si="1"/>
        <v>0</v>
      </c>
      <c r="Q135" s="141">
        <v>0</v>
      </c>
      <c r="R135" s="141">
        <f t="shared" si="2"/>
        <v>0</v>
      </c>
      <c r="S135" s="141">
        <v>0</v>
      </c>
      <c r="T135" s="142">
        <f t="shared" si="3"/>
        <v>0</v>
      </c>
      <c r="AR135" s="143" t="s">
        <v>604</v>
      </c>
      <c r="AT135" s="143" t="s">
        <v>1046</v>
      </c>
      <c r="AU135" s="143" t="s">
        <v>87</v>
      </c>
      <c r="AY135" s="17" t="s">
        <v>175</v>
      </c>
      <c r="BE135" s="144">
        <f t="shared" si="4"/>
        <v>0</v>
      </c>
      <c r="BF135" s="144">
        <f t="shared" si="5"/>
        <v>0</v>
      </c>
      <c r="BG135" s="144">
        <f t="shared" si="6"/>
        <v>0</v>
      </c>
      <c r="BH135" s="144">
        <f t="shared" si="7"/>
        <v>0</v>
      </c>
      <c r="BI135" s="144">
        <f t="shared" si="8"/>
        <v>0</v>
      </c>
      <c r="BJ135" s="17" t="s">
        <v>85</v>
      </c>
      <c r="BK135" s="144">
        <f t="shared" si="9"/>
        <v>0</v>
      </c>
      <c r="BL135" s="17" t="s">
        <v>129</v>
      </c>
      <c r="BM135" s="143" t="s">
        <v>3529</v>
      </c>
    </row>
    <row r="136" spans="2:65" s="1" customFormat="1" ht="16.5" customHeight="1">
      <c r="B136" s="32"/>
      <c r="C136" s="184" t="s">
        <v>193</v>
      </c>
      <c r="D136" s="184" t="s">
        <v>1046</v>
      </c>
      <c r="E136" s="185" t="s">
        <v>3530</v>
      </c>
      <c r="F136" s="186" t="s">
        <v>3531</v>
      </c>
      <c r="G136" s="187" t="s">
        <v>3179</v>
      </c>
      <c r="H136" s="188">
        <v>2</v>
      </c>
      <c r="I136" s="189"/>
      <c r="J136" s="190">
        <f t="shared" si="0"/>
        <v>0</v>
      </c>
      <c r="K136" s="186" t="s">
        <v>1</v>
      </c>
      <c r="L136" s="191"/>
      <c r="M136" s="192" t="s">
        <v>1</v>
      </c>
      <c r="N136" s="193" t="s">
        <v>42</v>
      </c>
      <c r="P136" s="141">
        <f t="shared" si="1"/>
        <v>0</v>
      </c>
      <c r="Q136" s="141">
        <v>0</v>
      </c>
      <c r="R136" s="141">
        <f t="shared" si="2"/>
        <v>0</v>
      </c>
      <c r="S136" s="141">
        <v>0</v>
      </c>
      <c r="T136" s="142">
        <f t="shared" si="3"/>
        <v>0</v>
      </c>
      <c r="AR136" s="143" t="s">
        <v>604</v>
      </c>
      <c r="AT136" s="143" t="s">
        <v>1046</v>
      </c>
      <c r="AU136" s="143" t="s">
        <v>87</v>
      </c>
      <c r="AY136" s="17" t="s">
        <v>175</v>
      </c>
      <c r="BE136" s="144">
        <f t="shared" si="4"/>
        <v>0</v>
      </c>
      <c r="BF136" s="144">
        <f t="shared" si="5"/>
        <v>0</v>
      </c>
      <c r="BG136" s="144">
        <f t="shared" si="6"/>
        <v>0</v>
      </c>
      <c r="BH136" s="144">
        <f t="shared" si="7"/>
        <v>0</v>
      </c>
      <c r="BI136" s="144">
        <f t="shared" si="8"/>
        <v>0</v>
      </c>
      <c r="BJ136" s="17" t="s">
        <v>85</v>
      </c>
      <c r="BK136" s="144">
        <f t="shared" si="9"/>
        <v>0</v>
      </c>
      <c r="BL136" s="17" t="s">
        <v>129</v>
      </c>
      <c r="BM136" s="143" t="s">
        <v>3532</v>
      </c>
    </row>
    <row r="137" spans="2:65" s="1" customFormat="1" ht="16.5" customHeight="1">
      <c r="B137" s="32"/>
      <c r="C137" s="184" t="s">
        <v>174</v>
      </c>
      <c r="D137" s="184" t="s">
        <v>1046</v>
      </c>
      <c r="E137" s="185" t="s">
        <v>3533</v>
      </c>
      <c r="F137" s="186" t="s">
        <v>3534</v>
      </c>
      <c r="G137" s="187" t="s">
        <v>3179</v>
      </c>
      <c r="H137" s="188">
        <v>1</v>
      </c>
      <c r="I137" s="189"/>
      <c r="J137" s="190">
        <f t="shared" si="0"/>
        <v>0</v>
      </c>
      <c r="K137" s="186" t="s">
        <v>1</v>
      </c>
      <c r="L137" s="191"/>
      <c r="M137" s="192" t="s">
        <v>1</v>
      </c>
      <c r="N137" s="193" t="s">
        <v>42</v>
      </c>
      <c r="P137" s="141">
        <f t="shared" si="1"/>
        <v>0</v>
      </c>
      <c r="Q137" s="141">
        <v>0</v>
      </c>
      <c r="R137" s="141">
        <f t="shared" si="2"/>
        <v>0</v>
      </c>
      <c r="S137" s="141">
        <v>0</v>
      </c>
      <c r="T137" s="142">
        <f t="shared" si="3"/>
        <v>0</v>
      </c>
      <c r="AR137" s="143" t="s">
        <v>604</v>
      </c>
      <c r="AT137" s="143" t="s">
        <v>1046</v>
      </c>
      <c r="AU137" s="143" t="s">
        <v>87</v>
      </c>
      <c r="AY137" s="17" t="s">
        <v>175</v>
      </c>
      <c r="BE137" s="144">
        <f t="shared" si="4"/>
        <v>0</v>
      </c>
      <c r="BF137" s="144">
        <f t="shared" si="5"/>
        <v>0</v>
      </c>
      <c r="BG137" s="144">
        <f t="shared" si="6"/>
        <v>0</v>
      </c>
      <c r="BH137" s="144">
        <f t="shared" si="7"/>
        <v>0</v>
      </c>
      <c r="BI137" s="144">
        <f t="shared" si="8"/>
        <v>0</v>
      </c>
      <c r="BJ137" s="17" t="s">
        <v>85</v>
      </c>
      <c r="BK137" s="144">
        <f t="shared" si="9"/>
        <v>0</v>
      </c>
      <c r="BL137" s="17" t="s">
        <v>129</v>
      </c>
      <c r="BM137" s="143" t="s">
        <v>3535</v>
      </c>
    </row>
    <row r="138" spans="2:65" s="1" customFormat="1" ht="16.5" customHeight="1">
      <c r="B138" s="32"/>
      <c r="C138" s="184" t="s">
        <v>202</v>
      </c>
      <c r="D138" s="184" t="s">
        <v>1046</v>
      </c>
      <c r="E138" s="185" t="s">
        <v>3536</v>
      </c>
      <c r="F138" s="186" t="s">
        <v>3537</v>
      </c>
      <c r="G138" s="187" t="s">
        <v>3179</v>
      </c>
      <c r="H138" s="188">
        <v>1</v>
      </c>
      <c r="I138" s="189"/>
      <c r="J138" s="190">
        <f t="shared" si="0"/>
        <v>0</v>
      </c>
      <c r="K138" s="186" t="s">
        <v>1</v>
      </c>
      <c r="L138" s="191"/>
      <c r="M138" s="192" t="s">
        <v>1</v>
      </c>
      <c r="N138" s="193" t="s">
        <v>42</v>
      </c>
      <c r="P138" s="141">
        <f t="shared" si="1"/>
        <v>0</v>
      </c>
      <c r="Q138" s="141">
        <v>0</v>
      </c>
      <c r="R138" s="141">
        <f t="shared" si="2"/>
        <v>0</v>
      </c>
      <c r="S138" s="141">
        <v>0</v>
      </c>
      <c r="T138" s="142">
        <f t="shared" si="3"/>
        <v>0</v>
      </c>
      <c r="AR138" s="143" t="s">
        <v>604</v>
      </c>
      <c r="AT138" s="143" t="s">
        <v>1046</v>
      </c>
      <c r="AU138" s="143" t="s">
        <v>87</v>
      </c>
      <c r="AY138" s="17" t="s">
        <v>175</v>
      </c>
      <c r="BE138" s="144">
        <f t="shared" si="4"/>
        <v>0</v>
      </c>
      <c r="BF138" s="144">
        <f t="shared" si="5"/>
        <v>0</v>
      </c>
      <c r="BG138" s="144">
        <f t="shared" si="6"/>
        <v>0</v>
      </c>
      <c r="BH138" s="144">
        <f t="shared" si="7"/>
        <v>0</v>
      </c>
      <c r="BI138" s="144">
        <f t="shared" si="8"/>
        <v>0</v>
      </c>
      <c r="BJ138" s="17" t="s">
        <v>85</v>
      </c>
      <c r="BK138" s="144">
        <f t="shared" si="9"/>
        <v>0</v>
      </c>
      <c r="BL138" s="17" t="s">
        <v>129</v>
      </c>
      <c r="BM138" s="143" t="s">
        <v>3538</v>
      </c>
    </row>
    <row r="139" spans="2:65" s="1" customFormat="1" ht="16.5" customHeight="1">
      <c r="B139" s="32"/>
      <c r="C139" s="184" t="s">
        <v>208</v>
      </c>
      <c r="D139" s="184" t="s">
        <v>1046</v>
      </c>
      <c r="E139" s="185" t="s">
        <v>3539</v>
      </c>
      <c r="F139" s="186" t="s">
        <v>3540</v>
      </c>
      <c r="G139" s="187" t="s">
        <v>3179</v>
      </c>
      <c r="H139" s="188">
        <v>10</v>
      </c>
      <c r="I139" s="189"/>
      <c r="J139" s="190">
        <f t="shared" si="0"/>
        <v>0</v>
      </c>
      <c r="K139" s="186" t="s">
        <v>1</v>
      </c>
      <c r="L139" s="191"/>
      <c r="M139" s="192" t="s">
        <v>1</v>
      </c>
      <c r="N139" s="193" t="s">
        <v>42</v>
      </c>
      <c r="P139" s="141">
        <f t="shared" si="1"/>
        <v>0</v>
      </c>
      <c r="Q139" s="141">
        <v>0</v>
      </c>
      <c r="R139" s="141">
        <f t="shared" si="2"/>
        <v>0</v>
      </c>
      <c r="S139" s="141">
        <v>0</v>
      </c>
      <c r="T139" s="142">
        <f t="shared" si="3"/>
        <v>0</v>
      </c>
      <c r="AR139" s="143" t="s">
        <v>604</v>
      </c>
      <c r="AT139" s="143" t="s">
        <v>1046</v>
      </c>
      <c r="AU139" s="143" t="s">
        <v>87</v>
      </c>
      <c r="AY139" s="17" t="s">
        <v>175</v>
      </c>
      <c r="BE139" s="144">
        <f t="shared" si="4"/>
        <v>0</v>
      </c>
      <c r="BF139" s="144">
        <f t="shared" si="5"/>
        <v>0</v>
      </c>
      <c r="BG139" s="144">
        <f t="shared" si="6"/>
        <v>0</v>
      </c>
      <c r="BH139" s="144">
        <f t="shared" si="7"/>
        <v>0</v>
      </c>
      <c r="BI139" s="144">
        <f t="shared" si="8"/>
        <v>0</v>
      </c>
      <c r="BJ139" s="17" t="s">
        <v>85</v>
      </c>
      <c r="BK139" s="144">
        <f t="shared" si="9"/>
        <v>0</v>
      </c>
      <c r="BL139" s="17" t="s">
        <v>129</v>
      </c>
      <c r="BM139" s="143" t="s">
        <v>3541</v>
      </c>
    </row>
    <row r="140" spans="2:65" s="1" customFormat="1" ht="16.5" customHeight="1">
      <c r="B140" s="32"/>
      <c r="C140" s="184" t="s">
        <v>212</v>
      </c>
      <c r="D140" s="184" t="s">
        <v>1046</v>
      </c>
      <c r="E140" s="185" t="s">
        <v>3542</v>
      </c>
      <c r="F140" s="186" t="s">
        <v>3543</v>
      </c>
      <c r="G140" s="187" t="s">
        <v>3179</v>
      </c>
      <c r="H140" s="188">
        <v>1</v>
      </c>
      <c r="I140" s="189"/>
      <c r="J140" s="190">
        <f t="shared" si="0"/>
        <v>0</v>
      </c>
      <c r="K140" s="186" t="s">
        <v>1</v>
      </c>
      <c r="L140" s="191"/>
      <c r="M140" s="192" t="s">
        <v>1</v>
      </c>
      <c r="N140" s="193" t="s">
        <v>42</v>
      </c>
      <c r="P140" s="141">
        <f t="shared" si="1"/>
        <v>0</v>
      </c>
      <c r="Q140" s="141">
        <v>0</v>
      </c>
      <c r="R140" s="141">
        <f t="shared" si="2"/>
        <v>0</v>
      </c>
      <c r="S140" s="141">
        <v>0</v>
      </c>
      <c r="T140" s="142">
        <f t="shared" si="3"/>
        <v>0</v>
      </c>
      <c r="AR140" s="143" t="s">
        <v>604</v>
      </c>
      <c r="AT140" s="143" t="s">
        <v>1046</v>
      </c>
      <c r="AU140" s="143" t="s">
        <v>87</v>
      </c>
      <c r="AY140" s="17" t="s">
        <v>175</v>
      </c>
      <c r="BE140" s="144">
        <f t="shared" si="4"/>
        <v>0</v>
      </c>
      <c r="BF140" s="144">
        <f t="shared" si="5"/>
        <v>0</v>
      </c>
      <c r="BG140" s="144">
        <f t="shared" si="6"/>
        <v>0</v>
      </c>
      <c r="BH140" s="144">
        <f t="shared" si="7"/>
        <v>0</v>
      </c>
      <c r="BI140" s="144">
        <f t="shared" si="8"/>
        <v>0</v>
      </c>
      <c r="BJ140" s="17" t="s">
        <v>85</v>
      </c>
      <c r="BK140" s="144">
        <f t="shared" si="9"/>
        <v>0</v>
      </c>
      <c r="BL140" s="17" t="s">
        <v>129</v>
      </c>
      <c r="BM140" s="143" t="s">
        <v>3544</v>
      </c>
    </row>
    <row r="141" spans="2:65" s="1" customFormat="1" ht="16.5" customHeight="1">
      <c r="B141" s="32"/>
      <c r="C141" s="184" t="s">
        <v>216</v>
      </c>
      <c r="D141" s="184" t="s">
        <v>1046</v>
      </c>
      <c r="E141" s="185" t="s">
        <v>3545</v>
      </c>
      <c r="F141" s="186" t="s">
        <v>3546</v>
      </c>
      <c r="G141" s="187" t="s">
        <v>3179</v>
      </c>
      <c r="H141" s="188">
        <v>1</v>
      </c>
      <c r="I141" s="189"/>
      <c r="J141" s="190">
        <f t="shared" si="0"/>
        <v>0</v>
      </c>
      <c r="K141" s="186" t="s">
        <v>1</v>
      </c>
      <c r="L141" s="191"/>
      <c r="M141" s="192" t="s">
        <v>1</v>
      </c>
      <c r="N141" s="193" t="s">
        <v>42</v>
      </c>
      <c r="P141" s="141">
        <f t="shared" si="1"/>
        <v>0</v>
      </c>
      <c r="Q141" s="141">
        <v>0</v>
      </c>
      <c r="R141" s="141">
        <f t="shared" si="2"/>
        <v>0</v>
      </c>
      <c r="S141" s="141">
        <v>0</v>
      </c>
      <c r="T141" s="142">
        <f t="shared" si="3"/>
        <v>0</v>
      </c>
      <c r="AR141" s="143" t="s">
        <v>604</v>
      </c>
      <c r="AT141" s="143" t="s">
        <v>1046</v>
      </c>
      <c r="AU141" s="143" t="s">
        <v>87</v>
      </c>
      <c r="AY141" s="17" t="s">
        <v>175</v>
      </c>
      <c r="BE141" s="144">
        <f t="shared" si="4"/>
        <v>0</v>
      </c>
      <c r="BF141" s="144">
        <f t="shared" si="5"/>
        <v>0</v>
      </c>
      <c r="BG141" s="144">
        <f t="shared" si="6"/>
        <v>0</v>
      </c>
      <c r="BH141" s="144">
        <f t="shared" si="7"/>
        <v>0</v>
      </c>
      <c r="BI141" s="144">
        <f t="shared" si="8"/>
        <v>0</v>
      </c>
      <c r="BJ141" s="17" t="s">
        <v>85</v>
      </c>
      <c r="BK141" s="144">
        <f t="shared" si="9"/>
        <v>0</v>
      </c>
      <c r="BL141" s="17" t="s">
        <v>129</v>
      </c>
      <c r="BM141" s="143" t="s">
        <v>3547</v>
      </c>
    </row>
    <row r="142" spans="2:65" s="1" customFormat="1" ht="16.5" customHeight="1">
      <c r="B142" s="32"/>
      <c r="C142" s="184" t="s">
        <v>112</v>
      </c>
      <c r="D142" s="184" t="s">
        <v>1046</v>
      </c>
      <c r="E142" s="185" t="s">
        <v>3548</v>
      </c>
      <c r="F142" s="186" t="s">
        <v>3549</v>
      </c>
      <c r="G142" s="187" t="s">
        <v>3179</v>
      </c>
      <c r="H142" s="188">
        <v>1</v>
      </c>
      <c r="I142" s="189"/>
      <c r="J142" s="190">
        <f t="shared" si="0"/>
        <v>0</v>
      </c>
      <c r="K142" s="186" t="s">
        <v>1</v>
      </c>
      <c r="L142" s="191"/>
      <c r="M142" s="192" t="s">
        <v>1</v>
      </c>
      <c r="N142" s="193" t="s">
        <v>42</v>
      </c>
      <c r="P142" s="141">
        <f t="shared" si="1"/>
        <v>0</v>
      </c>
      <c r="Q142" s="141">
        <v>0</v>
      </c>
      <c r="R142" s="141">
        <f t="shared" si="2"/>
        <v>0</v>
      </c>
      <c r="S142" s="141">
        <v>0</v>
      </c>
      <c r="T142" s="142">
        <f t="shared" si="3"/>
        <v>0</v>
      </c>
      <c r="AR142" s="143" t="s">
        <v>604</v>
      </c>
      <c r="AT142" s="143" t="s">
        <v>1046</v>
      </c>
      <c r="AU142" s="143" t="s">
        <v>87</v>
      </c>
      <c r="AY142" s="17" t="s">
        <v>175</v>
      </c>
      <c r="BE142" s="144">
        <f t="shared" si="4"/>
        <v>0</v>
      </c>
      <c r="BF142" s="144">
        <f t="shared" si="5"/>
        <v>0</v>
      </c>
      <c r="BG142" s="144">
        <f t="shared" si="6"/>
        <v>0</v>
      </c>
      <c r="BH142" s="144">
        <f t="shared" si="7"/>
        <v>0</v>
      </c>
      <c r="BI142" s="144">
        <f t="shared" si="8"/>
        <v>0</v>
      </c>
      <c r="BJ142" s="17" t="s">
        <v>85</v>
      </c>
      <c r="BK142" s="144">
        <f t="shared" si="9"/>
        <v>0</v>
      </c>
      <c r="BL142" s="17" t="s">
        <v>129</v>
      </c>
      <c r="BM142" s="143" t="s">
        <v>3550</v>
      </c>
    </row>
    <row r="143" spans="2:65" s="1" customFormat="1" ht="16.5" customHeight="1">
      <c r="B143" s="32"/>
      <c r="C143" s="184" t="s">
        <v>115</v>
      </c>
      <c r="D143" s="184" t="s">
        <v>1046</v>
      </c>
      <c r="E143" s="185" t="s">
        <v>3551</v>
      </c>
      <c r="F143" s="186" t="s">
        <v>3552</v>
      </c>
      <c r="G143" s="187" t="s">
        <v>3179</v>
      </c>
      <c r="H143" s="188">
        <v>1</v>
      </c>
      <c r="I143" s="189"/>
      <c r="J143" s="190">
        <f t="shared" si="0"/>
        <v>0</v>
      </c>
      <c r="K143" s="186" t="s">
        <v>1</v>
      </c>
      <c r="L143" s="191"/>
      <c r="M143" s="192" t="s">
        <v>1</v>
      </c>
      <c r="N143" s="193" t="s">
        <v>42</v>
      </c>
      <c r="P143" s="141">
        <f t="shared" si="1"/>
        <v>0</v>
      </c>
      <c r="Q143" s="141">
        <v>0</v>
      </c>
      <c r="R143" s="141">
        <f t="shared" si="2"/>
        <v>0</v>
      </c>
      <c r="S143" s="141">
        <v>0</v>
      </c>
      <c r="T143" s="142">
        <f t="shared" si="3"/>
        <v>0</v>
      </c>
      <c r="AR143" s="143" t="s">
        <v>604</v>
      </c>
      <c r="AT143" s="143" t="s">
        <v>1046</v>
      </c>
      <c r="AU143" s="143" t="s">
        <v>87</v>
      </c>
      <c r="AY143" s="17" t="s">
        <v>175</v>
      </c>
      <c r="BE143" s="144">
        <f t="shared" si="4"/>
        <v>0</v>
      </c>
      <c r="BF143" s="144">
        <f t="shared" si="5"/>
        <v>0</v>
      </c>
      <c r="BG143" s="144">
        <f t="shared" si="6"/>
        <v>0</v>
      </c>
      <c r="BH143" s="144">
        <f t="shared" si="7"/>
        <v>0</v>
      </c>
      <c r="BI143" s="144">
        <f t="shared" si="8"/>
        <v>0</v>
      </c>
      <c r="BJ143" s="17" t="s">
        <v>85</v>
      </c>
      <c r="BK143" s="144">
        <f t="shared" si="9"/>
        <v>0</v>
      </c>
      <c r="BL143" s="17" t="s">
        <v>129</v>
      </c>
      <c r="BM143" s="143" t="s">
        <v>3553</v>
      </c>
    </row>
    <row r="144" spans="2:65" s="1" customFormat="1" ht="16.5" customHeight="1">
      <c r="B144" s="32"/>
      <c r="C144" s="184" t="s">
        <v>8</v>
      </c>
      <c r="D144" s="184" t="s">
        <v>1046</v>
      </c>
      <c r="E144" s="185" t="s">
        <v>3554</v>
      </c>
      <c r="F144" s="186" t="s">
        <v>3555</v>
      </c>
      <c r="G144" s="187" t="s">
        <v>3179</v>
      </c>
      <c r="H144" s="188">
        <v>1</v>
      </c>
      <c r="I144" s="189"/>
      <c r="J144" s="190">
        <f t="shared" si="0"/>
        <v>0</v>
      </c>
      <c r="K144" s="186" t="s">
        <v>1</v>
      </c>
      <c r="L144" s="191"/>
      <c r="M144" s="192" t="s">
        <v>1</v>
      </c>
      <c r="N144" s="193" t="s">
        <v>42</v>
      </c>
      <c r="P144" s="141">
        <f t="shared" si="1"/>
        <v>0</v>
      </c>
      <c r="Q144" s="141">
        <v>0</v>
      </c>
      <c r="R144" s="141">
        <f t="shared" si="2"/>
        <v>0</v>
      </c>
      <c r="S144" s="141">
        <v>0</v>
      </c>
      <c r="T144" s="142">
        <f t="shared" si="3"/>
        <v>0</v>
      </c>
      <c r="AR144" s="143" t="s">
        <v>604</v>
      </c>
      <c r="AT144" s="143" t="s">
        <v>1046</v>
      </c>
      <c r="AU144" s="143" t="s">
        <v>87</v>
      </c>
      <c r="AY144" s="17" t="s">
        <v>175</v>
      </c>
      <c r="BE144" s="144">
        <f t="shared" si="4"/>
        <v>0</v>
      </c>
      <c r="BF144" s="144">
        <f t="shared" si="5"/>
        <v>0</v>
      </c>
      <c r="BG144" s="144">
        <f t="shared" si="6"/>
        <v>0</v>
      </c>
      <c r="BH144" s="144">
        <f t="shared" si="7"/>
        <v>0</v>
      </c>
      <c r="BI144" s="144">
        <f t="shared" si="8"/>
        <v>0</v>
      </c>
      <c r="BJ144" s="17" t="s">
        <v>85</v>
      </c>
      <c r="BK144" s="144">
        <f t="shared" si="9"/>
        <v>0</v>
      </c>
      <c r="BL144" s="17" t="s">
        <v>129</v>
      </c>
      <c r="BM144" s="143" t="s">
        <v>3556</v>
      </c>
    </row>
    <row r="145" spans="2:65" s="1" customFormat="1" ht="16.5" customHeight="1">
      <c r="B145" s="32"/>
      <c r="C145" s="184" t="s">
        <v>120</v>
      </c>
      <c r="D145" s="184" t="s">
        <v>1046</v>
      </c>
      <c r="E145" s="185" t="s">
        <v>3557</v>
      </c>
      <c r="F145" s="186" t="s">
        <v>3558</v>
      </c>
      <c r="G145" s="187" t="s">
        <v>3179</v>
      </c>
      <c r="H145" s="188">
        <v>9</v>
      </c>
      <c r="I145" s="189"/>
      <c r="J145" s="190">
        <f t="shared" si="0"/>
        <v>0</v>
      </c>
      <c r="K145" s="186" t="s">
        <v>1</v>
      </c>
      <c r="L145" s="191"/>
      <c r="M145" s="192" t="s">
        <v>1</v>
      </c>
      <c r="N145" s="193" t="s">
        <v>42</v>
      </c>
      <c r="P145" s="141">
        <f t="shared" si="1"/>
        <v>0</v>
      </c>
      <c r="Q145" s="141">
        <v>0</v>
      </c>
      <c r="R145" s="141">
        <f t="shared" si="2"/>
        <v>0</v>
      </c>
      <c r="S145" s="141">
        <v>0</v>
      </c>
      <c r="T145" s="142">
        <f t="shared" si="3"/>
        <v>0</v>
      </c>
      <c r="AR145" s="143" t="s">
        <v>604</v>
      </c>
      <c r="AT145" s="143" t="s">
        <v>1046</v>
      </c>
      <c r="AU145" s="143" t="s">
        <v>87</v>
      </c>
      <c r="AY145" s="17" t="s">
        <v>175</v>
      </c>
      <c r="BE145" s="144">
        <f t="shared" si="4"/>
        <v>0</v>
      </c>
      <c r="BF145" s="144">
        <f t="shared" si="5"/>
        <v>0</v>
      </c>
      <c r="BG145" s="144">
        <f t="shared" si="6"/>
        <v>0</v>
      </c>
      <c r="BH145" s="144">
        <f t="shared" si="7"/>
        <v>0</v>
      </c>
      <c r="BI145" s="144">
        <f t="shared" si="8"/>
        <v>0</v>
      </c>
      <c r="BJ145" s="17" t="s">
        <v>85</v>
      </c>
      <c r="BK145" s="144">
        <f t="shared" si="9"/>
        <v>0</v>
      </c>
      <c r="BL145" s="17" t="s">
        <v>129</v>
      </c>
      <c r="BM145" s="143" t="s">
        <v>3559</v>
      </c>
    </row>
    <row r="146" spans="2:65" s="1" customFormat="1" ht="21.75" customHeight="1">
      <c r="B146" s="32"/>
      <c r="C146" s="184" t="s">
        <v>123</v>
      </c>
      <c r="D146" s="184" t="s">
        <v>1046</v>
      </c>
      <c r="E146" s="185" t="s">
        <v>3560</v>
      </c>
      <c r="F146" s="186" t="s">
        <v>3561</v>
      </c>
      <c r="G146" s="187" t="s">
        <v>3179</v>
      </c>
      <c r="H146" s="188">
        <v>1</v>
      </c>
      <c r="I146" s="189"/>
      <c r="J146" s="190">
        <f t="shared" si="0"/>
        <v>0</v>
      </c>
      <c r="K146" s="186" t="s">
        <v>1</v>
      </c>
      <c r="L146" s="191"/>
      <c r="M146" s="192" t="s">
        <v>1</v>
      </c>
      <c r="N146" s="193" t="s">
        <v>42</v>
      </c>
      <c r="P146" s="141">
        <f t="shared" si="1"/>
        <v>0</v>
      </c>
      <c r="Q146" s="141">
        <v>0</v>
      </c>
      <c r="R146" s="141">
        <f t="shared" si="2"/>
        <v>0</v>
      </c>
      <c r="S146" s="141">
        <v>0</v>
      </c>
      <c r="T146" s="142">
        <f t="shared" si="3"/>
        <v>0</v>
      </c>
      <c r="AR146" s="143" t="s">
        <v>604</v>
      </c>
      <c r="AT146" s="143" t="s">
        <v>1046</v>
      </c>
      <c r="AU146" s="143" t="s">
        <v>87</v>
      </c>
      <c r="AY146" s="17" t="s">
        <v>175</v>
      </c>
      <c r="BE146" s="144">
        <f t="shared" si="4"/>
        <v>0</v>
      </c>
      <c r="BF146" s="144">
        <f t="shared" si="5"/>
        <v>0</v>
      </c>
      <c r="BG146" s="144">
        <f t="shared" si="6"/>
        <v>0</v>
      </c>
      <c r="BH146" s="144">
        <f t="shared" si="7"/>
        <v>0</v>
      </c>
      <c r="BI146" s="144">
        <f t="shared" si="8"/>
        <v>0</v>
      </c>
      <c r="BJ146" s="17" t="s">
        <v>85</v>
      </c>
      <c r="BK146" s="144">
        <f t="shared" si="9"/>
        <v>0</v>
      </c>
      <c r="BL146" s="17" t="s">
        <v>129</v>
      </c>
      <c r="BM146" s="143" t="s">
        <v>3562</v>
      </c>
    </row>
    <row r="147" spans="2:65" s="1" customFormat="1" ht="16.5" customHeight="1">
      <c r="B147" s="32"/>
      <c r="C147" s="184" t="s">
        <v>126</v>
      </c>
      <c r="D147" s="184" t="s">
        <v>1046</v>
      </c>
      <c r="E147" s="185" t="s">
        <v>3563</v>
      </c>
      <c r="F147" s="186" t="s">
        <v>3564</v>
      </c>
      <c r="G147" s="187" t="s">
        <v>3179</v>
      </c>
      <c r="H147" s="188">
        <v>1</v>
      </c>
      <c r="I147" s="189"/>
      <c r="J147" s="190">
        <f t="shared" si="0"/>
        <v>0</v>
      </c>
      <c r="K147" s="186" t="s">
        <v>1</v>
      </c>
      <c r="L147" s="191"/>
      <c r="M147" s="192" t="s">
        <v>1</v>
      </c>
      <c r="N147" s="193" t="s">
        <v>42</v>
      </c>
      <c r="P147" s="141">
        <f t="shared" si="1"/>
        <v>0</v>
      </c>
      <c r="Q147" s="141">
        <v>0</v>
      </c>
      <c r="R147" s="141">
        <f t="shared" si="2"/>
        <v>0</v>
      </c>
      <c r="S147" s="141">
        <v>0</v>
      </c>
      <c r="T147" s="142">
        <f t="shared" si="3"/>
        <v>0</v>
      </c>
      <c r="AR147" s="143" t="s">
        <v>604</v>
      </c>
      <c r="AT147" s="143" t="s">
        <v>1046</v>
      </c>
      <c r="AU147" s="143" t="s">
        <v>87</v>
      </c>
      <c r="AY147" s="17" t="s">
        <v>175</v>
      </c>
      <c r="BE147" s="144">
        <f t="shared" si="4"/>
        <v>0</v>
      </c>
      <c r="BF147" s="144">
        <f t="shared" si="5"/>
        <v>0</v>
      </c>
      <c r="BG147" s="144">
        <f t="shared" si="6"/>
        <v>0</v>
      </c>
      <c r="BH147" s="144">
        <f t="shared" si="7"/>
        <v>0</v>
      </c>
      <c r="BI147" s="144">
        <f t="shared" si="8"/>
        <v>0</v>
      </c>
      <c r="BJ147" s="17" t="s">
        <v>85</v>
      </c>
      <c r="BK147" s="144">
        <f t="shared" si="9"/>
        <v>0</v>
      </c>
      <c r="BL147" s="17" t="s">
        <v>129</v>
      </c>
      <c r="BM147" s="143" t="s">
        <v>3565</v>
      </c>
    </row>
    <row r="148" spans="2:65" s="1" customFormat="1" ht="16.5" customHeight="1">
      <c r="B148" s="32"/>
      <c r="C148" s="184" t="s">
        <v>129</v>
      </c>
      <c r="D148" s="184" t="s">
        <v>1046</v>
      </c>
      <c r="E148" s="185" t="s">
        <v>3566</v>
      </c>
      <c r="F148" s="186" t="s">
        <v>3567</v>
      </c>
      <c r="G148" s="187" t="s">
        <v>3179</v>
      </c>
      <c r="H148" s="188">
        <v>9</v>
      </c>
      <c r="I148" s="189"/>
      <c r="J148" s="190">
        <f t="shared" si="0"/>
        <v>0</v>
      </c>
      <c r="K148" s="186" t="s">
        <v>1</v>
      </c>
      <c r="L148" s="191"/>
      <c r="M148" s="192" t="s">
        <v>1</v>
      </c>
      <c r="N148" s="193" t="s">
        <v>42</v>
      </c>
      <c r="P148" s="141">
        <f t="shared" si="1"/>
        <v>0</v>
      </c>
      <c r="Q148" s="141">
        <v>0</v>
      </c>
      <c r="R148" s="141">
        <f t="shared" si="2"/>
        <v>0</v>
      </c>
      <c r="S148" s="141">
        <v>0</v>
      </c>
      <c r="T148" s="142">
        <f t="shared" si="3"/>
        <v>0</v>
      </c>
      <c r="AR148" s="143" t="s">
        <v>604</v>
      </c>
      <c r="AT148" s="143" t="s">
        <v>1046</v>
      </c>
      <c r="AU148" s="143" t="s">
        <v>87</v>
      </c>
      <c r="AY148" s="17" t="s">
        <v>175</v>
      </c>
      <c r="BE148" s="144">
        <f t="shared" si="4"/>
        <v>0</v>
      </c>
      <c r="BF148" s="144">
        <f t="shared" si="5"/>
        <v>0</v>
      </c>
      <c r="BG148" s="144">
        <f t="shared" si="6"/>
        <v>0</v>
      </c>
      <c r="BH148" s="144">
        <f t="shared" si="7"/>
        <v>0</v>
      </c>
      <c r="BI148" s="144">
        <f t="shared" si="8"/>
        <v>0</v>
      </c>
      <c r="BJ148" s="17" t="s">
        <v>85</v>
      </c>
      <c r="BK148" s="144">
        <f t="shared" si="9"/>
        <v>0</v>
      </c>
      <c r="BL148" s="17" t="s">
        <v>129</v>
      </c>
      <c r="BM148" s="143" t="s">
        <v>3568</v>
      </c>
    </row>
    <row r="149" spans="2:65" s="1" customFormat="1" ht="16.5" customHeight="1">
      <c r="B149" s="32"/>
      <c r="C149" s="184" t="s">
        <v>132</v>
      </c>
      <c r="D149" s="184" t="s">
        <v>1046</v>
      </c>
      <c r="E149" s="185" t="s">
        <v>3569</v>
      </c>
      <c r="F149" s="186" t="s">
        <v>3570</v>
      </c>
      <c r="G149" s="187" t="s">
        <v>3179</v>
      </c>
      <c r="H149" s="188">
        <v>1</v>
      </c>
      <c r="I149" s="189"/>
      <c r="J149" s="190">
        <f t="shared" si="0"/>
        <v>0</v>
      </c>
      <c r="K149" s="186" t="s">
        <v>1</v>
      </c>
      <c r="L149" s="191"/>
      <c r="M149" s="192" t="s">
        <v>1</v>
      </c>
      <c r="N149" s="193" t="s">
        <v>42</v>
      </c>
      <c r="P149" s="141">
        <f t="shared" si="1"/>
        <v>0</v>
      </c>
      <c r="Q149" s="141">
        <v>0</v>
      </c>
      <c r="R149" s="141">
        <f t="shared" si="2"/>
        <v>0</v>
      </c>
      <c r="S149" s="141">
        <v>0</v>
      </c>
      <c r="T149" s="142">
        <f t="shared" si="3"/>
        <v>0</v>
      </c>
      <c r="AR149" s="143" t="s">
        <v>604</v>
      </c>
      <c r="AT149" s="143" t="s">
        <v>1046</v>
      </c>
      <c r="AU149" s="143" t="s">
        <v>87</v>
      </c>
      <c r="AY149" s="17" t="s">
        <v>175</v>
      </c>
      <c r="BE149" s="144">
        <f t="shared" si="4"/>
        <v>0</v>
      </c>
      <c r="BF149" s="144">
        <f t="shared" si="5"/>
        <v>0</v>
      </c>
      <c r="BG149" s="144">
        <f t="shared" si="6"/>
        <v>0</v>
      </c>
      <c r="BH149" s="144">
        <f t="shared" si="7"/>
        <v>0</v>
      </c>
      <c r="BI149" s="144">
        <f t="shared" si="8"/>
        <v>0</v>
      </c>
      <c r="BJ149" s="17" t="s">
        <v>85</v>
      </c>
      <c r="BK149" s="144">
        <f t="shared" si="9"/>
        <v>0</v>
      </c>
      <c r="BL149" s="17" t="s">
        <v>129</v>
      </c>
      <c r="BM149" s="143" t="s">
        <v>3571</v>
      </c>
    </row>
    <row r="150" spans="2:65" s="1" customFormat="1" ht="16.5" customHeight="1">
      <c r="B150" s="32"/>
      <c r="C150" s="184" t="s">
        <v>135</v>
      </c>
      <c r="D150" s="184" t="s">
        <v>1046</v>
      </c>
      <c r="E150" s="185" t="s">
        <v>3572</v>
      </c>
      <c r="F150" s="186" t="s">
        <v>3573</v>
      </c>
      <c r="G150" s="187" t="s">
        <v>3179</v>
      </c>
      <c r="H150" s="188">
        <v>2</v>
      </c>
      <c r="I150" s="189"/>
      <c r="J150" s="190">
        <f t="shared" si="0"/>
        <v>0</v>
      </c>
      <c r="K150" s="186" t="s">
        <v>1</v>
      </c>
      <c r="L150" s="191"/>
      <c r="M150" s="192" t="s">
        <v>1</v>
      </c>
      <c r="N150" s="193" t="s">
        <v>42</v>
      </c>
      <c r="P150" s="141">
        <f t="shared" si="1"/>
        <v>0</v>
      </c>
      <c r="Q150" s="141">
        <v>0</v>
      </c>
      <c r="R150" s="141">
        <f t="shared" si="2"/>
        <v>0</v>
      </c>
      <c r="S150" s="141">
        <v>0</v>
      </c>
      <c r="T150" s="142">
        <f t="shared" si="3"/>
        <v>0</v>
      </c>
      <c r="AR150" s="143" t="s">
        <v>604</v>
      </c>
      <c r="AT150" s="143" t="s">
        <v>1046</v>
      </c>
      <c r="AU150" s="143" t="s">
        <v>87</v>
      </c>
      <c r="AY150" s="17" t="s">
        <v>175</v>
      </c>
      <c r="BE150" s="144">
        <f t="shared" si="4"/>
        <v>0</v>
      </c>
      <c r="BF150" s="144">
        <f t="shared" si="5"/>
        <v>0</v>
      </c>
      <c r="BG150" s="144">
        <f t="shared" si="6"/>
        <v>0</v>
      </c>
      <c r="BH150" s="144">
        <f t="shared" si="7"/>
        <v>0</v>
      </c>
      <c r="BI150" s="144">
        <f t="shared" si="8"/>
        <v>0</v>
      </c>
      <c r="BJ150" s="17" t="s">
        <v>85</v>
      </c>
      <c r="BK150" s="144">
        <f t="shared" si="9"/>
        <v>0</v>
      </c>
      <c r="BL150" s="17" t="s">
        <v>129</v>
      </c>
      <c r="BM150" s="143" t="s">
        <v>3574</v>
      </c>
    </row>
    <row r="151" spans="2:65" s="1" customFormat="1" ht="16.5" customHeight="1">
      <c r="B151" s="32"/>
      <c r="C151" s="184" t="s">
        <v>138</v>
      </c>
      <c r="D151" s="184" t="s">
        <v>1046</v>
      </c>
      <c r="E151" s="185" t="s">
        <v>3575</v>
      </c>
      <c r="F151" s="186" t="s">
        <v>3576</v>
      </c>
      <c r="G151" s="187" t="s">
        <v>3179</v>
      </c>
      <c r="H151" s="188">
        <v>1</v>
      </c>
      <c r="I151" s="189"/>
      <c r="J151" s="190">
        <f t="shared" si="0"/>
        <v>0</v>
      </c>
      <c r="K151" s="186" t="s">
        <v>1</v>
      </c>
      <c r="L151" s="191"/>
      <c r="M151" s="192" t="s">
        <v>1</v>
      </c>
      <c r="N151" s="193" t="s">
        <v>42</v>
      </c>
      <c r="P151" s="141">
        <f t="shared" si="1"/>
        <v>0</v>
      </c>
      <c r="Q151" s="141">
        <v>0</v>
      </c>
      <c r="R151" s="141">
        <f t="shared" si="2"/>
        <v>0</v>
      </c>
      <c r="S151" s="141">
        <v>0</v>
      </c>
      <c r="T151" s="142">
        <f t="shared" si="3"/>
        <v>0</v>
      </c>
      <c r="AR151" s="143" t="s">
        <v>604</v>
      </c>
      <c r="AT151" s="143" t="s">
        <v>1046</v>
      </c>
      <c r="AU151" s="143" t="s">
        <v>87</v>
      </c>
      <c r="AY151" s="17" t="s">
        <v>175</v>
      </c>
      <c r="BE151" s="144">
        <f t="shared" si="4"/>
        <v>0</v>
      </c>
      <c r="BF151" s="144">
        <f t="shared" si="5"/>
        <v>0</v>
      </c>
      <c r="BG151" s="144">
        <f t="shared" si="6"/>
        <v>0</v>
      </c>
      <c r="BH151" s="144">
        <f t="shared" si="7"/>
        <v>0</v>
      </c>
      <c r="BI151" s="144">
        <f t="shared" si="8"/>
        <v>0</v>
      </c>
      <c r="BJ151" s="17" t="s">
        <v>85</v>
      </c>
      <c r="BK151" s="144">
        <f t="shared" si="9"/>
        <v>0</v>
      </c>
      <c r="BL151" s="17" t="s">
        <v>129</v>
      </c>
      <c r="BM151" s="143" t="s">
        <v>3577</v>
      </c>
    </row>
    <row r="152" spans="2:65" s="1" customFormat="1" ht="16.5" customHeight="1">
      <c r="B152" s="32"/>
      <c r="C152" s="184" t="s">
        <v>141</v>
      </c>
      <c r="D152" s="184" t="s">
        <v>1046</v>
      </c>
      <c r="E152" s="185" t="s">
        <v>3578</v>
      </c>
      <c r="F152" s="186" t="s">
        <v>3579</v>
      </c>
      <c r="G152" s="187" t="s">
        <v>3179</v>
      </c>
      <c r="H152" s="188">
        <v>1</v>
      </c>
      <c r="I152" s="189"/>
      <c r="J152" s="190">
        <f t="shared" si="0"/>
        <v>0</v>
      </c>
      <c r="K152" s="186" t="s">
        <v>1</v>
      </c>
      <c r="L152" s="191"/>
      <c r="M152" s="192" t="s">
        <v>1</v>
      </c>
      <c r="N152" s="193" t="s">
        <v>42</v>
      </c>
      <c r="P152" s="141">
        <f t="shared" si="1"/>
        <v>0</v>
      </c>
      <c r="Q152" s="141">
        <v>0</v>
      </c>
      <c r="R152" s="141">
        <f t="shared" si="2"/>
        <v>0</v>
      </c>
      <c r="S152" s="141">
        <v>0</v>
      </c>
      <c r="T152" s="142">
        <f t="shared" si="3"/>
        <v>0</v>
      </c>
      <c r="AR152" s="143" t="s">
        <v>604</v>
      </c>
      <c r="AT152" s="143" t="s">
        <v>1046</v>
      </c>
      <c r="AU152" s="143" t="s">
        <v>87</v>
      </c>
      <c r="AY152" s="17" t="s">
        <v>175</v>
      </c>
      <c r="BE152" s="144">
        <f t="shared" si="4"/>
        <v>0</v>
      </c>
      <c r="BF152" s="144">
        <f t="shared" si="5"/>
        <v>0</v>
      </c>
      <c r="BG152" s="144">
        <f t="shared" si="6"/>
        <v>0</v>
      </c>
      <c r="BH152" s="144">
        <f t="shared" si="7"/>
        <v>0</v>
      </c>
      <c r="BI152" s="144">
        <f t="shared" si="8"/>
        <v>0</v>
      </c>
      <c r="BJ152" s="17" t="s">
        <v>85</v>
      </c>
      <c r="BK152" s="144">
        <f t="shared" si="9"/>
        <v>0</v>
      </c>
      <c r="BL152" s="17" t="s">
        <v>129</v>
      </c>
      <c r="BM152" s="143" t="s">
        <v>3580</v>
      </c>
    </row>
    <row r="153" spans="2:65" s="1" customFormat="1" ht="16.5" customHeight="1">
      <c r="B153" s="32"/>
      <c r="C153" s="184" t="s">
        <v>7</v>
      </c>
      <c r="D153" s="184" t="s">
        <v>1046</v>
      </c>
      <c r="E153" s="185" t="s">
        <v>3581</v>
      </c>
      <c r="F153" s="186" t="s">
        <v>3582</v>
      </c>
      <c r="G153" s="187" t="s">
        <v>3179</v>
      </c>
      <c r="H153" s="188">
        <v>1</v>
      </c>
      <c r="I153" s="189"/>
      <c r="J153" s="190">
        <f t="shared" si="0"/>
        <v>0</v>
      </c>
      <c r="K153" s="186" t="s">
        <v>1</v>
      </c>
      <c r="L153" s="191"/>
      <c r="M153" s="192" t="s">
        <v>1</v>
      </c>
      <c r="N153" s="193" t="s">
        <v>42</v>
      </c>
      <c r="P153" s="141">
        <f t="shared" si="1"/>
        <v>0</v>
      </c>
      <c r="Q153" s="141">
        <v>0</v>
      </c>
      <c r="R153" s="141">
        <f t="shared" si="2"/>
        <v>0</v>
      </c>
      <c r="S153" s="141">
        <v>0</v>
      </c>
      <c r="T153" s="142">
        <f t="shared" si="3"/>
        <v>0</v>
      </c>
      <c r="AR153" s="143" t="s">
        <v>604</v>
      </c>
      <c r="AT153" s="143" t="s">
        <v>1046</v>
      </c>
      <c r="AU153" s="143" t="s">
        <v>87</v>
      </c>
      <c r="AY153" s="17" t="s">
        <v>175</v>
      </c>
      <c r="BE153" s="144">
        <f t="shared" si="4"/>
        <v>0</v>
      </c>
      <c r="BF153" s="144">
        <f t="shared" si="5"/>
        <v>0</v>
      </c>
      <c r="BG153" s="144">
        <f t="shared" si="6"/>
        <v>0</v>
      </c>
      <c r="BH153" s="144">
        <f t="shared" si="7"/>
        <v>0</v>
      </c>
      <c r="BI153" s="144">
        <f t="shared" si="8"/>
        <v>0</v>
      </c>
      <c r="BJ153" s="17" t="s">
        <v>85</v>
      </c>
      <c r="BK153" s="144">
        <f t="shared" si="9"/>
        <v>0</v>
      </c>
      <c r="BL153" s="17" t="s">
        <v>129</v>
      </c>
      <c r="BM153" s="143" t="s">
        <v>3583</v>
      </c>
    </row>
    <row r="154" spans="2:65" s="1" customFormat="1" ht="24.2" customHeight="1">
      <c r="B154" s="32"/>
      <c r="C154" s="184" t="s">
        <v>382</v>
      </c>
      <c r="D154" s="184" t="s">
        <v>1046</v>
      </c>
      <c r="E154" s="185" t="s">
        <v>3584</v>
      </c>
      <c r="F154" s="186" t="s">
        <v>3585</v>
      </c>
      <c r="G154" s="187" t="s">
        <v>3179</v>
      </c>
      <c r="H154" s="188">
        <v>1</v>
      </c>
      <c r="I154" s="189"/>
      <c r="J154" s="190">
        <f t="shared" si="0"/>
        <v>0</v>
      </c>
      <c r="K154" s="186" t="s">
        <v>1</v>
      </c>
      <c r="L154" s="191"/>
      <c r="M154" s="192" t="s">
        <v>1</v>
      </c>
      <c r="N154" s="193" t="s">
        <v>42</v>
      </c>
      <c r="P154" s="141">
        <f t="shared" si="1"/>
        <v>0</v>
      </c>
      <c r="Q154" s="141">
        <v>0</v>
      </c>
      <c r="R154" s="141">
        <f t="shared" si="2"/>
        <v>0</v>
      </c>
      <c r="S154" s="141">
        <v>0</v>
      </c>
      <c r="T154" s="142">
        <f t="shared" si="3"/>
        <v>0</v>
      </c>
      <c r="AR154" s="143" t="s">
        <v>604</v>
      </c>
      <c r="AT154" s="143" t="s">
        <v>1046</v>
      </c>
      <c r="AU154" s="143" t="s">
        <v>87</v>
      </c>
      <c r="AY154" s="17" t="s">
        <v>175</v>
      </c>
      <c r="BE154" s="144">
        <f t="shared" si="4"/>
        <v>0</v>
      </c>
      <c r="BF154" s="144">
        <f t="shared" si="5"/>
        <v>0</v>
      </c>
      <c r="BG154" s="144">
        <f t="shared" si="6"/>
        <v>0</v>
      </c>
      <c r="BH154" s="144">
        <f t="shared" si="7"/>
        <v>0</v>
      </c>
      <c r="BI154" s="144">
        <f t="shared" si="8"/>
        <v>0</v>
      </c>
      <c r="BJ154" s="17" t="s">
        <v>85</v>
      </c>
      <c r="BK154" s="144">
        <f t="shared" si="9"/>
        <v>0</v>
      </c>
      <c r="BL154" s="17" t="s">
        <v>129</v>
      </c>
      <c r="BM154" s="143" t="s">
        <v>3586</v>
      </c>
    </row>
    <row r="155" spans="2:65" s="1" customFormat="1" ht="16.5" customHeight="1">
      <c r="B155" s="32"/>
      <c r="C155" s="184" t="s">
        <v>386</v>
      </c>
      <c r="D155" s="184" t="s">
        <v>1046</v>
      </c>
      <c r="E155" s="185" t="s">
        <v>3587</v>
      </c>
      <c r="F155" s="186" t="s">
        <v>3588</v>
      </c>
      <c r="G155" s="187" t="s">
        <v>3179</v>
      </c>
      <c r="H155" s="188">
        <v>1</v>
      </c>
      <c r="I155" s="189"/>
      <c r="J155" s="190">
        <f t="shared" si="0"/>
        <v>0</v>
      </c>
      <c r="K155" s="186" t="s">
        <v>1</v>
      </c>
      <c r="L155" s="191"/>
      <c r="M155" s="192" t="s">
        <v>1</v>
      </c>
      <c r="N155" s="193" t="s">
        <v>42</v>
      </c>
      <c r="P155" s="141">
        <f t="shared" si="1"/>
        <v>0</v>
      </c>
      <c r="Q155" s="141">
        <v>0</v>
      </c>
      <c r="R155" s="141">
        <f t="shared" si="2"/>
        <v>0</v>
      </c>
      <c r="S155" s="141">
        <v>0</v>
      </c>
      <c r="T155" s="142">
        <f t="shared" si="3"/>
        <v>0</v>
      </c>
      <c r="AR155" s="143" t="s">
        <v>604</v>
      </c>
      <c r="AT155" s="143" t="s">
        <v>1046</v>
      </c>
      <c r="AU155" s="143" t="s">
        <v>87</v>
      </c>
      <c r="AY155" s="17" t="s">
        <v>175</v>
      </c>
      <c r="BE155" s="144">
        <f t="shared" si="4"/>
        <v>0</v>
      </c>
      <c r="BF155" s="144">
        <f t="shared" si="5"/>
        <v>0</v>
      </c>
      <c r="BG155" s="144">
        <f t="shared" si="6"/>
        <v>0</v>
      </c>
      <c r="BH155" s="144">
        <f t="shared" si="7"/>
        <v>0</v>
      </c>
      <c r="BI155" s="144">
        <f t="shared" si="8"/>
        <v>0</v>
      </c>
      <c r="BJ155" s="17" t="s">
        <v>85</v>
      </c>
      <c r="BK155" s="144">
        <f t="shared" si="9"/>
        <v>0</v>
      </c>
      <c r="BL155" s="17" t="s">
        <v>129</v>
      </c>
      <c r="BM155" s="143" t="s">
        <v>3589</v>
      </c>
    </row>
    <row r="156" spans="2:65" s="1" customFormat="1" ht="16.5" customHeight="1">
      <c r="B156" s="32"/>
      <c r="C156" s="184" t="s">
        <v>390</v>
      </c>
      <c r="D156" s="184" t="s">
        <v>1046</v>
      </c>
      <c r="E156" s="185" t="s">
        <v>3590</v>
      </c>
      <c r="F156" s="186" t="s">
        <v>3591</v>
      </c>
      <c r="G156" s="187" t="s">
        <v>3179</v>
      </c>
      <c r="H156" s="188">
        <v>1</v>
      </c>
      <c r="I156" s="189"/>
      <c r="J156" s="190">
        <f t="shared" si="0"/>
        <v>0</v>
      </c>
      <c r="K156" s="186" t="s">
        <v>1</v>
      </c>
      <c r="L156" s="191"/>
      <c r="M156" s="192" t="s">
        <v>1</v>
      </c>
      <c r="N156" s="193" t="s">
        <v>42</v>
      </c>
      <c r="P156" s="141">
        <f t="shared" si="1"/>
        <v>0</v>
      </c>
      <c r="Q156" s="141">
        <v>0</v>
      </c>
      <c r="R156" s="141">
        <f t="shared" si="2"/>
        <v>0</v>
      </c>
      <c r="S156" s="141">
        <v>0</v>
      </c>
      <c r="T156" s="142">
        <f t="shared" si="3"/>
        <v>0</v>
      </c>
      <c r="AR156" s="143" t="s">
        <v>604</v>
      </c>
      <c r="AT156" s="143" t="s">
        <v>1046</v>
      </c>
      <c r="AU156" s="143" t="s">
        <v>87</v>
      </c>
      <c r="AY156" s="17" t="s">
        <v>175</v>
      </c>
      <c r="BE156" s="144">
        <f t="shared" si="4"/>
        <v>0</v>
      </c>
      <c r="BF156" s="144">
        <f t="shared" si="5"/>
        <v>0</v>
      </c>
      <c r="BG156" s="144">
        <f t="shared" si="6"/>
        <v>0</v>
      </c>
      <c r="BH156" s="144">
        <f t="shared" si="7"/>
        <v>0</v>
      </c>
      <c r="BI156" s="144">
        <f t="shared" si="8"/>
        <v>0</v>
      </c>
      <c r="BJ156" s="17" t="s">
        <v>85</v>
      </c>
      <c r="BK156" s="144">
        <f t="shared" si="9"/>
        <v>0</v>
      </c>
      <c r="BL156" s="17" t="s">
        <v>129</v>
      </c>
      <c r="BM156" s="143" t="s">
        <v>3592</v>
      </c>
    </row>
    <row r="157" spans="2:65" s="1" customFormat="1" ht="16.5" customHeight="1">
      <c r="B157" s="32"/>
      <c r="C157" s="184" t="s">
        <v>394</v>
      </c>
      <c r="D157" s="184" t="s">
        <v>1046</v>
      </c>
      <c r="E157" s="185" t="s">
        <v>3593</v>
      </c>
      <c r="F157" s="186" t="s">
        <v>3594</v>
      </c>
      <c r="G157" s="187" t="s">
        <v>3179</v>
      </c>
      <c r="H157" s="188">
        <v>3</v>
      </c>
      <c r="I157" s="189"/>
      <c r="J157" s="190">
        <f t="shared" si="0"/>
        <v>0</v>
      </c>
      <c r="K157" s="186" t="s">
        <v>1</v>
      </c>
      <c r="L157" s="191"/>
      <c r="M157" s="192" t="s">
        <v>1</v>
      </c>
      <c r="N157" s="193" t="s">
        <v>42</v>
      </c>
      <c r="P157" s="141">
        <f t="shared" si="1"/>
        <v>0</v>
      </c>
      <c r="Q157" s="141">
        <v>0</v>
      </c>
      <c r="R157" s="141">
        <f t="shared" si="2"/>
        <v>0</v>
      </c>
      <c r="S157" s="141">
        <v>0</v>
      </c>
      <c r="T157" s="142">
        <f t="shared" si="3"/>
        <v>0</v>
      </c>
      <c r="AR157" s="143" t="s">
        <v>604</v>
      </c>
      <c r="AT157" s="143" t="s">
        <v>1046</v>
      </c>
      <c r="AU157" s="143" t="s">
        <v>87</v>
      </c>
      <c r="AY157" s="17" t="s">
        <v>175</v>
      </c>
      <c r="BE157" s="144">
        <f t="shared" si="4"/>
        <v>0</v>
      </c>
      <c r="BF157" s="144">
        <f t="shared" si="5"/>
        <v>0</v>
      </c>
      <c r="BG157" s="144">
        <f t="shared" si="6"/>
        <v>0</v>
      </c>
      <c r="BH157" s="144">
        <f t="shared" si="7"/>
        <v>0</v>
      </c>
      <c r="BI157" s="144">
        <f t="shared" si="8"/>
        <v>0</v>
      </c>
      <c r="BJ157" s="17" t="s">
        <v>85</v>
      </c>
      <c r="BK157" s="144">
        <f t="shared" si="9"/>
        <v>0</v>
      </c>
      <c r="BL157" s="17" t="s">
        <v>129</v>
      </c>
      <c r="BM157" s="143" t="s">
        <v>3595</v>
      </c>
    </row>
    <row r="158" spans="2:65" s="1" customFormat="1" ht="16.5" customHeight="1">
      <c r="B158" s="32"/>
      <c r="C158" s="184" t="s">
        <v>402</v>
      </c>
      <c r="D158" s="184" t="s">
        <v>1046</v>
      </c>
      <c r="E158" s="185" t="s">
        <v>3596</v>
      </c>
      <c r="F158" s="186" t="s">
        <v>3597</v>
      </c>
      <c r="G158" s="187" t="s">
        <v>3179</v>
      </c>
      <c r="H158" s="188">
        <v>8</v>
      </c>
      <c r="I158" s="189"/>
      <c r="J158" s="190">
        <f t="shared" si="0"/>
        <v>0</v>
      </c>
      <c r="K158" s="186" t="s">
        <v>1</v>
      </c>
      <c r="L158" s="191"/>
      <c r="M158" s="192" t="s">
        <v>1</v>
      </c>
      <c r="N158" s="193" t="s">
        <v>42</v>
      </c>
      <c r="P158" s="141">
        <f t="shared" si="1"/>
        <v>0</v>
      </c>
      <c r="Q158" s="141">
        <v>0</v>
      </c>
      <c r="R158" s="141">
        <f t="shared" si="2"/>
        <v>0</v>
      </c>
      <c r="S158" s="141">
        <v>0</v>
      </c>
      <c r="T158" s="142">
        <f t="shared" si="3"/>
        <v>0</v>
      </c>
      <c r="AR158" s="143" t="s">
        <v>604</v>
      </c>
      <c r="AT158" s="143" t="s">
        <v>1046</v>
      </c>
      <c r="AU158" s="143" t="s">
        <v>87</v>
      </c>
      <c r="AY158" s="17" t="s">
        <v>175</v>
      </c>
      <c r="BE158" s="144">
        <f t="shared" si="4"/>
        <v>0</v>
      </c>
      <c r="BF158" s="144">
        <f t="shared" si="5"/>
        <v>0</v>
      </c>
      <c r="BG158" s="144">
        <f t="shared" si="6"/>
        <v>0</v>
      </c>
      <c r="BH158" s="144">
        <f t="shared" si="7"/>
        <v>0</v>
      </c>
      <c r="BI158" s="144">
        <f t="shared" si="8"/>
        <v>0</v>
      </c>
      <c r="BJ158" s="17" t="s">
        <v>85</v>
      </c>
      <c r="BK158" s="144">
        <f t="shared" si="9"/>
        <v>0</v>
      </c>
      <c r="BL158" s="17" t="s">
        <v>129</v>
      </c>
      <c r="BM158" s="143" t="s">
        <v>3598</v>
      </c>
    </row>
    <row r="159" spans="2:65" s="1" customFormat="1" ht="16.5" customHeight="1">
      <c r="B159" s="32"/>
      <c r="C159" s="184" t="s">
        <v>548</v>
      </c>
      <c r="D159" s="184" t="s">
        <v>1046</v>
      </c>
      <c r="E159" s="185" t="s">
        <v>3599</v>
      </c>
      <c r="F159" s="186" t="s">
        <v>3600</v>
      </c>
      <c r="G159" s="187" t="s">
        <v>3179</v>
      </c>
      <c r="H159" s="188">
        <v>7</v>
      </c>
      <c r="I159" s="189"/>
      <c r="J159" s="190">
        <f t="shared" si="0"/>
        <v>0</v>
      </c>
      <c r="K159" s="186" t="s">
        <v>1</v>
      </c>
      <c r="L159" s="191"/>
      <c r="M159" s="192" t="s">
        <v>1</v>
      </c>
      <c r="N159" s="193" t="s">
        <v>42</v>
      </c>
      <c r="P159" s="141">
        <f t="shared" si="1"/>
        <v>0</v>
      </c>
      <c r="Q159" s="141">
        <v>0</v>
      </c>
      <c r="R159" s="141">
        <f t="shared" si="2"/>
        <v>0</v>
      </c>
      <c r="S159" s="141">
        <v>0</v>
      </c>
      <c r="T159" s="142">
        <f t="shared" si="3"/>
        <v>0</v>
      </c>
      <c r="AR159" s="143" t="s">
        <v>604</v>
      </c>
      <c r="AT159" s="143" t="s">
        <v>1046</v>
      </c>
      <c r="AU159" s="143" t="s">
        <v>87</v>
      </c>
      <c r="AY159" s="17" t="s">
        <v>175</v>
      </c>
      <c r="BE159" s="144">
        <f t="shared" si="4"/>
        <v>0</v>
      </c>
      <c r="BF159" s="144">
        <f t="shared" si="5"/>
        <v>0</v>
      </c>
      <c r="BG159" s="144">
        <f t="shared" si="6"/>
        <v>0</v>
      </c>
      <c r="BH159" s="144">
        <f t="shared" si="7"/>
        <v>0</v>
      </c>
      <c r="BI159" s="144">
        <f t="shared" si="8"/>
        <v>0</v>
      </c>
      <c r="BJ159" s="17" t="s">
        <v>85</v>
      </c>
      <c r="BK159" s="144">
        <f t="shared" si="9"/>
        <v>0</v>
      </c>
      <c r="BL159" s="17" t="s">
        <v>129</v>
      </c>
      <c r="BM159" s="143" t="s">
        <v>3601</v>
      </c>
    </row>
    <row r="160" spans="2:65" s="1" customFormat="1" ht="16.5" customHeight="1">
      <c r="B160" s="32"/>
      <c r="C160" s="184" t="s">
        <v>553</v>
      </c>
      <c r="D160" s="184" t="s">
        <v>1046</v>
      </c>
      <c r="E160" s="185" t="s">
        <v>3602</v>
      </c>
      <c r="F160" s="186" t="s">
        <v>3603</v>
      </c>
      <c r="G160" s="187" t="s">
        <v>3179</v>
      </c>
      <c r="H160" s="188">
        <v>29</v>
      </c>
      <c r="I160" s="189"/>
      <c r="J160" s="190">
        <f t="shared" si="0"/>
        <v>0</v>
      </c>
      <c r="K160" s="186" t="s">
        <v>1</v>
      </c>
      <c r="L160" s="191"/>
      <c r="M160" s="192" t="s">
        <v>1</v>
      </c>
      <c r="N160" s="193" t="s">
        <v>42</v>
      </c>
      <c r="P160" s="141">
        <f t="shared" si="1"/>
        <v>0</v>
      </c>
      <c r="Q160" s="141">
        <v>0</v>
      </c>
      <c r="R160" s="141">
        <f t="shared" si="2"/>
        <v>0</v>
      </c>
      <c r="S160" s="141">
        <v>0</v>
      </c>
      <c r="T160" s="142">
        <f t="shared" si="3"/>
        <v>0</v>
      </c>
      <c r="AR160" s="143" t="s">
        <v>604</v>
      </c>
      <c r="AT160" s="143" t="s">
        <v>1046</v>
      </c>
      <c r="AU160" s="143" t="s">
        <v>87</v>
      </c>
      <c r="AY160" s="17" t="s">
        <v>175</v>
      </c>
      <c r="BE160" s="144">
        <f t="shared" si="4"/>
        <v>0</v>
      </c>
      <c r="BF160" s="144">
        <f t="shared" si="5"/>
        <v>0</v>
      </c>
      <c r="BG160" s="144">
        <f t="shared" si="6"/>
        <v>0</v>
      </c>
      <c r="BH160" s="144">
        <f t="shared" si="7"/>
        <v>0</v>
      </c>
      <c r="BI160" s="144">
        <f t="shared" si="8"/>
        <v>0</v>
      </c>
      <c r="BJ160" s="17" t="s">
        <v>85</v>
      </c>
      <c r="BK160" s="144">
        <f t="shared" si="9"/>
        <v>0</v>
      </c>
      <c r="BL160" s="17" t="s">
        <v>129</v>
      </c>
      <c r="BM160" s="143" t="s">
        <v>3604</v>
      </c>
    </row>
    <row r="161" spans="2:65" s="1" customFormat="1" ht="16.5" customHeight="1">
      <c r="B161" s="32"/>
      <c r="C161" s="184" t="s">
        <v>560</v>
      </c>
      <c r="D161" s="184" t="s">
        <v>1046</v>
      </c>
      <c r="E161" s="185" t="s">
        <v>3605</v>
      </c>
      <c r="F161" s="186" t="s">
        <v>3606</v>
      </c>
      <c r="G161" s="187" t="s">
        <v>3179</v>
      </c>
      <c r="H161" s="188">
        <v>10</v>
      </c>
      <c r="I161" s="189"/>
      <c r="J161" s="190">
        <f t="shared" si="0"/>
        <v>0</v>
      </c>
      <c r="K161" s="186" t="s">
        <v>1</v>
      </c>
      <c r="L161" s="191"/>
      <c r="M161" s="192" t="s">
        <v>1</v>
      </c>
      <c r="N161" s="193" t="s">
        <v>42</v>
      </c>
      <c r="P161" s="141">
        <f t="shared" si="1"/>
        <v>0</v>
      </c>
      <c r="Q161" s="141">
        <v>0</v>
      </c>
      <c r="R161" s="141">
        <f t="shared" si="2"/>
        <v>0</v>
      </c>
      <c r="S161" s="141">
        <v>0</v>
      </c>
      <c r="T161" s="142">
        <f t="shared" si="3"/>
        <v>0</v>
      </c>
      <c r="AR161" s="143" t="s">
        <v>604</v>
      </c>
      <c r="AT161" s="143" t="s">
        <v>1046</v>
      </c>
      <c r="AU161" s="143" t="s">
        <v>87</v>
      </c>
      <c r="AY161" s="17" t="s">
        <v>175</v>
      </c>
      <c r="BE161" s="144">
        <f t="shared" si="4"/>
        <v>0</v>
      </c>
      <c r="BF161" s="144">
        <f t="shared" si="5"/>
        <v>0</v>
      </c>
      <c r="BG161" s="144">
        <f t="shared" si="6"/>
        <v>0</v>
      </c>
      <c r="BH161" s="144">
        <f t="shared" si="7"/>
        <v>0</v>
      </c>
      <c r="BI161" s="144">
        <f t="shared" si="8"/>
        <v>0</v>
      </c>
      <c r="BJ161" s="17" t="s">
        <v>85</v>
      </c>
      <c r="BK161" s="144">
        <f t="shared" si="9"/>
        <v>0</v>
      </c>
      <c r="BL161" s="17" t="s">
        <v>129</v>
      </c>
      <c r="BM161" s="143" t="s">
        <v>3607</v>
      </c>
    </row>
    <row r="162" spans="2:65" s="1" customFormat="1" ht="16.5" customHeight="1">
      <c r="B162" s="32"/>
      <c r="C162" s="184" t="s">
        <v>570</v>
      </c>
      <c r="D162" s="184" t="s">
        <v>1046</v>
      </c>
      <c r="E162" s="185" t="s">
        <v>3608</v>
      </c>
      <c r="F162" s="186" t="s">
        <v>3609</v>
      </c>
      <c r="G162" s="187" t="s">
        <v>3179</v>
      </c>
      <c r="H162" s="188">
        <v>2</v>
      </c>
      <c r="I162" s="189"/>
      <c r="J162" s="190">
        <f t="shared" si="0"/>
        <v>0</v>
      </c>
      <c r="K162" s="186" t="s">
        <v>1</v>
      </c>
      <c r="L162" s="191"/>
      <c r="M162" s="192" t="s">
        <v>1</v>
      </c>
      <c r="N162" s="193" t="s">
        <v>42</v>
      </c>
      <c r="P162" s="141">
        <f t="shared" si="1"/>
        <v>0</v>
      </c>
      <c r="Q162" s="141">
        <v>0</v>
      </c>
      <c r="R162" s="141">
        <f t="shared" si="2"/>
        <v>0</v>
      </c>
      <c r="S162" s="141">
        <v>0</v>
      </c>
      <c r="T162" s="142">
        <f t="shared" si="3"/>
        <v>0</v>
      </c>
      <c r="AR162" s="143" t="s">
        <v>604</v>
      </c>
      <c r="AT162" s="143" t="s">
        <v>1046</v>
      </c>
      <c r="AU162" s="143" t="s">
        <v>87</v>
      </c>
      <c r="AY162" s="17" t="s">
        <v>175</v>
      </c>
      <c r="BE162" s="144">
        <f t="shared" si="4"/>
        <v>0</v>
      </c>
      <c r="BF162" s="144">
        <f t="shared" si="5"/>
        <v>0</v>
      </c>
      <c r="BG162" s="144">
        <f t="shared" si="6"/>
        <v>0</v>
      </c>
      <c r="BH162" s="144">
        <f t="shared" si="7"/>
        <v>0</v>
      </c>
      <c r="BI162" s="144">
        <f t="shared" si="8"/>
        <v>0</v>
      </c>
      <c r="BJ162" s="17" t="s">
        <v>85</v>
      </c>
      <c r="BK162" s="144">
        <f t="shared" si="9"/>
        <v>0</v>
      </c>
      <c r="BL162" s="17" t="s">
        <v>129</v>
      </c>
      <c r="BM162" s="143" t="s">
        <v>3610</v>
      </c>
    </row>
    <row r="163" spans="2:65" s="1" customFormat="1" ht="16.5" customHeight="1">
      <c r="B163" s="32"/>
      <c r="C163" s="184" t="s">
        <v>581</v>
      </c>
      <c r="D163" s="184" t="s">
        <v>1046</v>
      </c>
      <c r="E163" s="185" t="s">
        <v>3611</v>
      </c>
      <c r="F163" s="186" t="s">
        <v>3612</v>
      </c>
      <c r="G163" s="187" t="s">
        <v>3179</v>
      </c>
      <c r="H163" s="188">
        <v>2</v>
      </c>
      <c r="I163" s="189"/>
      <c r="J163" s="190">
        <f t="shared" si="0"/>
        <v>0</v>
      </c>
      <c r="K163" s="186" t="s">
        <v>1</v>
      </c>
      <c r="L163" s="191"/>
      <c r="M163" s="192" t="s">
        <v>1</v>
      </c>
      <c r="N163" s="193" t="s">
        <v>42</v>
      </c>
      <c r="P163" s="141">
        <f t="shared" si="1"/>
        <v>0</v>
      </c>
      <c r="Q163" s="141">
        <v>0</v>
      </c>
      <c r="R163" s="141">
        <f t="shared" si="2"/>
        <v>0</v>
      </c>
      <c r="S163" s="141">
        <v>0</v>
      </c>
      <c r="T163" s="142">
        <f t="shared" si="3"/>
        <v>0</v>
      </c>
      <c r="AR163" s="143" t="s">
        <v>604</v>
      </c>
      <c r="AT163" s="143" t="s">
        <v>1046</v>
      </c>
      <c r="AU163" s="143" t="s">
        <v>87</v>
      </c>
      <c r="AY163" s="17" t="s">
        <v>175</v>
      </c>
      <c r="BE163" s="144">
        <f t="shared" si="4"/>
        <v>0</v>
      </c>
      <c r="BF163" s="144">
        <f t="shared" si="5"/>
        <v>0</v>
      </c>
      <c r="BG163" s="144">
        <f t="shared" si="6"/>
        <v>0</v>
      </c>
      <c r="BH163" s="144">
        <f t="shared" si="7"/>
        <v>0</v>
      </c>
      <c r="BI163" s="144">
        <f t="shared" si="8"/>
        <v>0</v>
      </c>
      <c r="BJ163" s="17" t="s">
        <v>85</v>
      </c>
      <c r="BK163" s="144">
        <f t="shared" si="9"/>
        <v>0</v>
      </c>
      <c r="BL163" s="17" t="s">
        <v>129</v>
      </c>
      <c r="BM163" s="143" t="s">
        <v>3613</v>
      </c>
    </row>
    <row r="164" spans="2:65" s="1" customFormat="1" ht="16.5" customHeight="1">
      <c r="B164" s="32"/>
      <c r="C164" s="184" t="s">
        <v>604</v>
      </c>
      <c r="D164" s="184" t="s">
        <v>1046</v>
      </c>
      <c r="E164" s="185" t="s">
        <v>3614</v>
      </c>
      <c r="F164" s="186" t="s">
        <v>3615</v>
      </c>
      <c r="G164" s="187" t="s">
        <v>3179</v>
      </c>
      <c r="H164" s="188">
        <v>3</v>
      </c>
      <c r="I164" s="189"/>
      <c r="J164" s="190">
        <f t="shared" si="0"/>
        <v>0</v>
      </c>
      <c r="K164" s="186" t="s">
        <v>1</v>
      </c>
      <c r="L164" s="191"/>
      <c r="M164" s="192" t="s">
        <v>1</v>
      </c>
      <c r="N164" s="193" t="s">
        <v>42</v>
      </c>
      <c r="P164" s="141">
        <f t="shared" si="1"/>
        <v>0</v>
      </c>
      <c r="Q164" s="141">
        <v>0</v>
      </c>
      <c r="R164" s="141">
        <f t="shared" si="2"/>
        <v>0</v>
      </c>
      <c r="S164" s="141">
        <v>0</v>
      </c>
      <c r="T164" s="142">
        <f t="shared" si="3"/>
        <v>0</v>
      </c>
      <c r="AR164" s="143" t="s">
        <v>604</v>
      </c>
      <c r="AT164" s="143" t="s">
        <v>1046</v>
      </c>
      <c r="AU164" s="143" t="s">
        <v>87</v>
      </c>
      <c r="AY164" s="17" t="s">
        <v>175</v>
      </c>
      <c r="BE164" s="144">
        <f t="shared" si="4"/>
        <v>0</v>
      </c>
      <c r="BF164" s="144">
        <f t="shared" si="5"/>
        <v>0</v>
      </c>
      <c r="BG164" s="144">
        <f t="shared" si="6"/>
        <v>0</v>
      </c>
      <c r="BH164" s="144">
        <f t="shared" si="7"/>
        <v>0</v>
      </c>
      <c r="BI164" s="144">
        <f t="shared" si="8"/>
        <v>0</v>
      </c>
      <c r="BJ164" s="17" t="s">
        <v>85</v>
      </c>
      <c r="BK164" s="144">
        <f t="shared" si="9"/>
        <v>0</v>
      </c>
      <c r="BL164" s="17" t="s">
        <v>129</v>
      </c>
      <c r="BM164" s="143" t="s">
        <v>3616</v>
      </c>
    </row>
    <row r="165" spans="2:65" s="1" customFormat="1" ht="16.5" customHeight="1">
      <c r="B165" s="32"/>
      <c r="C165" s="184" t="s">
        <v>618</v>
      </c>
      <c r="D165" s="184" t="s">
        <v>1046</v>
      </c>
      <c r="E165" s="185" t="s">
        <v>3617</v>
      </c>
      <c r="F165" s="186" t="s">
        <v>3618</v>
      </c>
      <c r="G165" s="187" t="s">
        <v>3179</v>
      </c>
      <c r="H165" s="188">
        <v>1</v>
      </c>
      <c r="I165" s="189"/>
      <c r="J165" s="190">
        <f t="shared" si="0"/>
        <v>0</v>
      </c>
      <c r="K165" s="186" t="s">
        <v>1</v>
      </c>
      <c r="L165" s="191"/>
      <c r="M165" s="192" t="s">
        <v>1</v>
      </c>
      <c r="N165" s="193" t="s">
        <v>42</v>
      </c>
      <c r="P165" s="141">
        <f t="shared" si="1"/>
        <v>0</v>
      </c>
      <c r="Q165" s="141">
        <v>0</v>
      </c>
      <c r="R165" s="141">
        <f t="shared" si="2"/>
        <v>0</v>
      </c>
      <c r="S165" s="141">
        <v>0</v>
      </c>
      <c r="T165" s="142">
        <f t="shared" si="3"/>
        <v>0</v>
      </c>
      <c r="AR165" s="143" t="s">
        <v>604</v>
      </c>
      <c r="AT165" s="143" t="s">
        <v>1046</v>
      </c>
      <c r="AU165" s="143" t="s">
        <v>87</v>
      </c>
      <c r="AY165" s="17" t="s">
        <v>175</v>
      </c>
      <c r="BE165" s="144">
        <f t="shared" si="4"/>
        <v>0</v>
      </c>
      <c r="BF165" s="144">
        <f t="shared" si="5"/>
        <v>0</v>
      </c>
      <c r="BG165" s="144">
        <f t="shared" si="6"/>
        <v>0</v>
      </c>
      <c r="BH165" s="144">
        <f t="shared" si="7"/>
        <v>0</v>
      </c>
      <c r="BI165" s="144">
        <f t="shared" si="8"/>
        <v>0</v>
      </c>
      <c r="BJ165" s="17" t="s">
        <v>85</v>
      </c>
      <c r="BK165" s="144">
        <f t="shared" si="9"/>
        <v>0</v>
      </c>
      <c r="BL165" s="17" t="s">
        <v>129</v>
      </c>
      <c r="BM165" s="143" t="s">
        <v>3619</v>
      </c>
    </row>
    <row r="166" spans="2:65" s="1" customFormat="1" ht="16.5" customHeight="1">
      <c r="B166" s="32"/>
      <c r="C166" s="184" t="s">
        <v>622</v>
      </c>
      <c r="D166" s="184" t="s">
        <v>1046</v>
      </c>
      <c r="E166" s="185" t="s">
        <v>3620</v>
      </c>
      <c r="F166" s="186" t="s">
        <v>3621</v>
      </c>
      <c r="G166" s="187" t="s">
        <v>3179</v>
      </c>
      <c r="H166" s="188">
        <v>2</v>
      </c>
      <c r="I166" s="189"/>
      <c r="J166" s="190">
        <f t="shared" si="0"/>
        <v>0</v>
      </c>
      <c r="K166" s="186" t="s">
        <v>1</v>
      </c>
      <c r="L166" s="191"/>
      <c r="M166" s="192" t="s">
        <v>1</v>
      </c>
      <c r="N166" s="193" t="s">
        <v>42</v>
      </c>
      <c r="P166" s="141">
        <f t="shared" si="1"/>
        <v>0</v>
      </c>
      <c r="Q166" s="141">
        <v>0</v>
      </c>
      <c r="R166" s="141">
        <f t="shared" si="2"/>
        <v>0</v>
      </c>
      <c r="S166" s="141">
        <v>0</v>
      </c>
      <c r="T166" s="142">
        <f t="shared" si="3"/>
        <v>0</v>
      </c>
      <c r="AR166" s="143" t="s">
        <v>604</v>
      </c>
      <c r="AT166" s="143" t="s">
        <v>1046</v>
      </c>
      <c r="AU166" s="143" t="s">
        <v>87</v>
      </c>
      <c r="AY166" s="17" t="s">
        <v>175</v>
      </c>
      <c r="BE166" s="144">
        <f t="shared" si="4"/>
        <v>0</v>
      </c>
      <c r="BF166" s="144">
        <f t="shared" si="5"/>
        <v>0</v>
      </c>
      <c r="BG166" s="144">
        <f t="shared" si="6"/>
        <v>0</v>
      </c>
      <c r="BH166" s="144">
        <f t="shared" si="7"/>
        <v>0</v>
      </c>
      <c r="BI166" s="144">
        <f t="shared" si="8"/>
        <v>0</v>
      </c>
      <c r="BJ166" s="17" t="s">
        <v>85</v>
      </c>
      <c r="BK166" s="144">
        <f t="shared" si="9"/>
        <v>0</v>
      </c>
      <c r="BL166" s="17" t="s">
        <v>129</v>
      </c>
      <c r="BM166" s="143" t="s">
        <v>3622</v>
      </c>
    </row>
    <row r="167" spans="2:65" s="1" customFormat="1" ht="16.5" customHeight="1">
      <c r="B167" s="32"/>
      <c r="C167" s="184" t="s">
        <v>631</v>
      </c>
      <c r="D167" s="184" t="s">
        <v>1046</v>
      </c>
      <c r="E167" s="185" t="s">
        <v>3623</v>
      </c>
      <c r="F167" s="186" t="s">
        <v>3624</v>
      </c>
      <c r="G167" s="187" t="s">
        <v>3179</v>
      </c>
      <c r="H167" s="188">
        <v>2</v>
      </c>
      <c r="I167" s="189"/>
      <c r="J167" s="190">
        <f t="shared" si="0"/>
        <v>0</v>
      </c>
      <c r="K167" s="186" t="s">
        <v>1</v>
      </c>
      <c r="L167" s="191"/>
      <c r="M167" s="192" t="s">
        <v>1</v>
      </c>
      <c r="N167" s="193" t="s">
        <v>42</v>
      </c>
      <c r="P167" s="141">
        <f t="shared" si="1"/>
        <v>0</v>
      </c>
      <c r="Q167" s="141">
        <v>0</v>
      </c>
      <c r="R167" s="141">
        <f t="shared" si="2"/>
        <v>0</v>
      </c>
      <c r="S167" s="141">
        <v>0</v>
      </c>
      <c r="T167" s="142">
        <f t="shared" si="3"/>
        <v>0</v>
      </c>
      <c r="AR167" s="143" t="s">
        <v>604</v>
      </c>
      <c r="AT167" s="143" t="s">
        <v>1046</v>
      </c>
      <c r="AU167" s="143" t="s">
        <v>87</v>
      </c>
      <c r="AY167" s="17" t="s">
        <v>175</v>
      </c>
      <c r="BE167" s="144">
        <f t="shared" si="4"/>
        <v>0</v>
      </c>
      <c r="BF167" s="144">
        <f t="shared" si="5"/>
        <v>0</v>
      </c>
      <c r="BG167" s="144">
        <f t="shared" si="6"/>
        <v>0</v>
      </c>
      <c r="BH167" s="144">
        <f t="shared" si="7"/>
        <v>0</v>
      </c>
      <c r="BI167" s="144">
        <f t="shared" si="8"/>
        <v>0</v>
      </c>
      <c r="BJ167" s="17" t="s">
        <v>85</v>
      </c>
      <c r="BK167" s="144">
        <f t="shared" si="9"/>
        <v>0</v>
      </c>
      <c r="BL167" s="17" t="s">
        <v>129</v>
      </c>
      <c r="BM167" s="143" t="s">
        <v>3625</v>
      </c>
    </row>
    <row r="168" spans="2:65" s="1" customFormat="1" ht="16.5" customHeight="1">
      <c r="B168" s="32"/>
      <c r="C168" s="184" t="s">
        <v>635</v>
      </c>
      <c r="D168" s="184" t="s">
        <v>1046</v>
      </c>
      <c r="E168" s="185" t="s">
        <v>3626</v>
      </c>
      <c r="F168" s="186" t="s">
        <v>3627</v>
      </c>
      <c r="G168" s="187" t="s">
        <v>3179</v>
      </c>
      <c r="H168" s="188">
        <v>1</v>
      </c>
      <c r="I168" s="189"/>
      <c r="J168" s="190">
        <f t="shared" si="0"/>
        <v>0</v>
      </c>
      <c r="K168" s="186" t="s">
        <v>1</v>
      </c>
      <c r="L168" s="191"/>
      <c r="M168" s="192" t="s">
        <v>1</v>
      </c>
      <c r="N168" s="193" t="s">
        <v>42</v>
      </c>
      <c r="P168" s="141">
        <f t="shared" si="1"/>
        <v>0</v>
      </c>
      <c r="Q168" s="141">
        <v>0</v>
      </c>
      <c r="R168" s="141">
        <f t="shared" si="2"/>
        <v>0</v>
      </c>
      <c r="S168" s="141">
        <v>0</v>
      </c>
      <c r="T168" s="142">
        <f t="shared" si="3"/>
        <v>0</v>
      </c>
      <c r="AR168" s="143" t="s">
        <v>604</v>
      </c>
      <c r="AT168" s="143" t="s">
        <v>1046</v>
      </c>
      <c r="AU168" s="143" t="s">
        <v>87</v>
      </c>
      <c r="AY168" s="17" t="s">
        <v>175</v>
      </c>
      <c r="BE168" s="144">
        <f t="shared" si="4"/>
        <v>0</v>
      </c>
      <c r="BF168" s="144">
        <f t="shared" si="5"/>
        <v>0</v>
      </c>
      <c r="BG168" s="144">
        <f t="shared" si="6"/>
        <v>0</v>
      </c>
      <c r="BH168" s="144">
        <f t="shared" si="7"/>
        <v>0</v>
      </c>
      <c r="BI168" s="144">
        <f t="shared" si="8"/>
        <v>0</v>
      </c>
      <c r="BJ168" s="17" t="s">
        <v>85</v>
      </c>
      <c r="BK168" s="144">
        <f t="shared" si="9"/>
        <v>0</v>
      </c>
      <c r="BL168" s="17" t="s">
        <v>129</v>
      </c>
      <c r="BM168" s="143" t="s">
        <v>3628</v>
      </c>
    </row>
    <row r="169" spans="2:65" s="1" customFormat="1" ht="16.5" customHeight="1">
      <c r="B169" s="32"/>
      <c r="C169" s="184" t="s">
        <v>641</v>
      </c>
      <c r="D169" s="184" t="s">
        <v>1046</v>
      </c>
      <c r="E169" s="185" t="s">
        <v>3629</v>
      </c>
      <c r="F169" s="186" t="s">
        <v>3630</v>
      </c>
      <c r="G169" s="187" t="s">
        <v>3179</v>
      </c>
      <c r="H169" s="188">
        <v>16</v>
      </c>
      <c r="I169" s="189"/>
      <c r="J169" s="190">
        <f t="shared" si="0"/>
        <v>0</v>
      </c>
      <c r="K169" s="186" t="s">
        <v>1</v>
      </c>
      <c r="L169" s="191"/>
      <c r="M169" s="192" t="s">
        <v>1</v>
      </c>
      <c r="N169" s="193" t="s">
        <v>42</v>
      </c>
      <c r="P169" s="141">
        <f t="shared" si="1"/>
        <v>0</v>
      </c>
      <c r="Q169" s="141">
        <v>0</v>
      </c>
      <c r="R169" s="141">
        <f t="shared" si="2"/>
        <v>0</v>
      </c>
      <c r="S169" s="141">
        <v>0</v>
      </c>
      <c r="T169" s="142">
        <f t="shared" si="3"/>
        <v>0</v>
      </c>
      <c r="AR169" s="143" t="s">
        <v>604</v>
      </c>
      <c r="AT169" s="143" t="s">
        <v>1046</v>
      </c>
      <c r="AU169" s="143" t="s">
        <v>87</v>
      </c>
      <c r="AY169" s="17" t="s">
        <v>175</v>
      </c>
      <c r="BE169" s="144">
        <f t="shared" si="4"/>
        <v>0</v>
      </c>
      <c r="BF169" s="144">
        <f t="shared" si="5"/>
        <v>0</v>
      </c>
      <c r="BG169" s="144">
        <f t="shared" si="6"/>
        <v>0</v>
      </c>
      <c r="BH169" s="144">
        <f t="shared" si="7"/>
        <v>0</v>
      </c>
      <c r="BI169" s="144">
        <f t="shared" si="8"/>
        <v>0</v>
      </c>
      <c r="BJ169" s="17" t="s">
        <v>85</v>
      </c>
      <c r="BK169" s="144">
        <f t="shared" si="9"/>
        <v>0</v>
      </c>
      <c r="BL169" s="17" t="s">
        <v>129</v>
      </c>
      <c r="BM169" s="143" t="s">
        <v>3631</v>
      </c>
    </row>
    <row r="170" spans="2:65" s="1" customFormat="1" ht="16.5" customHeight="1">
      <c r="B170" s="32"/>
      <c r="C170" s="184" t="s">
        <v>645</v>
      </c>
      <c r="D170" s="184" t="s">
        <v>1046</v>
      </c>
      <c r="E170" s="185" t="s">
        <v>3632</v>
      </c>
      <c r="F170" s="186" t="s">
        <v>3633</v>
      </c>
      <c r="G170" s="187" t="s">
        <v>3179</v>
      </c>
      <c r="H170" s="188">
        <v>2</v>
      </c>
      <c r="I170" s="189"/>
      <c r="J170" s="190">
        <f t="shared" si="0"/>
        <v>0</v>
      </c>
      <c r="K170" s="186" t="s">
        <v>1</v>
      </c>
      <c r="L170" s="191"/>
      <c r="M170" s="192" t="s">
        <v>1</v>
      </c>
      <c r="N170" s="193" t="s">
        <v>42</v>
      </c>
      <c r="P170" s="141">
        <f t="shared" si="1"/>
        <v>0</v>
      </c>
      <c r="Q170" s="141">
        <v>0</v>
      </c>
      <c r="R170" s="141">
        <f t="shared" si="2"/>
        <v>0</v>
      </c>
      <c r="S170" s="141">
        <v>0</v>
      </c>
      <c r="T170" s="142">
        <f t="shared" si="3"/>
        <v>0</v>
      </c>
      <c r="AR170" s="143" t="s">
        <v>604</v>
      </c>
      <c r="AT170" s="143" t="s">
        <v>1046</v>
      </c>
      <c r="AU170" s="143" t="s">
        <v>87</v>
      </c>
      <c r="AY170" s="17" t="s">
        <v>175</v>
      </c>
      <c r="BE170" s="144">
        <f t="shared" si="4"/>
        <v>0</v>
      </c>
      <c r="BF170" s="144">
        <f t="shared" si="5"/>
        <v>0</v>
      </c>
      <c r="BG170" s="144">
        <f t="shared" si="6"/>
        <v>0</v>
      </c>
      <c r="BH170" s="144">
        <f t="shared" si="7"/>
        <v>0</v>
      </c>
      <c r="BI170" s="144">
        <f t="shared" si="8"/>
        <v>0</v>
      </c>
      <c r="BJ170" s="17" t="s">
        <v>85</v>
      </c>
      <c r="BK170" s="144">
        <f t="shared" si="9"/>
        <v>0</v>
      </c>
      <c r="BL170" s="17" t="s">
        <v>129</v>
      </c>
      <c r="BM170" s="143" t="s">
        <v>3634</v>
      </c>
    </row>
    <row r="171" spans="2:65" s="1" customFormat="1" ht="16.5" customHeight="1">
      <c r="B171" s="32"/>
      <c r="C171" s="184" t="s">
        <v>648</v>
      </c>
      <c r="D171" s="184" t="s">
        <v>1046</v>
      </c>
      <c r="E171" s="185" t="s">
        <v>3635</v>
      </c>
      <c r="F171" s="186" t="s">
        <v>3636</v>
      </c>
      <c r="G171" s="187" t="s">
        <v>3179</v>
      </c>
      <c r="H171" s="188">
        <v>1</v>
      </c>
      <c r="I171" s="189"/>
      <c r="J171" s="190">
        <f t="shared" si="0"/>
        <v>0</v>
      </c>
      <c r="K171" s="186" t="s">
        <v>1</v>
      </c>
      <c r="L171" s="191"/>
      <c r="M171" s="192" t="s">
        <v>1</v>
      </c>
      <c r="N171" s="193" t="s">
        <v>42</v>
      </c>
      <c r="P171" s="141">
        <f t="shared" si="1"/>
        <v>0</v>
      </c>
      <c r="Q171" s="141">
        <v>0</v>
      </c>
      <c r="R171" s="141">
        <f t="shared" si="2"/>
        <v>0</v>
      </c>
      <c r="S171" s="141">
        <v>0</v>
      </c>
      <c r="T171" s="142">
        <f t="shared" si="3"/>
        <v>0</v>
      </c>
      <c r="AR171" s="143" t="s">
        <v>604</v>
      </c>
      <c r="AT171" s="143" t="s">
        <v>1046</v>
      </c>
      <c r="AU171" s="143" t="s">
        <v>87</v>
      </c>
      <c r="AY171" s="17" t="s">
        <v>175</v>
      </c>
      <c r="BE171" s="144">
        <f t="shared" si="4"/>
        <v>0</v>
      </c>
      <c r="BF171" s="144">
        <f t="shared" si="5"/>
        <v>0</v>
      </c>
      <c r="BG171" s="144">
        <f t="shared" si="6"/>
        <v>0</v>
      </c>
      <c r="BH171" s="144">
        <f t="shared" si="7"/>
        <v>0</v>
      </c>
      <c r="BI171" s="144">
        <f t="shared" si="8"/>
        <v>0</v>
      </c>
      <c r="BJ171" s="17" t="s">
        <v>85</v>
      </c>
      <c r="BK171" s="144">
        <f t="shared" si="9"/>
        <v>0</v>
      </c>
      <c r="BL171" s="17" t="s">
        <v>129</v>
      </c>
      <c r="BM171" s="143" t="s">
        <v>3637</v>
      </c>
    </row>
    <row r="172" spans="2:65" s="1" customFormat="1" ht="16.5" customHeight="1">
      <c r="B172" s="32"/>
      <c r="C172" s="184" t="s">
        <v>654</v>
      </c>
      <c r="D172" s="184" t="s">
        <v>1046</v>
      </c>
      <c r="E172" s="185" t="s">
        <v>3638</v>
      </c>
      <c r="F172" s="186" t="s">
        <v>3639</v>
      </c>
      <c r="G172" s="187" t="s">
        <v>3179</v>
      </c>
      <c r="H172" s="188">
        <v>1</v>
      </c>
      <c r="I172" s="189"/>
      <c r="J172" s="190">
        <f t="shared" si="0"/>
        <v>0</v>
      </c>
      <c r="K172" s="186" t="s">
        <v>1</v>
      </c>
      <c r="L172" s="191"/>
      <c r="M172" s="192" t="s">
        <v>1</v>
      </c>
      <c r="N172" s="193" t="s">
        <v>42</v>
      </c>
      <c r="P172" s="141">
        <f t="shared" si="1"/>
        <v>0</v>
      </c>
      <c r="Q172" s="141">
        <v>0</v>
      </c>
      <c r="R172" s="141">
        <f t="shared" si="2"/>
        <v>0</v>
      </c>
      <c r="S172" s="141">
        <v>0</v>
      </c>
      <c r="T172" s="142">
        <f t="shared" si="3"/>
        <v>0</v>
      </c>
      <c r="AR172" s="143" t="s">
        <v>604</v>
      </c>
      <c r="AT172" s="143" t="s">
        <v>1046</v>
      </c>
      <c r="AU172" s="143" t="s">
        <v>87</v>
      </c>
      <c r="AY172" s="17" t="s">
        <v>175</v>
      </c>
      <c r="BE172" s="144">
        <f t="shared" si="4"/>
        <v>0</v>
      </c>
      <c r="BF172" s="144">
        <f t="shared" si="5"/>
        <v>0</v>
      </c>
      <c r="BG172" s="144">
        <f t="shared" si="6"/>
        <v>0</v>
      </c>
      <c r="BH172" s="144">
        <f t="shared" si="7"/>
        <v>0</v>
      </c>
      <c r="BI172" s="144">
        <f t="shared" si="8"/>
        <v>0</v>
      </c>
      <c r="BJ172" s="17" t="s">
        <v>85</v>
      </c>
      <c r="BK172" s="144">
        <f t="shared" si="9"/>
        <v>0</v>
      </c>
      <c r="BL172" s="17" t="s">
        <v>129</v>
      </c>
      <c r="BM172" s="143" t="s">
        <v>3640</v>
      </c>
    </row>
    <row r="173" spans="2:65" s="1" customFormat="1" ht="16.5" customHeight="1">
      <c r="B173" s="32"/>
      <c r="C173" s="184" t="s">
        <v>658</v>
      </c>
      <c r="D173" s="184" t="s">
        <v>1046</v>
      </c>
      <c r="E173" s="185" t="s">
        <v>3641</v>
      </c>
      <c r="F173" s="186" t="s">
        <v>3642</v>
      </c>
      <c r="G173" s="187" t="s">
        <v>181</v>
      </c>
      <c r="H173" s="188">
        <v>1</v>
      </c>
      <c r="I173" s="189"/>
      <c r="J173" s="190">
        <f t="shared" si="0"/>
        <v>0</v>
      </c>
      <c r="K173" s="186" t="s">
        <v>1</v>
      </c>
      <c r="L173" s="191"/>
      <c r="M173" s="192" t="s">
        <v>1</v>
      </c>
      <c r="N173" s="193" t="s">
        <v>42</v>
      </c>
      <c r="P173" s="141">
        <f t="shared" si="1"/>
        <v>0</v>
      </c>
      <c r="Q173" s="141">
        <v>0</v>
      </c>
      <c r="R173" s="141">
        <f t="shared" si="2"/>
        <v>0</v>
      </c>
      <c r="S173" s="141">
        <v>0</v>
      </c>
      <c r="T173" s="142">
        <f t="shared" si="3"/>
        <v>0</v>
      </c>
      <c r="AR173" s="143" t="s">
        <v>604</v>
      </c>
      <c r="AT173" s="143" t="s">
        <v>1046</v>
      </c>
      <c r="AU173" s="143" t="s">
        <v>87</v>
      </c>
      <c r="AY173" s="17" t="s">
        <v>175</v>
      </c>
      <c r="BE173" s="144">
        <f t="shared" si="4"/>
        <v>0</v>
      </c>
      <c r="BF173" s="144">
        <f t="shared" si="5"/>
        <v>0</v>
      </c>
      <c r="BG173" s="144">
        <f t="shared" si="6"/>
        <v>0</v>
      </c>
      <c r="BH173" s="144">
        <f t="shared" si="7"/>
        <v>0</v>
      </c>
      <c r="BI173" s="144">
        <f t="shared" si="8"/>
        <v>0</v>
      </c>
      <c r="BJ173" s="17" t="s">
        <v>85</v>
      </c>
      <c r="BK173" s="144">
        <f t="shared" si="9"/>
        <v>0</v>
      </c>
      <c r="BL173" s="17" t="s">
        <v>129</v>
      </c>
      <c r="BM173" s="143" t="s">
        <v>3643</v>
      </c>
    </row>
    <row r="174" spans="2:65" s="1" customFormat="1" ht="16.5" customHeight="1">
      <c r="B174" s="32"/>
      <c r="C174" s="132" t="s">
        <v>662</v>
      </c>
      <c r="D174" s="132" t="s">
        <v>178</v>
      </c>
      <c r="E174" s="133" t="s">
        <v>3644</v>
      </c>
      <c r="F174" s="134" t="s">
        <v>3645</v>
      </c>
      <c r="G174" s="135" t="s">
        <v>181</v>
      </c>
      <c r="H174" s="136">
        <v>1</v>
      </c>
      <c r="I174" s="137"/>
      <c r="J174" s="138">
        <f t="shared" si="0"/>
        <v>0</v>
      </c>
      <c r="K174" s="134" t="s">
        <v>1</v>
      </c>
      <c r="L174" s="32"/>
      <c r="M174" s="139" t="s">
        <v>1</v>
      </c>
      <c r="N174" s="140" t="s">
        <v>42</v>
      </c>
      <c r="P174" s="141">
        <f t="shared" si="1"/>
        <v>0</v>
      </c>
      <c r="Q174" s="141">
        <v>0</v>
      </c>
      <c r="R174" s="141">
        <f t="shared" si="2"/>
        <v>0</v>
      </c>
      <c r="S174" s="141">
        <v>0</v>
      </c>
      <c r="T174" s="142">
        <f t="shared" si="3"/>
        <v>0</v>
      </c>
      <c r="AR174" s="143" t="s">
        <v>129</v>
      </c>
      <c r="AT174" s="143" t="s">
        <v>178</v>
      </c>
      <c r="AU174" s="143" t="s">
        <v>87</v>
      </c>
      <c r="AY174" s="17" t="s">
        <v>175</v>
      </c>
      <c r="BE174" s="144">
        <f t="shared" si="4"/>
        <v>0</v>
      </c>
      <c r="BF174" s="144">
        <f t="shared" si="5"/>
        <v>0</v>
      </c>
      <c r="BG174" s="144">
        <f t="shared" si="6"/>
        <v>0</v>
      </c>
      <c r="BH174" s="144">
        <f t="shared" si="7"/>
        <v>0</v>
      </c>
      <c r="BI174" s="144">
        <f t="shared" si="8"/>
        <v>0</v>
      </c>
      <c r="BJ174" s="17" t="s">
        <v>85</v>
      </c>
      <c r="BK174" s="144">
        <f t="shared" si="9"/>
        <v>0</v>
      </c>
      <c r="BL174" s="17" t="s">
        <v>129</v>
      </c>
      <c r="BM174" s="143" t="s">
        <v>3646</v>
      </c>
    </row>
    <row r="175" spans="2:65" s="11" customFormat="1" ht="22.9" customHeight="1">
      <c r="B175" s="120"/>
      <c r="D175" s="121" t="s">
        <v>76</v>
      </c>
      <c r="E175" s="130" t="s">
        <v>3647</v>
      </c>
      <c r="F175" s="130" t="s">
        <v>3648</v>
      </c>
      <c r="I175" s="123"/>
      <c r="J175" s="131">
        <f>BK175</f>
        <v>0</v>
      </c>
      <c r="L175" s="120"/>
      <c r="M175" s="125"/>
      <c r="P175" s="126">
        <f>SUM(P176:P214)</f>
        <v>0</v>
      </c>
      <c r="R175" s="126">
        <f>SUM(R176:R214)</f>
        <v>0</v>
      </c>
      <c r="T175" s="127">
        <f>SUM(T176:T214)</f>
        <v>0</v>
      </c>
      <c r="AR175" s="121" t="s">
        <v>87</v>
      </c>
      <c r="AT175" s="128" t="s">
        <v>76</v>
      </c>
      <c r="AU175" s="128" t="s">
        <v>85</v>
      </c>
      <c r="AY175" s="121" t="s">
        <v>175</v>
      </c>
      <c r="BK175" s="129">
        <f>SUM(BK176:BK214)</f>
        <v>0</v>
      </c>
    </row>
    <row r="176" spans="2:65" s="1" customFormat="1" ht="16.5" customHeight="1">
      <c r="B176" s="32"/>
      <c r="C176" s="184" t="s">
        <v>666</v>
      </c>
      <c r="D176" s="184" t="s">
        <v>1046</v>
      </c>
      <c r="E176" s="185" t="s">
        <v>3649</v>
      </c>
      <c r="F176" s="186" t="s">
        <v>3650</v>
      </c>
      <c r="G176" s="187" t="s">
        <v>3179</v>
      </c>
      <c r="H176" s="188">
        <v>1</v>
      </c>
      <c r="I176" s="189"/>
      <c r="J176" s="190">
        <f t="shared" ref="J176:J214" si="10">ROUND(I176*H176,2)</f>
        <v>0</v>
      </c>
      <c r="K176" s="186" t="s">
        <v>1</v>
      </c>
      <c r="L176" s="191"/>
      <c r="M176" s="192" t="s">
        <v>1</v>
      </c>
      <c r="N176" s="193" t="s">
        <v>42</v>
      </c>
      <c r="P176" s="141">
        <f t="shared" ref="P176:P214" si="11">O176*H176</f>
        <v>0</v>
      </c>
      <c r="Q176" s="141">
        <v>0</v>
      </c>
      <c r="R176" s="141">
        <f t="shared" ref="R176:R214" si="12">Q176*H176</f>
        <v>0</v>
      </c>
      <c r="S176" s="141">
        <v>0</v>
      </c>
      <c r="T176" s="142">
        <f t="shared" ref="T176:T214" si="13">S176*H176</f>
        <v>0</v>
      </c>
      <c r="AR176" s="143" t="s">
        <v>604</v>
      </c>
      <c r="AT176" s="143" t="s">
        <v>1046</v>
      </c>
      <c r="AU176" s="143" t="s">
        <v>87</v>
      </c>
      <c r="AY176" s="17" t="s">
        <v>175</v>
      </c>
      <c r="BE176" s="144">
        <f t="shared" ref="BE176:BE214" si="14">IF(N176="základní",J176,0)</f>
        <v>0</v>
      </c>
      <c r="BF176" s="144">
        <f t="shared" ref="BF176:BF214" si="15">IF(N176="snížená",J176,0)</f>
        <v>0</v>
      </c>
      <c r="BG176" s="144">
        <f t="shared" ref="BG176:BG214" si="16">IF(N176="zákl. přenesená",J176,0)</f>
        <v>0</v>
      </c>
      <c r="BH176" s="144">
        <f t="shared" ref="BH176:BH214" si="17">IF(N176="sníž. přenesená",J176,0)</f>
        <v>0</v>
      </c>
      <c r="BI176" s="144">
        <f t="shared" ref="BI176:BI214" si="18">IF(N176="nulová",J176,0)</f>
        <v>0</v>
      </c>
      <c r="BJ176" s="17" t="s">
        <v>85</v>
      </c>
      <c r="BK176" s="144">
        <f t="shared" ref="BK176:BK214" si="19">ROUND(I176*H176,2)</f>
        <v>0</v>
      </c>
      <c r="BL176" s="17" t="s">
        <v>129</v>
      </c>
      <c r="BM176" s="143" t="s">
        <v>3651</v>
      </c>
    </row>
    <row r="177" spans="2:65" s="1" customFormat="1" ht="16.5" customHeight="1">
      <c r="B177" s="32"/>
      <c r="C177" s="184" t="s">
        <v>670</v>
      </c>
      <c r="D177" s="184" t="s">
        <v>1046</v>
      </c>
      <c r="E177" s="185" t="s">
        <v>3652</v>
      </c>
      <c r="F177" s="186" t="s">
        <v>3525</v>
      </c>
      <c r="G177" s="187" t="s">
        <v>3179</v>
      </c>
      <c r="H177" s="188">
        <v>1</v>
      </c>
      <c r="I177" s="189"/>
      <c r="J177" s="190">
        <f t="shared" si="10"/>
        <v>0</v>
      </c>
      <c r="K177" s="186" t="s">
        <v>1</v>
      </c>
      <c r="L177" s="191"/>
      <c r="M177" s="192" t="s">
        <v>1</v>
      </c>
      <c r="N177" s="193" t="s">
        <v>42</v>
      </c>
      <c r="P177" s="141">
        <f t="shared" si="11"/>
        <v>0</v>
      </c>
      <c r="Q177" s="141">
        <v>0</v>
      </c>
      <c r="R177" s="141">
        <f t="shared" si="12"/>
        <v>0</v>
      </c>
      <c r="S177" s="141">
        <v>0</v>
      </c>
      <c r="T177" s="142">
        <f t="shared" si="13"/>
        <v>0</v>
      </c>
      <c r="AR177" s="143" t="s">
        <v>604</v>
      </c>
      <c r="AT177" s="143" t="s">
        <v>1046</v>
      </c>
      <c r="AU177" s="143" t="s">
        <v>87</v>
      </c>
      <c r="AY177" s="17" t="s">
        <v>175</v>
      </c>
      <c r="BE177" s="144">
        <f t="shared" si="14"/>
        <v>0</v>
      </c>
      <c r="BF177" s="144">
        <f t="shared" si="15"/>
        <v>0</v>
      </c>
      <c r="BG177" s="144">
        <f t="shared" si="16"/>
        <v>0</v>
      </c>
      <c r="BH177" s="144">
        <f t="shared" si="17"/>
        <v>0</v>
      </c>
      <c r="BI177" s="144">
        <f t="shared" si="18"/>
        <v>0</v>
      </c>
      <c r="BJ177" s="17" t="s">
        <v>85</v>
      </c>
      <c r="BK177" s="144">
        <f t="shared" si="19"/>
        <v>0</v>
      </c>
      <c r="BL177" s="17" t="s">
        <v>129</v>
      </c>
      <c r="BM177" s="143" t="s">
        <v>3653</v>
      </c>
    </row>
    <row r="178" spans="2:65" s="1" customFormat="1" ht="16.5" customHeight="1">
      <c r="B178" s="32"/>
      <c r="C178" s="184" t="s">
        <v>674</v>
      </c>
      <c r="D178" s="184" t="s">
        <v>1046</v>
      </c>
      <c r="E178" s="185" t="s">
        <v>3654</v>
      </c>
      <c r="F178" s="186" t="s">
        <v>3528</v>
      </c>
      <c r="G178" s="187" t="s">
        <v>3179</v>
      </c>
      <c r="H178" s="188">
        <v>1</v>
      </c>
      <c r="I178" s="189"/>
      <c r="J178" s="190">
        <f t="shared" si="10"/>
        <v>0</v>
      </c>
      <c r="K178" s="186" t="s">
        <v>1</v>
      </c>
      <c r="L178" s="191"/>
      <c r="M178" s="192" t="s">
        <v>1</v>
      </c>
      <c r="N178" s="193" t="s">
        <v>42</v>
      </c>
      <c r="P178" s="141">
        <f t="shared" si="11"/>
        <v>0</v>
      </c>
      <c r="Q178" s="141">
        <v>0</v>
      </c>
      <c r="R178" s="141">
        <f t="shared" si="12"/>
        <v>0</v>
      </c>
      <c r="S178" s="141">
        <v>0</v>
      </c>
      <c r="T178" s="142">
        <f t="shared" si="13"/>
        <v>0</v>
      </c>
      <c r="AR178" s="143" t="s">
        <v>604</v>
      </c>
      <c r="AT178" s="143" t="s">
        <v>1046</v>
      </c>
      <c r="AU178" s="143" t="s">
        <v>87</v>
      </c>
      <c r="AY178" s="17" t="s">
        <v>175</v>
      </c>
      <c r="BE178" s="144">
        <f t="shared" si="14"/>
        <v>0</v>
      </c>
      <c r="BF178" s="144">
        <f t="shared" si="15"/>
        <v>0</v>
      </c>
      <c r="BG178" s="144">
        <f t="shared" si="16"/>
        <v>0</v>
      </c>
      <c r="BH178" s="144">
        <f t="shared" si="17"/>
        <v>0</v>
      </c>
      <c r="BI178" s="144">
        <f t="shared" si="18"/>
        <v>0</v>
      </c>
      <c r="BJ178" s="17" t="s">
        <v>85</v>
      </c>
      <c r="BK178" s="144">
        <f t="shared" si="19"/>
        <v>0</v>
      </c>
      <c r="BL178" s="17" t="s">
        <v>129</v>
      </c>
      <c r="BM178" s="143" t="s">
        <v>3655</v>
      </c>
    </row>
    <row r="179" spans="2:65" s="1" customFormat="1" ht="16.5" customHeight="1">
      <c r="B179" s="32"/>
      <c r="C179" s="184" t="s">
        <v>678</v>
      </c>
      <c r="D179" s="184" t="s">
        <v>1046</v>
      </c>
      <c r="E179" s="185" t="s">
        <v>3656</v>
      </c>
      <c r="F179" s="186" t="s">
        <v>3657</v>
      </c>
      <c r="G179" s="187" t="s">
        <v>3179</v>
      </c>
      <c r="H179" s="188">
        <v>2</v>
      </c>
      <c r="I179" s="189"/>
      <c r="J179" s="190">
        <f t="shared" si="10"/>
        <v>0</v>
      </c>
      <c r="K179" s="186" t="s">
        <v>1</v>
      </c>
      <c r="L179" s="191"/>
      <c r="M179" s="192" t="s">
        <v>1</v>
      </c>
      <c r="N179" s="193" t="s">
        <v>42</v>
      </c>
      <c r="P179" s="141">
        <f t="shared" si="11"/>
        <v>0</v>
      </c>
      <c r="Q179" s="141">
        <v>0</v>
      </c>
      <c r="R179" s="141">
        <f t="shared" si="12"/>
        <v>0</v>
      </c>
      <c r="S179" s="141">
        <v>0</v>
      </c>
      <c r="T179" s="142">
        <f t="shared" si="13"/>
        <v>0</v>
      </c>
      <c r="AR179" s="143" t="s">
        <v>604</v>
      </c>
      <c r="AT179" s="143" t="s">
        <v>1046</v>
      </c>
      <c r="AU179" s="143" t="s">
        <v>87</v>
      </c>
      <c r="AY179" s="17" t="s">
        <v>175</v>
      </c>
      <c r="BE179" s="144">
        <f t="shared" si="14"/>
        <v>0</v>
      </c>
      <c r="BF179" s="144">
        <f t="shared" si="15"/>
        <v>0</v>
      </c>
      <c r="BG179" s="144">
        <f t="shared" si="16"/>
        <v>0</v>
      </c>
      <c r="BH179" s="144">
        <f t="shared" si="17"/>
        <v>0</v>
      </c>
      <c r="BI179" s="144">
        <f t="shared" si="18"/>
        <v>0</v>
      </c>
      <c r="BJ179" s="17" t="s">
        <v>85</v>
      </c>
      <c r="BK179" s="144">
        <f t="shared" si="19"/>
        <v>0</v>
      </c>
      <c r="BL179" s="17" t="s">
        <v>129</v>
      </c>
      <c r="BM179" s="143" t="s">
        <v>3658</v>
      </c>
    </row>
    <row r="180" spans="2:65" s="1" customFormat="1" ht="16.5" customHeight="1">
      <c r="B180" s="32"/>
      <c r="C180" s="184" t="s">
        <v>682</v>
      </c>
      <c r="D180" s="184" t="s">
        <v>1046</v>
      </c>
      <c r="E180" s="185" t="s">
        <v>3659</v>
      </c>
      <c r="F180" s="186" t="s">
        <v>3534</v>
      </c>
      <c r="G180" s="187" t="s">
        <v>3179</v>
      </c>
      <c r="H180" s="188">
        <v>1</v>
      </c>
      <c r="I180" s="189"/>
      <c r="J180" s="190">
        <f t="shared" si="10"/>
        <v>0</v>
      </c>
      <c r="K180" s="186" t="s">
        <v>1</v>
      </c>
      <c r="L180" s="191"/>
      <c r="M180" s="192" t="s">
        <v>1</v>
      </c>
      <c r="N180" s="193" t="s">
        <v>42</v>
      </c>
      <c r="P180" s="141">
        <f t="shared" si="11"/>
        <v>0</v>
      </c>
      <c r="Q180" s="141">
        <v>0</v>
      </c>
      <c r="R180" s="141">
        <f t="shared" si="12"/>
        <v>0</v>
      </c>
      <c r="S180" s="141">
        <v>0</v>
      </c>
      <c r="T180" s="142">
        <f t="shared" si="13"/>
        <v>0</v>
      </c>
      <c r="AR180" s="143" t="s">
        <v>604</v>
      </c>
      <c r="AT180" s="143" t="s">
        <v>1046</v>
      </c>
      <c r="AU180" s="143" t="s">
        <v>87</v>
      </c>
      <c r="AY180" s="17" t="s">
        <v>175</v>
      </c>
      <c r="BE180" s="144">
        <f t="shared" si="14"/>
        <v>0</v>
      </c>
      <c r="BF180" s="144">
        <f t="shared" si="15"/>
        <v>0</v>
      </c>
      <c r="BG180" s="144">
        <f t="shared" si="16"/>
        <v>0</v>
      </c>
      <c r="BH180" s="144">
        <f t="shared" si="17"/>
        <v>0</v>
      </c>
      <c r="BI180" s="144">
        <f t="shared" si="18"/>
        <v>0</v>
      </c>
      <c r="BJ180" s="17" t="s">
        <v>85</v>
      </c>
      <c r="BK180" s="144">
        <f t="shared" si="19"/>
        <v>0</v>
      </c>
      <c r="BL180" s="17" t="s">
        <v>129</v>
      </c>
      <c r="BM180" s="143" t="s">
        <v>3660</v>
      </c>
    </row>
    <row r="181" spans="2:65" s="1" customFormat="1" ht="16.5" customHeight="1">
      <c r="B181" s="32"/>
      <c r="C181" s="184" t="s">
        <v>686</v>
      </c>
      <c r="D181" s="184" t="s">
        <v>1046</v>
      </c>
      <c r="E181" s="185" t="s">
        <v>3661</v>
      </c>
      <c r="F181" s="186" t="s">
        <v>3537</v>
      </c>
      <c r="G181" s="187" t="s">
        <v>3179</v>
      </c>
      <c r="H181" s="188">
        <v>1</v>
      </c>
      <c r="I181" s="189"/>
      <c r="J181" s="190">
        <f t="shared" si="10"/>
        <v>0</v>
      </c>
      <c r="K181" s="186" t="s">
        <v>1</v>
      </c>
      <c r="L181" s="191"/>
      <c r="M181" s="192" t="s">
        <v>1</v>
      </c>
      <c r="N181" s="193" t="s">
        <v>42</v>
      </c>
      <c r="P181" s="141">
        <f t="shared" si="11"/>
        <v>0</v>
      </c>
      <c r="Q181" s="141">
        <v>0</v>
      </c>
      <c r="R181" s="141">
        <f t="shared" si="12"/>
        <v>0</v>
      </c>
      <c r="S181" s="141">
        <v>0</v>
      </c>
      <c r="T181" s="142">
        <f t="shared" si="13"/>
        <v>0</v>
      </c>
      <c r="AR181" s="143" t="s">
        <v>604</v>
      </c>
      <c r="AT181" s="143" t="s">
        <v>1046</v>
      </c>
      <c r="AU181" s="143" t="s">
        <v>87</v>
      </c>
      <c r="AY181" s="17" t="s">
        <v>175</v>
      </c>
      <c r="BE181" s="144">
        <f t="shared" si="14"/>
        <v>0</v>
      </c>
      <c r="BF181" s="144">
        <f t="shared" si="15"/>
        <v>0</v>
      </c>
      <c r="BG181" s="144">
        <f t="shared" si="16"/>
        <v>0</v>
      </c>
      <c r="BH181" s="144">
        <f t="shared" si="17"/>
        <v>0</v>
      </c>
      <c r="BI181" s="144">
        <f t="shared" si="18"/>
        <v>0</v>
      </c>
      <c r="BJ181" s="17" t="s">
        <v>85</v>
      </c>
      <c r="BK181" s="144">
        <f t="shared" si="19"/>
        <v>0</v>
      </c>
      <c r="BL181" s="17" t="s">
        <v>129</v>
      </c>
      <c r="BM181" s="143" t="s">
        <v>3662</v>
      </c>
    </row>
    <row r="182" spans="2:65" s="1" customFormat="1" ht="16.5" customHeight="1">
      <c r="B182" s="32"/>
      <c r="C182" s="184" t="s">
        <v>690</v>
      </c>
      <c r="D182" s="184" t="s">
        <v>1046</v>
      </c>
      <c r="E182" s="185" t="s">
        <v>3663</v>
      </c>
      <c r="F182" s="186" t="s">
        <v>3664</v>
      </c>
      <c r="G182" s="187" t="s">
        <v>3179</v>
      </c>
      <c r="H182" s="188">
        <v>10</v>
      </c>
      <c r="I182" s="189"/>
      <c r="J182" s="190">
        <f t="shared" si="10"/>
        <v>0</v>
      </c>
      <c r="K182" s="186" t="s">
        <v>1</v>
      </c>
      <c r="L182" s="191"/>
      <c r="M182" s="192" t="s">
        <v>1</v>
      </c>
      <c r="N182" s="193" t="s">
        <v>42</v>
      </c>
      <c r="P182" s="141">
        <f t="shared" si="11"/>
        <v>0</v>
      </c>
      <c r="Q182" s="141">
        <v>0</v>
      </c>
      <c r="R182" s="141">
        <f t="shared" si="12"/>
        <v>0</v>
      </c>
      <c r="S182" s="141">
        <v>0</v>
      </c>
      <c r="T182" s="142">
        <f t="shared" si="13"/>
        <v>0</v>
      </c>
      <c r="AR182" s="143" t="s">
        <v>604</v>
      </c>
      <c r="AT182" s="143" t="s">
        <v>1046</v>
      </c>
      <c r="AU182" s="143" t="s">
        <v>87</v>
      </c>
      <c r="AY182" s="17" t="s">
        <v>175</v>
      </c>
      <c r="BE182" s="144">
        <f t="shared" si="14"/>
        <v>0</v>
      </c>
      <c r="BF182" s="144">
        <f t="shared" si="15"/>
        <v>0</v>
      </c>
      <c r="BG182" s="144">
        <f t="shared" si="16"/>
        <v>0</v>
      </c>
      <c r="BH182" s="144">
        <f t="shared" si="17"/>
        <v>0</v>
      </c>
      <c r="BI182" s="144">
        <f t="shared" si="18"/>
        <v>0</v>
      </c>
      <c r="BJ182" s="17" t="s">
        <v>85</v>
      </c>
      <c r="BK182" s="144">
        <f t="shared" si="19"/>
        <v>0</v>
      </c>
      <c r="BL182" s="17" t="s">
        <v>129</v>
      </c>
      <c r="BM182" s="143" t="s">
        <v>3665</v>
      </c>
    </row>
    <row r="183" spans="2:65" s="1" customFormat="1" ht="16.5" customHeight="1">
      <c r="B183" s="32"/>
      <c r="C183" s="184" t="s">
        <v>698</v>
      </c>
      <c r="D183" s="184" t="s">
        <v>1046</v>
      </c>
      <c r="E183" s="185" t="s">
        <v>3666</v>
      </c>
      <c r="F183" s="186" t="s">
        <v>3667</v>
      </c>
      <c r="G183" s="187" t="s">
        <v>3179</v>
      </c>
      <c r="H183" s="188">
        <v>1</v>
      </c>
      <c r="I183" s="189"/>
      <c r="J183" s="190">
        <f t="shared" si="10"/>
        <v>0</v>
      </c>
      <c r="K183" s="186" t="s">
        <v>1</v>
      </c>
      <c r="L183" s="191"/>
      <c r="M183" s="192" t="s">
        <v>1</v>
      </c>
      <c r="N183" s="193" t="s">
        <v>42</v>
      </c>
      <c r="P183" s="141">
        <f t="shared" si="11"/>
        <v>0</v>
      </c>
      <c r="Q183" s="141">
        <v>0</v>
      </c>
      <c r="R183" s="141">
        <f t="shared" si="12"/>
        <v>0</v>
      </c>
      <c r="S183" s="141">
        <v>0</v>
      </c>
      <c r="T183" s="142">
        <f t="shared" si="13"/>
        <v>0</v>
      </c>
      <c r="AR183" s="143" t="s">
        <v>604</v>
      </c>
      <c r="AT183" s="143" t="s">
        <v>1046</v>
      </c>
      <c r="AU183" s="143" t="s">
        <v>87</v>
      </c>
      <c r="AY183" s="17" t="s">
        <v>175</v>
      </c>
      <c r="BE183" s="144">
        <f t="shared" si="14"/>
        <v>0</v>
      </c>
      <c r="BF183" s="144">
        <f t="shared" si="15"/>
        <v>0</v>
      </c>
      <c r="BG183" s="144">
        <f t="shared" si="16"/>
        <v>0</v>
      </c>
      <c r="BH183" s="144">
        <f t="shared" si="17"/>
        <v>0</v>
      </c>
      <c r="BI183" s="144">
        <f t="shared" si="18"/>
        <v>0</v>
      </c>
      <c r="BJ183" s="17" t="s">
        <v>85</v>
      </c>
      <c r="BK183" s="144">
        <f t="shared" si="19"/>
        <v>0</v>
      </c>
      <c r="BL183" s="17" t="s">
        <v>129</v>
      </c>
      <c r="BM183" s="143" t="s">
        <v>3668</v>
      </c>
    </row>
    <row r="184" spans="2:65" s="1" customFormat="1" ht="16.5" customHeight="1">
      <c r="B184" s="32"/>
      <c r="C184" s="184" t="s">
        <v>703</v>
      </c>
      <c r="D184" s="184" t="s">
        <v>1046</v>
      </c>
      <c r="E184" s="185" t="s">
        <v>3669</v>
      </c>
      <c r="F184" s="186" t="s">
        <v>3670</v>
      </c>
      <c r="G184" s="187" t="s">
        <v>3179</v>
      </c>
      <c r="H184" s="188">
        <v>1</v>
      </c>
      <c r="I184" s="189"/>
      <c r="J184" s="190">
        <f t="shared" si="10"/>
        <v>0</v>
      </c>
      <c r="K184" s="186" t="s">
        <v>1</v>
      </c>
      <c r="L184" s="191"/>
      <c r="M184" s="192" t="s">
        <v>1</v>
      </c>
      <c r="N184" s="193" t="s">
        <v>42</v>
      </c>
      <c r="P184" s="141">
        <f t="shared" si="11"/>
        <v>0</v>
      </c>
      <c r="Q184" s="141">
        <v>0</v>
      </c>
      <c r="R184" s="141">
        <f t="shared" si="12"/>
        <v>0</v>
      </c>
      <c r="S184" s="141">
        <v>0</v>
      </c>
      <c r="T184" s="142">
        <f t="shared" si="13"/>
        <v>0</v>
      </c>
      <c r="AR184" s="143" t="s">
        <v>604</v>
      </c>
      <c r="AT184" s="143" t="s">
        <v>1046</v>
      </c>
      <c r="AU184" s="143" t="s">
        <v>87</v>
      </c>
      <c r="AY184" s="17" t="s">
        <v>175</v>
      </c>
      <c r="BE184" s="144">
        <f t="shared" si="14"/>
        <v>0</v>
      </c>
      <c r="BF184" s="144">
        <f t="shared" si="15"/>
        <v>0</v>
      </c>
      <c r="BG184" s="144">
        <f t="shared" si="16"/>
        <v>0</v>
      </c>
      <c r="BH184" s="144">
        <f t="shared" si="17"/>
        <v>0</v>
      </c>
      <c r="BI184" s="144">
        <f t="shared" si="18"/>
        <v>0</v>
      </c>
      <c r="BJ184" s="17" t="s">
        <v>85</v>
      </c>
      <c r="BK184" s="144">
        <f t="shared" si="19"/>
        <v>0</v>
      </c>
      <c r="BL184" s="17" t="s">
        <v>129</v>
      </c>
      <c r="BM184" s="143" t="s">
        <v>3671</v>
      </c>
    </row>
    <row r="185" spans="2:65" s="1" customFormat="1" ht="16.5" customHeight="1">
      <c r="B185" s="32"/>
      <c r="C185" s="184" t="s">
        <v>709</v>
      </c>
      <c r="D185" s="184" t="s">
        <v>1046</v>
      </c>
      <c r="E185" s="185" t="s">
        <v>3672</v>
      </c>
      <c r="F185" s="186" t="s">
        <v>3549</v>
      </c>
      <c r="G185" s="187" t="s">
        <v>3179</v>
      </c>
      <c r="H185" s="188">
        <v>1</v>
      </c>
      <c r="I185" s="189"/>
      <c r="J185" s="190">
        <f t="shared" si="10"/>
        <v>0</v>
      </c>
      <c r="K185" s="186" t="s">
        <v>1</v>
      </c>
      <c r="L185" s="191"/>
      <c r="M185" s="192" t="s">
        <v>1</v>
      </c>
      <c r="N185" s="193" t="s">
        <v>42</v>
      </c>
      <c r="P185" s="141">
        <f t="shared" si="11"/>
        <v>0</v>
      </c>
      <c r="Q185" s="141">
        <v>0</v>
      </c>
      <c r="R185" s="141">
        <f t="shared" si="12"/>
        <v>0</v>
      </c>
      <c r="S185" s="141">
        <v>0</v>
      </c>
      <c r="T185" s="142">
        <f t="shared" si="13"/>
        <v>0</v>
      </c>
      <c r="AR185" s="143" t="s">
        <v>604</v>
      </c>
      <c r="AT185" s="143" t="s">
        <v>1046</v>
      </c>
      <c r="AU185" s="143" t="s">
        <v>87</v>
      </c>
      <c r="AY185" s="17" t="s">
        <v>175</v>
      </c>
      <c r="BE185" s="144">
        <f t="shared" si="14"/>
        <v>0</v>
      </c>
      <c r="BF185" s="144">
        <f t="shared" si="15"/>
        <v>0</v>
      </c>
      <c r="BG185" s="144">
        <f t="shared" si="16"/>
        <v>0</v>
      </c>
      <c r="BH185" s="144">
        <f t="shared" si="17"/>
        <v>0</v>
      </c>
      <c r="BI185" s="144">
        <f t="shared" si="18"/>
        <v>0</v>
      </c>
      <c r="BJ185" s="17" t="s">
        <v>85</v>
      </c>
      <c r="BK185" s="144">
        <f t="shared" si="19"/>
        <v>0</v>
      </c>
      <c r="BL185" s="17" t="s">
        <v>129</v>
      </c>
      <c r="BM185" s="143" t="s">
        <v>3673</v>
      </c>
    </row>
    <row r="186" spans="2:65" s="1" customFormat="1" ht="16.5" customHeight="1">
      <c r="B186" s="32"/>
      <c r="C186" s="184" t="s">
        <v>715</v>
      </c>
      <c r="D186" s="184" t="s">
        <v>1046</v>
      </c>
      <c r="E186" s="185" t="s">
        <v>3674</v>
      </c>
      <c r="F186" s="186" t="s">
        <v>3552</v>
      </c>
      <c r="G186" s="187" t="s">
        <v>3179</v>
      </c>
      <c r="H186" s="188">
        <v>1</v>
      </c>
      <c r="I186" s="189"/>
      <c r="J186" s="190">
        <f t="shared" si="10"/>
        <v>0</v>
      </c>
      <c r="K186" s="186" t="s">
        <v>1</v>
      </c>
      <c r="L186" s="191"/>
      <c r="M186" s="192" t="s">
        <v>1</v>
      </c>
      <c r="N186" s="193" t="s">
        <v>42</v>
      </c>
      <c r="P186" s="141">
        <f t="shared" si="11"/>
        <v>0</v>
      </c>
      <c r="Q186" s="141">
        <v>0</v>
      </c>
      <c r="R186" s="141">
        <f t="shared" si="12"/>
        <v>0</v>
      </c>
      <c r="S186" s="141">
        <v>0</v>
      </c>
      <c r="T186" s="142">
        <f t="shared" si="13"/>
        <v>0</v>
      </c>
      <c r="AR186" s="143" t="s">
        <v>604</v>
      </c>
      <c r="AT186" s="143" t="s">
        <v>1046</v>
      </c>
      <c r="AU186" s="143" t="s">
        <v>87</v>
      </c>
      <c r="AY186" s="17" t="s">
        <v>175</v>
      </c>
      <c r="BE186" s="144">
        <f t="shared" si="14"/>
        <v>0</v>
      </c>
      <c r="BF186" s="144">
        <f t="shared" si="15"/>
        <v>0</v>
      </c>
      <c r="BG186" s="144">
        <f t="shared" si="16"/>
        <v>0</v>
      </c>
      <c r="BH186" s="144">
        <f t="shared" si="17"/>
        <v>0</v>
      </c>
      <c r="BI186" s="144">
        <f t="shared" si="18"/>
        <v>0</v>
      </c>
      <c r="BJ186" s="17" t="s">
        <v>85</v>
      </c>
      <c r="BK186" s="144">
        <f t="shared" si="19"/>
        <v>0</v>
      </c>
      <c r="BL186" s="17" t="s">
        <v>129</v>
      </c>
      <c r="BM186" s="143" t="s">
        <v>3675</v>
      </c>
    </row>
    <row r="187" spans="2:65" s="1" customFormat="1" ht="16.5" customHeight="1">
      <c r="B187" s="32"/>
      <c r="C187" s="184" t="s">
        <v>719</v>
      </c>
      <c r="D187" s="184" t="s">
        <v>1046</v>
      </c>
      <c r="E187" s="185" t="s">
        <v>3676</v>
      </c>
      <c r="F187" s="186" t="s">
        <v>3555</v>
      </c>
      <c r="G187" s="187" t="s">
        <v>3179</v>
      </c>
      <c r="H187" s="188">
        <v>1</v>
      </c>
      <c r="I187" s="189"/>
      <c r="J187" s="190">
        <f t="shared" si="10"/>
        <v>0</v>
      </c>
      <c r="K187" s="186" t="s">
        <v>1</v>
      </c>
      <c r="L187" s="191"/>
      <c r="M187" s="192" t="s">
        <v>1</v>
      </c>
      <c r="N187" s="193" t="s">
        <v>42</v>
      </c>
      <c r="P187" s="141">
        <f t="shared" si="11"/>
        <v>0</v>
      </c>
      <c r="Q187" s="141">
        <v>0</v>
      </c>
      <c r="R187" s="141">
        <f t="shared" si="12"/>
        <v>0</v>
      </c>
      <c r="S187" s="141">
        <v>0</v>
      </c>
      <c r="T187" s="142">
        <f t="shared" si="13"/>
        <v>0</v>
      </c>
      <c r="AR187" s="143" t="s">
        <v>604</v>
      </c>
      <c r="AT187" s="143" t="s">
        <v>1046</v>
      </c>
      <c r="AU187" s="143" t="s">
        <v>87</v>
      </c>
      <c r="AY187" s="17" t="s">
        <v>175</v>
      </c>
      <c r="BE187" s="144">
        <f t="shared" si="14"/>
        <v>0</v>
      </c>
      <c r="BF187" s="144">
        <f t="shared" si="15"/>
        <v>0</v>
      </c>
      <c r="BG187" s="144">
        <f t="shared" si="16"/>
        <v>0</v>
      </c>
      <c r="BH187" s="144">
        <f t="shared" si="17"/>
        <v>0</v>
      </c>
      <c r="BI187" s="144">
        <f t="shared" si="18"/>
        <v>0</v>
      </c>
      <c r="BJ187" s="17" t="s">
        <v>85</v>
      </c>
      <c r="BK187" s="144">
        <f t="shared" si="19"/>
        <v>0</v>
      </c>
      <c r="BL187" s="17" t="s">
        <v>129</v>
      </c>
      <c r="BM187" s="143" t="s">
        <v>3677</v>
      </c>
    </row>
    <row r="188" spans="2:65" s="1" customFormat="1" ht="16.5" customHeight="1">
      <c r="B188" s="32"/>
      <c r="C188" s="184" t="s">
        <v>724</v>
      </c>
      <c r="D188" s="184" t="s">
        <v>1046</v>
      </c>
      <c r="E188" s="185" t="s">
        <v>3678</v>
      </c>
      <c r="F188" s="186" t="s">
        <v>3558</v>
      </c>
      <c r="G188" s="187" t="s">
        <v>3179</v>
      </c>
      <c r="H188" s="188">
        <v>9</v>
      </c>
      <c r="I188" s="189"/>
      <c r="J188" s="190">
        <f t="shared" si="10"/>
        <v>0</v>
      </c>
      <c r="K188" s="186" t="s">
        <v>1</v>
      </c>
      <c r="L188" s="191"/>
      <c r="M188" s="192" t="s">
        <v>1</v>
      </c>
      <c r="N188" s="193" t="s">
        <v>42</v>
      </c>
      <c r="P188" s="141">
        <f t="shared" si="11"/>
        <v>0</v>
      </c>
      <c r="Q188" s="141">
        <v>0</v>
      </c>
      <c r="R188" s="141">
        <f t="shared" si="12"/>
        <v>0</v>
      </c>
      <c r="S188" s="141">
        <v>0</v>
      </c>
      <c r="T188" s="142">
        <f t="shared" si="13"/>
        <v>0</v>
      </c>
      <c r="AR188" s="143" t="s">
        <v>604</v>
      </c>
      <c r="AT188" s="143" t="s">
        <v>1046</v>
      </c>
      <c r="AU188" s="143" t="s">
        <v>87</v>
      </c>
      <c r="AY188" s="17" t="s">
        <v>175</v>
      </c>
      <c r="BE188" s="144">
        <f t="shared" si="14"/>
        <v>0</v>
      </c>
      <c r="BF188" s="144">
        <f t="shared" si="15"/>
        <v>0</v>
      </c>
      <c r="BG188" s="144">
        <f t="shared" si="16"/>
        <v>0</v>
      </c>
      <c r="BH188" s="144">
        <f t="shared" si="17"/>
        <v>0</v>
      </c>
      <c r="BI188" s="144">
        <f t="shared" si="18"/>
        <v>0</v>
      </c>
      <c r="BJ188" s="17" t="s">
        <v>85</v>
      </c>
      <c r="BK188" s="144">
        <f t="shared" si="19"/>
        <v>0</v>
      </c>
      <c r="BL188" s="17" t="s">
        <v>129</v>
      </c>
      <c r="BM188" s="143" t="s">
        <v>3679</v>
      </c>
    </row>
    <row r="189" spans="2:65" s="1" customFormat="1" ht="16.5" customHeight="1">
      <c r="B189" s="32"/>
      <c r="C189" s="184" t="s">
        <v>730</v>
      </c>
      <c r="D189" s="184" t="s">
        <v>1046</v>
      </c>
      <c r="E189" s="185" t="s">
        <v>3680</v>
      </c>
      <c r="F189" s="186" t="s">
        <v>3681</v>
      </c>
      <c r="G189" s="187" t="s">
        <v>3179</v>
      </c>
      <c r="H189" s="188">
        <v>1</v>
      </c>
      <c r="I189" s="189"/>
      <c r="J189" s="190">
        <f t="shared" si="10"/>
        <v>0</v>
      </c>
      <c r="K189" s="186" t="s">
        <v>1</v>
      </c>
      <c r="L189" s="191"/>
      <c r="M189" s="192" t="s">
        <v>1</v>
      </c>
      <c r="N189" s="193" t="s">
        <v>42</v>
      </c>
      <c r="P189" s="141">
        <f t="shared" si="11"/>
        <v>0</v>
      </c>
      <c r="Q189" s="141">
        <v>0</v>
      </c>
      <c r="R189" s="141">
        <f t="shared" si="12"/>
        <v>0</v>
      </c>
      <c r="S189" s="141">
        <v>0</v>
      </c>
      <c r="T189" s="142">
        <f t="shared" si="13"/>
        <v>0</v>
      </c>
      <c r="AR189" s="143" t="s">
        <v>604</v>
      </c>
      <c r="AT189" s="143" t="s">
        <v>1046</v>
      </c>
      <c r="AU189" s="143" t="s">
        <v>87</v>
      </c>
      <c r="AY189" s="17" t="s">
        <v>175</v>
      </c>
      <c r="BE189" s="144">
        <f t="shared" si="14"/>
        <v>0</v>
      </c>
      <c r="BF189" s="144">
        <f t="shared" si="15"/>
        <v>0</v>
      </c>
      <c r="BG189" s="144">
        <f t="shared" si="16"/>
        <v>0</v>
      </c>
      <c r="BH189" s="144">
        <f t="shared" si="17"/>
        <v>0</v>
      </c>
      <c r="BI189" s="144">
        <f t="shared" si="18"/>
        <v>0</v>
      </c>
      <c r="BJ189" s="17" t="s">
        <v>85</v>
      </c>
      <c r="BK189" s="144">
        <f t="shared" si="19"/>
        <v>0</v>
      </c>
      <c r="BL189" s="17" t="s">
        <v>129</v>
      </c>
      <c r="BM189" s="143" t="s">
        <v>3682</v>
      </c>
    </row>
    <row r="190" spans="2:65" s="1" customFormat="1" ht="16.5" customHeight="1">
      <c r="B190" s="32"/>
      <c r="C190" s="184" t="s">
        <v>744</v>
      </c>
      <c r="D190" s="184" t="s">
        <v>1046</v>
      </c>
      <c r="E190" s="185" t="s">
        <v>3683</v>
      </c>
      <c r="F190" s="186" t="s">
        <v>3684</v>
      </c>
      <c r="G190" s="187" t="s">
        <v>3179</v>
      </c>
      <c r="H190" s="188">
        <v>8</v>
      </c>
      <c r="I190" s="189"/>
      <c r="J190" s="190">
        <f t="shared" si="10"/>
        <v>0</v>
      </c>
      <c r="K190" s="186" t="s">
        <v>1</v>
      </c>
      <c r="L190" s="191"/>
      <c r="M190" s="192" t="s">
        <v>1</v>
      </c>
      <c r="N190" s="193" t="s">
        <v>42</v>
      </c>
      <c r="P190" s="141">
        <f t="shared" si="11"/>
        <v>0</v>
      </c>
      <c r="Q190" s="141">
        <v>0</v>
      </c>
      <c r="R190" s="141">
        <f t="shared" si="12"/>
        <v>0</v>
      </c>
      <c r="S190" s="141">
        <v>0</v>
      </c>
      <c r="T190" s="142">
        <f t="shared" si="13"/>
        <v>0</v>
      </c>
      <c r="AR190" s="143" t="s">
        <v>604</v>
      </c>
      <c r="AT190" s="143" t="s">
        <v>1046</v>
      </c>
      <c r="AU190" s="143" t="s">
        <v>87</v>
      </c>
      <c r="AY190" s="17" t="s">
        <v>175</v>
      </c>
      <c r="BE190" s="144">
        <f t="shared" si="14"/>
        <v>0</v>
      </c>
      <c r="BF190" s="144">
        <f t="shared" si="15"/>
        <v>0</v>
      </c>
      <c r="BG190" s="144">
        <f t="shared" si="16"/>
        <v>0</v>
      </c>
      <c r="BH190" s="144">
        <f t="shared" si="17"/>
        <v>0</v>
      </c>
      <c r="BI190" s="144">
        <f t="shared" si="18"/>
        <v>0</v>
      </c>
      <c r="BJ190" s="17" t="s">
        <v>85</v>
      </c>
      <c r="BK190" s="144">
        <f t="shared" si="19"/>
        <v>0</v>
      </c>
      <c r="BL190" s="17" t="s">
        <v>129</v>
      </c>
      <c r="BM190" s="143" t="s">
        <v>3685</v>
      </c>
    </row>
    <row r="191" spans="2:65" s="1" customFormat="1" ht="16.5" customHeight="1">
      <c r="B191" s="32"/>
      <c r="C191" s="184" t="s">
        <v>750</v>
      </c>
      <c r="D191" s="184" t="s">
        <v>1046</v>
      </c>
      <c r="E191" s="185" t="s">
        <v>3686</v>
      </c>
      <c r="F191" s="186" t="s">
        <v>3687</v>
      </c>
      <c r="G191" s="187" t="s">
        <v>3179</v>
      </c>
      <c r="H191" s="188">
        <v>1</v>
      </c>
      <c r="I191" s="189"/>
      <c r="J191" s="190">
        <f t="shared" si="10"/>
        <v>0</v>
      </c>
      <c r="K191" s="186" t="s">
        <v>1</v>
      </c>
      <c r="L191" s="191"/>
      <c r="M191" s="192" t="s">
        <v>1</v>
      </c>
      <c r="N191" s="193" t="s">
        <v>42</v>
      </c>
      <c r="P191" s="141">
        <f t="shared" si="11"/>
        <v>0</v>
      </c>
      <c r="Q191" s="141">
        <v>0</v>
      </c>
      <c r="R191" s="141">
        <f t="shared" si="12"/>
        <v>0</v>
      </c>
      <c r="S191" s="141">
        <v>0</v>
      </c>
      <c r="T191" s="142">
        <f t="shared" si="13"/>
        <v>0</v>
      </c>
      <c r="AR191" s="143" t="s">
        <v>604</v>
      </c>
      <c r="AT191" s="143" t="s">
        <v>1046</v>
      </c>
      <c r="AU191" s="143" t="s">
        <v>87</v>
      </c>
      <c r="AY191" s="17" t="s">
        <v>175</v>
      </c>
      <c r="BE191" s="144">
        <f t="shared" si="14"/>
        <v>0</v>
      </c>
      <c r="BF191" s="144">
        <f t="shared" si="15"/>
        <v>0</v>
      </c>
      <c r="BG191" s="144">
        <f t="shared" si="16"/>
        <v>0</v>
      </c>
      <c r="BH191" s="144">
        <f t="shared" si="17"/>
        <v>0</v>
      </c>
      <c r="BI191" s="144">
        <f t="shared" si="18"/>
        <v>0</v>
      </c>
      <c r="BJ191" s="17" t="s">
        <v>85</v>
      </c>
      <c r="BK191" s="144">
        <f t="shared" si="19"/>
        <v>0</v>
      </c>
      <c r="BL191" s="17" t="s">
        <v>129</v>
      </c>
      <c r="BM191" s="143" t="s">
        <v>3688</v>
      </c>
    </row>
    <row r="192" spans="2:65" s="1" customFormat="1" ht="16.5" customHeight="1">
      <c r="B192" s="32"/>
      <c r="C192" s="184" t="s">
        <v>765</v>
      </c>
      <c r="D192" s="184" t="s">
        <v>1046</v>
      </c>
      <c r="E192" s="185" t="s">
        <v>3689</v>
      </c>
      <c r="F192" s="186" t="s">
        <v>3690</v>
      </c>
      <c r="G192" s="187" t="s">
        <v>3179</v>
      </c>
      <c r="H192" s="188">
        <v>1</v>
      </c>
      <c r="I192" s="189"/>
      <c r="J192" s="190">
        <f t="shared" si="10"/>
        <v>0</v>
      </c>
      <c r="K192" s="186" t="s">
        <v>1</v>
      </c>
      <c r="L192" s="191"/>
      <c r="M192" s="192" t="s">
        <v>1</v>
      </c>
      <c r="N192" s="193" t="s">
        <v>42</v>
      </c>
      <c r="P192" s="141">
        <f t="shared" si="11"/>
        <v>0</v>
      </c>
      <c r="Q192" s="141">
        <v>0</v>
      </c>
      <c r="R192" s="141">
        <f t="shared" si="12"/>
        <v>0</v>
      </c>
      <c r="S192" s="141">
        <v>0</v>
      </c>
      <c r="T192" s="142">
        <f t="shared" si="13"/>
        <v>0</v>
      </c>
      <c r="AR192" s="143" t="s">
        <v>604</v>
      </c>
      <c r="AT192" s="143" t="s">
        <v>1046</v>
      </c>
      <c r="AU192" s="143" t="s">
        <v>87</v>
      </c>
      <c r="AY192" s="17" t="s">
        <v>175</v>
      </c>
      <c r="BE192" s="144">
        <f t="shared" si="14"/>
        <v>0</v>
      </c>
      <c r="BF192" s="144">
        <f t="shared" si="15"/>
        <v>0</v>
      </c>
      <c r="BG192" s="144">
        <f t="shared" si="16"/>
        <v>0</v>
      </c>
      <c r="BH192" s="144">
        <f t="shared" si="17"/>
        <v>0</v>
      </c>
      <c r="BI192" s="144">
        <f t="shared" si="18"/>
        <v>0</v>
      </c>
      <c r="BJ192" s="17" t="s">
        <v>85</v>
      </c>
      <c r="BK192" s="144">
        <f t="shared" si="19"/>
        <v>0</v>
      </c>
      <c r="BL192" s="17" t="s">
        <v>129</v>
      </c>
      <c r="BM192" s="143" t="s">
        <v>3691</v>
      </c>
    </row>
    <row r="193" spans="2:65" s="1" customFormat="1" ht="16.5" customHeight="1">
      <c r="B193" s="32"/>
      <c r="C193" s="184" t="s">
        <v>782</v>
      </c>
      <c r="D193" s="184" t="s">
        <v>1046</v>
      </c>
      <c r="E193" s="185" t="s">
        <v>3692</v>
      </c>
      <c r="F193" s="186" t="s">
        <v>3693</v>
      </c>
      <c r="G193" s="187" t="s">
        <v>3179</v>
      </c>
      <c r="H193" s="188">
        <v>1</v>
      </c>
      <c r="I193" s="189"/>
      <c r="J193" s="190">
        <f t="shared" si="10"/>
        <v>0</v>
      </c>
      <c r="K193" s="186" t="s">
        <v>1</v>
      </c>
      <c r="L193" s="191"/>
      <c r="M193" s="192" t="s">
        <v>1</v>
      </c>
      <c r="N193" s="193" t="s">
        <v>42</v>
      </c>
      <c r="P193" s="141">
        <f t="shared" si="11"/>
        <v>0</v>
      </c>
      <c r="Q193" s="141">
        <v>0</v>
      </c>
      <c r="R193" s="141">
        <f t="shared" si="12"/>
        <v>0</v>
      </c>
      <c r="S193" s="141">
        <v>0</v>
      </c>
      <c r="T193" s="142">
        <f t="shared" si="13"/>
        <v>0</v>
      </c>
      <c r="AR193" s="143" t="s">
        <v>604</v>
      </c>
      <c r="AT193" s="143" t="s">
        <v>1046</v>
      </c>
      <c r="AU193" s="143" t="s">
        <v>87</v>
      </c>
      <c r="AY193" s="17" t="s">
        <v>175</v>
      </c>
      <c r="BE193" s="144">
        <f t="shared" si="14"/>
        <v>0</v>
      </c>
      <c r="BF193" s="144">
        <f t="shared" si="15"/>
        <v>0</v>
      </c>
      <c r="BG193" s="144">
        <f t="shared" si="16"/>
        <v>0</v>
      </c>
      <c r="BH193" s="144">
        <f t="shared" si="17"/>
        <v>0</v>
      </c>
      <c r="BI193" s="144">
        <f t="shared" si="18"/>
        <v>0</v>
      </c>
      <c r="BJ193" s="17" t="s">
        <v>85</v>
      </c>
      <c r="BK193" s="144">
        <f t="shared" si="19"/>
        <v>0</v>
      </c>
      <c r="BL193" s="17" t="s">
        <v>129</v>
      </c>
      <c r="BM193" s="143" t="s">
        <v>3694</v>
      </c>
    </row>
    <row r="194" spans="2:65" s="1" customFormat="1" ht="16.5" customHeight="1">
      <c r="B194" s="32"/>
      <c r="C194" s="184" t="s">
        <v>791</v>
      </c>
      <c r="D194" s="184" t="s">
        <v>1046</v>
      </c>
      <c r="E194" s="185" t="s">
        <v>3695</v>
      </c>
      <c r="F194" s="186" t="s">
        <v>3696</v>
      </c>
      <c r="G194" s="187" t="s">
        <v>3179</v>
      </c>
      <c r="H194" s="188">
        <v>1</v>
      </c>
      <c r="I194" s="189"/>
      <c r="J194" s="190">
        <f t="shared" si="10"/>
        <v>0</v>
      </c>
      <c r="K194" s="186" t="s">
        <v>1</v>
      </c>
      <c r="L194" s="191"/>
      <c r="M194" s="192" t="s">
        <v>1</v>
      </c>
      <c r="N194" s="193" t="s">
        <v>42</v>
      </c>
      <c r="P194" s="141">
        <f t="shared" si="11"/>
        <v>0</v>
      </c>
      <c r="Q194" s="141">
        <v>0</v>
      </c>
      <c r="R194" s="141">
        <f t="shared" si="12"/>
        <v>0</v>
      </c>
      <c r="S194" s="141">
        <v>0</v>
      </c>
      <c r="T194" s="142">
        <f t="shared" si="13"/>
        <v>0</v>
      </c>
      <c r="AR194" s="143" t="s">
        <v>604</v>
      </c>
      <c r="AT194" s="143" t="s">
        <v>1046</v>
      </c>
      <c r="AU194" s="143" t="s">
        <v>87</v>
      </c>
      <c r="AY194" s="17" t="s">
        <v>175</v>
      </c>
      <c r="BE194" s="144">
        <f t="shared" si="14"/>
        <v>0</v>
      </c>
      <c r="BF194" s="144">
        <f t="shared" si="15"/>
        <v>0</v>
      </c>
      <c r="BG194" s="144">
        <f t="shared" si="16"/>
        <v>0</v>
      </c>
      <c r="BH194" s="144">
        <f t="shared" si="17"/>
        <v>0</v>
      </c>
      <c r="BI194" s="144">
        <f t="shared" si="18"/>
        <v>0</v>
      </c>
      <c r="BJ194" s="17" t="s">
        <v>85</v>
      </c>
      <c r="BK194" s="144">
        <f t="shared" si="19"/>
        <v>0</v>
      </c>
      <c r="BL194" s="17" t="s">
        <v>129</v>
      </c>
      <c r="BM194" s="143" t="s">
        <v>3697</v>
      </c>
    </row>
    <row r="195" spans="2:65" s="1" customFormat="1" ht="16.5" customHeight="1">
      <c r="B195" s="32"/>
      <c r="C195" s="184" t="s">
        <v>800</v>
      </c>
      <c r="D195" s="184" t="s">
        <v>1046</v>
      </c>
      <c r="E195" s="185" t="s">
        <v>3698</v>
      </c>
      <c r="F195" s="186" t="s">
        <v>3576</v>
      </c>
      <c r="G195" s="187" t="s">
        <v>3179</v>
      </c>
      <c r="H195" s="188">
        <v>1</v>
      </c>
      <c r="I195" s="189"/>
      <c r="J195" s="190">
        <f t="shared" si="10"/>
        <v>0</v>
      </c>
      <c r="K195" s="186" t="s">
        <v>1</v>
      </c>
      <c r="L195" s="191"/>
      <c r="M195" s="192" t="s">
        <v>1</v>
      </c>
      <c r="N195" s="193" t="s">
        <v>42</v>
      </c>
      <c r="P195" s="141">
        <f t="shared" si="11"/>
        <v>0</v>
      </c>
      <c r="Q195" s="141">
        <v>0</v>
      </c>
      <c r="R195" s="141">
        <f t="shared" si="12"/>
        <v>0</v>
      </c>
      <c r="S195" s="141">
        <v>0</v>
      </c>
      <c r="T195" s="142">
        <f t="shared" si="13"/>
        <v>0</v>
      </c>
      <c r="AR195" s="143" t="s">
        <v>604</v>
      </c>
      <c r="AT195" s="143" t="s">
        <v>1046</v>
      </c>
      <c r="AU195" s="143" t="s">
        <v>87</v>
      </c>
      <c r="AY195" s="17" t="s">
        <v>175</v>
      </c>
      <c r="BE195" s="144">
        <f t="shared" si="14"/>
        <v>0</v>
      </c>
      <c r="BF195" s="144">
        <f t="shared" si="15"/>
        <v>0</v>
      </c>
      <c r="BG195" s="144">
        <f t="shared" si="16"/>
        <v>0</v>
      </c>
      <c r="BH195" s="144">
        <f t="shared" si="17"/>
        <v>0</v>
      </c>
      <c r="BI195" s="144">
        <f t="shared" si="18"/>
        <v>0</v>
      </c>
      <c r="BJ195" s="17" t="s">
        <v>85</v>
      </c>
      <c r="BK195" s="144">
        <f t="shared" si="19"/>
        <v>0</v>
      </c>
      <c r="BL195" s="17" t="s">
        <v>129</v>
      </c>
      <c r="BM195" s="143" t="s">
        <v>3699</v>
      </c>
    </row>
    <row r="196" spans="2:65" s="1" customFormat="1" ht="16.5" customHeight="1">
      <c r="B196" s="32"/>
      <c r="C196" s="184" t="s">
        <v>804</v>
      </c>
      <c r="D196" s="184" t="s">
        <v>1046</v>
      </c>
      <c r="E196" s="185" t="s">
        <v>3700</v>
      </c>
      <c r="F196" s="186" t="s">
        <v>3594</v>
      </c>
      <c r="G196" s="187" t="s">
        <v>3179</v>
      </c>
      <c r="H196" s="188">
        <v>1</v>
      </c>
      <c r="I196" s="189"/>
      <c r="J196" s="190">
        <f t="shared" si="10"/>
        <v>0</v>
      </c>
      <c r="K196" s="186" t="s">
        <v>1</v>
      </c>
      <c r="L196" s="191"/>
      <c r="M196" s="192" t="s">
        <v>1</v>
      </c>
      <c r="N196" s="193" t="s">
        <v>42</v>
      </c>
      <c r="P196" s="141">
        <f t="shared" si="11"/>
        <v>0</v>
      </c>
      <c r="Q196" s="141">
        <v>0</v>
      </c>
      <c r="R196" s="141">
        <f t="shared" si="12"/>
        <v>0</v>
      </c>
      <c r="S196" s="141">
        <v>0</v>
      </c>
      <c r="T196" s="142">
        <f t="shared" si="13"/>
        <v>0</v>
      </c>
      <c r="AR196" s="143" t="s">
        <v>604</v>
      </c>
      <c r="AT196" s="143" t="s">
        <v>1046</v>
      </c>
      <c r="AU196" s="143" t="s">
        <v>87</v>
      </c>
      <c r="AY196" s="17" t="s">
        <v>175</v>
      </c>
      <c r="BE196" s="144">
        <f t="shared" si="14"/>
        <v>0</v>
      </c>
      <c r="BF196" s="144">
        <f t="shared" si="15"/>
        <v>0</v>
      </c>
      <c r="BG196" s="144">
        <f t="shared" si="16"/>
        <v>0</v>
      </c>
      <c r="BH196" s="144">
        <f t="shared" si="17"/>
        <v>0</v>
      </c>
      <c r="BI196" s="144">
        <f t="shared" si="18"/>
        <v>0</v>
      </c>
      <c r="BJ196" s="17" t="s">
        <v>85</v>
      </c>
      <c r="BK196" s="144">
        <f t="shared" si="19"/>
        <v>0</v>
      </c>
      <c r="BL196" s="17" t="s">
        <v>129</v>
      </c>
      <c r="BM196" s="143" t="s">
        <v>3701</v>
      </c>
    </row>
    <row r="197" spans="2:65" s="1" customFormat="1" ht="16.5" customHeight="1">
      <c r="B197" s="32"/>
      <c r="C197" s="184" t="s">
        <v>810</v>
      </c>
      <c r="D197" s="184" t="s">
        <v>1046</v>
      </c>
      <c r="E197" s="185" t="s">
        <v>3702</v>
      </c>
      <c r="F197" s="186" t="s">
        <v>3588</v>
      </c>
      <c r="G197" s="187" t="s">
        <v>3179</v>
      </c>
      <c r="H197" s="188">
        <v>1</v>
      </c>
      <c r="I197" s="189"/>
      <c r="J197" s="190">
        <f t="shared" si="10"/>
        <v>0</v>
      </c>
      <c r="K197" s="186" t="s">
        <v>1</v>
      </c>
      <c r="L197" s="191"/>
      <c r="M197" s="192" t="s">
        <v>1</v>
      </c>
      <c r="N197" s="193" t="s">
        <v>42</v>
      </c>
      <c r="P197" s="141">
        <f t="shared" si="11"/>
        <v>0</v>
      </c>
      <c r="Q197" s="141">
        <v>0</v>
      </c>
      <c r="R197" s="141">
        <f t="shared" si="12"/>
        <v>0</v>
      </c>
      <c r="S197" s="141">
        <v>0</v>
      </c>
      <c r="T197" s="142">
        <f t="shared" si="13"/>
        <v>0</v>
      </c>
      <c r="AR197" s="143" t="s">
        <v>604</v>
      </c>
      <c r="AT197" s="143" t="s">
        <v>1046</v>
      </c>
      <c r="AU197" s="143" t="s">
        <v>87</v>
      </c>
      <c r="AY197" s="17" t="s">
        <v>175</v>
      </c>
      <c r="BE197" s="144">
        <f t="shared" si="14"/>
        <v>0</v>
      </c>
      <c r="BF197" s="144">
        <f t="shared" si="15"/>
        <v>0</v>
      </c>
      <c r="BG197" s="144">
        <f t="shared" si="16"/>
        <v>0</v>
      </c>
      <c r="BH197" s="144">
        <f t="shared" si="17"/>
        <v>0</v>
      </c>
      <c r="BI197" s="144">
        <f t="shared" si="18"/>
        <v>0</v>
      </c>
      <c r="BJ197" s="17" t="s">
        <v>85</v>
      </c>
      <c r="BK197" s="144">
        <f t="shared" si="19"/>
        <v>0</v>
      </c>
      <c r="BL197" s="17" t="s">
        <v>129</v>
      </c>
      <c r="BM197" s="143" t="s">
        <v>3703</v>
      </c>
    </row>
    <row r="198" spans="2:65" s="1" customFormat="1" ht="16.5" customHeight="1">
      <c r="B198" s="32"/>
      <c r="C198" s="184" t="s">
        <v>814</v>
      </c>
      <c r="D198" s="184" t="s">
        <v>1046</v>
      </c>
      <c r="E198" s="185" t="s">
        <v>3704</v>
      </c>
      <c r="F198" s="186" t="s">
        <v>3600</v>
      </c>
      <c r="G198" s="187" t="s">
        <v>3179</v>
      </c>
      <c r="H198" s="188">
        <v>7</v>
      </c>
      <c r="I198" s="189"/>
      <c r="J198" s="190">
        <f t="shared" si="10"/>
        <v>0</v>
      </c>
      <c r="K198" s="186" t="s">
        <v>1</v>
      </c>
      <c r="L198" s="191"/>
      <c r="M198" s="192" t="s">
        <v>1</v>
      </c>
      <c r="N198" s="193" t="s">
        <v>42</v>
      </c>
      <c r="P198" s="141">
        <f t="shared" si="11"/>
        <v>0</v>
      </c>
      <c r="Q198" s="141">
        <v>0</v>
      </c>
      <c r="R198" s="141">
        <f t="shared" si="12"/>
        <v>0</v>
      </c>
      <c r="S198" s="141">
        <v>0</v>
      </c>
      <c r="T198" s="142">
        <f t="shared" si="13"/>
        <v>0</v>
      </c>
      <c r="AR198" s="143" t="s">
        <v>604</v>
      </c>
      <c r="AT198" s="143" t="s">
        <v>1046</v>
      </c>
      <c r="AU198" s="143" t="s">
        <v>87</v>
      </c>
      <c r="AY198" s="17" t="s">
        <v>175</v>
      </c>
      <c r="BE198" s="144">
        <f t="shared" si="14"/>
        <v>0</v>
      </c>
      <c r="BF198" s="144">
        <f t="shared" si="15"/>
        <v>0</v>
      </c>
      <c r="BG198" s="144">
        <f t="shared" si="16"/>
        <v>0</v>
      </c>
      <c r="BH198" s="144">
        <f t="shared" si="17"/>
        <v>0</v>
      </c>
      <c r="BI198" s="144">
        <f t="shared" si="18"/>
        <v>0</v>
      </c>
      <c r="BJ198" s="17" t="s">
        <v>85</v>
      </c>
      <c r="BK198" s="144">
        <f t="shared" si="19"/>
        <v>0</v>
      </c>
      <c r="BL198" s="17" t="s">
        <v>129</v>
      </c>
      <c r="BM198" s="143" t="s">
        <v>3705</v>
      </c>
    </row>
    <row r="199" spans="2:65" s="1" customFormat="1" ht="16.5" customHeight="1">
      <c r="B199" s="32"/>
      <c r="C199" s="184" t="s">
        <v>818</v>
      </c>
      <c r="D199" s="184" t="s">
        <v>1046</v>
      </c>
      <c r="E199" s="185" t="s">
        <v>3706</v>
      </c>
      <c r="F199" s="186" t="s">
        <v>3603</v>
      </c>
      <c r="G199" s="187" t="s">
        <v>3179</v>
      </c>
      <c r="H199" s="188">
        <v>16</v>
      </c>
      <c r="I199" s="189"/>
      <c r="J199" s="190">
        <f t="shared" si="10"/>
        <v>0</v>
      </c>
      <c r="K199" s="186" t="s">
        <v>1</v>
      </c>
      <c r="L199" s="191"/>
      <c r="M199" s="192" t="s">
        <v>1</v>
      </c>
      <c r="N199" s="193" t="s">
        <v>42</v>
      </c>
      <c r="P199" s="141">
        <f t="shared" si="11"/>
        <v>0</v>
      </c>
      <c r="Q199" s="141">
        <v>0</v>
      </c>
      <c r="R199" s="141">
        <f t="shared" si="12"/>
        <v>0</v>
      </c>
      <c r="S199" s="141">
        <v>0</v>
      </c>
      <c r="T199" s="142">
        <f t="shared" si="13"/>
        <v>0</v>
      </c>
      <c r="AR199" s="143" t="s">
        <v>604</v>
      </c>
      <c r="AT199" s="143" t="s">
        <v>1046</v>
      </c>
      <c r="AU199" s="143" t="s">
        <v>87</v>
      </c>
      <c r="AY199" s="17" t="s">
        <v>175</v>
      </c>
      <c r="BE199" s="144">
        <f t="shared" si="14"/>
        <v>0</v>
      </c>
      <c r="BF199" s="144">
        <f t="shared" si="15"/>
        <v>0</v>
      </c>
      <c r="BG199" s="144">
        <f t="shared" si="16"/>
        <v>0</v>
      </c>
      <c r="BH199" s="144">
        <f t="shared" si="17"/>
        <v>0</v>
      </c>
      <c r="BI199" s="144">
        <f t="shared" si="18"/>
        <v>0</v>
      </c>
      <c r="BJ199" s="17" t="s">
        <v>85</v>
      </c>
      <c r="BK199" s="144">
        <f t="shared" si="19"/>
        <v>0</v>
      </c>
      <c r="BL199" s="17" t="s">
        <v>129</v>
      </c>
      <c r="BM199" s="143" t="s">
        <v>3707</v>
      </c>
    </row>
    <row r="200" spans="2:65" s="1" customFormat="1" ht="16.5" customHeight="1">
      <c r="B200" s="32"/>
      <c r="C200" s="184" t="s">
        <v>822</v>
      </c>
      <c r="D200" s="184" t="s">
        <v>1046</v>
      </c>
      <c r="E200" s="185" t="s">
        <v>3708</v>
      </c>
      <c r="F200" s="186" t="s">
        <v>3606</v>
      </c>
      <c r="G200" s="187" t="s">
        <v>3179</v>
      </c>
      <c r="H200" s="188">
        <v>9</v>
      </c>
      <c r="I200" s="189"/>
      <c r="J200" s="190">
        <f t="shared" si="10"/>
        <v>0</v>
      </c>
      <c r="K200" s="186" t="s">
        <v>1</v>
      </c>
      <c r="L200" s="191"/>
      <c r="M200" s="192" t="s">
        <v>1</v>
      </c>
      <c r="N200" s="193" t="s">
        <v>42</v>
      </c>
      <c r="P200" s="141">
        <f t="shared" si="11"/>
        <v>0</v>
      </c>
      <c r="Q200" s="141">
        <v>0</v>
      </c>
      <c r="R200" s="141">
        <f t="shared" si="12"/>
        <v>0</v>
      </c>
      <c r="S200" s="141">
        <v>0</v>
      </c>
      <c r="T200" s="142">
        <f t="shared" si="13"/>
        <v>0</v>
      </c>
      <c r="AR200" s="143" t="s">
        <v>604</v>
      </c>
      <c r="AT200" s="143" t="s">
        <v>1046</v>
      </c>
      <c r="AU200" s="143" t="s">
        <v>87</v>
      </c>
      <c r="AY200" s="17" t="s">
        <v>175</v>
      </c>
      <c r="BE200" s="144">
        <f t="shared" si="14"/>
        <v>0</v>
      </c>
      <c r="BF200" s="144">
        <f t="shared" si="15"/>
        <v>0</v>
      </c>
      <c r="BG200" s="144">
        <f t="shared" si="16"/>
        <v>0</v>
      </c>
      <c r="BH200" s="144">
        <f t="shared" si="17"/>
        <v>0</v>
      </c>
      <c r="BI200" s="144">
        <f t="shared" si="18"/>
        <v>0</v>
      </c>
      <c r="BJ200" s="17" t="s">
        <v>85</v>
      </c>
      <c r="BK200" s="144">
        <f t="shared" si="19"/>
        <v>0</v>
      </c>
      <c r="BL200" s="17" t="s">
        <v>129</v>
      </c>
      <c r="BM200" s="143" t="s">
        <v>3709</v>
      </c>
    </row>
    <row r="201" spans="2:65" s="1" customFormat="1" ht="16.5" customHeight="1">
      <c r="B201" s="32"/>
      <c r="C201" s="184" t="s">
        <v>826</v>
      </c>
      <c r="D201" s="184" t="s">
        <v>1046</v>
      </c>
      <c r="E201" s="185" t="s">
        <v>3710</v>
      </c>
      <c r="F201" s="186" t="s">
        <v>3612</v>
      </c>
      <c r="G201" s="187" t="s">
        <v>3179</v>
      </c>
      <c r="H201" s="188">
        <v>2</v>
      </c>
      <c r="I201" s="189"/>
      <c r="J201" s="190">
        <f t="shared" si="10"/>
        <v>0</v>
      </c>
      <c r="K201" s="186" t="s">
        <v>1</v>
      </c>
      <c r="L201" s="191"/>
      <c r="M201" s="192" t="s">
        <v>1</v>
      </c>
      <c r="N201" s="193" t="s">
        <v>42</v>
      </c>
      <c r="P201" s="141">
        <f t="shared" si="11"/>
        <v>0</v>
      </c>
      <c r="Q201" s="141">
        <v>0</v>
      </c>
      <c r="R201" s="141">
        <f t="shared" si="12"/>
        <v>0</v>
      </c>
      <c r="S201" s="141">
        <v>0</v>
      </c>
      <c r="T201" s="142">
        <f t="shared" si="13"/>
        <v>0</v>
      </c>
      <c r="AR201" s="143" t="s">
        <v>604</v>
      </c>
      <c r="AT201" s="143" t="s">
        <v>1046</v>
      </c>
      <c r="AU201" s="143" t="s">
        <v>87</v>
      </c>
      <c r="AY201" s="17" t="s">
        <v>175</v>
      </c>
      <c r="BE201" s="144">
        <f t="shared" si="14"/>
        <v>0</v>
      </c>
      <c r="BF201" s="144">
        <f t="shared" si="15"/>
        <v>0</v>
      </c>
      <c r="BG201" s="144">
        <f t="shared" si="16"/>
        <v>0</v>
      </c>
      <c r="BH201" s="144">
        <f t="shared" si="17"/>
        <v>0</v>
      </c>
      <c r="BI201" s="144">
        <f t="shared" si="18"/>
        <v>0</v>
      </c>
      <c r="BJ201" s="17" t="s">
        <v>85</v>
      </c>
      <c r="BK201" s="144">
        <f t="shared" si="19"/>
        <v>0</v>
      </c>
      <c r="BL201" s="17" t="s">
        <v>129</v>
      </c>
      <c r="BM201" s="143" t="s">
        <v>3711</v>
      </c>
    </row>
    <row r="202" spans="2:65" s="1" customFormat="1" ht="16.5" customHeight="1">
      <c r="B202" s="32"/>
      <c r="C202" s="184" t="s">
        <v>829</v>
      </c>
      <c r="D202" s="184" t="s">
        <v>1046</v>
      </c>
      <c r="E202" s="185" t="s">
        <v>3712</v>
      </c>
      <c r="F202" s="186" t="s">
        <v>3615</v>
      </c>
      <c r="G202" s="187" t="s">
        <v>3179</v>
      </c>
      <c r="H202" s="188">
        <v>3</v>
      </c>
      <c r="I202" s="189"/>
      <c r="J202" s="190">
        <f t="shared" si="10"/>
        <v>0</v>
      </c>
      <c r="K202" s="186" t="s">
        <v>1</v>
      </c>
      <c r="L202" s="191"/>
      <c r="M202" s="192" t="s">
        <v>1</v>
      </c>
      <c r="N202" s="193" t="s">
        <v>42</v>
      </c>
      <c r="P202" s="141">
        <f t="shared" si="11"/>
        <v>0</v>
      </c>
      <c r="Q202" s="141">
        <v>0</v>
      </c>
      <c r="R202" s="141">
        <f t="shared" si="12"/>
        <v>0</v>
      </c>
      <c r="S202" s="141">
        <v>0</v>
      </c>
      <c r="T202" s="142">
        <f t="shared" si="13"/>
        <v>0</v>
      </c>
      <c r="AR202" s="143" t="s">
        <v>604</v>
      </c>
      <c r="AT202" s="143" t="s">
        <v>1046</v>
      </c>
      <c r="AU202" s="143" t="s">
        <v>87</v>
      </c>
      <c r="AY202" s="17" t="s">
        <v>175</v>
      </c>
      <c r="BE202" s="144">
        <f t="shared" si="14"/>
        <v>0</v>
      </c>
      <c r="BF202" s="144">
        <f t="shared" si="15"/>
        <v>0</v>
      </c>
      <c r="BG202" s="144">
        <f t="shared" si="16"/>
        <v>0</v>
      </c>
      <c r="BH202" s="144">
        <f t="shared" si="17"/>
        <v>0</v>
      </c>
      <c r="BI202" s="144">
        <f t="shared" si="18"/>
        <v>0</v>
      </c>
      <c r="BJ202" s="17" t="s">
        <v>85</v>
      </c>
      <c r="BK202" s="144">
        <f t="shared" si="19"/>
        <v>0</v>
      </c>
      <c r="BL202" s="17" t="s">
        <v>129</v>
      </c>
      <c r="BM202" s="143" t="s">
        <v>3713</v>
      </c>
    </row>
    <row r="203" spans="2:65" s="1" customFormat="1" ht="16.5" customHeight="1">
      <c r="B203" s="32"/>
      <c r="C203" s="184" t="s">
        <v>834</v>
      </c>
      <c r="D203" s="184" t="s">
        <v>1046</v>
      </c>
      <c r="E203" s="185" t="s">
        <v>3714</v>
      </c>
      <c r="F203" s="186" t="s">
        <v>3609</v>
      </c>
      <c r="G203" s="187" t="s">
        <v>3179</v>
      </c>
      <c r="H203" s="188">
        <v>7</v>
      </c>
      <c r="I203" s="189"/>
      <c r="J203" s="190">
        <f t="shared" si="10"/>
        <v>0</v>
      </c>
      <c r="K203" s="186" t="s">
        <v>1</v>
      </c>
      <c r="L203" s="191"/>
      <c r="M203" s="192" t="s">
        <v>1</v>
      </c>
      <c r="N203" s="193" t="s">
        <v>42</v>
      </c>
      <c r="P203" s="141">
        <f t="shared" si="11"/>
        <v>0</v>
      </c>
      <c r="Q203" s="141">
        <v>0</v>
      </c>
      <c r="R203" s="141">
        <f t="shared" si="12"/>
        <v>0</v>
      </c>
      <c r="S203" s="141">
        <v>0</v>
      </c>
      <c r="T203" s="142">
        <f t="shared" si="13"/>
        <v>0</v>
      </c>
      <c r="AR203" s="143" t="s">
        <v>604</v>
      </c>
      <c r="AT203" s="143" t="s">
        <v>1046</v>
      </c>
      <c r="AU203" s="143" t="s">
        <v>87</v>
      </c>
      <c r="AY203" s="17" t="s">
        <v>175</v>
      </c>
      <c r="BE203" s="144">
        <f t="shared" si="14"/>
        <v>0</v>
      </c>
      <c r="BF203" s="144">
        <f t="shared" si="15"/>
        <v>0</v>
      </c>
      <c r="BG203" s="144">
        <f t="shared" si="16"/>
        <v>0</v>
      </c>
      <c r="BH203" s="144">
        <f t="shared" si="17"/>
        <v>0</v>
      </c>
      <c r="BI203" s="144">
        <f t="shared" si="18"/>
        <v>0</v>
      </c>
      <c r="BJ203" s="17" t="s">
        <v>85</v>
      </c>
      <c r="BK203" s="144">
        <f t="shared" si="19"/>
        <v>0</v>
      </c>
      <c r="BL203" s="17" t="s">
        <v>129</v>
      </c>
      <c r="BM203" s="143" t="s">
        <v>3715</v>
      </c>
    </row>
    <row r="204" spans="2:65" s="1" customFormat="1" ht="16.5" customHeight="1">
      <c r="B204" s="32"/>
      <c r="C204" s="184" t="s">
        <v>845</v>
      </c>
      <c r="D204" s="184" t="s">
        <v>1046</v>
      </c>
      <c r="E204" s="185" t="s">
        <v>3716</v>
      </c>
      <c r="F204" s="186" t="s">
        <v>3618</v>
      </c>
      <c r="G204" s="187" t="s">
        <v>3179</v>
      </c>
      <c r="H204" s="188">
        <v>1</v>
      </c>
      <c r="I204" s="189"/>
      <c r="J204" s="190">
        <f t="shared" si="10"/>
        <v>0</v>
      </c>
      <c r="K204" s="186" t="s">
        <v>1</v>
      </c>
      <c r="L204" s="191"/>
      <c r="M204" s="192" t="s">
        <v>1</v>
      </c>
      <c r="N204" s="193" t="s">
        <v>42</v>
      </c>
      <c r="P204" s="141">
        <f t="shared" si="11"/>
        <v>0</v>
      </c>
      <c r="Q204" s="141">
        <v>0</v>
      </c>
      <c r="R204" s="141">
        <f t="shared" si="12"/>
        <v>0</v>
      </c>
      <c r="S204" s="141">
        <v>0</v>
      </c>
      <c r="T204" s="142">
        <f t="shared" si="13"/>
        <v>0</v>
      </c>
      <c r="AR204" s="143" t="s">
        <v>604</v>
      </c>
      <c r="AT204" s="143" t="s">
        <v>1046</v>
      </c>
      <c r="AU204" s="143" t="s">
        <v>87</v>
      </c>
      <c r="AY204" s="17" t="s">
        <v>175</v>
      </c>
      <c r="BE204" s="144">
        <f t="shared" si="14"/>
        <v>0</v>
      </c>
      <c r="BF204" s="144">
        <f t="shared" si="15"/>
        <v>0</v>
      </c>
      <c r="BG204" s="144">
        <f t="shared" si="16"/>
        <v>0</v>
      </c>
      <c r="BH204" s="144">
        <f t="shared" si="17"/>
        <v>0</v>
      </c>
      <c r="BI204" s="144">
        <f t="shared" si="18"/>
        <v>0</v>
      </c>
      <c r="BJ204" s="17" t="s">
        <v>85</v>
      </c>
      <c r="BK204" s="144">
        <f t="shared" si="19"/>
        <v>0</v>
      </c>
      <c r="BL204" s="17" t="s">
        <v>129</v>
      </c>
      <c r="BM204" s="143" t="s">
        <v>3717</v>
      </c>
    </row>
    <row r="205" spans="2:65" s="1" customFormat="1" ht="16.5" customHeight="1">
      <c r="B205" s="32"/>
      <c r="C205" s="184" t="s">
        <v>850</v>
      </c>
      <c r="D205" s="184" t="s">
        <v>1046</v>
      </c>
      <c r="E205" s="185" t="s">
        <v>3718</v>
      </c>
      <c r="F205" s="186" t="s">
        <v>3719</v>
      </c>
      <c r="G205" s="187" t="s">
        <v>3179</v>
      </c>
      <c r="H205" s="188">
        <v>1</v>
      </c>
      <c r="I205" s="189"/>
      <c r="J205" s="190">
        <f t="shared" si="10"/>
        <v>0</v>
      </c>
      <c r="K205" s="186" t="s">
        <v>1</v>
      </c>
      <c r="L205" s="191"/>
      <c r="M205" s="192" t="s">
        <v>1</v>
      </c>
      <c r="N205" s="193" t="s">
        <v>42</v>
      </c>
      <c r="P205" s="141">
        <f t="shared" si="11"/>
        <v>0</v>
      </c>
      <c r="Q205" s="141">
        <v>0</v>
      </c>
      <c r="R205" s="141">
        <f t="shared" si="12"/>
        <v>0</v>
      </c>
      <c r="S205" s="141">
        <v>0</v>
      </c>
      <c r="T205" s="142">
        <f t="shared" si="13"/>
        <v>0</v>
      </c>
      <c r="AR205" s="143" t="s">
        <v>604</v>
      </c>
      <c r="AT205" s="143" t="s">
        <v>1046</v>
      </c>
      <c r="AU205" s="143" t="s">
        <v>87</v>
      </c>
      <c r="AY205" s="17" t="s">
        <v>175</v>
      </c>
      <c r="BE205" s="144">
        <f t="shared" si="14"/>
        <v>0</v>
      </c>
      <c r="BF205" s="144">
        <f t="shared" si="15"/>
        <v>0</v>
      </c>
      <c r="BG205" s="144">
        <f t="shared" si="16"/>
        <v>0</v>
      </c>
      <c r="BH205" s="144">
        <f t="shared" si="17"/>
        <v>0</v>
      </c>
      <c r="BI205" s="144">
        <f t="shared" si="18"/>
        <v>0</v>
      </c>
      <c r="BJ205" s="17" t="s">
        <v>85</v>
      </c>
      <c r="BK205" s="144">
        <f t="shared" si="19"/>
        <v>0</v>
      </c>
      <c r="BL205" s="17" t="s">
        <v>129</v>
      </c>
      <c r="BM205" s="143" t="s">
        <v>3720</v>
      </c>
    </row>
    <row r="206" spans="2:65" s="1" customFormat="1" ht="16.5" customHeight="1">
      <c r="B206" s="32"/>
      <c r="C206" s="184" t="s">
        <v>857</v>
      </c>
      <c r="D206" s="184" t="s">
        <v>1046</v>
      </c>
      <c r="E206" s="185" t="s">
        <v>3721</v>
      </c>
      <c r="F206" s="186" t="s">
        <v>3722</v>
      </c>
      <c r="G206" s="187" t="s">
        <v>3179</v>
      </c>
      <c r="H206" s="188">
        <v>3</v>
      </c>
      <c r="I206" s="189"/>
      <c r="J206" s="190">
        <f t="shared" si="10"/>
        <v>0</v>
      </c>
      <c r="K206" s="186" t="s">
        <v>1</v>
      </c>
      <c r="L206" s="191"/>
      <c r="M206" s="192" t="s">
        <v>1</v>
      </c>
      <c r="N206" s="193" t="s">
        <v>42</v>
      </c>
      <c r="P206" s="141">
        <f t="shared" si="11"/>
        <v>0</v>
      </c>
      <c r="Q206" s="141">
        <v>0</v>
      </c>
      <c r="R206" s="141">
        <f t="shared" si="12"/>
        <v>0</v>
      </c>
      <c r="S206" s="141">
        <v>0</v>
      </c>
      <c r="T206" s="142">
        <f t="shared" si="13"/>
        <v>0</v>
      </c>
      <c r="AR206" s="143" t="s">
        <v>604</v>
      </c>
      <c r="AT206" s="143" t="s">
        <v>1046</v>
      </c>
      <c r="AU206" s="143" t="s">
        <v>87</v>
      </c>
      <c r="AY206" s="17" t="s">
        <v>175</v>
      </c>
      <c r="BE206" s="144">
        <f t="shared" si="14"/>
        <v>0</v>
      </c>
      <c r="BF206" s="144">
        <f t="shared" si="15"/>
        <v>0</v>
      </c>
      <c r="BG206" s="144">
        <f t="shared" si="16"/>
        <v>0</v>
      </c>
      <c r="BH206" s="144">
        <f t="shared" si="17"/>
        <v>0</v>
      </c>
      <c r="BI206" s="144">
        <f t="shared" si="18"/>
        <v>0</v>
      </c>
      <c r="BJ206" s="17" t="s">
        <v>85</v>
      </c>
      <c r="BK206" s="144">
        <f t="shared" si="19"/>
        <v>0</v>
      </c>
      <c r="BL206" s="17" t="s">
        <v>129</v>
      </c>
      <c r="BM206" s="143" t="s">
        <v>3723</v>
      </c>
    </row>
    <row r="207" spans="2:65" s="1" customFormat="1" ht="16.5" customHeight="1">
      <c r="B207" s="32"/>
      <c r="C207" s="184" t="s">
        <v>861</v>
      </c>
      <c r="D207" s="184" t="s">
        <v>1046</v>
      </c>
      <c r="E207" s="185" t="s">
        <v>3724</v>
      </c>
      <c r="F207" s="186" t="s">
        <v>3725</v>
      </c>
      <c r="G207" s="187" t="s">
        <v>3179</v>
      </c>
      <c r="H207" s="188">
        <v>1</v>
      </c>
      <c r="I207" s="189"/>
      <c r="J207" s="190">
        <f t="shared" si="10"/>
        <v>0</v>
      </c>
      <c r="K207" s="186" t="s">
        <v>1</v>
      </c>
      <c r="L207" s="191"/>
      <c r="M207" s="192" t="s">
        <v>1</v>
      </c>
      <c r="N207" s="193" t="s">
        <v>42</v>
      </c>
      <c r="P207" s="141">
        <f t="shared" si="11"/>
        <v>0</v>
      </c>
      <c r="Q207" s="141">
        <v>0</v>
      </c>
      <c r="R207" s="141">
        <f t="shared" si="12"/>
        <v>0</v>
      </c>
      <c r="S207" s="141">
        <v>0</v>
      </c>
      <c r="T207" s="142">
        <f t="shared" si="13"/>
        <v>0</v>
      </c>
      <c r="AR207" s="143" t="s">
        <v>604</v>
      </c>
      <c r="AT207" s="143" t="s">
        <v>1046</v>
      </c>
      <c r="AU207" s="143" t="s">
        <v>87</v>
      </c>
      <c r="AY207" s="17" t="s">
        <v>175</v>
      </c>
      <c r="BE207" s="144">
        <f t="shared" si="14"/>
        <v>0</v>
      </c>
      <c r="BF207" s="144">
        <f t="shared" si="15"/>
        <v>0</v>
      </c>
      <c r="BG207" s="144">
        <f t="shared" si="16"/>
        <v>0</v>
      </c>
      <c r="BH207" s="144">
        <f t="shared" si="17"/>
        <v>0</v>
      </c>
      <c r="BI207" s="144">
        <f t="shared" si="18"/>
        <v>0</v>
      </c>
      <c r="BJ207" s="17" t="s">
        <v>85</v>
      </c>
      <c r="BK207" s="144">
        <f t="shared" si="19"/>
        <v>0</v>
      </c>
      <c r="BL207" s="17" t="s">
        <v>129</v>
      </c>
      <c r="BM207" s="143" t="s">
        <v>3726</v>
      </c>
    </row>
    <row r="208" spans="2:65" s="1" customFormat="1" ht="16.5" customHeight="1">
      <c r="B208" s="32"/>
      <c r="C208" s="184" t="s">
        <v>866</v>
      </c>
      <c r="D208" s="184" t="s">
        <v>1046</v>
      </c>
      <c r="E208" s="185" t="s">
        <v>3727</v>
      </c>
      <c r="F208" s="186" t="s">
        <v>3728</v>
      </c>
      <c r="G208" s="187" t="s">
        <v>3179</v>
      </c>
      <c r="H208" s="188">
        <v>1</v>
      </c>
      <c r="I208" s="189"/>
      <c r="J208" s="190">
        <f t="shared" si="10"/>
        <v>0</v>
      </c>
      <c r="K208" s="186" t="s">
        <v>1</v>
      </c>
      <c r="L208" s="191"/>
      <c r="M208" s="192" t="s">
        <v>1</v>
      </c>
      <c r="N208" s="193" t="s">
        <v>42</v>
      </c>
      <c r="P208" s="141">
        <f t="shared" si="11"/>
        <v>0</v>
      </c>
      <c r="Q208" s="141">
        <v>0</v>
      </c>
      <c r="R208" s="141">
        <f t="shared" si="12"/>
        <v>0</v>
      </c>
      <c r="S208" s="141">
        <v>0</v>
      </c>
      <c r="T208" s="142">
        <f t="shared" si="13"/>
        <v>0</v>
      </c>
      <c r="AR208" s="143" t="s">
        <v>604</v>
      </c>
      <c r="AT208" s="143" t="s">
        <v>1046</v>
      </c>
      <c r="AU208" s="143" t="s">
        <v>87</v>
      </c>
      <c r="AY208" s="17" t="s">
        <v>175</v>
      </c>
      <c r="BE208" s="144">
        <f t="shared" si="14"/>
        <v>0</v>
      </c>
      <c r="BF208" s="144">
        <f t="shared" si="15"/>
        <v>0</v>
      </c>
      <c r="BG208" s="144">
        <f t="shared" si="16"/>
        <v>0</v>
      </c>
      <c r="BH208" s="144">
        <f t="shared" si="17"/>
        <v>0</v>
      </c>
      <c r="BI208" s="144">
        <f t="shared" si="18"/>
        <v>0</v>
      </c>
      <c r="BJ208" s="17" t="s">
        <v>85</v>
      </c>
      <c r="BK208" s="144">
        <f t="shared" si="19"/>
        <v>0</v>
      </c>
      <c r="BL208" s="17" t="s">
        <v>129</v>
      </c>
      <c r="BM208" s="143" t="s">
        <v>3729</v>
      </c>
    </row>
    <row r="209" spans="2:65" s="1" customFormat="1" ht="16.5" customHeight="1">
      <c r="B209" s="32"/>
      <c r="C209" s="184" t="s">
        <v>870</v>
      </c>
      <c r="D209" s="184" t="s">
        <v>1046</v>
      </c>
      <c r="E209" s="185" t="s">
        <v>3730</v>
      </c>
      <c r="F209" s="186" t="s">
        <v>3621</v>
      </c>
      <c r="G209" s="187" t="s">
        <v>3179</v>
      </c>
      <c r="H209" s="188">
        <v>2</v>
      </c>
      <c r="I209" s="189"/>
      <c r="J209" s="190">
        <f t="shared" si="10"/>
        <v>0</v>
      </c>
      <c r="K209" s="186" t="s">
        <v>1</v>
      </c>
      <c r="L209" s="191"/>
      <c r="M209" s="192" t="s">
        <v>1</v>
      </c>
      <c r="N209" s="193" t="s">
        <v>42</v>
      </c>
      <c r="P209" s="141">
        <f t="shared" si="11"/>
        <v>0</v>
      </c>
      <c r="Q209" s="141">
        <v>0</v>
      </c>
      <c r="R209" s="141">
        <f t="shared" si="12"/>
        <v>0</v>
      </c>
      <c r="S209" s="141">
        <v>0</v>
      </c>
      <c r="T209" s="142">
        <f t="shared" si="13"/>
        <v>0</v>
      </c>
      <c r="AR209" s="143" t="s">
        <v>604</v>
      </c>
      <c r="AT209" s="143" t="s">
        <v>1046</v>
      </c>
      <c r="AU209" s="143" t="s">
        <v>87</v>
      </c>
      <c r="AY209" s="17" t="s">
        <v>175</v>
      </c>
      <c r="BE209" s="144">
        <f t="shared" si="14"/>
        <v>0</v>
      </c>
      <c r="BF209" s="144">
        <f t="shared" si="15"/>
        <v>0</v>
      </c>
      <c r="BG209" s="144">
        <f t="shared" si="16"/>
        <v>0</v>
      </c>
      <c r="BH209" s="144">
        <f t="shared" si="17"/>
        <v>0</v>
      </c>
      <c r="BI209" s="144">
        <f t="shared" si="18"/>
        <v>0</v>
      </c>
      <c r="BJ209" s="17" t="s">
        <v>85</v>
      </c>
      <c r="BK209" s="144">
        <f t="shared" si="19"/>
        <v>0</v>
      </c>
      <c r="BL209" s="17" t="s">
        <v>129</v>
      </c>
      <c r="BM209" s="143" t="s">
        <v>3731</v>
      </c>
    </row>
    <row r="210" spans="2:65" s="1" customFormat="1" ht="16.5" customHeight="1">
      <c r="B210" s="32"/>
      <c r="C210" s="184" t="s">
        <v>876</v>
      </c>
      <c r="D210" s="184" t="s">
        <v>1046</v>
      </c>
      <c r="E210" s="185" t="s">
        <v>3732</v>
      </c>
      <c r="F210" s="186" t="s">
        <v>3624</v>
      </c>
      <c r="G210" s="187" t="s">
        <v>3179</v>
      </c>
      <c r="H210" s="188">
        <v>2</v>
      </c>
      <c r="I210" s="189"/>
      <c r="J210" s="190">
        <f t="shared" si="10"/>
        <v>0</v>
      </c>
      <c r="K210" s="186" t="s">
        <v>1</v>
      </c>
      <c r="L210" s="191"/>
      <c r="M210" s="192" t="s">
        <v>1</v>
      </c>
      <c r="N210" s="193" t="s">
        <v>42</v>
      </c>
      <c r="P210" s="141">
        <f t="shared" si="11"/>
        <v>0</v>
      </c>
      <c r="Q210" s="141">
        <v>0</v>
      </c>
      <c r="R210" s="141">
        <f t="shared" si="12"/>
        <v>0</v>
      </c>
      <c r="S210" s="141">
        <v>0</v>
      </c>
      <c r="T210" s="142">
        <f t="shared" si="13"/>
        <v>0</v>
      </c>
      <c r="AR210" s="143" t="s">
        <v>604</v>
      </c>
      <c r="AT210" s="143" t="s">
        <v>1046</v>
      </c>
      <c r="AU210" s="143" t="s">
        <v>87</v>
      </c>
      <c r="AY210" s="17" t="s">
        <v>175</v>
      </c>
      <c r="BE210" s="144">
        <f t="shared" si="14"/>
        <v>0</v>
      </c>
      <c r="BF210" s="144">
        <f t="shared" si="15"/>
        <v>0</v>
      </c>
      <c r="BG210" s="144">
        <f t="shared" si="16"/>
        <v>0</v>
      </c>
      <c r="BH210" s="144">
        <f t="shared" si="17"/>
        <v>0</v>
      </c>
      <c r="BI210" s="144">
        <f t="shared" si="18"/>
        <v>0</v>
      </c>
      <c r="BJ210" s="17" t="s">
        <v>85</v>
      </c>
      <c r="BK210" s="144">
        <f t="shared" si="19"/>
        <v>0</v>
      </c>
      <c r="BL210" s="17" t="s">
        <v>129</v>
      </c>
      <c r="BM210" s="143" t="s">
        <v>3733</v>
      </c>
    </row>
    <row r="211" spans="2:65" s="1" customFormat="1" ht="16.5" customHeight="1">
      <c r="B211" s="32"/>
      <c r="C211" s="184" t="s">
        <v>880</v>
      </c>
      <c r="D211" s="184" t="s">
        <v>1046</v>
      </c>
      <c r="E211" s="185" t="s">
        <v>3734</v>
      </c>
      <c r="F211" s="186" t="s">
        <v>3633</v>
      </c>
      <c r="G211" s="187" t="s">
        <v>3179</v>
      </c>
      <c r="H211" s="188">
        <v>1</v>
      </c>
      <c r="I211" s="189"/>
      <c r="J211" s="190">
        <f t="shared" si="10"/>
        <v>0</v>
      </c>
      <c r="K211" s="186" t="s">
        <v>1</v>
      </c>
      <c r="L211" s="191"/>
      <c r="M211" s="192" t="s">
        <v>1</v>
      </c>
      <c r="N211" s="193" t="s">
        <v>42</v>
      </c>
      <c r="P211" s="141">
        <f t="shared" si="11"/>
        <v>0</v>
      </c>
      <c r="Q211" s="141">
        <v>0</v>
      </c>
      <c r="R211" s="141">
        <f t="shared" si="12"/>
        <v>0</v>
      </c>
      <c r="S211" s="141">
        <v>0</v>
      </c>
      <c r="T211" s="142">
        <f t="shared" si="13"/>
        <v>0</v>
      </c>
      <c r="AR211" s="143" t="s">
        <v>604</v>
      </c>
      <c r="AT211" s="143" t="s">
        <v>1046</v>
      </c>
      <c r="AU211" s="143" t="s">
        <v>87</v>
      </c>
      <c r="AY211" s="17" t="s">
        <v>175</v>
      </c>
      <c r="BE211" s="144">
        <f t="shared" si="14"/>
        <v>0</v>
      </c>
      <c r="BF211" s="144">
        <f t="shared" si="15"/>
        <v>0</v>
      </c>
      <c r="BG211" s="144">
        <f t="shared" si="16"/>
        <v>0</v>
      </c>
      <c r="BH211" s="144">
        <f t="shared" si="17"/>
        <v>0</v>
      </c>
      <c r="BI211" s="144">
        <f t="shared" si="18"/>
        <v>0</v>
      </c>
      <c r="BJ211" s="17" t="s">
        <v>85</v>
      </c>
      <c r="BK211" s="144">
        <f t="shared" si="19"/>
        <v>0</v>
      </c>
      <c r="BL211" s="17" t="s">
        <v>129</v>
      </c>
      <c r="BM211" s="143" t="s">
        <v>3735</v>
      </c>
    </row>
    <row r="212" spans="2:65" s="1" customFormat="1" ht="16.5" customHeight="1">
      <c r="B212" s="32"/>
      <c r="C212" s="184" t="s">
        <v>885</v>
      </c>
      <c r="D212" s="184" t="s">
        <v>1046</v>
      </c>
      <c r="E212" s="185" t="s">
        <v>3736</v>
      </c>
      <c r="F212" s="186" t="s">
        <v>3630</v>
      </c>
      <c r="G212" s="187" t="s">
        <v>3179</v>
      </c>
      <c r="H212" s="188">
        <v>13</v>
      </c>
      <c r="I212" s="189"/>
      <c r="J212" s="190">
        <f t="shared" si="10"/>
        <v>0</v>
      </c>
      <c r="K212" s="186" t="s">
        <v>1</v>
      </c>
      <c r="L212" s="191"/>
      <c r="M212" s="192" t="s">
        <v>1</v>
      </c>
      <c r="N212" s="193" t="s">
        <v>42</v>
      </c>
      <c r="P212" s="141">
        <f t="shared" si="11"/>
        <v>0</v>
      </c>
      <c r="Q212" s="141">
        <v>0</v>
      </c>
      <c r="R212" s="141">
        <f t="shared" si="12"/>
        <v>0</v>
      </c>
      <c r="S212" s="141">
        <v>0</v>
      </c>
      <c r="T212" s="142">
        <f t="shared" si="13"/>
        <v>0</v>
      </c>
      <c r="AR212" s="143" t="s">
        <v>604</v>
      </c>
      <c r="AT212" s="143" t="s">
        <v>1046</v>
      </c>
      <c r="AU212" s="143" t="s">
        <v>87</v>
      </c>
      <c r="AY212" s="17" t="s">
        <v>175</v>
      </c>
      <c r="BE212" s="144">
        <f t="shared" si="14"/>
        <v>0</v>
      </c>
      <c r="BF212" s="144">
        <f t="shared" si="15"/>
        <v>0</v>
      </c>
      <c r="BG212" s="144">
        <f t="shared" si="16"/>
        <v>0</v>
      </c>
      <c r="BH212" s="144">
        <f t="shared" si="17"/>
        <v>0</v>
      </c>
      <c r="BI212" s="144">
        <f t="shared" si="18"/>
        <v>0</v>
      </c>
      <c r="BJ212" s="17" t="s">
        <v>85</v>
      </c>
      <c r="BK212" s="144">
        <f t="shared" si="19"/>
        <v>0</v>
      </c>
      <c r="BL212" s="17" t="s">
        <v>129</v>
      </c>
      <c r="BM212" s="143" t="s">
        <v>3737</v>
      </c>
    </row>
    <row r="213" spans="2:65" s="1" customFormat="1" ht="16.5" customHeight="1">
      <c r="B213" s="32"/>
      <c r="C213" s="184" t="s">
        <v>889</v>
      </c>
      <c r="D213" s="184" t="s">
        <v>1046</v>
      </c>
      <c r="E213" s="185" t="s">
        <v>3738</v>
      </c>
      <c r="F213" s="186" t="s">
        <v>3642</v>
      </c>
      <c r="G213" s="187" t="s">
        <v>181</v>
      </c>
      <c r="H213" s="188">
        <v>1</v>
      </c>
      <c r="I213" s="189"/>
      <c r="J213" s="190">
        <f t="shared" si="10"/>
        <v>0</v>
      </c>
      <c r="K213" s="186" t="s">
        <v>1</v>
      </c>
      <c r="L213" s="191"/>
      <c r="M213" s="192" t="s">
        <v>1</v>
      </c>
      <c r="N213" s="193" t="s">
        <v>42</v>
      </c>
      <c r="P213" s="141">
        <f t="shared" si="11"/>
        <v>0</v>
      </c>
      <c r="Q213" s="141">
        <v>0</v>
      </c>
      <c r="R213" s="141">
        <f t="shared" si="12"/>
        <v>0</v>
      </c>
      <c r="S213" s="141">
        <v>0</v>
      </c>
      <c r="T213" s="142">
        <f t="shared" si="13"/>
        <v>0</v>
      </c>
      <c r="AR213" s="143" t="s">
        <v>604</v>
      </c>
      <c r="AT213" s="143" t="s">
        <v>1046</v>
      </c>
      <c r="AU213" s="143" t="s">
        <v>87</v>
      </c>
      <c r="AY213" s="17" t="s">
        <v>175</v>
      </c>
      <c r="BE213" s="144">
        <f t="shared" si="14"/>
        <v>0</v>
      </c>
      <c r="BF213" s="144">
        <f t="shared" si="15"/>
        <v>0</v>
      </c>
      <c r="BG213" s="144">
        <f t="shared" si="16"/>
        <v>0</v>
      </c>
      <c r="BH213" s="144">
        <f t="shared" si="17"/>
        <v>0</v>
      </c>
      <c r="BI213" s="144">
        <f t="shared" si="18"/>
        <v>0</v>
      </c>
      <c r="BJ213" s="17" t="s">
        <v>85</v>
      </c>
      <c r="BK213" s="144">
        <f t="shared" si="19"/>
        <v>0</v>
      </c>
      <c r="BL213" s="17" t="s">
        <v>129</v>
      </c>
      <c r="BM213" s="143" t="s">
        <v>3739</v>
      </c>
    </row>
    <row r="214" spans="2:65" s="1" customFormat="1" ht="16.5" customHeight="1">
      <c r="B214" s="32"/>
      <c r="C214" s="132" t="s">
        <v>893</v>
      </c>
      <c r="D214" s="132" t="s">
        <v>178</v>
      </c>
      <c r="E214" s="133" t="s">
        <v>3740</v>
      </c>
      <c r="F214" s="134" t="s">
        <v>3645</v>
      </c>
      <c r="G214" s="135" t="s">
        <v>181</v>
      </c>
      <c r="H214" s="136">
        <v>1</v>
      </c>
      <c r="I214" s="137"/>
      <c r="J214" s="138">
        <f t="shared" si="10"/>
        <v>0</v>
      </c>
      <c r="K214" s="134" t="s">
        <v>1</v>
      </c>
      <c r="L214" s="32"/>
      <c r="M214" s="139" t="s">
        <v>1</v>
      </c>
      <c r="N214" s="140" t="s">
        <v>42</v>
      </c>
      <c r="P214" s="141">
        <f t="shared" si="11"/>
        <v>0</v>
      </c>
      <c r="Q214" s="141">
        <v>0</v>
      </c>
      <c r="R214" s="141">
        <f t="shared" si="12"/>
        <v>0</v>
      </c>
      <c r="S214" s="141">
        <v>0</v>
      </c>
      <c r="T214" s="142">
        <f t="shared" si="13"/>
        <v>0</v>
      </c>
      <c r="AR214" s="143" t="s">
        <v>129</v>
      </c>
      <c r="AT214" s="143" t="s">
        <v>178</v>
      </c>
      <c r="AU214" s="143" t="s">
        <v>87</v>
      </c>
      <c r="AY214" s="17" t="s">
        <v>175</v>
      </c>
      <c r="BE214" s="144">
        <f t="shared" si="14"/>
        <v>0</v>
      </c>
      <c r="BF214" s="144">
        <f t="shared" si="15"/>
        <v>0</v>
      </c>
      <c r="BG214" s="144">
        <f t="shared" si="16"/>
        <v>0</v>
      </c>
      <c r="BH214" s="144">
        <f t="shared" si="17"/>
        <v>0</v>
      </c>
      <c r="BI214" s="144">
        <f t="shared" si="18"/>
        <v>0</v>
      </c>
      <c r="BJ214" s="17" t="s">
        <v>85</v>
      </c>
      <c r="BK214" s="144">
        <f t="shared" si="19"/>
        <v>0</v>
      </c>
      <c r="BL214" s="17" t="s">
        <v>129</v>
      </c>
      <c r="BM214" s="143" t="s">
        <v>3741</v>
      </c>
    </row>
    <row r="215" spans="2:65" s="256" customFormat="1" ht="22.9" customHeight="1">
      <c r="B215" s="258"/>
      <c r="C215" s="238"/>
      <c r="D215" s="239" t="s">
        <v>76</v>
      </c>
      <c r="E215" s="240" t="s">
        <v>5815</v>
      </c>
      <c r="F215" s="240" t="s">
        <v>5816</v>
      </c>
      <c r="G215" s="238"/>
      <c r="H215" s="238"/>
      <c r="I215" s="241"/>
      <c r="J215" s="242">
        <f>BK215</f>
        <v>0</v>
      </c>
      <c r="L215" s="258"/>
      <c r="M215" s="259"/>
      <c r="P215" s="260">
        <f>SUM(P216:P232)</f>
        <v>0</v>
      </c>
      <c r="R215" s="260">
        <f>SUM(R216:R232)</f>
        <v>0</v>
      </c>
      <c r="T215" s="261">
        <f>SUM(T216:T232)</f>
        <v>0</v>
      </c>
      <c r="AR215" s="262" t="s">
        <v>87</v>
      </c>
      <c r="AT215" s="263" t="s">
        <v>76</v>
      </c>
      <c r="AU215" s="263" t="s">
        <v>85</v>
      </c>
      <c r="AY215" s="262" t="s">
        <v>175</v>
      </c>
      <c r="BK215" s="264">
        <f>SUM(BK216:BK232)</f>
        <v>0</v>
      </c>
    </row>
    <row r="216" spans="2:65" s="257" customFormat="1" ht="24.2" customHeight="1">
      <c r="B216" s="272"/>
      <c r="C216" s="243" t="s">
        <v>897</v>
      </c>
      <c r="D216" s="243" t="s">
        <v>1046</v>
      </c>
      <c r="E216" s="244" t="s">
        <v>4431</v>
      </c>
      <c r="F216" s="245" t="s">
        <v>5817</v>
      </c>
      <c r="G216" s="246" t="s">
        <v>3179</v>
      </c>
      <c r="H216" s="247">
        <v>1</v>
      </c>
      <c r="I216" s="248"/>
      <c r="J216" s="249">
        <f t="shared" ref="J216:J232" si="20">ROUND(I216*H216,2)</f>
        <v>0</v>
      </c>
      <c r="K216" s="275" t="s">
        <v>1</v>
      </c>
      <c r="L216" s="265"/>
      <c r="M216" s="266" t="s">
        <v>1</v>
      </c>
      <c r="N216" s="267" t="s">
        <v>42</v>
      </c>
      <c r="P216" s="268">
        <f t="shared" ref="P216:P232" si="21">O216*H216</f>
        <v>0</v>
      </c>
      <c r="Q216" s="268">
        <v>0</v>
      </c>
      <c r="R216" s="268">
        <f t="shared" ref="R216:R232" si="22">Q216*H216</f>
        <v>0</v>
      </c>
      <c r="S216" s="268">
        <v>0</v>
      </c>
      <c r="T216" s="269">
        <f t="shared" ref="T216:T232" si="23">S216*H216</f>
        <v>0</v>
      </c>
      <c r="AR216" s="270" t="s">
        <v>604</v>
      </c>
      <c r="AT216" s="270" t="s">
        <v>1046</v>
      </c>
      <c r="AU216" s="270" t="s">
        <v>87</v>
      </c>
      <c r="AY216" s="271" t="s">
        <v>175</v>
      </c>
      <c r="BE216" s="264">
        <f t="shared" ref="BE216:BE232" si="24">IF(N216="základní",J216,0)</f>
        <v>0</v>
      </c>
      <c r="BF216" s="264">
        <f t="shared" ref="BF216:BF232" si="25">IF(N216="snížená",J216,0)</f>
        <v>0</v>
      </c>
      <c r="BG216" s="264">
        <f t="shared" ref="BG216:BG232" si="26">IF(N216="zákl. přenesená",J216,0)</f>
        <v>0</v>
      </c>
      <c r="BH216" s="264">
        <f t="shared" ref="BH216:BH232" si="27">IF(N216="sníž. přenesená",J216,0)</f>
        <v>0</v>
      </c>
      <c r="BI216" s="264">
        <f t="shared" ref="BI216:BI232" si="28">IF(N216="nulová",J216,0)</f>
        <v>0</v>
      </c>
      <c r="BJ216" s="271" t="s">
        <v>85</v>
      </c>
      <c r="BK216" s="264">
        <f t="shared" ref="BK216:BK232" si="29">ROUND(I216*H216,2)</f>
        <v>0</v>
      </c>
      <c r="BL216" s="271" t="s">
        <v>129</v>
      </c>
      <c r="BM216" s="270" t="s">
        <v>5892</v>
      </c>
    </row>
    <row r="217" spans="2:65" s="257" customFormat="1" ht="16.5" customHeight="1">
      <c r="B217" s="272"/>
      <c r="C217" s="243" t="s">
        <v>901</v>
      </c>
      <c r="D217" s="243" t="s">
        <v>1046</v>
      </c>
      <c r="E217" s="244" t="s">
        <v>4434</v>
      </c>
      <c r="F217" s="245" t="s">
        <v>5819</v>
      </c>
      <c r="G217" s="246" t="s">
        <v>3179</v>
      </c>
      <c r="H217" s="247">
        <v>1</v>
      </c>
      <c r="I217" s="248"/>
      <c r="J217" s="249">
        <f t="shared" si="20"/>
        <v>0</v>
      </c>
      <c r="K217" s="275" t="s">
        <v>1</v>
      </c>
      <c r="L217" s="265"/>
      <c r="M217" s="266" t="s">
        <v>1</v>
      </c>
      <c r="N217" s="267" t="s">
        <v>42</v>
      </c>
      <c r="P217" s="268">
        <f t="shared" si="21"/>
        <v>0</v>
      </c>
      <c r="Q217" s="268">
        <v>0</v>
      </c>
      <c r="R217" s="268">
        <f t="shared" si="22"/>
        <v>0</v>
      </c>
      <c r="S217" s="268">
        <v>0</v>
      </c>
      <c r="T217" s="269">
        <f t="shared" si="23"/>
        <v>0</v>
      </c>
      <c r="AR217" s="270" t="s">
        <v>604</v>
      </c>
      <c r="AT217" s="270" t="s">
        <v>1046</v>
      </c>
      <c r="AU217" s="270" t="s">
        <v>87</v>
      </c>
      <c r="AY217" s="271" t="s">
        <v>175</v>
      </c>
      <c r="BE217" s="264">
        <f t="shared" si="24"/>
        <v>0</v>
      </c>
      <c r="BF217" s="264">
        <f t="shared" si="25"/>
        <v>0</v>
      </c>
      <c r="BG217" s="264">
        <f t="shared" si="26"/>
        <v>0</v>
      </c>
      <c r="BH217" s="264">
        <f t="shared" si="27"/>
        <v>0</v>
      </c>
      <c r="BI217" s="264">
        <f t="shared" si="28"/>
        <v>0</v>
      </c>
      <c r="BJ217" s="271" t="s">
        <v>85</v>
      </c>
      <c r="BK217" s="264">
        <f t="shared" si="29"/>
        <v>0</v>
      </c>
      <c r="BL217" s="271" t="s">
        <v>129</v>
      </c>
      <c r="BM217" s="270" t="s">
        <v>5893</v>
      </c>
    </row>
    <row r="218" spans="2:65" s="257" customFormat="1" ht="16.5" customHeight="1">
      <c r="B218" s="272"/>
      <c r="C218" s="243" t="s">
        <v>905</v>
      </c>
      <c r="D218" s="243" t="s">
        <v>1046</v>
      </c>
      <c r="E218" s="244" t="s">
        <v>4436</v>
      </c>
      <c r="F218" s="245" t="s">
        <v>3719</v>
      </c>
      <c r="G218" s="246" t="s">
        <v>3179</v>
      </c>
      <c r="H218" s="247">
        <v>1</v>
      </c>
      <c r="I218" s="248"/>
      <c r="J218" s="249">
        <f t="shared" si="20"/>
        <v>0</v>
      </c>
      <c r="K218" s="275" t="s">
        <v>1</v>
      </c>
      <c r="L218" s="265"/>
      <c r="M218" s="266" t="s">
        <v>1</v>
      </c>
      <c r="N218" s="267" t="s">
        <v>42</v>
      </c>
      <c r="P218" s="268">
        <f t="shared" si="21"/>
        <v>0</v>
      </c>
      <c r="Q218" s="268">
        <v>0</v>
      </c>
      <c r="R218" s="268">
        <f t="shared" si="22"/>
        <v>0</v>
      </c>
      <c r="S218" s="268">
        <v>0</v>
      </c>
      <c r="T218" s="269">
        <f t="shared" si="23"/>
        <v>0</v>
      </c>
      <c r="AR218" s="270" t="s">
        <v>604</v>
      </c>
      <c r="AT218" s="270" t="s">
        <v>1046</v>
      </c>
      <c r="AU218" s="270" t="s">
        <v>87</v>
      </c>
      <c r="AY218" s="271" t="s">
        <v>175</v>
      </c>
      <c r="BE218" s="264">
        <f t="shared" si="24"/>
        <v>0</v>
      </c>
      <c r="BF218" s="264">
        <f t="shared" si="25"/>
        <v>0</v>
      </c>
      <c r="BG218" s="264">
        <f t="shared" si="26"/>
        <v>0</v>
      </c>
      <c r="BH218" s="264">
        <f t="shared" si="27"/>
        <v>0</v>
      </c>
      <c r="BI218" s="264">
        <f t="shared" si="28"/>
        <v>0</v>
      </c>
      <c r="BJ218" s="271" t="s">
        <v>85</v>
      </c>
      <c r="BK218" s="264">
        <f t="shared" si="29"/>
        <v>0</v>
      </c>
      <c r="BL218" s="271" t="s">
        <v>129</v>
      </c>
      <c r="BM218" s="270" t="s">
        <v>5894</v>
      </c>
    </row>
    <row r="219" spans="2:65" s="257" customFormat="1" ht="16.5" customHeight="1">
      <c r="B219" s="272"/>
      <c r="C219" s="243" t="s">
        <v>909</v>
      </c>
      <c r="D219" s="243" t="s">
        <v>1046</v>
      </c>
      <c r="E219" s="244" t="s">
        <v>5822</v>
      </c>
      <c r="F219" s="245" t="s">
        <v>5823</v>
      </c>
      <c r="G219" s="246" t="s">
        <v>3179</v>
      </c>
      <c r="H219" s="247">
        <v>1</v>
      </c>
      <c r="I219" s="248"/>
      <c r="J219" s="249">
        <f t="shared" si="20"/>
        <v>0</v>
      </c>
      <c r="K219" s="275" t="s">
        <v>1</v>
      </c>
      <c r="L219" s="265"/>
      <c r="M219" s="266" t="s">
        <v>1</v>
      </c>
      <c r="N219" s="267" t="s">
        <v>42</v>
      </c>
      <c r="P219" s="268">
        <f t="shared" si="21"/>
        <v>0</v>
      </c>
      <c r="Q219" s="268">
        <v>0</v>
      </c>
      <c r="R219" s="268">
        <f t="shared" si="22"/>
        <v>0</v>
      </c>
      <c r="S219" s="268">
        <v>0</v>
      </c>
      <c r="T219" s="269">
        <f t="shared" si="23"/>
        <v>0</v>
      </c>
      <c r="AR219" s="270" t="s">
        <v>604</v>
      </c>
      <c r="AT219" s="270" t="s">
        <v>1046</v>
      </c>
      <c r="AU219" s="270" t="s">
        <v>87</v>
      </c>
      <c r="AY219" s="271" t="s">
        <v>175</v>
      </c>
      <c r="BE219" s="264">
        <f t="shared" si="24"/>
        <v>0</v>
      </c>
      <c r="BF219" s="264">
        <f t="shared" si="25"/>
        <v>0</v>
      </c>
      <c r="BG219" s="264">
        <f t="shared" si="26"/>
        <v>0</v>
      </c>
      <c r="BH219" s="264">
        <f t="shared" si="27"/>
        <v>0</v>
      </c>
      <c r="BI219" s="264">
        <f t="shared" si="28"/>
        <v>0</v>
      </c>
      <c r="BJ219" s="271" t="s">
        <v>85</v>
      </c>
      <c r="BK219" s="264">
        <f t="shared" si="29"/>
        <v>0</v>
      </c>
      <c r="BL219" s="271" t="s">
        <v>129</v>
      </c>
      <c r="BM219" s="270" t="s">
        <v>5895</v>
      </c>
    </row>
    <row r="220" spans="2:65" s="257" customFormat="1" ht="16.5" customHeight="1">
      <c r="B220" s="272"/>
      <c r="C220" s="243" t="s">
        <v>914</v>
      </c>
      <c r="D220" s="243" t="s">
        <v>1046</v>
      </c>
      <c r="E220" s="244" t="s">
        <v>5825</v>
      </c>
      <c r="F220" s="245" t="s">
        <v>3633</v>
      </c>
      <c r="G220" s="246" t="s">
        <v>3179</v>
      </c>
      <c r="H220" s="247">
        <v>4</v>
      </c>
      <c r="I220" s="248"/>
      <c r="J220" s="249">
        <f t="shared" si="20"/>
        <v>0</v>
      </c>
      <c r="K220" s="275" t="s">
        <v>1</v>
      </c>
      <c r="L220" s="265"/>
      <c r="M220" s="266" t="s">
        <v>1</v>
      </c>
      <c r="N220" s="267" t="s">
        <v>42</v>
      </c>
      <c r="P220" s="268">
        <f t="shared" si="21"/>
        <v>0</v>
      </c>
      <c r="Q220" s="268">
        <v>0</v>
      </c>
      <c r="R220" s="268">
        <f t="shared" si="22"/>
        <v>0</v>
      </c>
      <c r="S220" s="268">
        <v>0</v>
      </c>
      <c r="T220" s="269">
        <f t="shared" si="23"/>
        <v>0</v>
      </c>
      <c r="AR220" s="270" t="s">
        <v>604</v>
      </c>
      <c r="AT220" s="270" t="s">
        <v>1046</v>
      </c>
      <c r="AU220" s="270" t="s">
        <v>87</v>
      </c>
      <c r="AY220" s="271" t="s">
        <v>175</v>
      </c>
      <c r="BE220" s="264">
        <f t="shared" si="24"/>
        <v>0</v>
      </c>
      <c r="BF220" s="264">
        <f t="shared" si="25"/>
        <v>0</v>
      </c>
      <c r="BG220" s="264">
        <f t="shared" si="26"/>
        <v>0</v>
      </c>
      <c r="BH220" s="264">
        <f t="shared" si="27"/>
        <v>0</v>
      </c>
      <c r="BI220" s="264">
        <f t="shared" si="28"/>
        <v>0</v>
      </c>
      <c r="BJ220" s="271" t="s">
        <v>85</v>
      </c>
      <c r="BK220" s="264">
        <f t="shared" si="29"/>
        <v>0</v>
      </c>
      <c r="BL220" s="271" t="s">
        <v>129</v>
      </c>
      <c r="BM220" s="270" t="s">
        <v>5896</v>
      </c>
    </row>
    <row r="221" spans="2:65" s="257" customFormat="1" ht="16.5" customHeight="1">
      <c r="B221" s="272"/>
      <c r="C221" s="243" t="s">
        <v>919</v>
      </c>
      <c r="D221" s="243" t="s">
        <v>1046</v>
      </c>
      <c r="E221" s="244" t="s">
        <v>5827</v>
      </c>
      <c r="F221" s="245" t="s">
        <v>3624</v>
      </c>
      <c r="G221" s="246" t="s">
        <v>3179</v>
      </c>
      <c r="H221" s="247">
        <v>1</v>
      </c>
      <c r="I221" s="248"/>
      <c r="J221" s="249">
        <f t="shared" si="20"/>
        <v>0</v>
      </c>
      <c r="K221" s="275" t="s">
        <v>1</v>
      </c>
      <c r="L221" s="265"/>
      <c r="M221" s="266" t="s">
        <v>1</v>
      </c>
      <c r="N221" s="267" t="s">
        <v>42</v>
      </c>
      <c r="P221" s="268">
        <f t="shared" si="21"/>
        <v>0</v>
      </c>
      <c r="Q221" s="268">
        <v>0</v>
      </c>
      <c r="R221" s="268">
        <f t="shared" si="22"/>
        <v>0</v>
      </c>
      <c r="S221" s="268">
        <v>0</v>
      </c>
      <c r="T221" s="269">
        <f t="shared" si="23"/>
        <v>0</v>
      </c>
      <c r="AR221" s="270" t="s">
        <v>604</v>
      </c>
      <c r="AT221" s="270" t="s">
        <v>1046</v>
      </c>
      <c r="AU221" s="270" t="s">
        <v>87</v>
      </c>
      <c r="AY221" s="271" t="s">
        <v>175</v>
      </c>
      <c r="BE221" s="264">
        <f t="shared" si="24"/>
        <v>0</v>
      </c>
      <c r="BF221" s="264">
        <f t="shared" si="25"/>
        <v>0</v>
      </c>
      <c r="BG221" s="264">
        <f t="shared" si="26"/>
        <v>0</v>
      </c>
      <c r="BH221" s="264">
        <f t="shared" si="27"/>
        <v>0</v>
      </c>
      <c r="BI221" s="264">
        <f t="shared" si="28"/>
        <v>0</v>
      </c>
      <c r="BJ221" s="271" t="s">
        <v>85</v>
      </c>
      <c r="BK221" s="264">
        <f t="shared" si="29"/>
        <v>0</v>
      </c>
      <c r="BL221" s="271" t="s">
        <v>129</v>
      </c>
      <c r="BM221" s="270" t="s">
        <v>5897</v>
      </c>
    </row>
    <row r="222" spans="2:65" s="257" customFormat="1" ht="16.5" customHeight="1">
      <c r="B222" s="272"/>
      <c r="C222" s="243" t="s">
        <v>925</v>
      </c>
      <c r="D222" s="243" t="s">
        <v>1046</v>
      </c>
      <c r="E222" s="244" t="s">
        <v>5829</v>
      </c>
      <c r="F222" s="245" t="s">
        <v>5830</v>
      </c>
      <c r="G222" s="246" t="s">
        <v>3179</v>
      </c>
      <c r="H222" s="247">
        <v>1</v>
      </c>
      <c r="I222" s="248"/>
      <c r="J222" s="249">
        <f t="shared" si="20"/>
        <v>0</v>
      </c>
      <c r="K222" s="275" t="s">
        <v>1</v>
      </c>
      <c r="L222" s="265"/>
      <c r="M222" s="266" t="s">
        <v>1</v>
      </c>
      <c r="N222" s="267" t="s">
        <v>42</v>
      </c>
      <c r="P222" s="268">
        <f t="shared" si="21"/>
        <v>0</v>
      </c>
      <c r="Q222" s="268">
        <v>0</v>
      </c>
      <c r="R222" s="268">
        <f t="shared" si="22"/>
        <v>0</v>
      </c>
      <c r="S222" s="268">
        <v>0</v>
      </c>
      <c r="T222" s="269">
        <f t="shared" si="23"/>
        <v>0</v>
      </c>
      <c r="AR222" s="270" t="s">
        <v>604</v>
      </c>
      <c r="AT222" s="270" t="s">
        <v>1046</v>
      </c>
      <c r="AU222" s="270" t="s">
        <v>87</v>
      </c>
      <c r="AY222" s="271" t="s">
        <v>175</v>
      </c>
      <c r="BE222" s="264">
        <f t="shared" si="24"/>
        <v>0</v>
      </c>
      <c r="BF222" s="264">
        <f t="shared" si="25"/>
        <v>0</v>
      </c>
      <c r="BG222" s="264">
        <f t="shared" si="26"/>
        <v>0</v>
      </c>
      <c r="BH222" s="264">
        <f t="shared" si="27"/>
        <v>0</v>
      </c>
      <c r="BI222" s="264">
        <f t="shared" si="28"/>
        <v>0</v>
      </c>
      <c r="BJ222" s="271" t="s">
        <v>85</v>
      </c>
      <c r="BK222" s="264">
        <f t="shared" si="29"/>
        <v>0</v>
      </c>
      <c r="BL222" s="271" t="s">
        <v>129</v>
      </c>
      <c r="BM222" s="270" t="s">
        <v>5898</v>
      </c>
    </row>
    <row r="223" spans="2:65" s="257" customFormat="1" ht="16.5" customHeight="1">
      <c r="B223" s="272"/>
      <c r="C223" s="243" t="s">
        <v>930</v>
      </c>
      <c r="D223" s="243" t="s">
        <v>1046</v>
      </c>
      <c r="E223" s="244" t="s">
        <v>5832</v>
      </c>
      <c r="F223" s="245" t="s">
        <v>5833</v>
      </c>
      <c r="G223" s="246" t="s">
        <v>3179</v>
      </c>
      <c r="H223" s="247">
        <v>3</v>
      </c>
      <c r="I223" s="248"/>
      <c r="J223" s="249">
        <f t="shared" si="20"/>
        <v>0</v>
      </c>
      <c r="K223" s="275" t="s">
        <v>1</v>
      </c>
      <c r="L223" s="265"/>
      <c r="M223" s="266" t="s">
        <v>1</v>
      </c>
      <c r="N223" s="267" t="s">
        <v>42</v>
      </c>
      <c r="P223" s="268">
        <f t="shared" si="21"/>
        <v>0</v>
      </c>
      <c r="Q223" s="268">
        <v>0</v>
      </c>
      <c r="R223" s="268">
        <f t="shared" si="22"/>
        <v>0</v>
      </c>
      <c r="S223" s="268">
        <v>0</v>
      </c>
      <c r="T223" s="269">
        <f t="shared" si="23"/>
        <v>0</v>
      </c>
      <c r="AR223" s="270" t="s">
        <v>604</v>
      </c>
      <c r="AT223" s="270" t="s">
        <v>1046</v>
      </c>
      <c r="AU223" s="270" t="s">
        <v>87</v>
      </c>
      <c r="AY223" s="271" t="s">
        <v>175</v>
      </c>
      <c r="BE223" s="264">
        <f t="shared" si="24"/>
        <v>0</v>
      </c>
      <c r="BF223" s="264">
        <f t="shared" si="25"/>
        <v>0</v>
      </c>
      <c r="BG223" s="264">
        <f t="shared" si="26"/>
        <v>0</v>
      </c>
      <c r="BH223" s="264">
        <f t="shared" si="27"/>
        <v>0</v>
      </c>
      <c r="BI223" s="264">
        <f t="shared" si="28"/>
        <v>0</v>
      </c>
      <c r="BJ223" s="271" t="s">
        <v>85</v>
      </c>
      <c r="BK223" s="264">
        <f t="shared" si="29"/>
        <v>0</v>
      </c>
      <c r="BL223" s="271" t="s">
        <v>129</v>
      </c>
      <c r="BM223" s="270" t="s">
        <v>5899</v>
      </c>
    </row>
    <row r="224" spans="2:65" s="257" customFormat="1" ht="16.5" customHeight="1">
      <c r="B224" s="272"/>
      <c r="C224" s="243" t="s">
        <v>934</v>
      </c>
      <c r="D224" s="243" t="s">
        <v>1046</v>
      </c>
      <c r="E224" s="244" t="s">
        <v>5835</v>
      </c>
      <c r="F224" s="245" t="s">
        <v>3609</v>
      </c>
      <c r="G224" s="246" t="s">
        <v>3179</v>
      </c>
      <c r="H224" s="247">
        <v>2</v>
      </c>
      <c r="I224" s="248"/>
      <c r="J224" s="249">
        <f t="shared" si="20"/>
        <v>0</v>
      </c>
      <c r="K224" s="275" t="s">
        <v>1</v>
      </c>
      <c r="L224" s="265"/>
      <c r="M224" s="266" t="s">
        <v>1</v>
      </c>
      <c r="N224" s="267" t="s">
        <v>42</v>
      </c>
      <c r="P224" s="268">
        <f t="shared" si="21"/>
        <v>0</v>
      </c>
      <c r="Q224" s="268">
        <v>0</v>
      </c>
      <c r="R224" s="268">
        <f t="shared" si="22"/>
        <v>0</v>
      </c>
      <c r="S224" s="268">
        <v>0</v>
      </c>
      <c r="T224" s="269">
        <f t="shared" si="23"/>
        <v>0</v>
      </c>
      <c r="AR224" s="270" t="s">
        <v>604</v>
      </c>
      <c r="AT224" s="270" t="s">
        <v>1046</v>
      </c>
      <c r="AU224" s="270" t="s">
        <v>87</v>
      </c>
      <c r="AY224" s="271" t="s">
        <v>175</v>
      </c>
      <c r="BE224" s="264">
        <f t="shared" si="24"/>
        <v>0</v>
      </c>
      <c r="BF224" s="264">
        <f t="shared" si="25"/>
        <v>0</v>
      </c>
      <c r="BG224" s="264">
        <f t="shared" si="26"/>
        <v>0</v>
      </c>
      <c r="BH224" s="264">
        <f t="shared" si="27"/>
        <v>0</v>
      </c>
      <c r="BI224" s="264">
        <f t="shared" si="28"/>
        <v>0</v>
      </c>
      <c r="BJ224" s="271" t="s">
        <v>85</v>
      </c>
      <c r="BK224" s="264">
        <f t="shared" si="29"/>
        <v>0</v>
      </c>
      <c r="BL224" s="271" t="s">
        <v>129</v>
      </c>
      <c r="BM224" s="270" t="s">
        <v>5900</v>
      </c>
    </row>
    <row r="225" spans="2:65" s="257" customFormat="1" ht="16.5" customHeight="1">
      <c r="B225" s="272"/>
      <c r="C225" s="243" t="s">
        <v>1030</v>
      </c>
      <c r="D225" s="243" t="s">
        <v>1046</v>
      </c>
      <c r="E225" s="244" t="s">
        <v>5837</v>
      </c>
      <c r="F225" s="245" t="s">
        <v>3612</v>
      </c>
      <c r="G225" s="246" t="s">
        <v>3179</v>
      </c>
      <c r="H225" s="247">
        <v>1</v>
      </c>
      <c r="I225" s="248"/>
      <c r="J225" s="249">
        <f t="shared" si="20"/>
        <v>0</v>
      </c>
      <c r="K225" s="275" t="s">
        <v>1</v>
      </c>
      <c r="L225" s="265"/>
      <c r="M225" s="266" t="s">
        <v>1</v>
      </c>
      <c r="N225" s="267" t="s">
        <v>42</v>
      </c>
      <c r="P225" s="268">
        <f t="shared" si="21"/>
        <v>0</v>
      </c>
      <c r="Q225" s="268">
        <v>0</v>
      </c>
      <c r="R225" s="268">
        <f t="shared" si="22"/>
        <v>0</v>
      </c>
      <c r="S225" s="268">
        <v>0</v>
      </c>
      <c r="T225" s="269">
        <f t="shared" si="23"/>
        <v>0</v>
      </c>
      <c r="AR225" s="270" t="s">
        <v>604</v>
      </c>
      <c r="AT225" s="270" t="s">
        <v>1046</v>
      </c>
      <c r="AU225" s="270" t="s">
        <v>87</v>
      </c>
      <c r="AY225" s="271" t="s">
        <v>175</v>
      </c>
      <c r="BE225" s="264">
        <f t="shared" si="24"/>
        <v>0</v>
      </c>
      <c r="BF225" s="264">
        <f t="shared" si="25"/>
        <v>0</v>
      </c>
      <c r="BG225" s="264">
        <f t="shared" si="26"/>
        <v>0</v>
      </c>
      <c r="BH225" s="264">
        <f t="shared" si="27"/>
        <v>0</v>
      </c>
      <c r="BI225" s="264">
        <f t="shared" si="28"/>
        <v>0</v>
      </c>
      <c r="BJ225" s="271" t="s">
        <v>85</v>
      </c>
      <c r="BK225" s="264">
        <f t="shared" si="29"/>
        <v>0</v>
      </c>
      <c r="BL225" s="271" t="s">
        <v>129</v>
      </c>
      <c r="BM225" s="270" t="s">
        <v>5901</v>
      </c>
    </row>
    <row r="226" spans="2:65" s="257" customFormat="1" ht="16.5" customHeight="1">
      <c r="B226" s="272"/>
      <c r="C226" s="243" t="s">
        <v>1035</v>
      </c>
      <c r="D226" s="243" t="s">
        <v>1046</v>
      </c>
      <c r="E226" s="244" t="s">
        <v>5839</v>
      </c>
      <c r="F226" s="245" t="s">
        <v>5840</v>
      </c>
      <c r="G226" s="246" t="s">
        <v>3179</v>
      </c>
      <c r="H226" s="247">
        <v>1</v>
      </c>
      <c r="I226" s="248"/>
      <c r="J226" s="249">
        <f t="shared" si="20"/>
        <v>0</v>
      </c>
      <c r="K226" s="275" t="s">
        <v>1</v>
      </c>
      <c r="L226" s="265"/>
      <c r="M226" s="266" t="s">
        <v>1</v>
      </c>
      <c r="N226" s="267" t="s">
        <v>42</v>
      </c>
      <c r="P226" s="268">
        <f t="shared" si="21"/>
        <v>0</v>
      </c>
      <c r="Q226" s="268">
        <v>0</v>
      </c>
      <c r="R226" s="268">
        <f t="shared" si="22"/>
        <v>0</v>
      </c>
      <c r="S226" s="268">
        <v>0</v>
      </c>
      <c r="T226" s="269">
        <f t="shared" si="23"/>
        <v>0</v>
      </c>
      <c r="AR226" s="270" t="s">
        <v>604</v>
      </c>
      <c r="AT226" s="270" t="s">
        <v>1046</v>
      </c>
      <c r="AU226" s="270" t="s">
        <v>87</v>
      </c>
      <c r="AY226" s="271" t="s">
        <v>175</v>
      </c>
      <c r="BE226" s="264">
        <f t="shared" si="24"/>
        <v>0</v>
      </c>
      <c r="BF226" s="264">
        <f t="shared" si="25"/>
        <v>0</v>
      </c>
      <c r="BG226" s="264">
        <f t="shared" si="26"/>
        <v>0</v>
      </c>
      <c r="BH226" s="264">
        <f t="shared" si="27"/>
        <v>0</v>
      </c>
      <c r="BI226" s="264">
        <f t="shared" si="28"/>
        <v>0</v>
      </c>
      <c r="BJ226" s="271" t="s">
        <v>85</v>
      </c>
      <c r="BK226" s="264">
        <f t="shared" si="29"/>
        <v>0</v>
      </c>
      <c r="BL226" s="271" t="s">
        <v>129</v>
      </c>
      <c r="BM226" s="270" t="s">
        <v>5902</v>
      </c>
    </row>
    <row r="227" spans="2:65" s="257" customFormat="1" ht="16.5" customHeight="1">
      <c r="B227" s="272"/>
      <c r="C227" s="243" t="s">
        <v>1039</v>
      </c>
      <c r="D227" s="243" t="s">
        <v>1046</v>
      </c>
      <c r="E227" s="244" t="s">
        <v>5842</v>
      </c>
      <c r="F227" s="245" t="s">
        <v>5843</v>
      </c>
      <c r="G227" s="246" t="s">
        <v>3179</v>
      </c>
      <c r="H227" s="247">
        <v>1</v>
      </c>
      <c r="I227" s="248"/>
      <c r="J227" s="249">
        <f t="shared" si="20"/>
        <v>0</v>
      </c>
      <c r="K227" s="275" t="s">
        <v>1</v>
      </c>
      <c r="L227" s="265"/>
      <c r="M227" s="266" t="s">
        <v>1</v>
      </c>
      <c r="N227" s="267" t="s">
        <v>42</v>
      </c>
      <c r="P227" s="268">
        <f t="shared" si="21"/>
        <v>0</v>
      </c>
      <c r="Q227" s="268">
        <v>0</v>
      </c>
      <c r="R227" s="268">
        <f t="shared" si="22"/>
        <v>0</v>
      </c>
      <c r="S227" s="268">
        <v>0</v>
      </c>
      <c r="T227" s="269">
        <f t="shared" si="23"/>
        <v>0</v>
      </c>
      <c r="AR227" s="270" t="s">
        <v>604</v>
      </c>
      <c r="AT227" s="270" t="s">
        <v>1046</v>
      </c>
      <c r="AU227" s="270" t="s">
        <v>87</v>
      </c>
      <c r="AY227" s="271" t="s">
        <v>175</v>
      </c>
      <c r="BE227" s="264">
        <f t="shared" si="24"/>
        <v>0</v>
      </c>
      <c r="BF227" s="264">
        <f t="shared" si="25"/>
        <v>0</v>
      </c>
      <c r="BG227" s="264">
        <f t="shared" si="26"/>
        <v>0</v>
      </c>
      <c r="BH227" s="264">
        <f t="shared" si="27"/>
        <v>0</v>
      </c>
      <c r="BI227" s="264">
        <f t="shared" si="28"/>
        <v>0</v>
      </c>
      <c r="BJ227" s="271" t="s">
        <v>85</v>
      </c>
      <c r="BK227" s="264">
        <f t="shared" si="29"/>
        <v>0</v>
      </c>
      <c r="BL227" s="271" t="s">
        <v>129</v>
      </c>
      <c r="BM227" s="270" t="s">
        <v>5903</v>
      </c>
    </row>
    <row r="228" spans="2:65" s="257" customFormat="1" ht="24.2" customHeight="1">
      <c r="B228" s="272"/>
      <c r="C228" s="243" t="s">
        <v>1045</v>
      </c>
      <c r="D228" s="243" t="s">
        <v>1046</v>
      </c>
      <c r="E228" s="244" t="s">
        <v>5845</v>
      </c>
      <c r="F228" s="245" t="s">
        <v>5846</v>
      </c>
      <c r="G228" s="246" t="s">
        <v>3179</v>
      </c>
      <c r="H228" s="247">
        <v>1</v>
      </c>
      <c r="I228" s="248"/>
      <c r="J228" s="249">
        <f t="shared" si="20"/>
        <v>0</v>
      </c>
      <c r="K228" s="275" t="s">
        <v>1</v>
      </c>
      <c r="L228" s="265"/>
      <c r="M228" s="266" t="s">
        <v>1</v>
      </c>
      <c r="N228" s="267" t="s">
        <v>42</v>
      </c>
      <c r="P228" s="268">
        <f t="shared" si="21"/>
        <v>0</v>
      </c>
      <c r="Q228" s="268">
        <v>0</v>
      </c>
      <c r="R228" s="268">
        <f t="shared" si="22"/>
        <v>0</v>
      </c>
      <c r="S228" s="268">
        <v>0</v>
      </c>
      <c r="T228" s="269">
        <f t="shared" si="23"/>
        <v>0</v>
      </c>
      <c r="AR228" s="270" t="s">
        <v>604</v>
      </c>
      <c r="AT228" s="270" t="s">
        <v>1046</v>
      </c>
      <c r="AU228" s="270" t="s">
        <v>87</v>
      </c>
      <c r="AY228" s="271" t="s">
        <v>175</v>
      </c>
      <c r="BE228" s="264">
        <f t="shared" si="24"/>
        <v>0</v>
      </c>
      <c r="BF228" s="264">
        <f t="shared" si="25"/>
        <v>0</v>
      </c>
      <c r="BG228" s="264">
        <f t="shared" si="26"/>
        <v>0</v>
      </c>
      <c r="BH228" s="264">
        <f t="shared" si="27"/>
        <v>0</v>
      </c>
      <c r="BI228" s="264">
        <f t="shared" si="28"/>
        <v>0</v>
      </c>
      <c r="BJ228" s="271" t="s">
        <v>85</v>
      </c>
      <c r="BK228" s="264">
        <f t="shared" si="29"/>
        <v>0</v>
      </c>
      <c r="BL228" s="271" t="s">
        <v>129</v>
      </c>
      <c r="BM228" s="270" t="s">
        <v>5904</v>
      </c>
    </row>
    <row r="229" spans="2:65" s="257" customFormat="1" ht="21.75" customHeight="1">
      <c r="B229" s="272"/>
      <c r="C229" s="243" t="s">
        <v>1051</v>
      </c>
      <c r="D229" s="243" t="s">
        <v>1046</v>
      </c>
      <c r="E229" s="244" t="s">
        <v>5848</v>
      </c>
      <c r="F229" s="245" t="s">
        <v>5849</v>
      </c>
      <c r="G229" s="246" t="s">
        <v>3179</v>
      </c>
      <c r="H229" s="247">
        <v>1</v>
      </c>
      <c r="I229" s="248"/>
      <c r="J229" s="249">
        <f t="shared" si="20"/>
        <v>0</v>
      </c>
      <c r="K229" s="275" t="s">
        <v>1</v>
      </c>
      <c r="L229" s="265"/>
      <c r="M229" s="266" t="s">
        <v>1</v>
      </c>
      <c r="N229" s="267" t="s">
        <v>42</v>
      </c>
      <c r="P229" s="268">
        <f t="shared" si="21"/>
        <v>0</v>
      </c>
      <c r="Q229" s="268">
        <v>0</v>
      </c>
      <c r="R229" s="268">
        <f t="shared" si="22"/>
        <v>0</v>
      </c>
      <c r="S229" s="268">
        <v>0</v>
      </c>
      <c r="T229" s="269">
        <f t="shared" si="23"/>
        <v>0</v>
      </c>
      <c r="AR229" s="270" t="s">
        <v>604</v>
      </c>
      <c r="AT229" s="270" t="s">
        <v>1046</v>
      </c>
      <c r="AU229" s="270" t="s">
        <v>87</v>
      </c>
      <c r="AY229" s="271" t="s">
        <v>175</v>
      </c>
      <c r="BE229" s="264">
        <f t="shared" si="24"/>
        <v>0</v>
      </c>
      <c r="BF229" s="264">
        <f t="shared" si="25"/>
        <v>0</v>
      </c>
      <c r="BG229" s="264">
        <f t="shared" si="26"/>
        <v>0</v>
      </c>
      <c r="BH229" s="264">
        <f t="shared" si="27"/>
        <v>0</v>
      </c>
      <c r="BI229" s="264">
        <f t="shared" si="28"/>
        <v>0</v>
      </c>
      <c r="BJ229" s="271" t="s">
        <v>85</v>
      </c>
      <c r="BK229" s="264">
        <f t="shared" si="29"/>
        <v>0</v>
      </c>
      <c r="BL229" s="271" t="s">
        <v>129</v>
      </c>
      <c r="BM229" s="270" t="s">
        <v>5905</v>
      </c>
    </row>
    <row r="230" spans="2:65" s="257" customFormat="1" ht="16.5" customHeight="1">
      <c r="B230" s="272"/>
      <c r="C230" s="243" t="s">
        <v>1056</v>
      </c>
      <c r="D230" s="243" t="s">
        <v>1046</v>
      </c>
      <c r="E230" s="244" t="s">
        <v>5851</v>
      </c>
      <c r="F230" s="245" t="s">
        <v>5852</v>
      </c>
      <c r="G230" s="246" t="s">
        <v>3179</v>
      </c>
      <c r="H230" s="247">
        <v>1</v>
      </c>
      <c r="I230" s="248"/>
      <c r="J230" s="249">
        <f t="shared" si="20"/>
        <v>0</v>
      </c>
      <c r="K230" s="275" t="s">
        <v>1</v>
      </c>
      <c r="L230" s="265"/>
      <c r="M230" s="266" t="s">
        <v>1</v>
      </c>
      <c r="N230" s="267" t="s">
        <v>42</v>
      </c>
      <c r="P230" s="268">
        <f t="shared" si="21"/>
        <v>0</v>
      </c>
      <c r="Q230" s="268">
        <v>0</v>
      </c>
      <c r="R230" s="268">
        <f t="shared" si="22"/>
        <v>0</v>
      </c>
      <c r="S230" s="268">
        <v>0</v>
      </c>
      <c r="T230" s="269">
        <f t="shared" si="23"/>
        <v>0</v>
      </c>
      <c r="AR230" s="270" t="s">
        <v>604</v>
      </c>
      <c r="AT230" s="270" t="s">
        <v>1046</v>
      </c>
      <c r="AU230" s="270" t="s">
        <v>87</v>
      </c>
      <c r="AY230" s="271" t="s">
        <v>175</v>
      </c>
      <c r="BE230" s="264">
        <f t="shared" si="24"/>
        <v>0</v>
      </c>
      <c r="BF230" s="264">
        <f t="shared" si="25"/>
        <v>0</v>
      </c>
      <c r="BG230" s="264">
        <f t="shared" si="26"/>
        <v>0</v>
      </c>
      <c r="BH230" s="264">
        <f t="shared" si="27"/>
        <v>0</v>
      </c>
      <c r="BI230" s="264">
        <f t="shared" si="28"/>
        <v>0</v>
      </c>
      <c r="BJ230" s="271" t="s">
        <v>85</v>
      </c>
      <c r="BK230" s="264">
        <f t="shared" si="29"/>
        <v>0</v>
      </c>
      <c r="BL230" s="271" t="s">
        <v>129</v>
      </c>
      <c r="BM230" s="270" t="s">
        <v>5906</v>
      </c>
    </row>
    <row r="231" spans="2:65" s="257" customFormat="1" ht="16.5" customHeight="1">
      <c r="B231" s="272"/>
      <c r="C231" s="243" t="s">
        <v>1061</v>
      </c>
      <c r="D231" s="243" t="s">
        <v>1046</v>
      </c>
      <c r="E231" s="244" t="s">
        <v>5854</v>
      </c>
      <c r="F231" s="245" t="s">
        <v>3642</v>
      </c>
      <c r="G231" s="246" t="s">
        <v>181</v>
      </c>
      <c r="H231" s="247">
        <v>1</v>
      </c>
      <c r="I231" s="248"/>
      <c r="J231" s="249">
        <f t="shared" si="20"/>
        <v>0</v>
      </c>
      <c r="K231" s="275" t="s">
        <v>1</v>
      </c>
      <c r="L231" s="265"/>
      <c r="M231" s="266" t="s">
        <v>1</v>
      </c>
      <c r="N231" s="267" t="s">
        <v>42</v>
      </c>
      <c r="P231" s="268">
        <f t="shared" si="21"/>
        <v>0</v>
      </c>
      <c r="Q231" s="268">
        <v>0</v>
      </c>
      <c r="R231" s="268">
        <f t="shared" si="22"/>
        <v>0</v>
      </c>
      <c r="S231" s="268">
        <v>0</v>
      </c>
      <c r="T231" s="269">
        <f t="shared" si="23"/>
        <v>0</v>
      </c>
      <c r="AR231" s="270" t="s">
        <v>604</v>
      </c>
      <c r="AT231" s="270" t="s">
        <v>1046</v>
      </c>
      <c r="AU231" s="270" t="s">
        <v>87</v>
      </c>
      <c r="AY231" s="271" t="s">
        <v>175</v>
      </c>
      <c r="BE231" s="264">
        <f t="shared" si="24"/>
        <v>0</v>
      </c>
      <c r="BF231" s="264">
        <f t="shared" si="25"/>
        <v>0</v>
      </c>
      <c r="BG231" s="264">
        <f t="shared" si="26"/>
        <v>0</v>
      </c>
      <c r="BH231" s="264">
        <f t="shared" si="27"/>
        <v>0</v>
      </c>
      <c r="BI231" s="264">
        <f t="shared" si="28"/>
        <v>0</v>
      </c>
      <c r="BJ231" s="271" t="s">
        <v>85</v>
      </c>
      <c r="BK231" s="264">
        <f t="shared" si="29"/>
        <v>0</v>
      </c>
      <c r="BL231" s="271" t="s">
        <v>129</v>
      </c>
      <c r="BM231" s="270" t="s">
        <v>5907</v>
      </c>
    </row>
    <row r="232" spans="2:65" s="257" customFormat="1" ht="16.5" customHeight="1">
      <c r="B232" s="272"/>
      <c r="C232" s="250" t="s">
        <v>1067</v>
      </c>
      <c r="D232" s="250" t="s">
        <v>178</v>
      </c>
      <c r="E232" s="234" t="s">
        <v>5856</v>
      </c>
      <c r="F232" s="251" t="s">
        <v>3645</v>
      </c>
      <c r="G232" s="252" t="s">
        <v>181</v>
      </c>
      <c r="H232" s="253">
        <v>1</v>
      </c>
      <c r="I232" s="254"/>
      <c r="J232" s="255">
        <f t="shared" si="20"/>
        <v>0</v>
      </c>
      <c r="K232" s="276" t="s">
        <v>1</v>
      </c>
      <c r="L232" s="272"/>
      <c r="M232" s="273" t="s">
        <v>1</v>
      </c>
      <c r="N232" s="274" t="s">
        <v>42</v>
      </c>
      <c r="P232" s="268">
        <f t="shared" si="21"/>
        <v>0</v>
      </c>
      <c r="Q232" s="268">
        <v>0</v>
      </c>
      <c r="R232" s="268">
        <f t="shared" si="22"/>
        <v>0</v>
      </c>
      <c r="S232" s="268">
        <v>0</v>
      </c>
      <c r="T232" s="269">
        <f t="shared" si="23"/>
        <v>0</v>
      </c>
      <c r="AR232" s="270" t="s">
        <v>129</v>
      </c>
      <c r="AT232" s="270" t="s">
        <v>178</v>
      </c>
      <c r="AU232" s="270" t="s">
        <v>87</v>
      </c>
      <c r="AY232" s="271" t="s">
        <v>175</v>
      </c>
      <c r="BE232" s="264">
        <f t="shared" si="24"/>
        <v>0</v>
      </c>
      <c r="BF232" s="264">
        <f t="shared" si="25"/>
        <v>0</v>
      </c>
      <c r="BG232" s="264">
        <f t="shared" si="26"/>
        <v>0</v>
      </c>
      <c r="BH232" s="264">
        <f t="shared" si="27"/>
        <v>0</v>
      </c>
      <c r="BI232" s="264">
        <f t="shared" si="28"/>
        <v>0</v>
      </c>
      <c r="BJ232" s="271" t="s">
        <v>85</v>
      </c>
      <c r="BK232" s="264">
        <f t="shared" si="29"/>
        <v>0</v>
      </c>
      <c r="BL232" s="271" t="s">
        <v>129</v>
      </c>
      <c r="BM232" s="270" t="s">
        <v>5908</v>
      </c>
    </row>
    <row r="233" spans="2:65" s="11" customFormat="1" ht="22.9" customHeight="1">
      <c r="B233" s="120"/>
      <c r="D233" s="121" t="s">
        <v>76</v>
      </c>
      <c r="E233" s="130" t="s">
        <v>3742</v>
      </c>
      <c r="F233" s="130" t="s">
        <v>3743</v>
      </c>
      <c r="I233" s="123"/>
      <c r="J233" s="131">
        <f>BK233</f>
        <v>0</v>
      </c>
      <c r="L233" s="120"/>
      <c r="M233" s="125"/>
      <c r="P233" s="126">
        <f>P234</f>
        <v>0</v>
      </c>
      <c r="R233" s="126">
        <f>R234</f>
        <v>0</v>
      </c>
      <c r="T233" s="127">
        <f>T234</f>
        <v>0</v>
      </c>
      <c r="AR233" s="121" t="s">
        <v>87</v>
      </c>
      <c r="AT233" s="128" t="s">
        <v>76</v>
      </c>
      <c r="AU233" s="128" t="s">
        <v>85</v>
      </c>
      <c r="AY233" s="121" t="s">
        <v>175</v>
      </c>
      <c r="BK233" s="129">
        <f>BK234</f>
        <v>0</v>
      </c>
    </row>
    <row r="234" spans="2:65" s="1" customFormat="1" ht="16.5" customHeight="1">
      <c r="B234" s="32"/>
      <c r="C234" s="132" t="s">
        <v>897</v>
      </c>
      <c r="D234" s="132" t="s">
        <v>178</v>
      </c>
      <c r="E234" s="133" t="s">
        <v>3744</v>
      </c>
      <c r="F234" s="134" t="s">
        <v>3745</v>
      </c>
      <c r="G234" s="135" t="s">
        <v>181</v>
      </c>
      <c r="H234" s="136">
        <v>1</v>
      </c>
      <c r="I234" s="137"/>
      <c r="J234" s="138">
        <f>ROUND(I234*H234,2)</f>
        <v>0</v>
      </c>
      <c r="K234" s="134" t="s">
        <v>1</v>
      </c>
      <c r="L234" s="32"/>
      <c r="M234" s="139" t="s">
        <v>1</v>
      </c>
      <c r="N234" s="140" t="s">
        <v>42</v>
      </c>
      <c r="P234" s="141">
        <f>O234*H234</f>
        <v>0</v>
      </c>
      <c r="Q234" s="141">
        <v>0</v>
      </c>
      <c r="R234" s="141">
        <f>Q234*H234</f>
        <v>0</v>
      </c>
      <c r="S234" s="141">
        <v>0</v>
      </c>
      <c r="T234" s="142">
        <f>S234*H234</f>
        <v>0</v>
      </c>
      <c r="AR234" s="143" t="s">
        <v>129</v>
      </c>
      <c r="AT234" s="143" t="s">
        <v>178</v>
      </c>
      <c r="AU234" s="143" t="s">
        <v>87</v>
      </c>
      <c r="AY234" s="17" t="s">
        <v>175</v>
      </c>
      <c r="BE234" s="144">
        <f>IF(N234="základní",J234,0)</f>
        <v>0</v>
      </c>
      <c r="BF234" s="144">
        <f>IF(N234="snížená",J234,0)</f>
        <v>0</v>
      </c>
      <c r="BG234" s="144">
        <f>IF(N234="zákl. přenesená",J234,0)</f>
        <v>0</v>
      </c>
      <c r="BH234" s="144">
        <f>IF(N234="sníž. přenesená",J234,0)</f>
        <v>0</v>
      </c>
      <c r="BI234" s="144">
        <f>IF(N234="nulová",J234,0)</f>
        <v>0</v>
      </c>
      <c r="BJ234" s="17" t="s">
        <v>85</v>
      </c>
      <c r="BK234" s="144">
        <f>ROUND(I234*H234,2)</f>
        <v>0</v>
      </c>
      <c r="BL234" s="17" t="s">
        <v>129</v>
      </c>
      <c r="BM234" s="143" t="s">
        <v>3746</v>
      </c>
    </row>
    <row r="235" spans="2:65" s="11" customFormat="1" ht="22.9" customHeight="1">
      <c r="B235" s="120"/>
      <c r="D235" s="121" t="s">
        <v>76</v>
      </c>
      <c r="E235" s="130" t="s">
        <v>3747</v>
      </c>
      <c r="F235" s="130" t="s">
        <v>3748</v>
      </c>
      <c r="I235" s="123"/>
      <c r="J235" s="131">
        <f>BK235</f>
        <v>0</v>
      </c>
      <c r="L235" s="120"/>
      <c r="M235" s="125"/>
      <c r="P235" s="126">
        <f>SUM(P236:P270)</f>
        <v>0</v>
      </c>
      <c r="R235" s="126">
        <f>SUM(R236:R270)</f>
        <v>0</v>
      </c>
      <c r="T235" s="127">
        <f>SUM(T236:T270)</f>
        <v>0</v>
      </c>
      <c r="AR235" s="121" t="s">
        <v>87</v>
      </c>
      <c r="AT235" s="128" t="s">
        <v>76</v>
      </c>
      <c r="AU235" s="128" t="s">
        <v>85</v>
      </c>
      <c r="AY235" s="121" t="s">
        <v>175</v>
      </c>
      <c r="BK235" s="129">
        <f>SUM(BK236:BK270)</f>
        <v>0</v>
      </c>
    </row>
    <row r="236" spans="2:65" s="1" customFormat="1" ht="16.5" customHeight="1">
      <c r="B236" s="32"/>
      <c r="C236" s="132" t="s">
        <v>901</v>
      </c>
      <c r="D236" s="132" t="s">
        <v>178</v>
      </c>
      <c r="E236" s="133" t="s">
        <v>3749</v>
      </c>
      <c r="F236" s="134" t="s">
        <v>3750</v>
      </c>
      <c r="G236" s="135" t="s">
        <v>318</v>
      </c>
      <c r="H236" s="136">
        <v>6100</v>
      </c>
      <c r="I236" s="137"/>
      <c r="J236" s="138">
        <f t="shared" ref="J236:J270" si="30">ROUND(I236*H236,2)</f>
        <v>0</v>
      </c>
      <c r="K236" s="134" t="s">
        <v>1</v>
      </c>
      <c r="L236" s="32"/>
      <c r="M236" s="139" t="s">
        <v>1</v>
      </c>
      <c r="N236" s="140" t="s">
        <v>42</v>
      </c>
      <c r="P236" s="141">
        <f t="shared" ref="P236:P270" si="31">O236*H236</f>
        <v>0</v>
      </c>
      <c r="Q236" s="141">
        <v>0</v>
      </c>
      <c r="R236" s="141">
        <f t="shared" ref="R236:R270" si="32">Q236*H236</f>
        <v>0</v>
      </c>
      <c r="S236" s="141">
        <v>0</v>
      </c>
      <c r="T236" s="142">
        <f t="shared" ref="T236:T270" si="33">S236*H236</f>
        <v>0</v>
      </c>
      <c r="AR236" s="143" t="s">
        <v>129</v>
      </c>
      <c r="AT236" s="143" t="s">
        <v>178</v>
      </c>
      <c r="AU236" s="143" t="s">
        <v>87</v>
      </c>
      <c r="AY236" s="17" t="s">
        <v>175</v>
      </c>
      <c r="BE236" s="144">
        <f t="shared" ref="BE236:BE270" si="34">IF(N236="základní",J236,0)</f>
        <v>0</v>
      </c>
      <c r="BF236" s="144">
        <f t="shared" ref="BF236:BF270" si="35">IF(N236="snížená",J236,0)</f>
        <v>0</v>
      </c>
      <c r="BG236" s="144">
        <f t="shared" ref="BG236:BG270" si="36">IF(N236="zákl. přenesená",J236,0)</f>
        <v>0</v>
      </c>
      <c r="BH236" s="144">
        <f t="shared" ref="BH236:BH270" si="37">IF(N236="sníž. přenesená",J236,0)</f>
        <v>0</v>
      </c>
      <c r="BI236" s="144">
        <f t="shared" ref="BI236:BI270" si="38">IF(N236="nulová",J236,0)</f>
        <v>0</v>
      </c>
      <c r="BJ236" s="17" t="s">
        <v>85</v>
      </c>
      <c r="BK236" s="144">
        <f t="shared" ref="BK236:BK270" si="39">ROUND(I236*H236,2)</f>
        <v>0</v>
      </c>
      <c r="BL236" s="17" t="s">
        <v>129</v>
      </c>
      <c r="BM236" s="143" t="s">
        <v>3751</v>
      </c>
    </row>
    <row r="237" spans="2:65" s="1" customFormat="1" ht="16.5" customHeight="1">
      <c r="B237" s="32"/>
      <c r="C237" s="184" t="s">
        <v>905</v>
      </c>
      <c r="D237" s="184" t="s">
        <v>1046</v>
      </c>
      <c r="E237" s="185" t="s">
        <v>3752</v>
      </c>
      <c r="F237" s="186" t="s">
        <v>3753</v>
      </c>
      <c r="G237" s="187" t="s">
        <v>318</v>
      </c>
      <c r="H237" s="188">
        <v>1500</v>
      </c>
      <c r="I237" s="189"/>
      <c r="J237" s="190">
        <f t="shared" si="30"/>
        <v>0</v>
      </c>
      <c r="K237" s="186" t="s">
        <v>1</v>
      </c>
      <c r="L237" s="191"/>
      <c r="M237" s="192" t="s">
        <v>1</v>
      </c>
      <c r="N237" s="193" t="s">
        <v>42</v>
      </c>
      <c r="P237" s="141">
        <f t="shared" si="31"/>
        <v>0</v>
      </c>
      <c r="Q237" s="141">
        <v>0</v>
      </c>
      <c r="R237" s="141">
        <f t="shared" si="32"/>
        <v>0</v>
      </c>
      <c r="S237" s="141">
        <v>0</v>
      </c>
      <c r="T237" s="142">
        <f t="shared" si="33"/>
        <v>0</v>
      </c>
      <c r="AR237" s="143" t="s">
        <v>604</v>
      </c>
      <c r="AT237" s="143" t="s">
        <v>1046</v>
      </c>
      <c r="AU237" s="143" t="s">
        <v>87</v>
      </c>
      <c r="AY237" s="17" t="s">
        <v>175</v>
      </c>
      <c r="BE237" s="144">
        <f t="shared" si="34"/>
        <v>0</v>
      </c>
      <c r="BF237" s="144">
        <f t="shared" si="35"/>
        <v>0</v>
      </c>
      <c r="BG237" s="144">
        <f t="shared" si="36"/>
        <v>0</v>
      </c>
      <c r="BH237" s="144">
        <f t="shared" si="37"/>
        <v>0</v>
      </c>
      <c r="BI237" s="144">
        <f t="shared" si="38"/>
        <v>0</v>
      </c>
      <c r="BJ237" s="17" t="s">
        <v>85</v>
      </c>
      <c r="BK237" s="144">
        <f t="shared" si="39"/>
        <v>0</v>
      </c>
      <c r="BL237" s="17" t="s">
        <v>129</v>
      </c>
      <c r="BM237" s="143" t="s">
        <v>3754</v>
      </c>
    </row>
    <row r="238" spans="2:65" s="1" customFormat="1" ht="16.5" customHeight="1">
      <c r="B238" s="32"/>
      <c r="C238" s="184" t="s">
        <v>909</v>
      </c>
      <c r="D238" s="184" t="s">
        <v>1046</v>
      </c>
      <c r="E238" s="185" t="s">
        <v>3755</v>
      </c>
      <c r="F238" s="186" t="s">
        <v>3756</v>
      </c>
      <c r="G238" s="187" t="s">
        <v>318</v>
      </c>
      <c r="H238" s="188">
        <v>1000</v>
      </c>
      <c r="I238" s="189"/>
      <c r="J238" s="190">
        <f t="shared" si="30"/>
        <v>0</v>
      </c>
      <c r="K238" s="186" t="s">
        <v>1</v>
      </c>
      <c r="L238" s="191"/>
      <c r="M238" s="192" t="s">
        <v>1</v>
      </c>
      <c r="N238" s="193" t="s">
        <v>42</v>
      </c>
      <c r="P238" s="141">
        <f t="shared" si="31"/>
        <v>0</v>
      </c>
      <c r="Q238" s="141">
        <v>0</v>
      </c>
      <c r="R238" s="141">
        <f t="shared" si="32"/>
        <v>0</v>
      </c>
      <c r="S238" s="141">
        <v>0</v>
      </c>
      <c r="T238" s="142">
        <f t="shared" si="33"/>
        <v>0</v>
      </c>
      <c r="AR238" s="143" t="s">
        <v>604</v>
      </c>
      <c r="AT238" s="143" t="s">
        <v>1046</v>
      </c>
      <c r="AU238" s="143" t="s">
        <v>87</v>
      </c>
      <c r="AY238" s="17" t="s">
        <v>175</v>
      </c>
      <c r="BE238" s="144">
        <f t="shared" si="34"/>
        <v>0</v>
      </c>
      <c r="BF238" s="144">
        <f t="shared" si="35"/>
        <v>0</v>
      </c>
      <c r="BG238" s="144">
        <f t="shared" si="36"/>
        <v>0</v>
      </c>
      <c r="BH238" s="144">
        <f t="shared" si="37"/>
        <v>0</v>
      </c>
      <c r="BI238" s="144">
        <f t="shared" si="38"/>
        <v>0</v>
      </c>
      <c r="BJ238" s="17" t="s">
        <v>85</v>
      </c>
      <c r="BK238" s="144">
        <f t="shared" si="39"/>
        <v>0</v>
      </c>
      <c r="BL238" s="17" t="s">
        <v>129</v>
      </c>
      <c r="BM238" s="143" t="s">
        <v>3757</v>
      </c>
    </row>
    <row r="239" spans="2:65" s="1" customFormat="1" ht="16.5" customHeight="1">
      <c r="B239" s="32"/>
      <c r="C239" s="184" t="s">
        <v>914</v>
      </c>
      <c r="D239" s="184" t="s">
        <v>1046</v>
      </c>
      <c r="E239" s="185" t="s">
        <v>3758</v>
      </c>
      <c r="F239" s="186" t="s">
        <v>3759</v>
      </c>
      <c r="G239" s="187" t="s">
        <v>318</v>
      </c>
      <c r="H239" s="188">
        <v>1400</v>
      </c>
      <c r="I239" s="189"/>
      <c r="J239" s="190">
        <f t="shared" si="30"/>
        <v>0</v>
      </c>
      <c r="K239" s="186" t="s">
        <v>1</v>
      </c>
      <c r="L239" s="191"/>
      <c r="M239" s="192" t="s">
        <v>1</v>
      </c>
      <c r="N239" s="193" t="s">
        <v>42</v>
      </c>
      <c r="P239" s="141">
        <f t="shared" si="31"/>
        <v>0</v>
      </c>
      <c r="Q239" s="141">
        <v>0</v>
      </c>
      <c r="R239" s="141">
        <f t="shared" si="32"/>
        <v>0</v>
      </c>
      <c r="S239" s="141">
        <v>0</v>
      </c>
      <c r="T239" s="142">
        <f t="shared" si="33"/>
        <v>0</v>
      </c>
      <c r="AR239" s="143" t="s">
        <v>604</v>
      </c>
      <c r="AT239" s="143" t="s">
        <v>1046</v>
      </c>
      <c r="AU239" s="143" t="s">
        <v>87</v>
      </c>
      <c r="AY239" s="17" t="s">
        <v>175</v>
      </c>
      <c r="BE239" s="144">
        <f t="shared" si="34"/>
        <v>0</v>
      </c>
      <c r="BF239" s="144">
        <f t="shared" si="35"/>
        <v>0</v>
      </c>
      <c r="BG239" s="144">
        <f t="shared" si="36"/>
        <v>0</v>
      </c>
      <c r="BH239" s="144">
        <f t="shared" si="37"/>
        <v>0</v>
      </c>
      <c r="BI239" s="144">
        <f t="shared" si="38"/>
        <v>0</v>
      </c>
      <c r="BJ239" s="17" t="s">
        <v>85</v>
      </c>
      <c r="BK239" s="144">
        <f t="shared" si="39"/>
        <v>0</v>
      </c>
      <c r="BL239" s="17" t="s">
        <v>129</v>
      </c>
      <c r="BM239" s="143" t="s">
        <v>3760</v>
      </c>
    </row>
    <row r="240" spans="2:65" s="1" customFormat="1" ht="16.5" customHeight="1">
      <c r="B240" s="32"/>
      <c r="C240" s="184" t="s">
        <v>919</v>
      </c>
      <c r="D240" s="184" t="s">
        <v>1046</v>
      </c>
      <c r="E240" s="185" t="s">
        <v>3761</v>
      </c>
      <c r="F240" s="186" t="s">
        <v>3762</v>
      </c>
      <c r="G240" s="187" t="s">
        <v>318</v>
      </c>
      <c r="H240" s="188">
        <v>1700</v>
      </c>
      <c r="I240" s="189"/>
      <c r="J240" s="190">
        <f t="shared" si="30"/>
        <v>0</v>
      </c>
      <c r="K240" s="186" t="s">
        <v>1</v>
      </c>
      <c r="L240" s="191"/>
      <c r="M240" s="192" t="s">
        <v>1</v>
      </c>
      <c r="N240" s="193" t="s">
        <v>42</v>
      </c>
      <c r="P240" s="141">
        <f t="shared" si="31"/>
        <v>0</v>
      </c>
      <c r="Q240" s="141">
        <v>0</v>
      </c>
      <c r="R240" s="141">
        <f t="shared" si="32"/>
        <v>0</v>
      </c>
      <c r="S240" s="141">
        <v>0</v>
      </c>
      <c r="T240" s="142">
        <f t="shared" si="33"/>
        <v>0</v>
      </c>
      <c r="AR240" s="143" t="s">
        <v>604</v>
      </c>
      <c r="AT240" s="143" t="s">
        <v>1046</v>
      </c>
      <c r="AU240" s="143" t="s">
        <v>87</v>
      </c>
      <c r="AY240" s="17" t="s">
        <v>175</v>
      </c>
      <c r="BE240" s="144">
        <f t="shared" si="34"/>
        <v>0</v>
      </c>
      <c r="BF240" s="144">
        <f t="shared" si="35"/>
        <v>0</v>
      </c>
      <c r="BG240" s="144">
        <f t="shared" si="36"/>
        <v>0</v>
      </c>
      <c r="BH240" s="144">
        <f t="shared" si="37"/>
        <v>0</v>
      </c>
      <c r="BI240" s="144">
        <f t="shared" si="38"/>
        <v>0</v>
      </c>
      <c r="BJ240" s="17" t="s">
        <v>85</v>
      </c>
      <c r="BK240" s="144">
        <f t="shared" si="39"/>
        <v>0</v>
      </c>
      <c r="BL240" s="17" t="s">
        <v>129</v>
      </c>
      <c r="BM240" s="143" t="s">
        <v>3763</v>
      </c>
    </row>
    <row r="241" spans="2:65" s="1" customFormat="1" ht="16.5" customHeight="1">
      <c r="B241" s="32"/>
      <c r="C241" s="184" t="s">
        <v>925</v>
      </c>
      <c r="D241" s="184" t="s">
        <v>1046</v>
      </c>
      <c r="E241" s="185" t="s">
        <v>3764</v>
      </c>
      <c r="F241" s="186" t="s">
        <v>3765</v>
      </c>
      <c r="G241" s="187" t="s">
        <v>318</v>
      </c>
      <c r="H241" s="188">
        <v>500</v>
      </c>
      <c r="I241" s="189"/>
      <c r="J241" s="190">
        <f t="shared" si="30"/>
        <v>0</v>
      </c>
      <c r="K241" s="186" t="s">
        <v>1</v>
      </c>
      <c r="L241" s="191"/>
      <c r="M241" s="192" t="s">
        <v>1</v>
      </c>
      <c r="N241" s="193" t="s">
        <v>42</v>
      </c>
      <c r="P241" s="141">
        <f t="shared" si="31"/>
        <v>0</v>
      </c>
      <c r="Q241" s="141">
        <v>0</v>
      </c>
      <c r="R241" s="141">
        <f t="shared" si="32"/>
        <v>0</v>
      </c>
      <c r="S241" s="141">
        <v>0</v>
      </c>
      <c r="T241" s="142">
        <f t="shared" si="33"/>
        <v>0</v>
      </c>
      <c r="AR241" s="143" t="s">
        <v>604</v>
      </c>
      <c r="AT241" s="143" t="s">
        <v>1046</v>
      </c>
      <c r="AU241" s="143" t="s">
        <v>87</v>
      </c>
      <c r="AY241" s="17" t="s">
        <v>175</v>
      </c>
      <c r="BE241" s="144">
        <f t="shared" si="34"/>
        <v>0</v>
      </c>
      <c r="BF241" s="144">
        <f t="shared" si="35"/>
        <v>0</v>
      </c>
      <c r="BG241" s="144">
        <f t="shared" si="36"/>
        <v>0</v>
      </c>
      <c r="BH241" s="144">
        <f t="shared" si="37"/>
        <v>0</v>
      </c>
      <c r="BI241" s="144">
        <f t="shared" si="38"/>
        <v>0</v>
      </c>
      <c r="BJ241" s="17" t="s">
        <v>85</v>
      </c>
      <c r="BK241" s="144">
        <f t="shared" si="39"/>
        <v>0</v>
      </c>
      <c r="BL241" s="17" t="s">
        <v>129</v>
      </c>
      <c r="BM241" s="143" t="s">
        <v>3766</v>
      </c>
    </row>
    <row r="242" spans="2:65" s="1" customFormat="1" ht="16.5" customHeight="1">
      <c r="B242" s="32"/>
      <c r="C242" s="132" t="s">
        <v>930</v>
      </c>
      <c r="D242" s="132" t="s">
        <v>178</v>
      </c>
      <c r="E242" s="133" t="s">
        <v>3767</v>
      </c>
      <c r="F242" s="134" t="s">
        <v>3750</v>
      </c>
      <c r="G242" s="135" t="s">
        <v>318</v>
      </c>
      <c r="H242" s="221">
        <v>195</v>
      </c>
      <c r="I242" s="137"/>
      <c r="J242" s="138">
        <f t="shared" si="30"/>
        <v>0</v>
      </c>
      <c r="K242" s="134" t="s">
        <v>1</v>
      </c>
      <c r="L242" s="32"/>
      <c r="M242" s="139" t="s">
        <v>1</v>
      </c>
      <c r="N242" s="140" t="s">
        <v>42</v>
      </c>
      <c r="P242" s="141">
        <f t="shared" si="31"/>
        <v>0</v>
      </c>
      <c r="Q242" s="141">
        <v>0</v>
      </c>
      <c r="R242" s="141">
        <f t="shared" si="32"/>
        <v>0</v>
      </c>
      <c r="S242" s="141">
        <v>0</v>
      </c>
      <c r="T242" s="142">
        <f t="shared" si="33"/>
        <v>0</v>
      </c>
      <c r="AR242" s="143" t="s">
        <v>129</v>
      </c>
      <c r="AT242" s="143" t="s">
        <v>178</v>
      </c>
      <c r="AU242" s="143" t="s">
        <v>87</v>
      </c>
      <c r="AY242" s="17" t="s">
        <v>175</v>
      </c>
      <c r="BE242" s="144">
        <f t="shared" si="34"/>
        <v>0</v>
      </c>
      <c r="BF242" s="144">
        <f t="shared" si="35"/>
        <v>0</v>
      </c>
      <c r="BG242" s="144">
        <f t="shared" si="36"/>
        <v>0</v>
      </c>
      <c r="BH242" s="144">
        <f t="shared" si="37"/>
        <v>0</v>
      </c>
      <c r="BI242" s="144">
        <f t="shared" si="38"/>
        <v>0</v>
      </c>
      <c r="BJ242" s="17" t="s">
        <v>85</v>
      </c>
      <c r="BK242" s="144">
        <f t="shared" si="39"/>
        <v>0</v>
      </c>
      <c r="BL242" s="17" t="s">
        <v>129</v>
      </c>
      <c r="BM242" s="143" t="s">
        <v>3768</v>
      </c>
    </row>
    <row r="243" spans="2:65" s="1" customFormat="1" ht="16.5" customHeight="1">
      <c r="B243" s="32"/>
      <c r="C243" s="184" t="s">
        <v>934</v>
      </c>
      <c r="D243" s="184" t="s">
        <v>1046</v>
      </c>
      <c r="E243" s="185" t="s">
        <v>3769</v>
      </c>
      <c r="F243" s="186" t="s">
        <v>3770</v>
      </c>
      <c r="G243" s="187" t="s">
        <v>318</v>
      </c>
      <c r="H243" s="188">
        <v>100</v>
      </c>
      <c r="I243" s="189"/>
      <c r="J243" s="190">
        <f t="shared" si="30"/>
        <v>0</v>
      </c>
      <c r="K243" s="186" t="s">
        <v>1</v>
      </c>
      <c r="L243" s="191"/>
      <c r="M243" s="192" t="s">
        <v>1</v>
      </c>
      <c r="N243" s="193" t="s">
        <v>42</v>
      </c>
      <c r="P243" s="141">
        <f t="shared" si="31"/>
        <v>0</v>
      </c>
      <c r="Q243" s="141">
        <v>0</v>
      </c>
      <c r="R243" s="141">
        <f t="shared" si="32"/>
        <v>0</v>
      </c>
      <c r="S243" s="141">
        <v>0</v>
      </c>
      <c r="T243" s="142">
        <f t="shared" si="33"/>
        <v>0</v>
      </c>
      <c r="AR243" s="143" t="s">
        <v>604</v>
      </c>
      <c r="AT243" s="143" t="s">
        <v>1046</v>
      </c>
      <c r="AU243" s="143" t="s">
        <v>87</v>
      </c>
      <c r="AY243" s="17" t="s">
        <v>175</v>
      </c>
      <c r="BE243" s="144">
        <f t="shared" si="34"/>
        <v>0</v>
      </c>
      <c r="BF243" s="144">
        <f t="shared" si="35"/>
        <v>0</v>
      </c>
      <c r="BG243" s="144">
        <f t="shared" si="36"/>
        <v>0</v>
      </c>
      <c r="BH243" s="144">
        <f t="shared" si="37"/>
        <v>0</v>
      </c>
      <c r="BI243" s="144">
        <f t="shared" si="38"/>
        <v>0</v>
      </c>
      <c r="BJ243" s="17" t="s">
        <v>85</v>
      </c>
      <c r="BK243" s="144">
        <f t="shared" si="39"/>
        <v>0</v>
      </c>
      <c r="BL243" s="17" t="s">
        <v>129</v>
      </c>
      <c r="BM243" s="143" t="s">
        <v>3771</v>
      </c>
    </row>
    <row r="244" spans="2:65" s="1" customFormat="1" ht="16.5" customHeight="1">
      <c r="B244" s="32"/>
      <c r="C244" s="184" t="s">
        <v>1030</v>
      </c>
      <c r="D244" s="184" t="s">
        <v>1046</v>
      </c>
      <c r="E244" s="185" t="s">
        <v>3772</v>
      </c>
      <c r="F244" s="186" t="s">
        <v>3773</v>
      </c>
      <c r="G244" s="187" t="s">
        <v>318</v>
      </c>
      <c r="H244" s="188">
        <v>30</v>
      </c>
      <c r="I244" s="189"/>
      <c r="J244" s="190">
        <f t="shared" si="30"/>
        <v>0</v>
      </c>
      <c r="K244" s="186" t="s">
        <v>1</v>
      </c>
      <c r="L244" s="191"/>
      <c r="M244" s="192" t="s">
        <v>1</v>
      </c>
      <c r="N244" s="193" t="s">
        <v>42</v>
      </c>
      <c r="P244" s="141">
        <f t="shared" si="31"/>
        <v>0</v>
      </c>
      <c r="Q244" s="141">
        <v>0</v>
      </c>
      <c r="R244" s="141">
        <f t="shared" si="32"/>
        <v>0</v>
      </c>
      <c r="S244" s="141">
        <v>0</v>
      </c>
      <c r="T244" s="142">
        <f t="shared" si="33"/>
        <v>0</v>
      </c>
      <c r="AR244" s="143" t="s">
        <v>604</v>
      </c>
      <c r="AT244" s="143" t="s">
        <v>1046</v>
      </c>
      <c r="AU244" s="143" t="s">
        <v>87</v>
      </c>
      <c r="AY244" s="17" t="s">
        <v>175</v>
      </c>
      <c r="BE244" s="144">
        <f t="shared" si="34"/>
        <v>0</v>
      </c>
      <c r="BF244" s="144">
        <f t="shared" si="35"/>
        <v>0</v>
      </c>
      <c r="BG244" s="144">
        <f t="shared" si="36"/>
        <v>0</v>
      </c>
      <c r="BH244" s="144">
        <f t="shared" si="37"/>
        <v>0</v>
      </c>
      <c r="BI244" s="144">
        <f t="shared" si="38"/>
        <v>0</v>
      </c>
      <c r="BJ244" s="17" t="s">
        <v>85</v>
      </c>
      <c r="BK244" s="144">
        <f t="shared" si="39"/>
        <v>0</v>
      </c>
      <c r="BL244" s="17" t="s">
        <v>129</v>
      </c>
      <c r="BM244" s="143" t="s">
        <v>3774</v>
      </c>
    </row>
    <row r="245" spans="2:65" s="1" customFormat="1" ht="16.5" customHeight="1">
      <c r="B245" s="32"/>
      <c r="C245" s="184" t="s">
        <v>1035</v>
      </c>
      <c r="D245" s="184" t="s">
        <v>1046</v>
      </c>
      <c r="E245" s="185" t="s">
        <v>3775</v>
      </c>
      <c r="F245" s="186" t="s">
        <v>3776</v>
      </c>
      <c r="G245" s="187" t="s">
        <v>318</v>
      </c>
      <c r="H245" s="188">
        <v>15</v>
      </c>
      <c r="I245" s="189"/>
      <c r="J245" s="190">
        <f t="shared" si="30"/>
        <v>0</v>
      </c>
      <c r="K245" s="186" t="s">
        <v>1</v>
      </c>
      <c r="L245" s="191"/>
      <c r="M245" s="192" t="s">
        <v>1</v>
      </c>
      <c r="N245" s="193" t="s">
        <v>42</v>
      </c>
      <c r="P245" s="141">
        <f t="shared" si="31"/>
        <v>0</v>
      </c>
      <c r="Q245" s="141">
        <v>0</v>
      </c>
      <c r="R245" s="141">
        <f t="shared" si="32"/>
        <v>0</v>
      </c>
      <c r="S245" s="141">
        <v>0</v>
      </c>
      <c r="T245" s="142">
        <f t="shared" si="33"/>
        <v>0</v>
      </c>
      <c r="AR245" s="143" t="s">
        <v>604</v>
      </c>
      <c r="AT245" s="143" t="s">
        <v>1046</v>
      </c>
      <c r="AU245" s="143" t="s">
        <v>87</v>
      </c>
      <c r="AY245" s="17" t="s">
        <v>175</v>
      </c>
      <c r="BE245" s="144">
        <f t="shared" si="34"/>
        <v>0</v>
      </c>
      <c r="BF245" s="144">
        <f t="shared" si="35"/>
        <v>0</v>
      </c>
      <c r="BG245" s="144">
        <f t="shared" si="36"/>
        <v>0</v>
      </c>
      <c r="BH245" s="144">
        <f t="shared" si="37"/>
        <v>0</v>
      </c>
      <c r="BI245" s="144">
        <f t="shared" si="38"/>
        <v>0</v>
      </c>
      <c r="BJ245" s="17" t="s">
        <v>85</v>
      </c>
      <c r="BK245" s="144">
        <f t="shared" si="39"/>
        <v>0</v>
      </c>
      <c r="BL245" s="17" t="s">
        <v>129</v>
      </c>
      <c r="BM245" s="143" t="s">
        <v>3777</v>
      </c>
    </row>
    <row r="246" spans="2:65" s="1" customFormat="1" ht="16.5" customHeight="1">
      <c r="B246" s="32"/>
      <c r="C246" s="184" t="s">
        <v>1039</v>
      </c>
      <c r="D246" s="184" t="s">
        <v>1046</v>
      </c>
      <c r="E246" s="185" t="s">
        <v>3778</v>
      </c>
      <c r="F246" s="186" t="s">
        <v>3779</v>
      </c>
      <c r="G246" s="187" t="s">
        <v>318</v>
      </c>
      <c r="H246" s="188">
        <v>30</v>
      </c>
      <c r="I246" s="189"/>
      <c r="J246" s="190">
        <f t="shared" si="30"/>
        <v>0</v>
      </c>
      <c r="K246" s="186" t="s">
        <v>1</v>
      </c>
      <c r="L246" s="191"/>
      <c r="M246" s="192" t="s">
        <v>1</v>
      </c>
      <c r="N246" s="193" t="s">
        <v>42</v>
      </c>
      <c r="P246" s="141">
        <f t="shared" si="31"/>
        <v>0</v>
      </c>
      <c r="Q246" s="141">
        <v>0</v>
      </c>
      <c r="R246" s="141">
        <f t="shared" si="32"/>
        <v>0</v>
      </c>
      <c r="S246" s="141">
        <v>0</v>
      </c>
      <c r="T246" s="142">
        <f t="shared" si="33"/>
        <v>0</v>
      </c>
      <c r="AR246" s="143" t="s">
        <v>604</v>
      </c>
      <c r="AT246" s="143" t="s">
        <v>1046</v>
      </c>
      <c r="AU246" s="143" t="s">
        <v>87</v>
      </c>
      <c r="AY246" s="17" t="s">
        <v>175</v>
      </c>
      <c r="BE246" s="144">
        <f t="shared" si="34"/>
        <v>0</v>
      </c>
      <c r="BF246" s="144">
        <f t="shared" si="35"/>
        <v>0</v>
      </c>
      <c r="BG246" s="144">
        <f t="shared" si="36"/>
        <v>0</v>
      </c>
      <c r="BH246" s="144">
        <f t="shared" si="37"/>
        <v>0</v>
      </c>
      <c r="BI246" s="144">
        <f t="shared" si="38"/>
        <v>0</v>
      </c>
      <c r="BJ246" s="17" t="s">
        <v>85</v>
      </c>
      <c r="BK246" s="144">
        <f t="shared" si="39"/>
        <v>0</v>
      </c>
      <c r="BL246" s="17" t="s">
        <v>129</v>
      </c>
      <c r="BM246" s="143" t="s">
        <v>3780</v>
      </c>
    </row>
    <row r="247" spans="2:65" s="1" customFormat="1" ht="16.5" customHeight="1">
      <c r="B247" s="32"/>
      <c r="C247" s="229" t="s">
        <v>1045</v>
      </c>
      <c r="D247" s="229" t="s">
        <v>1046</v>
      </c>
      <c r="E247" s="230" t="s">
        <v>3781</v>
      </c>
      <c r="F247" s="231" t="s">
        <v>3782</v>
      </c>
      <c r="G247" s="232" t="s">
        <v>318</v>
      </c>
      <c r="H247" s="233">
        <v>20</v>
      </c>
      <c r="I247" s="189"/>
      <c r="J247" s="190">
        <f t="shared" si="30"/>
        <v>0</v>
      </c>
      <c r="K247" s="186" t="s">
        <v>1</v>
      </c>
      <c r="L247" s="191"/>
      <c r="M247" s="192" t="s">
        <v>1</v>
      </c>
      <c r="N247" s="193" t="s">
        <v>42</v>
      </c>
      <c r="P247" s="141">
        <f t="shared" si="31"/>
        <v>0</v>
      </c>
      <c r="Q247" s="141">
        <v>0</v>
      </c>
      <c r="R247" s="141">
        <f t="shared" si="32"/>
        <v>0</v>
      </c>
      <c r="S247" s="141">
        <v>0</v>
      </c>
      <c r="T247" s="142">
        <f t="shared" si="33"/>
        <v>0</v>
      </c>
      <c r="AR247" s="143" t="s">
        <v>604</v>
      </c>
      <c r="AT247" s="143" t="s">
        <v>1046</v>
      </c>
      <c r="AU247" s="143" t="s">
        <v>87</v>
      </c>
      <c r="AY247" s="17" t="s">
        <v>175</v>
      </c>
      <c r="BE247" s="144">
        <f t="shared" si="34"/>
        <v>0</v>
      </c>
      <c r="BF247" s="144">
        <f t="shared" si="35"/>
        <v>0</v>
      </c>
      <c r="BG247" s="144">
        <f t="shared" si="36"/>
        <v>0</v>
      </c>
      <c r="BH247" s="144">
        <f t="shared" si="37"/>
        <v>0</v>
      </c>
      <c r="BI247" s="144">
        <f t="shared" si="38"/>
        <v>0</v>
      </c>
      <c r="BJ247" s="17" t="s">
        <v>85</v>
      </c>
      <c r="BK247" s="144">
        <f t="shared" si="39"/>
        <v>0</v>
      </c>
      <c r="BL247" s="17" t="s">
        <v>129</v>
      </c>
      <c r="BM247" s="143" t="s">
        <v>3783</v>
      </c>
    </row>
    <row r="248" spans="2:65" s="1" customFormat="1" ht="16.5" customHeight="1">
      <c r="B248" s="32"/>
      <c r="C248" s="132" t="s">
        <v>1051</v>
      </c>
      <c r="D248" s="132" t="s">
        <v>178</v>
      </c>
      <c r="E248" s="133" t="s">
        <v>3784</v>
      </c>
      <c r="F248" s="134" t="s">
        <v>3750</v>
      </c>
      <c r="G248" s="135" t="s">
        <v>318</v>
      </c>
      <c r="H248" s="136">
        <v>90</v>
      </c>
      <c r="I248" s="137"/>
      <c r="J248" s="138">
        <f t="shared" si="30"/>
        <v>0</v>
      </c>
      <c r="K248" s="134" t="s">
        <v>1</v>
      </c>
      <c r="L248" s="32"/>
      <c r="M248" s="139" t="s">
        <v>1</v>
      </c>
      <c r="N248" s="140" t="s">
        <v>42</v>
      </c>
      <c r="P248" s="141">
        <f t="shared" si="31"/>
        <v>0</v>
      </c>
      <c r="Q248" s="141">
        <v>0</v>
      </c>
      <c r="R248" s="141">
        <f t="shared" si="32"/>
        <v>0</v>
      </c>
      <c r="S248" s="141">
        <v>0</v>
      </c>
      <c r="T248" s="142">
        <f t="shared" si="33"/>
        <v>0</v>
      </c>
      <c r="AR248" s="143" t="s">
        <v>129</v>
      </c>
      <c r="AT248" s="143" t="s">
        <v>178</v>
      </c>
      <c r="AU248" s="143" t="s">
        <v>87</v>
      </c>
      <c r="AY248" s="17" t="s">
        <v>175</v>
      </c>
      <c r="BE248" s="144">
        <f t="shared" si="34"/>
        <v>0</v>
      </c>
      <c r="BF248" s="144">
        <f t="shared" si="35"/>
        <v>0</v>
      </c>
      <c r="BG248" s="144">
        <f t="shared" si="36"/>
        <v>0</v>
      </c>
      <c r="BH248" s="144">
        <f t="shared" si="37"/>
        <v>0</v>
      </c>
      <c r="BI248" s="144">
        <f t="shared" si="38"/>
        <v>0</v>
      </c>
      <c r="BJ248" s="17" t="s">
        <v>85</v>
      </c>
      <c r="BK248" s="144">
        <f t="shared" si="39"/>
        <v>0</v>
      </c>
      <c r="BL248" s="17" t="s">
        <v>129</v>
      </c>
      <c r="BM248" s="143" t="s">
        <v>3785</v>
      </c>
    </row>
    <row r="249" spans="2:65" s="1" customFormat="1" ht="16.5" customHeight="1">
      <c r="B249" s="32"/>
      <c r="C249" s="184" t="s">
        <v>1056</v>
      </c>
      <c r="D249" s="184" t="s">
        <v>1046</v>
      </c>
      <c r="E249" s="185" t="s">
        <v>3786</v>
      </c>
      <c r="F249" s="186" t="s">
        <v>3787</v>
      </c>
      <c r="G249" s="187" t="s">
        <v>318</v>
      </c>
      <c r="H249" s="188">
        <v>60</v>
      </c>
      <c r="I249" s="189"/>
      <c r="J249" s="190">
        <f t="shared" si="30"/>
        <v>0</v>
      </c>
      <c r="K249" s="186" t="s">
        <v>1</v>
      </c>
      <c r="L249" s="191"/>
      <c r="M249" s="192" t="s">
        <v>1</v>
      </c>
      <c r="N249" s="193" t="s">
        <v>42</v>
      </c>
      <c r="P249" s="141">
        <f t="shared" si="31"/>
        <v>0</v>
      </c>
      <c r="Q249" s="141">
        <v>0</v>
      </c>
      <c r="R249" s="141">
        <f t="shared" si="32"/>
        <v>0</v>
      </c>
      <c r="S249" s="141">
        <v>0</v>
      </c>
      <c r="T249" s="142">
        <f t="shared" si="33"/>
        <v>0</v>
      </c>
      <c r="AR249" s="143" t="s">
        <v>604</v>
      </c>
      <c r="AT249" s="143" t="s">
        <v>1046</v>
      </c>
      <c r="AU249" s="143" t="s">
        <v>87</v>
      </c>
      <c r="AY249" s="17" t="s">
        <v>175</v>
      </c>
      <c r="BE249" s="144">
        <f t="shared" si="34"/>
        <v>0</v>
      </c>
      <c r="BF249" s="144">
        <f t="shared" si="35"/>
        <v>0</v>
      </c>
      <c r="BG249" s="144">
        <f t="shared" si="36"/>
        <v>0</v>
      </c>
      <c r="BH249" s="144">
        <f t="shared" si="37"/>
        <v>0</v>
      </c>
      <c r="BI249" s="144">
        <f t="shared" si="38"/>
        <v>0</v>
      </c>
      <c r="BJ249" s="17" t="s">
        <v>85</v>
      </c>
      <c r="BK249" s="144">
        <f t="shared" si="39"/>
        <v>0</v>
      </c>
      <c r="BL249" s="17" t="s">
        <v>129</v>
      </c>
      <c r="BM249" s="143" t="s">
        <v>3788</v>
      </c>
    </row>
    <row r="250" spans="2:65" s="1" customFormat="1" ht="16.5" customHeight="1">
      <c r="B250" s="32"/>
      <c r="C250" s="184" t="s">
        <v>1061</v>
      </c>
      <c r="D250" s="184" t="s">
        <v>1046</v>
      </c>
      <c r="E250" s="185" t="s">
        <v>3789</v>
      </c>
      <c r="F250" s="186" t="s">
        <v>3790</v>
      </c>
      <c r="G250" s="187" t="s">
        <v>318</v>
      </c>
      <c r="H250" s="188">
        <v>30</v>
      </c>
      <c r="I250" s="189"/>
      <c r="J250" s="190">
        <f t="shared" si="30"/>
        <v>0</v>
      </c>
      <c r="K250" s="186" t="s">
        <v>1</v>
      </c>
      <c r="L250" s="191"/>
      <c r="M250" s="192" t="s">
        <v>1</v>
      </c>
      <c r="N250" s="193" t="s">
        <v>42</v>
      </c>
      <c r="P250" s="141">
        <f t="shared" si="31"/>
        <v>0</v>
      </c>
      <c r="Q250" s="141">
        <v>0</v>
      </c>
      <c r="R250" s="141">
        <f t="shared" si="32"/>
        <v>0</v>
      </c>
      <c r="S250" s="141">
        <v>0</v>
      </c>
      <c r="T250" s="142">
        <f t="shared" si="33"/>
        <v>0</v>
      </c>
      <c r="AR250" s="143" t="s">
        <v>604</v>
      </c>
      <c r="AT250" s="143" t="s">
        <v>1046</v>
      </c>
      <c r="AU250" s="143" t="s">
        <v>87</v>
      </c>
      <c r="AY250" s="17" t="s">
        <v>175</v>
      </c>
      <c r="BE250" s="144">
        <f t="shared" si="34"/>
        <v>0</v>
      </c>
      <c r="BF250" s="144">
        <f t="shared" si="35"/>
        <v>0</v>
      </c>
      <c r="BG250" s="144">
        <f t="shared" si="36"/>
        <v>0</v>
      </c>
      <c r="BH250" s="144">
        <f t="shared" si="37"/>
        <v>0</v>
      </c>
      <c r="BI250" s="144">
        <f t="shared" si="38"/>
        <v>0</v>
      </c>
      <c r="BJ250" s="17" t="s">
        <v>85</v>
      </c>
      <c r="BK250" s="144">
        <f t="shared" si="39"/>
        <v>0</v>
      </c>
      <c r="BL250" s="17" t="s">
        <v>129</v>
      </c>
      <c r="BM250" s="143" t="s">
        <v>3791</v>
      </c>
    </row>
    <row r="251" spans="2:65" s="1" customFormat="1" ht="16.5" customHeight="1">
      <c r="B251" s="32"/>
      <c r="C251" s="132" t="s">
        <v>1067</v>
      </c>
      <c r="D251" s="132" t="s">
        <v>178</v>
      </c>
      <c r="E251" s="133" t="s">
        <v>3792</v>
      </c>
      <c r="F251" s="134" t="s">
        <v>3793</v>
      </c>
      <c r="G251" s="135" t="s">
        <v>318</v>
      </c>
      <c r="H251" s="136">
        <v>700</v>
      </c>
      <c r="I251" s="137"/>
      <c r="J251" s="138">
        <f t="shared" si="30"/>
        <v>0</v>
      </c>
      <c r="K251" s="134" t="s">
        <v>1</v>
      </c>
      <c r="L251" s="32"/>
      <c r="M251" s="139" t="s">
        <v>1</v>
      </c>
      <c r="N251" s="140" t="s">
        <v>42</v>
      </c>
      <c r="P251" s="141">
        <f t="shared" si="31"/>
        <v>0</v>
      </c>
      <c r="Q251" s="141">
        <v>0</v>
      </c>
      <c r="R251" s="141">
        <f t="shared" si="32"/>
        <v>0</v>
      </c>
      <c r="S251" s="141">
        <v>0</v>
      </c>
      <c r="T251" s="142">
        <f t="shared" si="33"/>
        <v>0</v>
      </c>
      <c r="AR251" s="143" t="s">
        <v>129</v>
      </c>
      <c r="AT251" s="143" t="s">
        <v>178</v>
      </c>
      <c r="AU251" s="143" t="s">
        <v>87</v>
      </c>
      <c r="AY251" s="17" t="s">
        <v>175</v>
      </c>
      <c r="BE251" s="144">
        <f t="shared" si="34"/>
        <v>0</v>
      </c>
      <c r="BF251" s="144">
        <f t="shared" si="35"/>
        <v>0</v>
      </c>
      <c r="BG251" s="144">
        <f t="shared" si="36"/>
        <v>0</v>
      </c>
      <c r="BH251" s="144">
        <f t="shared" si="37"/>
        <v>0</v>
      </c>
      <c r="BI251" s="144">
        <f t="shared" si="38"/>
        <v>0</v>
      </c>
      <c r="BJ251" s="17" t="s">
        <v>85</v>
      </c>
      <c r="BK251" s="144">
        <f t="shared" si="39"/>
        <v>0</v>
      </c>
      <c r="BL251" s="17" t="s">
        <v>129</v>
      </c>
      <c r="BM251" s="143" t="s">
        <v>3794</v>
      </c>
    </row>
    <row r="252" spans="2:65" s="1" customFormat="1" ht="16.5" customHeight="1">
      <c r="B252" s="32"/>
      <c r="C252" s="184" t="s">
        <v>1072</v>
      </c>
      <c r="D252" s="184" t="s">
        <v>1046</v>
      </c>
      <c r="E252" s="185" t="s">
        <v>3795</v>
      </c>
      <c r="F252" s="186" t="s">
        <v>3796</v>
      </c>
      <c r="G252" s="187" t="s">
        <v>318</v>
      </c>
      <c r="H252" s="188">
        <v>300</v>
      </c>
      <c r="I252" s="189"/>
      <c r="J252" s="190">
        <f t="shared" si="30"/>
        <v>0</v>
      </c>
      <c r="K252" s="186" t="s">
        <v>1</v>
      </c>
      <c r="L252" s="191"/>
      <c r="M252" s="192" t="s">
        <v>1</v>
      </c>
      <c r="N252" s="193" t="s">
        <v>42</v>
      </c>
      <c r="P252" s="141">
        <f t="shared" si="31"/>
        <v>0</v>
      </c>
      <c r="Q252" s="141">
        <v>0</v>
      </c>
      <c r="R252" s="141">
        <f t="shared" si="32"/>
        <v>0</v>
      </c>
      <c r="S252" s="141">
        <v>0</v>
      </c>
      <c r="T252" s="142">
        <f t="shared" si="33"/>
        <v>0</v>
      </c>
      <c r="AR252" s="143" t="s">
        <v>604</v>
      </c>
      <c r="AT252" s="143" t="s">
        <v>1046</v>
      </c>
      <c r="AU252" s="143" t="s">
        <v>87</v>
      </c>
      <c r="AY252" s="17" t="s">
        <v>175</v>
      </c>
      <c r="BE252" s="144">
        <f t="shared" si="34"/>
        <v>0</v>
      </c>
      <c r="BF252" s="144">
        <f t="shared" si="35"/>
        <v>0</v>
      </c>
      <c r="BG252" s="144">
        <f t="shared" si="36"/>
        <v>0</v>
      </c>
      <c r="BH252" s="144">
        <f t="shared" si="37"/>
        <v>0</v>
      </c>
      <c r="BI252" s="144">
        <f t="shared" si="38"/>
        <v>0</v>
      </c>
      <c r="BJ252" s="17" t="s">
        <v>85</v>
      </c>
      <c r="BK252" s="144">
        <f t="shared" si="39"/>
        <v>0</v>
      </c>
      <c r="BL252" s="17" t="s">
        <v>129</v>
      </c>
      <c r="BM252" s="143" t="s">
        <v>3797</v>
      </c>
    </row>
    <row r="253" spans="2:65" s="1" customFormat="1" ht="16.5" customHeight="1">
      <c r="B253" s="32"/>
      <c r="C253" s="184" t="s">
        <v>1087</v>
      </c>
      <c r="D253" s="184" t="s">
        <v>1046</v>
      </c>
      <c r="E253" s="185" t="s">
        <v>3798</v>
      </c>
      <c r="F253" s="186" t="s">
        <v>3799</v>
      </c>
      <c r="G253" s="187" t="s">
        <v>318</v>
      </c>
      <c r="H253" s="188">
        <v>400</v>
      </c>
      <c r="I253" s="189"/>
      <c r="J253" s="190">
        <f t="shared" si="30"/>
        <v>0</v>
      </c>
      <c r="K253" s="186" t="s">
        <v>1</v>
      </c>
      <c r="L253" s="191"/>
      <c r="M253" s="192" t="s">
        <v>1</v>
      </c>
      <c r="N253" s="193" t="s">
        <v>42</v>
      </c>
      <c r="P253" s="141">
        <f t="shared" si="31"/>
        <v>0</v>
      </c>
      <c r="Q253" s="141">
        <v>0</v>
      </c>
      <c r="R253" s="141">
        <f t="shared" si="32"/>
        <v>0</v>
      </c>
      <c r="S253" s="141">
        <v>0</v>
      </c>
      <c r="T253" s="142">
        <f t="shared" si="33"/>
        <v>0</v>
      </c>
      <c r="AR253" s="143" t="s">
        <v>604</v>
      </c>
      <c r="AT253" s="143" t="s">
        <v>1046</v>
      </c>
      <c r="AU253" s="143" t="s">
        <v>87</v>
      </c>
      <c r="AY253" s="17" t="s">
        <v>175</v>
      </c>
      <c r="BE253" s="144">
        <f t="shared" si="34"/>
        <v>0</v>
      </c>
      <c r="BF253" s="144">
        <f t="shared" si="35"/>
        <v>0</v>
      </c>
      <c r="BG253" s="144">
        <f t="shared" si="36"/>
        <v>0</v>
      </c>
      <c r="BH253" s="144">
        <f t="shared" si="37"/>
        <v>0</v>
      </c>
      <c r="BI253" s="144">
        <f t="shared" si="38"/>
        <v>0</v>
      </c>
      <c r="BJ253" s="17" t="s">
        <v>85</v>
      </c>
      <c r="BK253" s="144">
        <f t="shared" si="39"/>
        <v>0</v>
      </c>
      <c r="BL253" s="17" t="s">
        <v>129</v>
      </c>
      <c r="BM253" s="143" t="s">
        <v>3800</v>
      </c>
    </row>
    <row r="254" spans="2:65" s="1" customFormat="1" ht="16.5" customHeight="1">
      <c r="B254" s="32"/>
      <c r="C254" s="132" t="s">
        <v>1092</v>
      </c>
      <c r="D254" s="132" t="s">
        <v>178</v>
      </c>
      <c r="E254" s="133" t="s">
        <v>3801</v>
      </c>
      <c r="F254" s="134" t="s">
        <v>3793</v>
      </c>
      <c r="G254" s="135" t="s">
        <v>318</v>
      </c>
      <c r="H254" s="136">
        <v>250</v>
      </c>
      <c r="I254" s="137"/>
      <c r="J254" s="138">
        <f t="shared" si="30"/>
        <v>0</v>
      </c>
      <c r="K254" s="134" t="s">
        <v>1</v>
      </c>
      <c r="L254" s="32"/>
      <c r="M254" s="139" t="s">
        <v>1</v>
      </c>
      <c r="N254" s="140" t="s">
        <v>42</v>
      </c>
      <c r="P254" s="141">
        <f t="shared" si="31"/>
        <v>0</v>
      </c>
      <c r="Q254" s="141">
        <v>0</v>
      </c>
      <c r="R254" s="141">
        <f t="shared" si="32"/>
        <v>0</v>
      </c>
      <c r="S254" s="141">
        <v>0</v>
      </c>
      <c r="T254" s="142">
        <f t="shared" si="33"/>
        <v>0</v>
      </c>
      <c r="AR254" s="143" t="s">
        <v>129</v>
      </c>
      <c r="AT254" s="143" t="s">
        <v>178</v>
      </c>
      <c r="AU254" s="143" t="s">
        <v>87</v>
      </c>
      <c r="AY254" s="17" t="s">
        <v>175</v>
      </c>
      <c r="BE254" s="144">
        <f t="shared" si="34"/>
        <v>0</v>
      </c>
      <c r="BF254" s="144">
        <f t="shared" si="35"/>
        <v>0</v>
      </c>
      <c r="BG254" s="144">
        <f t="shared" si="36"/>
        <v>0</v>
      </c>
      <c r="BH254" s="144">
        <f t="shared" si="37"/>
        <v>0</v>
      </c>
      <c r="BI254" s="144">
        <f t="shared" si="38"/>
        <v>0</v>
      </c>
      <c r="BJ254" s="17" t="s">
        <v>85</v>
      </c>
      <c r="BK254" s="144">
        <f t="shared" si="39"/>
        <v>0</v>
      </c>
      <c r="BL254" s="17" t="s">
        <v>129</v>
      </c>
      <c r="BM254" s="143" t="s">
        <v>3802</v>
      </c>
    </row>
    <row r="255" spans="2:65" s="1" customFormat="1" ht="16.5" customHeight="1">
      <c r="B255" s="32"/>
      <c r="C255" s="184" t="s">
        <v>1099</v>
      </c>
      <c r="D255" s="184" t="s">
        <v>1046</v>
      </c>
      <c r="E255" s="185" t="s">
        <v>3803</v>
      </c>
      <c r="F255" s="186" t="s">
        <v>3804</v>
      </c>
      <c r="G255" s="187" t="s">
        <v>318</v>
      </c>
      <c r="H255" s="188">
        <v>150</v>
      </c>
      <c r="I255" s="189"/>
      <c r="J255" s="190">
        <f t="shared" si="30"/>
        <v>0</v>
      </c>
      <c r="K255" s="186" t="s">
        <v>1</v>
      </c>
      <c r="L255" s="191"/>
      <c r="M255" s="192" t="s">
        <v>1</v>
      </c>
      <c r="N255" s="193" t="s">
        <v>42</v>
      </c>
      <c r="P255" s="141">
        <f t="shared" si="31"/>
        <v>0</v>
      </c>
      <c r="Q255" s="141">
        <v>0</v>
      </c>
      <c r="R255" s="141">
        <f t="shared" si="32"/>
        <v>0</v>
      </c>
      <c r="S255" s="141">
        <v>0</v>
      </c>
      <c r="T255" s="142">
        <f t="shared" si="33"/>
        <v>0</v>
      </c>
      <c r="AR255" s="143" t="s">
        <v>604</v>
      </c>
      <c r="AT255" s="143" t="s">
        <v>1046</v>
      </c>
      <c r="AU255" s="143" t="s">
        <v>87</v>
      </c>
      <c r="AY255" s="17" t="s">
        <v>175</v>
      </c>
      <c r="BE255" s="144">
        <f t="shared" si="34"/>
        <v>0</v>
      </c>
      <c r="BF255" s="144">
        <f t="shared" si="35"/>
        <v>0</v>
      </c>
      <c r="BG255" s="144">
        <f t="shared" si="36"/>
        <v>0</v>
      </c>
      <c r="BH255" s="144">
        <f t="shared" si="37"/>
        <v>0</v>
      </c>
      <c r="BI255" s="144">
        <f t="shared" si="38"/>
        <v>0</v>
      </c>
      <c r="BJ255" s="17" t="s">
        <v>85</v>
      </c>
      <c r="BK255" s="144">
        <f t="shared" si="39"/>
        <v>0</v>
      </c>
      <c r="BL255" s="17" t="s">
        <v>129</v>
      </c>
      <c r="BM255" s="143" t="s">
        <v>3805</v>
      </c>
    </row>
    <row r="256" spans="2:65" s="1" customFormat="1" ht="16.5" customHeight="1">
      <c r="B256" s="32"/>
      <c r="C256" s="184" t="s">
        <v>1102</v>
      </c>
      <c r="D256" s="184" t="s">
        <v>1046</v>
      </c>
      <c r="E256" s="185" t="s">
        <v>3806</v>
      </c>
      <c r="F256" s="186" t="s">
        <v>3807</v>
      </c>
      <c r="G256" s="187" t="s">
        <v>318</v>
      </c>
      <c r="H256" s="188">
        <v>100</v>
      </c>
      <c r="I256" s="189"/>
      <c r="J256" s="190">
        <f t="shared" si="30"/>
        <v>0</v>
      </c>
      <c r="K256" s="186" t="s">
        <v>1</v>
      </c>
      <c r="L256" s="191"/>
      <c r="M256" s="192" t="s">
        <v>1</v>
      </c>
      <c r="N256" s="193" t="s">
        <v>42</v>
      </c>
      <c r="P256" s="141">
        <f t="shared" si="31"/>
        <v>0</v>
      </c>
      <c r="Q256" s="141">
        <v>0</v>
      </c>
      <c r="R256" s="141">
        <f t="shared" si="32"/>
        <v>0</v>
      </c>
      <c r="S256" s="141">
        <v>0</v>
      </c>
      <c r="T256" s="142">
        <f t="shared" si="33"/>
        <v>0</v>
      </c>
      <c r="AR256" s="143" t="s">
        <v>604</v>
      </c>
      <c r="AT256" s="143" t="s">
        <v>1046</v>
      </c>
      <c r="AU256" s="143" t="s">
        <v>87</v>
      </c>
      <c r="AY256" s="17" t="s">
        <v>175</v>
      </c>
      <c r="BE256" s="144">
        <f t="shared" si="34"/>
        <v>0</v>
      </c>
      <c r="BF256" s="144">
        <f t="shared" si="35"/>
        <v>0</v>
      </c>
      <c r="BG256" s="144">
        <f t="shared" si="36"/>
        <v>0</v>
      </c>
      <c r="BH256" s="144">
        <f t="shared" si="37"/>
        <v>0</v>
      </c>
      <c r="BI256" s="144">
        <f t="shared" si="38"/>
        <v>0</v>
      </c>
      <c r="BJ256" s="17" t="s">
        <v>85</v>
      </c>
      <c r="BK256" s="144">
        <f t="shared" si="39"/>
        <v>0</v>
      </c>
      <c r="BL256" s="17" t="s">
        <v>129</v>
      </c>
      <c r="BM256" s="143" t="s">
        <v>3808</v>
      </c>
    </row>
    <row r="257" spans="2:65" s="1" customFormat="1" ht="16.5" customHeight="1">
      <c r="B257" s="32"/>
      <c r="C257" s="132" t="s">
        <v>1115</v>
      </c>
      <c r="D257" s="132" t="s">
        <v>178</v>
      </c>
      <c r="E257" s="133" t="s">
        <v>3809</v>
      </c>
      <c r="F257" s="134" t="s">
        <v>3810</v>
      </c>
      <c r="G257" s="135" t="s">
        <v>318</v>
      </c>
      <c r="H257" s="136">
        <v>2280</v>
      </c>
      <c r="I257" s="137"/>
      <c r="J257" s="138">
        <f t="shared" si="30"/>
        <v>0</v>
      </c>
      <c r="K257" s="134" t="s">
        <v>1</v>
      </c>
      <c r="L257" s="32"/>
      <c r="M257" s="139" t="s">
        <v>1</v>
      </c>
      <c r="N257" s="140" t="s">
        <v>42</v>
      </c>
      <c r="P257" s="141">
        <f t="shared" si="31"/>
        <v>0</v>
      </c>
      <c r="Q257" s="141">
        <v>0</v>
      </c>
      <c r="R257" s="141">
        <f t="shared" si="32"/>
        <v>0</v>
      </c>
      <c r="S257" s="141">
        <v>0</v>
      </c>
      <c r="T257" s="142">
        <f t="shared" si="33"/>
        <v>0</v>
      </c>
      <c r="AR257" s="143" t="s">
        <v>129</v>
      </c>
      <c r="AT257" s="143" t="s">
        <v>178</v>
      </c>
      <c r="AU257" s="143" t="s">
        <v>87</v>
      </c>
      <c r="AY257" s="17" t="s">
        <v>175</v>
      </c>
      <c r="BE257" s="144">
        <f t="shared" si="34"/>
        <v>0</v>
      </c>
      <c r="BF257" s="144">
        <f t="shared" si="35"/>
        <v>0</v>
      </c>
      <c r="BG257" s="144">
        <f t="shared" si="36"/>
        <v>0</v>
      </c>
      <c r="BH257" s="144">
        <f t="shared" si="37"/>
        <v>0</v>
      </c>
      <c r="BI257" s="144">
        <f t="shared" si="38"/>
        <v>0</v>
      </c>
      <c r="BJ257" s="17" t="s">
        <v>85</v>
      </c>
      <c r="BK257" s="144">
        <f t="shared" si="39"/>
        <v>0</v>
      </c>
      <c r="BL257" s="17" t="s">
        <v>129</v>
      </c>
      <c r="BM257" s="143" t="s">
        <v>3811</v>
      </c>
    </row>
    <row r="258" spans="2:65" s="1" customFormat="1" ht="16.5" customHeight="1">
      <c r="B258" s="32"/>
      <c r="C258" s="184" t="s">
        <v>1120</v>
      </c>
      <c r="D258" s="184" t="s">
        <v>1046</v>
      </c>
      <c r="E258" s="185" t="s">
        <v>3812</v>
      </c>
      <c r="F258" s="186" t="s">
        <v>3813</v>
      </c>
      <c r="G258" s="187" t="s">
        <v>318</v>
      </c>
      <c r="H258" s="188">
        <v>1200</v>
      </c>
      <c r="I258" s="189"/>
      <c r="J258" s="190">
        <f t="shared" si="30"/>
        <v>0</v>
      </c>
      <c r="K258" s="186" t="s">
        <v>1</v>
      </c>
      <c r="L258" s="191"/>
      <c r="M258" s="192" t="s">
        <v>1</v>
      </c>
      <c r="N258" s="193" t="s">
        <v>42</v>
      </c>
      <c r="P258" s="141">
        <f t="shared" si="31"/>
        <v>0</v>
      </c>
      <c r="Q258" s="141">
        <v>0</v>
      </c>
      <c r="R258" s="141">
        <f t="shared" si="32"/>
        <v>0</v>
      </c>
      <c r="S258" s="141">
        <v>0</v>
      </c>
      <c r="T258" s="142">
        <f t="shared" si="33"/>
        <v>0</v>
      </c>
      <c r="AR258" s="143" t="s">
        <v>604</v>
      </c>
      <c r="AT258" s="143" t="s">
        <v>1046</v>
      </c>
      <c r="AU258" s="143" t="s">
        <v>87</v>
      </c>
      <c r="AY258" s="17" t="s">
        <v>175</v>
      </c>
      <c r="BE258" s="144">
        <f t="shared" si="34"/>
        <v>0</v>
      </c>
      <c r="BF258" s="144">
        <f t="shared" si="35"/>
        <v>0</v>
      </c>
      <c r="BG258" s="144">
        <f t="shared" si="36"/>
        <v>0</v>
      </c>
      <c r="BH258" s="144">
        <f t="shared" si="37"/>
        <v>0</v>
      </c>
      <c r="BI258" s="144">
        <f t="shared" si="38"/>
        <v>0</v>
      </c>
      <c r="BJ258" s="17" t="s">
        <v>85</v>
      </c>
      <c r="BK258" s="144">
        <f t="shared" si="39"/>
        <v>0</v>
      </c>
      <c r="BL258" s="17" t="s">
        <v>129</v>
      </c>
      <c r="BM258" s="143" t="s">
        <v>3814</v>
      </c>
    </row>
    <row r="259" spans="2:65" s="1" customFormat="1" ht="16.5" customHeight="1">
      <c r="B259" s="32"/>
      <c r="C259" s="184" t="s">
        <v>1126</v>
      </c>
      <c r="D259" s="184" t="s">
        <v>1046</v>
      </c>
      <c r="E259" s="185" t="s">
        <v>3815</v>
      </c>
      <c r="F259" s="186" t="s">
        <v>3816</v>
      </c>
      <c r="G259" s="187" t="s">
        <v>318</v>
      </c>
      <c r="H259" s="188">
        <v>200</v>
      </c>
      <c r="I259" s="189"/>
      <c r="J259" s="190">
        <f t="shared" si="30"/>
        <v>0</v>
      </c>
      <c r="K259" s="186" t="s">
        <v>1</v>
      </c>
      <c r="L259" s="191"/>
      <c r="M259" s="192" t="s">
        <v>1</v>
      </c>
      <c r="N259" s="193" t="s">
        <v>42</v>
      </c>
      <c r="P259" s="141">
        <f t="shared" si="31"/>
        <v>0</v>
      </c>
      <c r="Q259" s="141">
        <v>0</v>
      </c>
      <c r="R259" s="141">
        <f t="shared" si="32"/>
        <v>0</v>
      </c>
      <c r="S259" s="141">
        <v>0</v>
      </c>
      <c r="T259" s="142">
        <f t="shared" si="33"/>
        <v>0</v>
      </c>
      <c r="AR259" s="143" t="s">
        <v>604</v>
      </c>
      <c r="AT259" s="143" t="s">
        <v>1046</v>
      </c>
      <c r="AU259" s="143" t="s">
        <v>87</v>
      </c>
      <c r="AY259" s="17" t="s">
        <v>175</v>
      </c>
      <c r="BE259" s="144">
        <f t="shared" si="34"/>
        <v>0</v>
      </c>
      <c r="BF259" s="144">
        <f t="shared" si="35"/>
        <v>0</v>
      </c>
      <c r="BG259" s="144">
        <f t="shared" si="36"/>
        <v>0</v>
      </c>
      <c r="BH259" s="144">
        <f t="shared" si="37"/>
        <v>0</v>
      </c>
      <c r="BI259" s="144">
        <f t="shared" si="38"/>
        <v>0</v>
      </c>
      <c r="BJ259" s="17" t="s">
        <v>85</v>
      </c>
      <c r="BK259" s="144">
        <f t="shared" si="39"/>
        <v>0</v>
      </c>
      <c r="BL259" s="17" t="s">
        <v>129</v>
      </c>
      <c r="BM259" s="143" t="s">
        <v>3817</v>
      </c>
    </row>
    <row r="260" spans="2:65" s="1" customFormat="1" ht="16.5" customHeight="1">
      <c r="B260" s="32"/>
      <c r="C260" s="184" t="s">
        <v>1131</v>
      </c>
      <c r="D260" s="184" t="s">
        <v>1046</v>
      </c>
      <c r="E260" s="185" t="s">
        <v>3818</v>
      </c>
      <c r="F260" s="186" t="s">
        <v>3819</v>
      </c>
      <c r="G260" s="187" t="s">
        <v>318</v>
      </c>
      <c r="H260" s="188">
        <v>350</v>
      </c>
      <c r="I260" s="189"/>
      <c r="J260" s="190">
        <f t="shared" si="30"/>
        <v>0</v>
      </c>
      <c r="K260" s="186" t="s">
        <v>1</v>
      </c>
      <c r="L260" s="191"/>
      <c r="M260" s="192" t="s">
        <v>1</v>
      </c>
      <c r="N260" s="193" t="s">
        <v>42</v>
      </c>
      <c r="P260" s="141">
        <f t="shared" si="31"/>
        <v>0</v>
      </c>
      <c r="Q260" s="141">
        <v>0</v>
      </c>
      <c r="R260" s="141">
        <f t="shared" si="32"/>
        <v>0</v>
      </c>
      <c r="S260" s="141">
        <v>0</v>
      </c>
      <c r="T260" s="142">
        <f t="shared" si="33"/>
        <v>0</v>
      </c>
      <c r="AR260" s="143" t="s">
        <v>604</v>
      </c>
      <c r="AT260" s="143" t="s">
        <v>1046</v>
      </c>
      <c r="AU260" s="143" t="s">
        <v>87</v>
      </c>
      <c r="AY260" s="17" t="s">
        <v>175</v>
      </c>
      <c r="BE260" s="144">
        <f t="shared" si="34"/>
        <v>0</v>
      </c>
      <c r="BF260" s="144">
        <f t="shared" si="35"/>
        <v>0</v>
      </c>
      <c r="BG260" s="144">
        <f t="shared" si="36"/>
        <v>0</v>
      </c>
      <c r="BH260" s="144">
        <f t="shared" si="37"/>
        <v>0</v>
      </c>
      <c r="BI260" s="144">
        <f t="shared" si="38"/>
        <v>0</v>
      </c>
      <c r="BJ260" s="17" t="s">
        <v>85</v>
      </c>
      <c r="BK260" s="144">
        <f t="shared" si="39"/>
        <v>0</v>
      </c>
      <c r="BL260" s="17" t="s">
        <v>129</v>
      </c>
      <c r="BM260" s="143" t="s">
        <v>3820</v>
      </c>
    </row>
    <row r="261" spans="2:65" s="1" customFormat="1" ht="16.5" customHeight="1">
      <c r="B261" s="32"/>
      <c r="C261" s="184" t="s">
        <v>1136</v>
      </c>
      <c r="D261" s="184" t="s">
        <v>1046</v>
      </c>
      <c r="E261" s="185" t="s">
        <v>3821</v>
      </c>
      <c r="F261" s="186" t="s">
        <v>3822</v>
      </c>
      <c r="G261" s="187" t="s">
        <v>318</v>
      </c>
      <c r="H261" s="188">
        <v>60</v>
      </c>
      <c r="I261" s="189"/>
      <c r="J261" s="190">
        <f t="shared" si="30"/>
        <v>0</v>
      </c>
      <c r="K261" s="186" t="s">
        <v>1</v>
      </c>
      <c r="L261" s="191"/>
      <c r="M261" s="192" t="s">
        <v>1</v>
      </c>
      <c r="N261" s="193" t="s">
        <v>42</v>
      </c>
      <c r="P261" s="141">
        <f t="shared" si="31"/>
        <v>0</v>
      </c>
      <c r="Q261" s="141">
        <v>0</v>
      </c>
      <c r="R261" s="141">
        <f t="shared" si="32"/>
        <v>0</v>
      </c>
      <c r="S261" s="141">
        <v>0</v>
      </c>
      <c r="T261" s="142">
        <f t="shared" si="33"/>
        <v>0</v>
      </c>
      <c r="AR261" s="143" t="s">
        <v>604</v>
      </c>
      <c r="AT261" s="143" t="s">
        <v>1046</v>
      </c>
      <c r="AU261" s="143" t="s">
        <v>87</v>
      </c>
      <c r="AY261" s="17" t="s">
        <v>175</v>
      </c>
      <c r="BE261" s="144">
        <f t="shared" si="34"/>
        <v>0</v>
      </c>
      <c r="BF261" s="144">
        <f t="shared" si="35"/>
        <v>0</v>
      </c>
      <c r="BG261" s="144">
        <f t="shared" si="36"/>
        <v>0</v>
      </c>
      <c r="BH261" s="144">
        <f t="shared" si="37"/>
        <v>0</v>
      </c>
      <c r="BI261" s="144">
        <f t="shared" si="38"/>
        <v>0</v>
      </c>
      <c r="BJ261" s="17" t="s">
        <v>85</v>
      </c>
      <c r="BK261" s="144">
        <f t="shared" si="39"/>
        <v>0</v>
      </c>
      <c r="BL261" s="17" t="s">
        <v>129</v>
      </c>
      <c r="BM261" s="143" t="s">
        <v>3823</v>
      </c>
    </row>
    <row r="262" spans="2:65" s="1" customFormat="1" ht="16.5" customHeight="1">
      <c r="B262" s="32"/>
      <c r="C262" s="184" t="s">
        <v>1149</v>
      </c>
      <c r="D262" s="184" t="s">
        <v>1046</v>
      </c>
      <c r="E262" s="185" t="s">
        <v>3824</v>
      </c>
      <c r="F262" s="186" t="s">
        <v>3825</v>
      </c>
      <c r="G262" s="187" t="s">
        <v>318</v>
      </c>
      <c r="H262" s="188">
        <v>30</v>
      </c>
      <c r="I262" s="189"/>
      <c r="J262" s="190">
        <f t="shared" si="30"/>
        <v>0</v>
      </c>
      <c r="K262" s="186" t="s">
        <v>1</v>
      </c>
      <c r="L262" s="191"/>
      <c r="M262" s="192" t="s">
        <v>1</v>
      </c>
      <c r="N262" s="193" t="s">
        <v>42</v>
      </c>
      <c r="P262" s="141">
        <f t="shared" si="31"/>
        <v>0</v>
      </c>
      <c r="Q262" s="141">
        <v>0</v>
      </c>
      <c r="R262" s="141">
        <f t="shared" si="32"/>
        <v>0</v>
      </c>
      <c r="S262" s="141">
        <v>0</v>
      </c>
      <c r="T262" s="142">
        <f t="shared" si="33"/>
        <v>0</v>
      </c>
      <c r="AR262" s="143" t="s">
        <v>604</v>
      </c>
      <c r="AT262" s="143" t="s">
        <v>1046</v>
      </c>
      <c r="AU262" s="143" t="s">
        <v>87</v>
      </c>
      <c r="AY262" s="17" t="s">
        <v>175</v>
      </c>
      <c r="BE262" s="144">
        <f t="shared" si="34"/>
        <v>0</v>
      </c>
      <c r="BF262" s="144">
        <f t="shared" si="35"/>
        <v>0</v>
      </c>
      <c r="BG262" s="144">
        <f t="shared" si="36"/>
        <v>0</v>
      </c>
      <c r="BH262" s="144">
        <f t="shared" si="37"/>
        <v>0</v>
      </c>
      <c r="BI262" s="144">
        <f t="shared" si="38"/>
        <v>0</v>
      </c>
      <c r="BJ262" s="17" t="s">
        <v>85</v>
      </c>
      <c r="BK262" s="144">
        <f t="shared" si="39"/>
        <v>0</v>
      </c>
      <c r="BL262" s="17" t="s">
        <v>129</v>
      </c>
      <c r="BM262" s="143" t="s">
        <v>3826</v>
      </c>
    </row>
    <row r="263" spans="2:65" s="1" customFormat="1" ht="16.5" customHeight="1">
      <c r="B263" s="32"/>
      <c r="C263" s="184" t="s">
        <v>1171</v>
      </c>
      <c r="D263" s="184" t="s">
        <v>1046</v>
      </c>
      <c r="E263" s="185" t="s">
        <v>3827</v>
      </c>
      <c r="F263" s="186" t="s">
        <v>3828</v>
      </c>
      <c r="G263" s="187" t="s">
        <v>318</v>
      </c>
      <c r="H263" s="188">
        <v>10</v>
      </c>
      <c r="I263" s="189"/>
      <c r="J263" s="190">
        <f t="shared" si="30"/>
        <v>0</v>
      </c>
      <c r="K263" s="186" t="s">
        <v>1</v>
      </c>
      <c r="L263" s="191"/>
      <c r="M263" s="192" t="s">
        <v>1</v>
      </c>
      <c r="N263" s="193" t="s">
        <v>42</v>
      </c>
      <c r="P263" s="141">
        <f t="shared" si="31"/>
        <v>0</v>
      </c>
      <c r="Q263" s="141">
        <v>0</v>
      </c>
      <c r="R263" s="141">
        <f t="shared" si="32"/>
        <v>0</v>
      </c>
      <c r="S263" s="141">
        <v>0</v>
      </c>
      <c r="T263" s="142">
        <f t="shared" si="33"/>
        <v>0</v>
      </c>
      <c r="AR263" s="143" t="s">
        <v>604</v>
      </c>
      <c r="AT263" s="143" t="s">
        <v>1046</v>
      </c>
      <c r="AU263" s="143" t="s">
        <v>87</v>
      </c>
      <c r="AY263" s="17" t="s">
        <v>175</v>
      </c>
      <c r="BE263" s="144">
        <f t="shared" si="34"/>
        <v>0</v>
      </c>
      <c r="BF263" s="144">
        <f t="shared" si="35"/>
        <v>0</v>
      </c>
      <c r="BG263" s="144">
        <f t="shared" si="36"/>
        <v>0</v>
      </c>
      <c r="BH263" s="144">
        <f t="shared" si="37"/>
        <v>0</v>
      </c>
      <c r="BI263" s="144">
        <f t="shared" si="38"/>
        <v>0</v>
      </c>
      <c r="BJ263" s="17" t="s">
        <v>85</v>
      </c>
      <c r="BK263" s="144">
        <f t="shared" si="39"/>
        <v>0</v>
      </c>
      <c r="BL263" s="17" t="s">
        <v>129</v>
      </c>
      <c r="BM263" s="143" t="s">
        <v>3829</v>
      </c>
    </row>
    <row r="264" spans="2:65" s="1" customFormat="1" ht="16.5" customHeight="1">
      <c r="B264" s="32"/>
      <c r="C264" s="184" t="s">
        <v>1179</v>
      </c>
      <c r="D264" s="184" t="s">
        <v>1046</v>
      </c>
      <c r="E264" s="185" t="s">
        <v>3830</v>
      </c>
      <c r="F264" s="186" t="s">
        <v>3831</v>
      </c>
      <c r="G264" s="187" t="s">
        <v>318</v>
      </c>
      <c r="H264" s="188">
        <v>50</v>
      </c>
      <c r="I264" s="189"/>
      <c r="J264" s="190">
        <f t="shared" si="30"/>
        <v>0</v>
      </c>
      <c r="K264" s="186" t="s">
        <v>1</v>
      </c>
      <c r="L264" s="191"/>
      <c r="M264" s="192" t="s">
        <v>1</v>
      </c>
      <c r="N264" s="193" t="s">
        <v>42</v>
      </c>
      <c r="P264" s="141">
        <f t="shared" si="31"/>
        <v>0</v>
      </c>
      <c r="Q264" s="141">
        <v>0</v>
      </c>
      <c r="R264" s="141">
        <f t="shared" si="32"/>
        <v>0</v>
      </c>
      <c r="S264" s="141">
        <v>0</v>
      </c>
      <c r="T264" s="142">
        <f t="shared" si="33"/>
        <v>0</v>
      </c>
      <c r="AR264" s="143" t="s">
        <v>604</v>
      </c>
      <c r="AT264" s="143" t="s">
        <v>1046</v>
      </c>
      <c r="AU264" s="143" t="s">
        <v>87</v>
      </c>
      <c r="AY264" s="17" t="s">
        <v>175</v>
      </c>
      <c r="BE264" s="144">
        <f t="shared" si="34"/>
        <v>0</v>
      </c>
      <c r="BF264" s="144">
        <f t="shared" si="35"/>
        <v>0</v>
      </c>
      <c r="BG264" s="144">
        <f t="shared" si="36"/>
        <v>0</v>
      </c>
      <c r="BH264" s="144">
        <f t="shared" si="37"/>
        <v>0</v>
      </c>
      <c r="BI264" s="144">
        <f t="shared" si="38"/>
        <v>0</v>
      </c>
      <c r="BJ264" s="17" t="s">
        <v>85</v>
      </c>
      <c r="BK264" s="144">
        <f t="shared" si="39"/>
        <v>0</v>
      </c>
      <c r="BL264" s="17" t="s">
        <v>129</v>
      </c>
      <c r="BM264" s="143" t="s">
        <v>3832</v>
      </c>
    </row>
    <row r="265" spans="2:65" s="1" customFormat="1" ht="16.5" customHeight="1">
      <c r="B265" s="32"/>
      <c r="C265" s="184" t="s">
        <v>1184</v>
      </c>
      <c r="D265" s="184" t="s">
        <v>1046</v>
      </c>
      <c r="E265" s="185" t="s">
        <v>3833</v>
      </c>
      <c r="F265" s="186" t="s">
        <v>3834</v>
      </c>
      <c r="G265" s="187" t="s">
        <v>318</v>
      </c>
      <c r="H265" s="188">
        <v>20</v>
      </c>
      <c r="I265" s="189"/>
      <c r="J265" s="190">
        <f t="shared" si="30"/>
        <v>0</v>
      </c>
      <c r="K265" s="186" t="s">
        <v>1</v>
      </c>
      <c r="L265" s="191"/>
      <c r="M265" s="192" t="s">
        <v>1</v>
      </c>
      <c r="N265" s="193" t="s">
        <v>42</v>
      </c>
      <c r="P265" s="141">
        <f t="shared" si="31"/>
        <v>0</v>
      </c>
      <c r="Q265" s="141">
        <v>0</v>
      </c>
      <c r="R265" s="141">
        <f t="shared" si="32"/>
        <v>0</v>
      </c>
      <c r="S265" s="141">
        <v>0</v>
      </c>
      <c r="T265" s="142">
        <f t="shared" si="33"/>
        <v>0</v>
      </c>
      <c r="AR265" s="143" t="s">
        <v>604</v>
      </c>
      <c r="AT265" s="143" t="s">
        <v>1046</v>
      </c>
      <c r="AU265" s="143" t="s">
        <v>87</v>
      </c>
      <c r="AY265" s="17" t="s">
        <v>175</v>
      </c>
      <c r="BE265" s="144">
        <f t="shared" si="34"/>
        <v>0</v>
      </c>
      <c r="BF265" s="144">
        <f t="shared" si="35"/>
        <v>0</v>
      </c>
      <c r="BG265" s="144">
        <f t="shared" si="36"/>
        <v>0</v>
      </c>
      <c r="BH265" s="144">
        <f t="shared" si="37"/>
        <v>0</v>
      </c>
      <c r="BI265" s="144">
        <f t="shared" si="38"/>
        <v>0</v>
      </c>
      <c r="BJ265" s="17" t="s">
        <v>85</v>
      </c>
      <c r="BK265" s="144">
        <f t="shared" si="39"/>
        <v>0</v>
      </c>
      <c r="BL265" s="17" t="s">
        <v>129</v>
      </c>
      <c r="BM265" s="143" t="s">
        <v>3835</v>
      </c>
    </row>
    <row r="266" spans="2:65" s="1" customFormat="1" ht="16.5" customHeight="1">
      <c r="B266" s="32"/>
      <c r="C266" s="184" t="s">
        <v>1190</v>
      </c>
      <c r="D266" s="184" t="s">
        <v>1046</v>
      </c>
      <c r="E266" s="185" t="s">
        <v>3836</v>
      </c>
      <c r="F266" s="186" t="s">
        <v>3837</v>
      </c>
      <c r="G266" s="187" t="s">
        <v>318</v>
      </c>
      <c r="H266" s="188">
        <v>30</v>
      </c>
      <c r="I266" s="189"/>
      <c r="J266" s="190">
        <f t="shared" si="30"/>
        <v>0</v>
      </c>
      <c r="K266" s="186" t="s">
        <v>1</v>
      </c>
      <c r="L266" s="191"/>
      <c r="M266" s="192" t="s">
        <v>1</v>
      </c>
      <c r="N266" s="193" t="s">
        <v>42</v>
      </c>
      <c r="P266" s="141">
        <f t="shared" si="31"/>
        <v>0</v>
      </c>
      <c r="Q266" s="141">
        <v>0</v>
      </c>
      <c r="R266" s="141">
        <f t="shared" si="32"/>
        <v>0</v>
      </c>
      <c r="S266" s="141">
        <v>0</v>
      </c>
      <c r="T266" s="142">
        <f t="shared" si="33"/>
        <v>0</v>
      </c>
      <c r="AR266" s="143" t="s">
        <v>604</v>
      </c>
      <c r="AT266" s="143" t="s">
        <v>1046</v>
      </c>
      <c r="AU266" s="143" t="s">
        <v>87</v>
      </c>
      <c r="AY266" s="17" t="s">
        <v>175</v>
      </c>
      <c r="BE266" s="144">
        <f t="shared" si="34"/>
        <v>0</v>
      </c>
      <c r="BF266" s="144">
        <f t="shared" si="35"/>
        <v>0</v>
      </c>
      <c r="BG266" s="144">
        <f t="shared" si="36"/>
        <v>0</v>
      </c>
      <c r="BH266" s="144">
        <f t="shared" si="37"/>
        <v>0</v>
      </c>
      <c r="BI266" s="144">
        <f t="shared" si="38"/>
        <v>0</v>
      </c>
      <c r="BJ266" s="17" t="s">
        <v>85</v>
      </c>
      <c r="BK266" s="144">
        <f t="shared" si="39"/>
        <v>0</v>
      </c>
      <c r="BL266" s="17" t="s">
        <v>129</v>
      </c>
      <c r="BM266" s="143" t="s">
        <v>3838</v>
      </c>
    </row>
    <row r="267" spans="2:65" s="1" customFormat="1" ht="16.5" customHeight="1">
      <c r="B267" s="32"/>
      <c r="C267" s="184" t="s">
        <v>1194</v>
      </c>
      <c r="D267" s="184" t="s">
        <v>1046</v>
      </c>
      <c r="E267" s="185" t="s">
        <v>3839</v>
      </c>
      <c r="F267" s="186" t="s">
        <v>3840</v>
      </c>
      <c r="G267" s="187" t="s">
        <v>318</v>
      </c>
      <c r="H267" s="188">
        <v>100</v>
      </c>
      <c r="I267" s="189"/>
      <c r="J267" s="190">
        <f t="shared" si="30"/>
        <v>0</v>
      </c>
      <c r="K267" s="186" t="s">
        <v>1</v>
      </c>
      <c r="L267" s="191"/>
      <c r="M267" s="192" t="s">
        <v>1</v>
      </c>
      <c r="N267" s="193" t="s">
        <v>42</v>
      </c>
      <c r="P267" s="141">
        <f t="shared" si="31"/>
        <v>0</v>
      </c>
      <c r="Q267" s="141">
        <v>0</v>
      </c>
      <c r="R267" s="141">
        <f t="shared" si="32"/>
        <v>0</v>
      </c>
      <c r="S267" s="141">
        <v>0</v>
      </c>
      <c r="T267" s="142">
        <f t="shared" si="33"/>
        <v>0</v>
      </c>
      <c r="AR267" s="143" t="s">
        <v>604</v>
      </c>
      <c r="AT267" s="143" t="s">
        <v>1046</v>
      </c>
      <c r="AU267" s="143" t="s">
        <v>87</v>
      </c>
      <c r="AY267" s="17" t="s">
        <v>175</v>
      </c>
      <c r="BE267" s="144">
        <f t="shared" si="34"/>
        <v>0</v>
      </c>
      <c r="BF267" s="144">
        <f t="shared" si="35"/>
        <v>0</v>
      </c>
      <c r="BG267" s="144">
        <f t="shared" si="36"/>
        <v>0</v>
      </c>
      <c r="BH267" s="144">
        <f t="shared" si="37"/>
        <v>0</v>
      </c>
      <c r="BI267" s="144">
        <f t="shared" si="38"/>
        <v>0</v>
      </c>
      <c r="BJ267" s="17" t="s">
        <v>85</v>
      </c>
      <c r="BK267" s="144">
        <f t="shared" si="39"/>
        <v>0</v>
      </c>
      <c r="BL267" s="17" t="s">
        <v>129</v>
      </c>
      <c r="BM267" s="143" t="s">
        <v>3841</v>
      </c>
    </row>
    <row r="268" spans="2:65" s="1" customFormat="1" ht="16.5" customHeight="1">
      <c r="B268" s="32"/>
      <c r="C268" s="184" t="s">
        <v>1199</v>
      </c>
      <c r="D268" s="184" t="s">
        <v>1046</v>
      </c>
      <c r="E268" s="185" t="s">
        <v>3842</v>
      </c>
      <c r="F268" s="186" t="s">
        <v>3843</v>
      </c>
      <c r="G268" s="187" t="s">
        <v>318</v>
      </c>
      <c r="H268" s="188">
        <v>50</v>
      </c>
      <c r="I268" s="189"/>
      <c r="J268" s="190">
        <f t="shared" si="30"/>
        <v>0</v>
      </c>
      <c r="K268" s="186" t="s">
        <v>1</v>
      </c>
      <c r="L268" s="191"/>
      <c r="M268" s="192" t="s">
        <v>1</v>
      </c>
      <c r="N268" s="193" t="s">
        <v>42</v>
      </c>
      <c r="P268" s="141">
        <f t="shared" si="31"/>
        <v>0</v>
      </c>
      <c r="Q268" s="141">
        <v>0</v>
      </c>
      <c r="R268" s="141">
        <f t="shared" si="32"/>
        <v>0</v>
      </c>
      <c r="S268" s="141">
        <v>0</v>
      </c>
      <c r="T268" s="142">
        <f t="shared" si="33"/>
        <v>0</v>
      </c>
      <c r="AR268" s="143" t="s">
        <v>604</v>
      </c>
      <c r="AT268" s="143" t="s">
        <v>1046</v>
      </c>
      <c r="AU268" s="143" t="s">
        <v>87</v>
      </c>
      <c r="AY268" s="17" t="s">
        <v>175</v>
      </c>
      <c r="BE268" s="144">
        <f t="shared" si="34"/>
        <v>0</v>
      </c>
      <c r="BF268" s="144">
        <f t="shared" si="35"/>
        <v>0</v>
      </c>
      <c r="BG268" s="144">
        <f t="shared" si="36"/>
        <v>0</v>
      </c>
      <c r="BH268" s="144">
        <f t="shared" si="37"/>
        <v>0</v>
      </c>
      <c r="BI268" s="144">
        <f t="shared" si="38"/>
        <v>0</v>
      </c>
      <c r="BJ268" s="17" t="s">
        <v>85</v>
      </c>
      <c r="BK268" s="144">
        <f t="shared" si="39"/>
        <v>0</v>
      </c>
      <c r="BL268" s="17" t="s">
        <v>129</v>
      </c>
      <c r="BM268" s="143" t="s">
        <v>3844</v>
      </c>
    </row>
    <row r="269" spans="2:65" s="1" customFormat="1" ht="16.5" customHeight="1">
      <c r="B269" s="32"/>
      <c r="C269" s="184" t="s">
        <v>1210</v>
      </c>
      <c r="D269" s="184" t="s">
        <v>1046</v>
      </c>
      <c r="E269" s="185" t="s">
        <v>3845</v>
      </c>
      <c r="F269" s="186" t="s">
        <v>3846</v>
      </c>
      <c r="G269" s="187" t="s">
        <v>318</v>
      </c>
      <c r="H269" s="188">
        <v>150</v>
      </c>
      <c r="I269" s="189"/>
      <c r="J269" s="190">
        <f t="shared" si="30"/>
        <v>0</v>
      </c>
      <c r="K269" s="186" t="s">
        <v>1</v>
      </c>
      <c r="L269" s="191"/>
      <c r="M269" s="192" t="s">
        <v>1</v>
      </c>
      <c r="N269" s="193" t="s">
        <v>42</v>
      </c>
      <c r="P269" s="141">
        <f t="shared" si="31"/>
        <v>0</v>
      </c>
      <c r="Q269" s="141">
        <v>0</v>
      </c>
      <c r="R269" s="141">
        <f t="shared" si="32"/>
        <v>0</v>
      </c>
      <c r="S269" s="141">
        <v>0</v>
      </c>
      <c r="T269" s="142">
        <f t="shared" si="33"/>
        <v>0</v>
      </c>
      <c r="AR269" s="143" t="s">
        <v>604</v>
      </c>
      <c r="AT269" s="143" t="s">
        <v>1046</v>
      </c>
      <c r="AU269" s="143" t="s">
        <v>87</v>
      </c>
      <c r="AY269" s="17" t="s">
        <v>175</v>
      </c>
      <c r="BE269" s="144">
        <f t="shared" si="34"/>
        <v>0</v>
      </c>
      <c r="BF269" s="144">
        <f t="shared" si="35"/>
        <v>0</v>
      </c>
      <c r="BG269" s="144">
        <f t="shared" si="36"/>
        <v>0</v>
      </c>
      <c r="BH269" s="144">
        <f t="shared" si="37"/>
        <v>0</v>
      </c>
      <c r="BI269" s="144">
        <f t="shared" si="38"/>
        <v>0</v>
      </c>
      <c r="BJ269" s="17" t="s">
        <v>85</v>
      </c>
      <c r="BK269" s="144">
        <f t="shared" si="39"/>
        <v>0</v>
      </c>
      <c r="BL269" s="17" t="s">
        <v>129</v>
      </c>
      <c r="BM269" s="143" t="s">
        <v>3847</v>
      </c>
    </row>
    <row r="270" spans="2:65" s="1" customFormat="1" ht="16.5" customHeight="1">
      <c r="B270" s="32"/>
      <c r="C270" s="184" t="s">
        <v>1215</v>
      </c>
      <c r="D270" s="184" t="s">
        <v>1046</v>
      </c>
      <c r="E270" s="185" t="s">
        <v>3848</v>
      </c>
      <c r="F270" s="186" t="s">
        <v>3849</v>
      </c>
      <c r="G270" s="187" t="s">
        <v>318</v>
      </c>
      <c r="H270" s="188">
        <v>30</v>
      </c>
      <c r="I270" s="189"/>
      <c r="J270" s="190">
        <f t="shared" si="30"/>
        <v>0</v>
      </c>
      <c r="K270" s="186" t="s">
        <v>1</v>
      </c>
      <c r="L270" s="191"/>
      <c r="M270" s="192" t="s">
        <v>1</v>
      </c>
      <c r="N270" s="193" t="s">
        <v>42</v>
      </c>
      <c r="P270" s="141">
        <f t="shared" si="31"/>
        <v>0</v>
      </c>
      <c r="Q270" s="141">
        <v>0</v>
      </c>
      <c r="R270" s="141">
        <f t="shared" si="32"/>
        <v>0</v>
      </c>
      <c r="S270" s="141">
        <v>0</v>
      </c>
      <c r="T270" s="142">
        <f t="shared" si="33"/>
        <v>0</v>
      </c>
      <c r="AR270" s="143" t="s">
        <v>604</v>
      </c>
      <c r="AT270" s="143" t="s">
        <v>1046</v>
      </c>
      <c r="AU270" s="143" t="s">
        <v>87</v>
      </c>
      <c r="AY270" s="17" t="s">
        <v>175</v>
      </c>
      <c r="BE270" s="144">
        <f t="shared" si="34"/>
        <v>0</v>
      </c>
      <c r="BF270" s="144">
        <f t="shared" si="35"/>
        <v>0</v>
      </c>
      <c r="BG270" s="144">
        <f t="shared" si="36"/>
        <v>0</v>
      </c>
      <c r="BH270" s="144">
        <f t="shared" si="37"/>
        <v>0</v>
      </c>
      <c r="BI270" s="144">
        <f t="shared" si="38"/>
        <v>0</v>
      </c>
      <c r="BJ270" s="17" t="s">
        <v>85</v>
      </c>
      <c r="BK270" s="144">
        <f t="shared" si="39"/>
        <v>0</v>
      </c>
      <c r="BL270" s="17" t="s">
        <v>129</v>
      </c>
      <c r="BM270" s="143" t="s">
        <v>3850</v>
      </c>
    </row>
    <row r="271" spans="2:65" s="11" customFormat="1" ht="22.9" customHeight="1">
      <c r="B271" s="120"/>
      <c r="D271" s="121" t="s">
        <v>76</v>
      </c>
      <c r="E271" s="130" t="s">
        <v>3851</v>
      </c>
      <c r="F271" s="130" t="s">
        <v>3852</v>
      </c>
      <c r="I271" s="123"/>
      <c r="J271" s="131">
        <f>BK271</f>
        <v>0</v>
      </c>
      <c r="L271" s="120"/>
      <c r="M271" s="125"/>
      <c r="P271" s="126">
        <f>SUM(P272:P288)</f>
        <v>0</v>
      </c>
      <c r="R271" s="126">
        <f>SUM(R272:R288)</f>
        <v>0</v>
      </c>
      <c r="T271" s="127">
        <f>SUM(T272:T288)</f>
        <v>0</v>
      </c>
      <c r="AR271" s="121" t="s">
        <v>87</v>
      </c>
      <c r="AT271" s="128" t="s">
        <v>76</v>
      </c>
      <c r="AU271" s="128" t="s">
        <v>85</v>
      </c>
      <c r="AY271" s="121" t="s">
        <v>175</v>
      </c>
      <c r="BK271" s="129">
        <f>SUM(BK272:BK288)</f>
        <v>0</v>
      </c>
    </row>
    <row r="272" spans="2:65" s="1" customFormat="1" ht="16.5" customHeight="1">
      <c r="B272" s="32"/>
      <c r="C272" s="132" t="s">
        <v>1221</v>
      </c>
      <c r="D272" s="132" t="s">
        <v>178</v>
      </c>
      <c r="E272" s="133" t="s">
        <v>3853</v>
      </c>
      <c r="F272" s="134" t="s">
        <v>3854</v>
      </c>
      <c r="G272" s="135" t="s">
        <v>3179</v>
      </c>
      <c r="H272" s="136">
        <v>300</v>
      </c>
      <c r="I272" s="137"/>
      <c r="J272" s="138">
        <f t="shared" ref="J272:J288" si="40">ROUND(I272*H272,2)</f>
        <v>0</v>
      </c>
      <c r="K272" s="134" t="s">
        <v>1</v>
      </c>
      <c r="L272" s="32"/>
      <c r="M272" s="139" t="s">
        <v>1</v>
      </c>
      <c r="N272" s="140" t="s">
        <v>42</v>
      </c>
      <c r="P272" s="141">
        <f t="shared" ref="P272:P288" si="41">O272*H272</f>
        <v>0</v>
      </c>
      <c r="Q272" s="141">
        <v>0</v>
      </c>
      <c r="R272" s="141">
        <f t="shared" ref="R272:R288" si="42">Q272*H272</f>
        <v>0</v>
      </c>
      <c r="S272" s="141">
        <v>0</v>
      </c>
      <c r="T272" s="142">
        <f t="shared" ref="T272:T288" si="43">S272*H272</f>
        <v>0</v>
      </c>
      <c r="AR272" s="143" t="s">
        <v>129</v>
      </c>
      <c r="AT272" s="143" t="s">
        <v>178</v>
      </c>
      <c r="AU272" s="143" t="s">
        <v>87</v>
      </c>
      <c r="AY272" s="17" t="s">
        <v>175</v>
      </c>
      <c r="BE272" s="144">
        <f t="shared" ref="BE272:BE288" si="44">IF(N272="základní",J272,0)</f>
        <v>0</v>
      </c>
      <c r="BF272" s="144">
        <f t="shared" ref="BF272:BF288" si="45">IF(N272="snížená",J272,0)</f>
        <v>0</v>
      </c>
      <c r="BG272" s="144">
        <f t="shared" ref="BG272:BG288" si="46">IF(N272="zákl. přenesená",J272,0)</f>
        <v>0</v>
      </c>
      <c r="BH272" s="144">
        <f t="shared" ref="BH272:BH288" si="47">IF(N272="sníž. přenesená",J272,0)</f>
        <v>0</v>
      </c>
      <c r="BI272" s="144">
        <f t="shared" ref="BI272:BI288" si="48">IF(N272="nulová",J272,0)</f>
        <v>0</v>
      </c>
      <c r="BJ272" s="17" t="s">
        <v>85</v>
      </c>
      <c r="BK272" s="144">
        <f t="shared" ref="BK272:BK288" si="49">ROUND(I272*H272,2)</f>
        <v>0</v>
      </c>
      <c r="BL272" s="17" t="s">
        <v>129</v>
      </c>
      <c r="BM272" s="143" t="s">
        <v>3855</v>
      </c>
    </row>
    <row r="273" spans="2:65" s="1" customFormat="1" ht="16.5" customHeight="1">
      <c r="B273" s="32"/>
      <c r="C273" s="184" t="s">
        <v>1226</v>
      </c>
      <c r="D273" s="184" t="s">
        <v>1046</v>
      </c>
      <c r="E273" s="185" t="s">
        <v>3856</v>
      </c>
      <c r="F273" s="186" t="s">
        <v>3857</v>
      </c>
      <c r="G273" s="187" t="s">
        <v>3179</v>
      </c>
      <c r="H273" s="188">
        <v>300</v>
      </c>
      <c r="I273" s="189"/>
      <c r="J273" s="190">
        <f t="shared" si="40"/>
        <v>0</v>
      </c>
      <c r="K273" s="186" t="s">
        <v>1</v>
      </c>
      <c r="L273" s="191"/>
      <c r="M273" s="192" t="s">
        <v>1</v>
      </c>
      <c r="N273" s="193" t="s">
        <v>42</v>
      </c>
      <c r="P273" s="141">
        <f t="shared" si="41"/>
        <v>0</v>
      </c>
      <c r="Q273" s="141">
        <v>0</v>
      </c>
      <c r="R273" s="141">
        <f t="shared" si="42"/>
        <v>0</v>
      </c>
      <c r="S273" s="141">
        <v>0</v>
      </c>
      <c r="T273" s="142">
        <f t="shared" si="43"/>
        <v>0</v>
      </c>
      <c r="AR273" s="143" t="s">
        <v>604</v>
      </c>
      <c r="AT273" s="143" t="s">
        <v>1046</v>
      </c>
      <c r="AU273" s="143" t="s">
        <v>87</v>
      </c>
      <c r="AY273" s="17" t="s">
        <v>175</v>
      </c>
      <c r="BE273" s="144">
        <f t="shared" si="44"/>
        <v>0</v>
      </c>
      <c r="BF273" s="144">
        <f t="shared" si="45"/>
        <v>0</v>
      </c>
      <c r="BG273" s="144">
        <f t="shared" si="46"/>
        <v>0</v>
      </c>
      <c r="BH273" s="144">
        <f t="shared" si="47"/>
        <v>0</v>
      </c>
      <c r="BI273" s="144">
        <f t="shared" si="48"/>
        <v>0</v>
      </c>
      <c r="BJ273" s="17" t="s">
        <v>85</v>
      </c>
      <c r="BK273" s="144">
        <f t="shared" si="49"/>
        <v>0</v>
      </c>
      <c r="BL273" s="17" t="s">
        <v>129</v>
      </c>
      <c r="BM273" s="143" t="s">
        <v>3858</v>
      </c>
    </row>
    <row r="274" spans="2:65" s="1" customFormat="1" ht="16.5" customHeight="1">
      <c r="B274" s="32"/>
      <c r="C274" s="132" t="s">
        <v>1230</v>
      </c>
      <c r="D274" s="132" t="s">
        <v>178</v>
      </c>
      <c r="E274" s="133" t="s">
        <v>3859</v>
      </c>
      <c r="F274" s="134" t="s">
        <v>3860</v>
      </c>
      <c r="G274" s="135" t="s">
        <v>318</v>
      </c>
      <c r="H274" s="136">
        <v>415</v>
      </c>
      <c r="I274" s="137"/>
      <c r="J274" s="138">
        <f t="shared" si="40"/>
        <v>0</v>
      </c>
      <c r="K274" s="134" t="s">
        <v>1</v>
      </c>
      <c r="L274" s="32"/>
      <c r="M274" s="139" t="s">
        <v>1</v>
      </c>
      <c r="N274" s="140" t="s">
        <v>42</v>
      </c>
      <c r="P274" s="141">
        <f t="shared" si="41"/>
        <v>0</v>
      </c>
      <c r="Q274" s="141">
        <v>0</v>
      </c>
      <c r="R274" s="141">
        <f t="shared" si="42"/>
        <v>0</v>
      </c>
      <c r="S274" s="141">
        <v>0</v>
      </c>
      <c r="T274" s="142">
        <f t="shared" si="43"/>
        <v>0</v>
      </c>
      <c r="AR274" s="143" t="s">
        <v>129</v>
      </c>
      <c r="AT274" s="143" t="s">
        <v>178</v>
      </c>
      <c r="AU274" s="143" t="s">
        <v>87</v>
      </c>
      <c r="AY274" s="17" t="s">
        <v>175</v>
      </c>
      <c r="BE274" s="144">
        <f t="shared" si="44"/>
        <v>0</v>
      </c>
      <c r="BF274" s="144">
        <f t="shared" si="45"/>
        <v>0</v>
      </c>
      <c r="BG274" s="144">
        <f t="shared" si="46"/>
        <v>0</v>
      </c>
      <c r="BH274" s="144">
        <f t="shared" si="47"/>
        <v>0</v>
      </c>
      <c r="BI274" s="144">
        <f t="shared" si="48"/>
        <v>0</v>
      </c>
      <c r="BJ274" s="17" t="s">
        <v>85</v>
      </c>
      <c r="BK274" s="144">
        <f t="shared" si="49"/>
        <v>0</v>
      </c>
      <c r="BL274" s="17" t="s">
        <v>129</v>
      </c>
      <c r="BM274" s="143" t="s">
        <v>3861</v>
      </c>
    </row>
    <row r="275" spans="2:65" s="1" customFormat="1" ht="16.5" customHeight="1">
      <c r="B275" s="32"/>
      <c r="C275" s="184" t="s">
        <v>1234</v>
      </c>
      <c r="D275" s="184" t="s">
        <v>1046</v>
      </c>
      <c r="E275" s="185" t="s">
        <v>3862</v>
      </c>
      <c r="F275" s="186" t="s">
        <v>3863</v>
      </c>
      <c r="G275" s="187" t="s">
        <v>318</v>
      </c>
      <c r="H275" s="188">
        <v>200</v>
      </c>
      <c r="I275" s="189"/>
      <c r="J275" s="190">
        <f t="shared" si="40"/>
        <v>0</v>
      </c>
      <c r="K275" s="186" t="s">
        <v>1</v>
      </c>
      <c r="L275" s="191"/>
      <c r="M275" s="192" t="s">
        <v>1</v>
      </c>
      <c r="N275" s="193" t="s">
        <v>42</v>
      </c>
      <c r="P275" s="141">
        <f t="shared" si="41"/>
        <v>0</v>
      </c>
      <c r="Q275" s="141">
        <v>0</v>
      </c>
      <c r="R275" s="141">
        <f t="shared" si="42"/>
        <v>0</v>
      </c>
      <c r="S275" s="141">
        <v>0</v>
      </c>
      <c r="T275" s="142">
        <f t="shared" si="43"/>
        <v>0</v>
      </c>
      <c r="AR275" s="143" t="s">
        <v>604</v>
      </c>
      <c r="AT275" s="143" t="s">
        <v>1046</v>
      </c>
      <c r="AU275" s="143" t="s">
        <v>87</v>
      </c>
      <c r="AY275" s="17" t="s">
        <v>175</v>
      </c>
      <c r="BE275" s="144">
        <f t="shared" si="44"/>
        <v>0</v>
      </c>
      <c r="BF275" s="144">
        <f t="shared" si="45"/>
        <v>0</v>
      </c>
      <c r="BG275" s="144">
        <f t="shared" si="46"/>
        <v>0</v>
      </c>
      <c r="BH275" s="144">
        <f t="shared" si="47"/>
        <v>0</v>
      </c>
      <c r="BI275" s="144">
        <f t="shared" si="48"/>
        <v>0</v>
      </c>
      <c r="BJ275" s="17" t="s">
        <v>85</v>
      </c>
      <c r="BK275" s="144">
        <f t="shared" si="49"/>
        <v>0</v>
      </c>
      <c r="BL275" s="17" t="s">
        <v>129</v>
      </c>
      <c r="BM275" s="143" t="s">
        <v>3864</v>
      </c>
    </row>
    <row r="276" spans="2:65" s="1" customFormat="1" ht="16.5" customHeight="1">
      <c r="B276" s="32"/>
      <c r="C276" s="184" t="s">
        <v>1238</v>
      </c>
      <c r="D276" s="184" t="s">
        <v>1046</v>
      </c>
      <c r="E276" s="185" t="s">
        <v>3865</v>
      </c>
      <c r="F276" s="186" t="s">
        <v>3866</v>
      </c>
      <c r="G276" s="187" t="s">
        <v>318</v>
      </c>
      <c r="H276" s="188">
        <v>200</v>
      </c>
      <c r="I276" s="189"/>
      <c r="J276" s="190">
        <f t="shared" si="40"/>
        <v>0</v>
      </c>
      <c r="K276" s="186" t="s">
        <v>1</v>
      </c>
      <c r="L276" s="191"/>
      <c r="M276" s="192" t="s">
        <v>1</v>
      </c>
      <c r="N276" s="193" t="s">
        <v>42</v>
      </c>
      <c r="P276" s="141">
        <f t="shared" si="41"/>
        <v>0</v>
      </c>
      <c r="Q276" s="141">
        <v>0</v>
      </c>
      <c r="R276" s="141">
        <f t="shared" si="42"/>
        <v>0</v>
      </c>
      <c r="S276" s="141">
        <v>0</v>
      </c>
      <c r="T276" s="142">
        <f t="shared" si="43"/>
        <v>0</v>
      </c>
      <c r="AR276" s="143" t="s">
        <v>604</v>
      </c>
      <c r="AT276" s="143" t="s">
        <v>1046</v>
      </c>
      <c r="AU276" s="143" t="s">
        <v>87</v>
      </c>
      <c r="AY276" s="17" t="s">
        <v>175</v>
      </c>
      <c r="BE276" s="144">
        <f t="shared" si="44"/>
        <v>0</v>
      </c>
      <c r="BF276" s="144">
        <f t="shared" si="45"/>
        <v>0</v>
      </c>
      <c r="BG276" s="144">
        <f t="shared" si="46"/>
        <v>0</v>
      </c>
      <c r="BH276" s="144">
        <f t="shared" si="47"/>
        <v>0</v>
      </c>
      <c r="BI276" s="144">
        <f t="shared" si="48"/>
        <v>0</v>
      </c>
      <c r="BJ276" s="17" t="s">
        <v>85</v>
      </c>
      <c r="BK276" s="144">
        <f t="shared" si="49"/>
        <v>0</v>
      </c>
      <c r="BL276" s="17" t="s">
        <v>129</v>
      </c>
      <c r="BM276" s="143" t="s">
        <v>3867</v>
      </c>
    </row>
    <row r="277" spans="2:65" s="1" customFormat="1" ht="16.5" customHeight="1">
      <c r="B277" s="32"/>
      <c r="C277" s="229" t="s">
        <v>1242</v>
      </c>
      <c r="D277" s="229" t="s">
        <v>1046</v>
      </c>
      <c r="E277" s="230" t="s">
        <v>3868</v>
      </c>
      <c r="F277" s="231" t="s">
        <v>3869</v>
      </c>
      <c r="G277" s="232" t="s">
        <v>318</v>
      </c>
      <c r="H277" s="233">
        <v>15</v>
      </c>
      <c r="I277" s="189"/>
      <c r="J277" s="190">
        <f t="shared" si="40"/>
        <v>0</v>
      </c>
      <c r="K277" s="186" t="s">
        <v>1</v>
      </c>
      <c r="L277" s="191"/>
      <c r="M277" s="192" t="s">
        <v>1</v>
      </c>
      <c r="N277" s="193" t="s">
        <v>42</v>
      </c>
      <c r="P277" s="141">
        <f t="shared" si="41"/>
        <v>0</v>
      </c>
      <c r="Q277" s="141">
        <v>0</v>
      </c>
      <c r="R277" s="141">
        <f t="shared" si="42"/>
        <v>0</v>
      </c>
      <c r="S277" s="141">
        <v>0</v>
      </c>
      <c r="T277" s="142">
        <f t="shared" si="43"/>
        <v>0</v>
      </c>
      <c r="AR277" s="143" t="s">
        <v>604</v>
      </c>
      <c r="AT277" s="143" t="s">
        <v>1046</v>
      </c>
      <c r="AU277" s="143" t="s">
        <v>87</v>
      </c>
      <c r="AY277" s="17" t="s">
        <v>175</v>
      </c>
      <c r="BE277" s="144">
        <f t="shared" si="44"/>
        <v>0</v>
      </c>
      <c r="BF277" s="144">
        <f t="shared" si="45"/>
        <v>0</v>
      </c>
      <c r="BG277" s="144">
        <f t="shared" si="46"/>
        <v>0</v>
      </c>
      <c r="BH277" s="144">
        <f t="shared" si="47"/>
        <v>0</v>
      </c>
      <c r="BI277" s="144">
        <f t="shared" si="48"/>
        <v>0</v>
      </c>
      <c r="BJ277" s="17" t="s">
        <v>85</v>
      </c>
      <c r="BK277" s="144">
        <f t="shared" si="49"/>
        <v>0</v>
      </c>
      <c r="BL277" s="17" t="s">
        <v>129</v>
      </c>
      <c r="BM277" s="143" t="s">
        <v>3870</v>
      </c>
    </row>
    <row r="278" spans="2:65" s="1" customFormat="1" ht="16.5" customHeight="1">
      <c r="B278" s="32"/>
      <c r="C278" s="184" t="s">
        <v>1246</v>
      </c>
      <c r="D278" s="184" t="s">
        <v>1046</v>
      </c>
      <c r="E278" s="185" t="s">
        <v>3871</v>
      </c>
      <c r="F278" s="186" t="s">
        <v>3872</v>
      </c>
      <c r="G278" s="187" t="s">
        <v>181</v>
      </c>
      <c r="H278" s="188">
        <v>1</v>
      </c>
      <c r="I278" s="189"/>
      <c r="J278" s="190">
        <f t="shared" si="40"/>
        <v>0</v>
      </c>
      <c r="K278" s="186" t="s">
        <v>1</v>
      </c>
      <c r="L278" s="191"/>
      <c r="M278" s="192" t="s">
        <v>1</v>
      </c>
      <c r="N278" s="193" t="s">
        <v>42</v>
      </c>
      <c r="P278" s="141">
        <f t="shared" si="41"/>
        <v>0</v>
      </c>
      <c r="Q278" s="141">
        <v>0</v>
      </c>
      <c r="R278" s="141">
        <f t="shared" si="42"/>
        <v>0</v>
      </c>
      <c r="S278" s="141">
        <v>0</v>
      </c>
      <c r="T278" s="142">
        <f t="shared" si="43"/>
        <v>0</v>
      </c>
      <c r="AR278" s="143" t="s">
        <v>604</v>
      </c>
      <c r="AT278" s="143" t="s">
        <v>1046</v>
      </c>
      <c r="AU278" s="143" t="s">
        <v>87</v>
      </c>
      <c r="AY278" s="17" t="s">
        <v>175</v>
      </c>
      <c r="BE278" s="144">
        <f t="shared" si="44"/>
        <v>0</v>
      </c>
      <c r="BF278" s="144">
        <f t="shared" si="45"/>
        <v>0</v>
      </c>
      <c r="BG278" s="144">
        <f t="shared" si="46"/>
        <v>0</v>
      </c>
      <c r="BH278" s="144">
        <f t="shared" si="47"/>
        <v>0</v>
      </c>
      <c r="BI278" s="144">
        <f t="shared" si="48"/>
        <v>0</v>
      </c>
      <c r="BJ278" s="17" t="s">
        <v>85</v>
      </c>
      <c r="BK278" s="144">
        <f t="shared" si="49"/>
        <v>0</v>
      </c>
      <c r="BL278" s="17" t="s">
        <v>129</v>
      </c>
      <c r="BM278" s="143" t="s">
        <v>3873</v>
      </c>
    </row>
    <row r="279" spans="2:65" s="1" customFormat="1" ht="16.5" customHeight="1">
      <c r="B279" s="32"/>
      <c r="C279" s="132" t="s">
        <v>1250</v>
      </c>
      <c r="D279" s="132" t="s">
        <v>178</v>
      </c>
      <c r="E279" s="133" t="s">
        <v>3874</v>
      </c>
      <c r="F279" s="134" t="s">
        <v>3875</v>
      </c>
      <c r="G279" s="220" t="s">
        <v>318</v>
      </c>
      <c r="H279" s="221">
        <v>600</v>
      </c>
      <c r="I279" s="137"/>
      <c r="J279" s="138">
        <f t="shared" si="40"/>
        <v>0</v>
      </c>
      <c r="K279" s="134" t="s">
        <v>1</v>
      </c>
      <c r="L279" s="32"/>
      <c r="M279" s="139" t="s">
        <v>1</v>
      </c>
      <c r="N279" s="140" t="s">
        <v>42</v>
      </c>
      <c r="P279" s="141">
        <f t="shared" si="41"/>
        <v>0</v>
      </c>
      <c r="Q279" s="141">
        <v>0</v>
      </c>
      <c r="R279" s="141">
        <f t="shared" si="42"/>
        <v>0</v>
      </c>
      <c r="S279" s="141">
        <v>0</v>
      </c>
      <c r="T279" s="142">
        <f t="shared" si="43"/>
        <v>0</v>
      </c>
      <c r="AR279" s="143" t="s">
        <v>129</v>
      </c>
      <c r="AT279" s="143" t="s">
        <v>178</v>
      </c>
      <c r="AU279" s="143" t="s">
        <v>87</v>
      </c>
      <c r="AY279" s="17" t="s">
        <v>175</v>
      </c>
      <c r="BE279" s="144">
        <f t="shared" si="44"/>
        <v>0</v>
      </c>
      <c r="BF279" s="144">
        <f t="shared" si="45"/>
        <v>0</v>
      </c>
      <c r="BG279" s="144">
        <f t="shared" si="46"/>
        <v>0</v>
      </c>
      <c r="BH279" s="144">
        <f t="shared" si="47"/>
        <v>0</v>
      </c>
      <c r="BI279" s="144">
        <f t="shared" si="48"/>
        <v>0</v>
      </c>
      <c r="BJ279" s="17" t="s">
        <v>85</v>
      </c>
      <c r="BK279" s="144">
        <f t="shared" si="49"/>
        <v>0</v>
      </c>
      <c r="BL279" s="17" t="s">
        <v>129</v>
      </c>
      <c r="BM279" s="143" t="s">
        <v>3876</v>
      </c>
    </row>
    <row r="280" spans="2:65" s="1" customFormat="1" ht="16.5" customHeight="1">
      <c r="B280" s="32"/>
      <c r="C280" s="229" t="s">
        <v>1254</v>
      </c>
      <c r="D280" s="229" t="s">
        <v>1046</v>
      </c>
      <c r="E280" s="230" t="s">
        <v>3877</v>
      </c>
      <c r="F280" s="231" t="s">
        <v>3878</v>
      </c>
      <c r="G280" s="232" t="s">
        <v>318</v>
      </c>
      <c r="H280" s="233">
        <v>500</v>
      </c>
      <c r="I280" s="189"/>
      <c r="J280" s="190">
        <f t="shared" si="40"/>
        <v>0</v>
      </c>
      <c r="K280" s="186" t="s">
        <v>1</v>
      </c>
      <c r="L280" s="191"/>
      <c r="M280" s="192" t="s">
        <v>1</v>
      </c>
      <c r="N280" s="193" t="s">
        <v>42</v>
      </c>
      <c r="P280" s="141">
        <f t="shared" si="41"/>
        <v>0</v>
      </c>
      <c r="Q280" s="141">
        <v>0</v>
      </c>
      <c r="R280" s="141">
        <f t="shared" si="42"/>
        <v>0</v>
      </c>
      <c r="S280" s="141">
        <v>0</v>
      </c>
      <c r="T280" s="142">
        <f t="shared" si="43"/>
        <v>0</v>
      </c>
      <c r="AR280" s="143" t="s">
        <v>604</v>
      </c>
      <c r="AT280" s="143" t="s">
        <v>1046</v>
      </c>
      <c r="AU280" s="143" t="s">
        <v>87</v>
      </c>
      <c r="AY280" s="17" t="s">
        <v>175</v>
      </c>
      <c r="BE280" s="144">
        <f t="shared" si="44"/>
        <v>0</v>
      </c>
      <c r="BF280" s="144">
        <f t="shared" si="45"/>
        <v>0</v>
      </c>
      <c r="BG280" s="144">
        <f t="shared" si="46"/>
        <v>0</v>
      </c>
      <c r="BH280" s="144">
        <f t="shared" si="47"/>
        <v>0</v>
      </c>
      <c r="BI280" s="144">
        <f t="shared" si="48"/>
        <v>0</v>
      </c>
      <c r="BJ280" s="17" t="s">
        <v>85</v>
      </c>
      <c r="BK280" s="144">
        <f t="shared" si="49"/>
        <v>0</v>
      </c>
      <c r="BL280" s="17" t="s">
        <v>129</v>
      </c>
      <c r="BM280" s="143" t="s">
        <v>3879</v>
      </c>
    </row>
    <row r="281" spans="2:65" s="1" customFormat="1" ht="16.5" customHeight="1">
      <c r="B281" s="32"/>
      <c r="C281" s="229" t="s">
        <v>1258</v>
      </c>
      <c r="D281" s="229" t="s">
        <v>1046</v>
      </c>
      <c r="E281" s="230" t="s">
        <v>3880</v>
      </c>
      <c r="F281" s="231" t="s">
        <v>3881</v>
      </c>
      <c r="G281" s="232" t="s">
        <v>318</v>
      </c>
      <c r="H281" s="233">
        <v>100</v>
      </c>
      <c r="I281" s="189"/>
      <c r="J281" s="190">
        <f t="shared" si="40"/>
        <v>0</v>
      </c>
      <c r="K281" s="186" t="s">
        <v>1</v>
      </c>
      <c r="L281" s="191"/>
      <c r="M281" s="192" t="s">
        <v>1</v>
      </c>
      <c r="N281" s="193" t="s">
        <v>42</v>
      </c>
      <c r="P281" s="141">
        <f t="shared" si="41"/>
        <v>0</v>
      </c>
      <c r="Q281" s="141">
        <v>0</v>
      </c>
      <c r="R281" s="141">
        <f t="shared" si="42"/>
        <v>0</v>
      </c>
      <c r="S281" s="141">
        <v>0</v>
      </c>
      <c r="T281" s="142">
        <f t="shared" si="43"/>
        <v>0</v>
      </c>
      <c r="AR281" s="143" t="s">
        <v>604</v>
      </c>
      <c r="AT281" s="143" t="s">
        <v>1046</v>
      </c>
      <c r="AU281" s="143" t="s">
        <v>87</v>
      </c>
      <c r="AY281" s="17" t="s">
        <v>175</v>
      </c>
      <c r="BE281" s="144">
        <f t="shared" si="44"/>
        <v>0</v>
      </c>
      <c r="BF281" s="144">
        <f t="shared" si="45"/>
        <v>0</v>
      </c>
      <c r="BG281" s="144">
        <f t="shared" si="46"/>
        <v>0</v>
      </c>
      <c r="BH281" s="144">
        <f t="shared" si="47"/>
        <v>0</v>
      </c>
      <c r="BI281" s="144">
        <f t="shared" si="48"/>
        <v>0</v>
      </c>
      <c r="BJ281" s="17" t="s">
        <v>85</v>
      </c>
      <c r="BK281" s="144">
        <f t="shared" si="49"/>
        <v>0</v>
      </c>
      <c r="BL281" s="17" t="s">
        <v>129</v>
      </c>
      <c r="BM281" s="143" t="s">
        <v>3882</v>
      </c>
    </row>
    <row r="282" spans="2:65" s="1" customFormat="1" ht="16.5" customHeight="1">
      <c r="B282" s="32"/>
      <c r="C282" s="132" t="s">
        <v>1262</v>
      </c>
      <c r="D282" s="132" t="s">
        <v>178</v>
      </c>
      <c r="E282" s="133" t="s">
        <v>3883</v>
      </c>
      <c r="F282" s="134" t="s">
        <v>3884</v>
      </c>
      <c r="G282" s="135" t="s">
        <v>318</v>
      </c>
      <c r="H282" s="136">
        <v>250</v>
      </c>
      <c r="I282" s="137"/>
      <c r="J282" s="138">
        <f t="shared" si="40"/>
        <v>0</v>
      </c>
      <c r="K282" s="134" t="s">
        <v>1</v>
      </c>
      <c r="L282" s="32"/>
      <c r="M282" s="139" t="s">
        <v>1</v>
      </c>
      <c r="N282" s="140" t="s">
        <v>42</v>
      </c>
      <c r="P282" s="141">
        <f t="shared" si="41"/>
        <v>0</v>
      </c>
      <c r="Q282" s="141">
        <v>0</v>
      </c>
      <c r="R282" s="141">
        <f t="shared" si="42"/>
        <v>0</v>
      </c>
      <c r="S282" s="141">
        <v>0</v>
      </c>
      <c r="T282" s="142">
        <f t="shared" si="43"/>
        <v>0</v>
      </c>
      <c r="AR282" s="143" t="s">
        <v>129</v>
      </c>
      <c r="AT282" s="143" t="s">
        <v>178</v>
      </c>
      <c r="AU282" s="143" t="s">
        <v>87</v>
      </c>
      <c r="AY282" s="17" t="s">
        <v>175</v>
      </c>
      <c r="BE282" s="144">
        <f t="shared" si="44"/>
        <v>0</v>
      </c>
      <c r="BF282" s="144">
        <f t="shared" si="45"/>
        <v>0</v>
      </c>
      <c r="BG282" s="144">
        <f t="shared" si="46"/>
        <v>0</v>
      </c>
      <c r="BH282" s="144">
        <f t="shared" si="47"/>
        <v>0</v>
      </c>
      <c r="BI282" s="144">
        <f t="shared" si="48"/>
        <v>0</v>
      </c>
      <c r="BJ282" s="17" t="s">
        <v>85</v>
      </c>
      <c r="BK282" s="144">
        <f t="shared" si="49"/>
        <v>0</v>
      </c>
      <c r="BL282" s="17" t="s">
        <v>129</v>
      </c>
      <c r="BM282" s="143" t="s">
        <v>3885</v>
      </c>
    </row>
    <row r="283" spans="2:65" s="1" customFormat="1" ht="16.5" customHeight="1">
      <c r="B283" s="32"/>
      <c r="C283" s="184" t="s">
        <v>1264</v>
      </c>
      <c r="D283" s="184" t="s">
        <v>1046</v>
      </c>
      <c r="E283" s="185" t="s">
        <v>3886</v>
      </c>
      <c r="F283" s="186" t="s">
        <v>3887</v>
      </c>
      <c r="G283" s="187" t="s">
        <v>318</v>
      </c>
      <c r="H283" s="188">
        <v>60</v>
      </c>
      <c r="I283" s="189"/>
      <c r="J283" s="190">
        <f t="shared" si="40"/>
        <v>0</v>
      </c>
      <c r="K283" s="186" t="s">
        <v>1</v>
      </c>
      <c r="L283" s="191"/>
      <c r="M283" s="192" t="s">
        <v>1</v>
      </c>
      <c r="N283" s="193" t="s">
        <v>42</v>
      </c>
      <c r="P283" s="141">
        <f t="shared" si="41"/>
        <v>0</v>
      </c>
      <c r="Q283" s="141">
        <v>0</v>
      </c>
      <c r="R283" s="141">
        <f t="shared" si="42"/>
        <v>0</v>
      </c>
      <c r="S283" s="141">
        <v>0</v>
      </c>
      <c r="T283" s="142">
        <f t="shared" si="43"/>
        <v>0</v>
      </c>
      <c r="AR283" s="143" t="s">
        <v>604</v>
      </c>
      <c r="AT283" s="143" t="s">
        <v>1046</v>
      </c>
      <c r="AU283" s="143" t="s">
        <v>87</v>
      </c>
      <c r="AY283" s="17" t="s">
        <v>175</v>
      </c>
      <c r="BE283" s="144">
        <f t="shared" si="44"/>
        <v>0</v>
      </c>
      <c r="BF283" s="144">
        <f t="shared" si="45"/>
        <v>0</v>
      </c>
      <c r="BG283" s="144">
        <f t="shared" si="46"/>
        <v>0</v>
      </c>
      <c r="BH283" s="144">
        <f t="shared" si="47"/>
        <v>0</v>
      </c>
      <c r="BI283" s="144">
        <f t="shared" si="48"/>
        <v>0</v>
      </c>
      <c r="BJ283" s="17" t="s">
        <v>85</v>
      </c>
      <c r="BK283" s="144">
        <f t="shared" si="49"/>
        <v>0</v>
      </c>
      <c r="BL283" s="17" t="s">
        <v>129</v>
      </c>
      <c r="BM283" s="143" t="s">
        <v>3888</v>
      </c>
    </row>
    <row r="284" spans="2:65" s="1" customFormat="1" ht="16.5" customHeight="1">
      <c r="B284" s="32"/>
      <c r="C284" s="184" t="s">
        <v>1266</v>
      </c>
      <c r="D284" s="184" t="s">
        <v>1046</v>
      </c>
      <c r="E284" s="185" t="s">
        <v>3889</v>
      </c>
      <c r="F284" s="186" t="s">
        <v>3890</v>
      </c>
      <c r="G284" s="187" t="s">
        <v>318</v>
      </c>
      <c r="H284" s="188">
        <v>70</v>
      </c>
      <c r="I284" s="189"/>
      <c r="J284" s="190">
        <f t="shared" si="40"/>
        <v>0</v>
      </c>
      <c r="K284" s="186" t="s">
        <v>1</v>
      </c>
      <c r="L284" s="191"/>
      <c r="M284" s="192" t="s">
        <v>1</v>
      </c>
      <c r="N284" s="193" t="s">
        <v>42</v>
      </c>
      <c r="P284" s="141">
        <f t="shared" si="41"/>
        <v>0</v>
      </c>
      <c r="Q284" s="141">
        <v>0</v>
      </c>
      <c r="R284" s="141">
        <f t="shared" si="42"/>
        <v>0</v>
      </c>
      <c r="S284" s="141">
        <v>0</v>
      </c>
      <c r="T284" s="142">
        <f t="shared" si="43"/>
        <v>0</v>
      </c>
      <c r="AR284" s="143" t="s">
        <v>604</v>
      </c>
      <c r="AT284" s="143" t="s">
        <v>1046</v>
      </c>
      <c r="AU284" s="143" t="s">
        <v>87</v>
      </c>
      <c r="AY284" s="17" t="s">
        <v>175</v>
      </c>
      <c r="BE284" s="144">
        <f t="shared" si="44"/>
        <v>0</v>
      </c>
      <c r="BF284" s="144">
        <f t="shared" si="45"/>
        <v>0</v>
      </c>
      <c r="BG284" s="144">
        <f t="shared" si="46"/>
        <v>0</v>
      </c>
      <c r="BH284" s="144">
        <f t="shared" si="47"/>
        <v>0</v>
      </c>
      <c r="BI284" s="144">
        <f t="shared" si="48"/>
        <v>0</v>
      </c>
      <c r="BJ284" s="17" t="s">
        <v>85</v>
      </c>
      <c r="BK284" s="144">
        <f t="shared" si="49"/>
        <v>0</v>
      </c>
      <c r="BL284" s="17" t="s">
        <v>129</v>
      </c>
      <c r="BM284" s="143" t="s">
        <v>3891</v>
      </c>
    </row>
    <row r="285" spans="2:65" s="1" customFormat="1" ht="16.5" customHeight="1">
      <c r="B285" s="32"/>
      <c r="C285" s="184" t="s">
        <v>1270</v>
      </c>
      <c r="D285" s="184" t="s">
        <v>1046</v>
      </c>
      <c r="E285" s="185" t="s">
        <v>3892</v>
      </c>
      <c r="F285" s="186" t="s">
        <v>3893</v>
      </c>
      <c r="G285" s="187" t="s">
        <v>318</v>
      </c>
      <c r="H285" s="188">
        <v>50</v>
      </c>
      <c r="I285" s="189"/>
      <c r="J285" s="190">
        <f t="shared" si="40"/>
        <v>0</v>
      </c>
      <c r="K285" s="186" t="s">
        <v>1</v>
      </c>
      <c r="L285" s="191"/>
      <c r="M285" s="192" t="s">
        <v>1</v>
      </c>
      <c r="N285" s="193" t="s">
        <v>42</v>
      </c>
      <c r="P285" s="141">
        <f t="shared" si="41"/>
        <v>0</v>
      </c>
      <c r="Q285" s="141">
        <v>0</v>
      </c>
      <c r="R285" s="141">
        <f t="shared" si="42"/>
        <v>0</v>
      </c>
      <c r="S285" s="141">
        <v>0</v>
      </c>
      <c r="T285" s="142">
        <f t="shared" si="43"/>
        <v>0</v>
      </c>
      <c r="AR285" s="143" t="s">
        <v>604</v>
      </c>
      <c r="AT285" s="143" t="s">
        <v>1046</v>
      </c>
      <c r="AU285" s="143" t="s">
        <v>87</v>
      </c>
      <c r="AY285" s="17" t="s">
        <v>175</v>
      </c>
      <c r="BE285" s="144">
        <f t="shared" si="44"/>
        <v>0</v>
      </c>
      <c r="BF285" s="144">
        <f t="shared" si="45"/>
        <v>0</v>
      </c>
      <c r="BG285" s="144">
        <f t="shared" si="46"/>
        <v>0</v>
      </c>
      <c r="BH285" s="144">
        <f t="shared" si="47"/>
        <v>0</v>
      </c>
      <c r="BI285" s="144">
        <f t="shared" si="48"/>
        <v>0</v>
      </c>
      <c r="BJ285" s="17" t="s">
        <v>85</v>
      </c>
      <c r="BK285" s="144">
        <f t="shared" si="49"/>
        <v>0</v>
      </c>
      <c r="BL285" s="17" t="s">
        <v>129</v>
      </c>
      <c r="BM285" s="143" t="s">
        <v>3894</v>
      </c>
    </row>
    <row r="286" spans="2:65" s="1" customFormat="1" ht="16.5" customHeight="1">
      <c r="B286" s="32"/>
      <c r="C286" s="184" t="s">
        <v>1274</v>
      </c>
      <c r="D286" s="184" t="s">
        <v>1046</v>
      </c>
      <c r="E286" s="185" t="s">
        <v>3895</v>
      </c>
      <c r="F286" s="186" t="s">
        <v>3896</v>
      </c>
      <c r="G286" s="187" t="s">
        <v>318</v>
      </c>
      <c r="H286" s="188">
        <v>70</v>
      </c>
      <c r="I286" s="189"/>
      <c r="J286" s="190">
        <f t="shared" si="40"/>
        <v>0</v>
      </c>
      <c r="K286" s="186" t="s">
        <v>1</v>
      </c>
      <c r="L286" s="191"/>
      <c r="M286" s="192" t="s">
        <v>1</v>
      </c>
      <c r="N286" s="193" t="s">
        <v>42</v>
      </c>
      <c r="P286" s="141">
        <f t="shared" si="41"/>
        <v>0</v>
      </c>
      <c r="Q286" s="141">
        <v>0</v>
      </c>
      <c r="R286" s="141">
        <f t="shared" si="42"/>
        <v>0</v>
      </c>
      <c r="S286" s="141">
        <v>0</v>
      </c>
      <c r="T286" s="142">
        <f t="shared" si="43"/>
        <v>0</v>
      </c>
      <c r="AR286" s="143" t="s">
        <v>604</v>
      </c>
      <c r="AT286" s="143" t="s">
        <v>1046</v>
      </c>
      <c r="AU286" s="143" t="s">
        <v>87</v>
      </c>
      <c r="AY286" s="17" t="s">
        <v>175</v>
      </c>
      <c r="BE286" s="144">
        <f t="shared" si="44"/>
        <v>0</v>
      </c>
      <c r="BF286" s="144">
        <f t="shared" si="45"/>
        <v>0</v>
      </c>
      <c r="BG286" s="144">
        <f t="shared" si="46"/>
        <v>0</v>
      </c>
      <c r="BH286" s="144">
        <f t="shared" si="47"/>
        <v>0</v>
      </c>
      <c r="BI286" s="144">
        <f t="shared" si="48"/>
        <v>0</v>
      </c>
      <c r="BJ286" s="17" t="s">
        <v>85</v>
      </c>
      <c r="BK286" s="144">
        <f t="shared" si="49"/>
        <v>0</v>
      </c>
      <c r="BL286" s="17" t="s">
        <v>129</v>
      </c>
      <c r="BM286" s="143" t="s">
        <v>3897</v>
      </c>
    </row>
    <row r="287" spans="2:65" s="1" customFormat="1" ht="16.5" customHeight="1">
      <c r="B287" s="32"/>
      <c r="C287" s="132" t="s">
        <v>1278</v>
      </c>
      <c r="D287" s="132" t="s">
        <v>178</v>
      </c>
      <c r="E287" s="133" t="s">
        <v>3898</v>
      </c>
      <c r="F287" s="134" t="s">
        <v>3899</v>
      </c>
      <c r="G287" s="135" t="s">
        <v>181</v>
      </c>
      <c r="H287" s="136">
        <v>1</v>
      </c>
      <c r="I287" s="137"/>
      <c r="J287" s="138">
        <f t="shared" si="40"/>
        <v>0</v>
      </c>
      <c r="K287" s="134" t="s">
        <v>1</v>
      </c>
      <c r="L287" s="32"/>
      <c r="M287" s="139" t="s">
        <v>1</v>
      </c>
      <c r="N287" s="140" t="s">
        <v>42</v>
      </c>
      <c r="P287" s="141">
        <f t="shared" si="41"/>
        <v>0</v>
      </c>
      <c r="Q287" s="141">
        <v>0</v>
      </c>
      <c r="R287" s="141">
        <f t="shared" si="42"/>
        <v>0</v>
      </c>
      <c r="S287" s="141">
        <v>0</v>
      </c>
      <c r="T287" s="142">
        <f t="shared" si="43"/>
        <v>0</v>
      </c>
      <c r="AR287" s="143" t="s">
        <v>129</v>
      </c>
      <c r="AT287" s="143" t="s">
        <v>178</v>
      </c>
      <c r="AU287" s="143" t="s">
        <v>87</v>
      </c>
      <c r="AY287" s="17" t="s">
        <v>175</v>
      </c>
      <c r="BE287" s="144">
        <f t="shared" si="44"/>
        <v>0</v>
      </c>
      <c r="BF287" s="144">
        <f t="shared" si="45"/>
        <v>0</v>
      </c>
      <c r="BG287" s="144">
        <f t="shared" si="46"/>
        <v>0</v>
      </c>
      <c r="BH287" s="144">
        <f t="shared" si="47"/>
        <v>0</v>
      </c>
      <c r="BI287" s="144">
        <f t="shared" si="48"/>
        <v>0</v>
      </c>
      <c r="BJ287" s="17" t="s">
        <v>85</v>
      </c>
      <c r="BK287" s="144">
        <f t="shared" si="49"/>
        <v>0</v>
      </c>
      <c r="BL287" s="17" t="s">
        <v>129</v>
      </c>
      <c r="BM287" s="143" t="s">
        <v>3900</v>
      </c>
    </row>
    <row r="288" spans="2:65" s="1" customFormat="1" ht="16.5" customHeight="1">
      <c r="B288" s="32"/>
      <c r="C288" s="132" t="s">
        <v>1282</v>
      </c>
      <c r="D288" s="132" t="s">
        <v>178</v>
      </c>
      <c r="E288" s="133" t="s">
        <v>3901</v>
      </c>
      <c r="F288" s="134" t="s">
        <v>3902</v>
      </c>
      <c r="G288" s="135" t="s">
        <v>181</v>
      </c>
      <c r="H288" s="136">
        <v>1</v>
      </c>
      <c r="I288" s="137"/>
      <c r="J288" s="138">
        <f t="shared" si="40"/>
        <v>0</v>
      </c>
      <c r="K288" s="134" t="s">
        <v>1</v>
      </c>
      <c r="L288" s="32"/>
      <c r="M288" s="139" t="s">
        <v>1</v>
      </c>
      <c r="N288" s="140" t="s">
        <v>42</v>
      </c>
      <c r="P288" s="141">
        <f t="shared" si="41"/>
        <v>0</v>
      </c>
      <c r="Q288" s="141">
        <v>0</v>
      </c>
      <c r="R288" s="141">
        <f t="shared" si="42"/>
        <v>0</v>
      </c>
      <c r="S288" s="141">
        <v>0</v>
      </c>
      <c r="T288" s="142">
        <f t="shared" si="43"/>
        <v>0</v>
      </c>
      <c r="AR288" s="143" t="s">
        <v>129</v>
      </c>
      <c r="AT288" s="143" t="s">
        <v>178</v>
      </c>
      <c r="AU288" s="143" t="s">
        <v>87</v>
      </c>
      <c r="AY288" s="17" t="s">
        <v>175</v>
      </c>
      <c r="BE288" s="144">
        <f t="shared" si="44"/>
        <v>0</v>
      </c>
      <c r="BF288" s="144">
        <f t="shared" si="45"/>
        <v>0</v>
      </c>
      <c r="BG288" s="144">
        <f t="shared" si="46"/>
        <v>0</v>
      </c>
      <c r="BH288" s="144">
        <f t="shared" si="47"/>
        <v>0</v>
      </c>
      <c r="BI288" s="144">
        <f t="shared" si="48"/>
        <v>0</v>
      </c>
      <c r="BJ288" s="17" t="s">
        <v>85</v>
      </c>
      <c r="BK288" s="144">
        <f t="shared" si="49"/>
        <v>0</v>
      </c>
      <c r="BL288" s="17" t="s">
        <v>129</v>
      </c>
      <c r="BM288" s="143" t="s">
        <v>3903</v>
      </c>
    </row>
    <row r="289" spans="2:65" s="11" customFormat="1" ht="22.9" customHeight="1">
      <c r="B289" s="120"/>
      <c r="D289" s="121" t="s">
        <v>76</v>
      </c>
      <c r="E289" s="130" t="s">
        <v>3904</v>
      </c>
      <c r="F289" s="130" t="s">
        <v>3905</v>
      </c>
      <c r="I289" s="123"/>
      <c r="J289" s="131">
        <f>BK289</f>
        <v>0</v>
      </c>
      <c r="L289" s="120"/>
      <c r="M289" s="125"/>
      <c r="P289" s="126">
        <f>SUM(P290:P315)</f>
        <v>0</v>
      </c>
      <c r="R289" s="126">
        <f>SUM(R290:R315)</f>
        <v>0</v>
      </c>
      <c r="T289" s="127">
        <f>SUM(T290:T315)</f>
        <v>0</v>
      </c>
      <c r="AR289" s="121" t="s">
        <v>87</v>
      </c>
      <c r="AT289" s="128" t="s">
        <v>76</v>
      </c>
      <c r="AU289" s="128" t="s">
        <v>85</v>
      </c>
      <c r="AY289" s="121" t="s">
        <v>175</v>
      </c>
      <c r="BK289" s="129">
        <f>SUM(BK290:BK315)</f>
        <v>0</v>
      </c>
    </row>
    <row r="290" spans="2:65" s="1" customFormat="1" ht="16.5" customHeight="1">
      <c r="B290" s="32"/>
      <c r="C290" s="132" t="s">
        <v>1290</v>
      </c>
      <c r="D290" s="132" t="s">
        <v>178</v>
      </c>
      <c r="E290" s="133" t="s">
        <v>3906</v>
      </c>
      <c r="F290" s="134" t="s">
        <v>3907</v>
      </c>
      <c r="G290" s="135" t="s">
        <v>3179</v>
      </c>
      <c r="H290" s="136">
        <v>128</v>
      </c>
      <c r="I290" s="137"/>
      <c r="J290" s="138">
        <f t="shared" ref="J290:J315" si="50">ROUND(I290*H290,2)</f>
        <v>0</v>
      </c>
      <c r="K290" s="134" t="s">
        <v>1</v>
      </c>
      <c r="L290" s="32"/>
      <c r="M290" s="139" t="s">
        <v>1</v>
      </c>
      <c r="N290" s="140" t="s">
        <v>42</v>
      </c>
      <c r="P290" s="141">
        <f t="shared" ref="P290:P315" si="51">O290*H290</f>
        <v>0</v>
      </c>
      <c r="Q290" s="141">
        <v>0</v>
      </c>
      <c r="R290" s="141">
        <f t="shared" ref="R290:R315" si="52">Q290*H290</f>
        <v>0</v>
      </c>
      <c r="S290" s="141">
        <v>0</v>
      </c>
      <c r="T290" s="142">
        <f t="shared" ref="T290:T315" si="53">S290*H290</f>
        <v>0</v>
      </c>
      <c r="AR290" s="143" t="s">
        <v>129</v>
      </c>
      <c r="AT290" s="143" t="s">
        <v>178</v>
      </c>
      <c r="AU290" s="143" t="s">
        <v>87</v>
      </c>
      <c r="AY290" s="17" t="s">
        <v>175</v>
      </c>
      <c r="BE290" s="144">
        <f t="shared" ref="BE290:BE315" si="54">IF(N290="základní",J290,0)</f>
        <v>0</v>
      </c>
      <c r="BF290" s="144">
        <f t="shared" ref="BF290:BF315" si="55">IF(N290="snížená",J290,0)</f>
        <v>0</v>
      </c>
      <c r="BG290" s="144">
        <f t="shared" ref="BG290:BG315" si="56">IF(N290="zákl. přenesená",J290,0)</f>
        <v>0</v>
      </c>
      <c r="BH290" s="144">
        <f t="shared" ref="BH290:BH315" si="57">IF(N290="sníž. přenesená",J290,0)</f>
        <v>0</v>
      </c>
      <c r="BI290" s="144">
        <f t="shared" ref="BI290:BI315" si="58">IF(N290="nulová",J290,0)</f>
        <v>0</v>
      </c>
      <c r="BJ290" s="17" t="s">
        <v>85</v>
      </c>
      <c r="BK290" s="144">
        <f t="shared" ref="BK290:BK315" si="59">ROUND(I290*H290,2)</f>
        <v>0</v>
      </c>
      <c r="BL290" s="17" t="s">
        <v>129</v>
      </c>
      <c r="BM290" s="143" t="s">
        <v>3908</v>
      </c>
    </row>
    <row r="291" spans="2:65" s="1" customFormat="1" ht="16.5" customHeight="1">
      <c r="B291" s="32"/>
      <c r="C291" s="184" t="s">
        <v>1294</v>
      </c>
      <c r="D291" s="184" t="s">
        <v>1046</v>
      </c>
      <c r="E291" s="185" t="s">
        <v>3909</v>
      </c>
      <c r="F291" s="186" t="s">
        <v>3910</v>
      </c>
      <c r="G291" s="187" t="s">
        <v>3179</v>
      </c>
      <c r="H291" s="188">
        <v>104</v>
      </c>
      <c r="I291" s="189"/>
      <c r="J291" s="190">
        <f t="shared" si="50"/>
        <v>0</v>
      </c>
      <c r="K291" s="186" t="s">
        <v>1</v>
      </c>
      <c r="L291" s="191"/>
      <c r="M291" s="192" t="s">
        <v>1</v>
      </c>
      <c r="N291" s="193" t="s">
        <v>42</v>
      </c>
      <c r="P291" s="141">
        <f t="shared" si="51"/>
        <v>0</v>
      </c>
      <c r="Q291" s="141">
        <v>0</v>
      </c>
      <c r="R291" s="141">
        <f t="shared" si="52"/>
        <v>0</v>
      </c>
      <c r="S291" s="141">
        <v>0</v>
      </c>
      <c r="T291" s="142">
        <f t="shared" si="53"/>
        <v>0</v>
      </c>
      <c r="AR291" s="143" t="s">
        <v>604</v>
      </c>
      <c r="AT291" s="143" t="s">
        <v>1046</v>
      </c>
      <c r="AU291" s="143" t="s">
        <v>87</v>
      </c>
      <c r="AY291" s="17" t="s">
        <v>175</v>
      </c>
      <c r="BE291" s="144">
        <f t="shared" si="54"/>
        <v>0</v>
      </c>
      <c r="BF291" s="144">
        <f t="shared" si="55"/>
        <v>0</v>
      </c>
      <c r="BG291" s="144">
        <f t="shared" si="56"/>
        <v>0</v>
      </c>
      <c r="BH291" s="144">
        <f t="shared" si="57"/>
        <v>0</v>
      </c>
      <c r="BI291" s="144">
        <f t="shared" si="58"/>
        <v>0</v>
      </c>
      <c r="BJ291" s="17" t="s">
        <v>85</v>
      </c>
      <c r="BK291" s="144">
        <f t="shared" si="59"/>
        <v>0</v>
      </c>
      <c r="BL291" s="17" t="s">
        <v>129</v>
      </c>
      <c r="BM291" s="143" t="s">
        <v>3911</v>
      </c>
    </row>
    <row r="292" spans="2:65" s="1" customFormat="1" ht="16.5" customHeight="1">
      <c r="B292" s="32"/>
      <c r="C292" s="184" t="s">
        <v>1300</v>
      </c>
      <c r="D292" s="184" t="s">
        <v>1046</v>
      </c>
      <c r="E292" s="185" t="s">
        <v>3912</v>
      </c>
      <c r="F292" s="186" t="s">
        <v>3913</v>
      </c>
      <c r="G292" s="187" t="s">
        <v>3179</v>
      </c>
      <c r="H292" s="188">
        <v>2</v>
      </c>
      <c r="I292" s="189"/>
      <c r="J292" s="190">
        <f t="shared" si="50"/>
        <v>0</v>
      </c>
      <c r="K292" s="186" t="s">
        <v>1</v>
      </c>
      <c r="L292" s="191"/>
      <c r="M292" s="192" t="s">
        <v>1</v>
      </c>
      <c r="N292" s="193" t="s">
        <v>42</v>
      </c>
      <c r="P292" s="141">
        <f t="shared" si="51"/>
        <v>0</v>
      </c>
      <c r="Q292" s="141">
        <v>0</v>
      </c>
      <c r="R292" s="141">
        <f t="shared" si="52"/>
        <v>0</v>
      </c>
      <c r="S292" s="141">
        <v>0</v>
      </c>
      <c r="T292" s="142">
        <f t="shared" si="53"/>
        <v>0</v>
      </c>
      <c r="AR292" s="143" t="s">
        <v>604</v>
      </c>
      <c r="AT292" s="143" t="s">
        <v>1046</v>
      </c>
      <c r="AU292" s="143" t="s">
        <v>87</v>
      </c>
      <c r="AY292" s="17" t="s">
        <v>175</v>
      </c>
      <c r="BE292" s="144">
        <f t="shared" si="54"/>
        <v>0</v>
      </c>
      <c r="BF292" s="144">
        <f t="shared" si="55"/>
        <v>0</v>
      </c>
      <c r="BG292" s="144">
        <f t="shared" si="56"/>
        <v>0</v>
      </c>
      <c r="BH292" s="144">
        <f t="shared" si="57"/>
        <v>0</v>
      </c>
      <c r="BI292" s="144">
        <f t="shared" si="58"/>
        <v>0</v>
      </c>
      <c r="BJ292" s="17" t="s">
        <v>85</v>
      </c>
      <c r="BK292" s="144">
        <f t="shared" si="59"/>
        <v>0</v>
      </c>
      <c r="BL292" s="17" t="s">
        <v>129</v>
      </c>
      <c r="BM292" s="143" t="s">
        <v>3914</v>
      </c>
    </row>
    <row r="293" spans="2:65" s="1" customFormat="1" ht="16.5" customHeight="1">
      <c r="B293" s="32"/>
      <c r="C293" s="184" t="s">
        <v>1307</v>
      </c>
      <c r="D293" s="184" t="s">
        <v>1046</v>
      </c>
      <c r="E293" s="185" t="s">
        <v>3915</v>
      </c>
      <c r="F293" s="186" t="s">
        <v>3916</v>
      </c>
      <c r="G293" s="187" t="s">
        <v>3179</v>
      </c>
      <c r="H293" s="188">
        <v>21</v>
      </c>
      <c r="I293" s="189"/>
      <c r="J293" s="190">
        <f t="shared" si="50"/>
        <v>0</v>
      </c>
      <c r="K293" s="186" t="s">
        <v>1</v>
      </c>
      <c r="L293" s="191"/>
      <c r="M293" s="192" t="s">
        <v>1</v>
      </c>
      <c r="N293" s="193" t="s">
        <v>42</v>
      </c>
      <c r="P293" s="141">
        <f t="shared" si="51"/>
        <v>0</v>
      </c>
      <c r="Q293" s="141">
        <v>0</v>
      </c>
      <c r="R293" s="141">
        <f t="shared" si="52"/>
        <v>0</v>
      </c>
      <c r="S293" s="141">
        <v>0</v>
      </c>
      <c r="T293" s="142">
        <f t="shared" si="53"/>
        <v>0</v>
      </c>
      <c r="AR293" s="143" t="s">
        <v>604</v>
      </c>
      <c r="AT293" s="143" t="s">
        <v>1046</v>
      </c>
      <c r="AU293" s="143" t="s">
        <v>87</v>
      </c>
      <c r="AY293" s="17" t="s">
        <v>175</v>
      </c>
      <c r="BE293" s="144">
        <f t="shared" si="54"/>
        <v>0</v>
      </c>
      <c r="BF293" s="144">
        <f t="shared" si="55"/>
        <v>0</v>
      </c>
      <c r="BG293" s="144">
        <f t="shared" si="56"/>
        <v>0</v>
      </c>
      <c r="BH293" s="144">
        <f t="shared" si="57"/>
        <v>0</v>
      </c>
      <c r="BI293" s="144">
        <f t="shared" si="58"/>
        <v>0</v>
      </c>
      <c r="BJ293" s="17" t="s">
        <v>85</v>
      </c>
      <c r="BK293" s="144">
        <f t="shared" si="59"/>
        <v>0</v>
      </c>
      <c r="BL293" s="17" t="s">
        <v>129</v>
      </c>
      <c r="BM293" s="143" t="s">
        <v>3917</v>
      </c>
    </row>
    <row r="294" spans="2:65" s="1" customFormat="1" ht="16.5" customHeight="1">
      <c r="B294" s="32"/>
      <c r="C294" s="184" t="s">
        <v>1313</v>
      </c>
      <c r="D294" s="184" t="s">
        <v>1046</v>
      </c>
      <c r="E294" s="185" t="s">
        <v>3918</v>
      </c>
      <c r="F294" s="186" t="s">
        <v>3919</v>
      </c>
      <c r="G294" s="187" t="s">
        <v>3179</v>
      </c>
      <c r="H294" s="188">
        <v>1</v>
      </c>
      <c r="I294" s="189"/>
      <c r="J294" s="190">
        <f t="shared" si="50"/>
        <v>0</v>
      </c>
      <c r="K294" s="186" t="s">
        <v>1</v>
      </c>
      <c r="L294" s="191"/>
      <c r="M294" s="192" t="s">
        <v>1</v>
      </c>
      <c r="N294" s="193" t="s">
        <v>42</v>
      </c>
      <c r="P294" s="141">
        <f t="shared" si="51"/>
        <v>0</v>
      </c>
      <c r="Q294" s="141">
        <v>0</v>
      </c>
      <c r="R294" s="141">
        <f t="shared" si="52"/>
        <v>0</v>
      </c>
      <c r="S294" s="141">
        <v>0</v>
      </c>
      <c r="T294" s="142">
        <f t="shared" si="53"/>
        <v>0</v>
      </c>
      <c r="AR294" s="143" t="s">
        <v>604</v>
      </c>
      <c r="AT294" s="143" t="s">
        <v>1046</v>
      </c>
      <c r="AU294" s="143" t="s">
        <v>87</v>
      </c>
      <c r="AY294" s="17" t="s">
        <v>175</v>
      </c>
      <c r="BE294" s="144">
        <f t="shared" si="54"/>
        <v>0</v>
      </c>
      <c r="BF294" s="144">
        <f t="shared" si="55"/>
        <v>0</v>
      </c>
      <c r="BG294" s="144">
        <f t="shared" si="56"/>
        <v>0</v>
      </c>
      <c r="BH294" s="144">
        <f t="shared" si="57"/>
        <v>0</v>
      </c>
      <c r="BI294" s="144">
        <f t="shared" si="58"/>
        <v>0</v>
      </c>
      <c r="BJ294" s="17" t="s">
        <v>85</v>
      </c>
      <c r="BK294" s="144">
        <f t="shared" si="59"/>
        <v>0</v>
      </c>
      <c r="BL294" s="17" t="s">
        <v>129</v>
      </c>
      <c r="BM294" s="143" t="s">
        <v>3920</v>
      </c>
    </row>
    <row r="295" spans="2:65" s="1" customFormat="1" ht="16.5" customHeight="1">
      <c r="B295" s="32"/>
      <c r="C295" s="132" t="s">
        <v>1317</v>
      </c>
      <c r="D295" s="132" t="s">
        <v>178</v>
      </c>
      <c r="E295" s="133" t="s">
        <v>3921</v>
      </c>
      <c r="F295" s="134" t="s">
        <v>3922</v>
      </c>
      <c r="G295" s="135" t="s">
        <v>3179</v>
      </c>
      <c r="H295" s="136">
        <v>43</v>
      </c>
      <c r="I295" s="137"/>
      <c r="J295" s="138">
        <f t="shared" si="50"/>
        <v>0</v>
      </c>
      <c r="K295" s="134" t="s">
        <v>1</v>
      </c>
      <c r="L295" s="32"/>
      <c r="M295" s="139" t="s">
        <v>1</v>
      </c>
      <c r="N295" s="140" t="s">
        <v>42</v>
      </c>
      <c r="P295" s="141">
        <f t="shared" si="51"/>
        <v>0</v>
      </c>
      <c r="Q295" s="141">
        <v>0</v>
      </c>
      <c r="R295" s="141">
        <f t="shared" si="52"/>
        <v>0</v>
      </c>
      <c r="S295" s="141">
        <v>0</v>
      </c>
      <c r="T295" s="142">
        <f t="shared" si="53"/>
        <v>0</v>
      </c>
      <c r="AR295" s="143" t="s">
        <v>129</v>
      </c>
      <c r="AT295" s="143" t="s">
        <v>178</v>
      </c>
      <c r="AU295" s="143" t="s">
        <v>87</v>
      </c>
      <c r="AY295" s="17" t="s">
        <v>175</v>
      </c>
      <c r="BE295" s="144">
        <f t="shared" si="54"/>
        <v>0</v>
      </c>
      <c r="BF295" s="144">
        <f t="shared" si="55"/>
        <v>0</v>
      </c>
      <c r="BG295" s="144">
        <f t="shared" si="56"/>
        <v>0</v>
      </c>
      <c r="BH295" s="144">
        <f t="shared" si="57"/>
        <v>0</v>
      </c>
      <c r="BI295" s="144">
        <f t="shared" si="58"/>
        <v>0</v>
      </c>
      <c r="BJ295" s="17" t="s">
        <v>85</v>
      </c>
      <c r="BK295" s="144">
        <f t="shared" si="59"/>
        <v>0</v>
      </c>
      <c r="BL295" s="17" t="s">
        <v>129</v>
      </c>
      <c r="BM295" s="143" t="s">
        <v>3923</v>
      </c>
    </row>
    <row r="296" spans="2:65" s="1" customFormat="1" ht="16.5" customHeight="1">
      <c r="B296" s="32"/>
      <c r="C296" s="184" t="s">
        <v>1322</v>
      </c>
      <c r="D296" s="184" t="s">
        <v>1046</v>
      </c>
      <c r="E296" s="185" t="s">
        <v>3924</v>
      </c>
      <c r="F296" s="186" t="s">
        <v>3925</v>
      </c>
      <c r="G296" s="187" t="s">
        <v>3179</v>
      </c>
      <c r="H296" s="188">
        <v>23</v>
      </c>
      <c r="I296" s="189"/>
      <c r="J296" s="190">
        <f t="shared" si="50"/>
        <v>0</v>
      </c>
      <c r="K296" s="186" t="s">
        <v>1</v>
      </c>
      <c r="L296" s="191"/>
      <c r="M296" s="192" t="s">
        <v>1</v>
      </c>
      <c r="N296" s="193" t="s">
        <v>42</v>
      </c>
      <c r="P296" s="141">
        <f t="shared" si="51"/>
        <v>0</v>
      </c>
      <c r="Q296" s="141">
        <v>0</v>
      </c>
      <c r="R296" s="141">
        <f t="shared" si="52"/>
        <v>0</v>
      </c>
      <c r="S296" s="141">
        <v>0</v>
      </c>
      <c r="T296" s="142">
        <f t="shared" si="53"/>
        <v>0</v>
      </c>
      <c r="AR296" s="143" t="s">
        <v>604</v>
      </c>
      <c r="AT296" s="143" t="s">
        <v>1046</v>
      </c>
      <c r="AU296" s="143" t="s">
        <v>87</v>
      </c>
      <c r="AY296" s="17" t="s">
        <v>175</v>
      </c>
      <c r="BE296" s="144">
        <f t="shared" si="54"/>
        <v>0</v>
      </c>
      <c r="BF296" s="144">
        <f t="shared" si="55"/>
        <v>0</v>
      </c>
      <c r="BG296" s="144">
        <f t="shared" si="56"/>
        <v>0</v>
      </c>
      <c r="BH296" s="144">
        <f t="shared" si="57"/>
        <v>0</v>
      </c>
      <c r="BI296" s="144">
        <f t="shared" si="58"/>
        <v>0</v>
      </c>
      <c r="BJ296" s="17" t="s">
        <v>85</v>
      </c>
      <c r="BK296" s="144">
        <f t="shared" si="59"/>
        <v>0</v>
      </c>
      <c r="BL296" s="17" t="s">
        <v>129</v>
      </c>
      <c r="BM296" s="143" t="s">
        <v>3926</v>
      </c>
    </row>
    <row r="297" spans="2:65" s="1" customFormat="1" ht="16.5" customHeight="1">
      <c r="B297" s="32"/>
      <c r="C297" s="184" t="s">
        <v>1328</v>
      </c>
      <c r="D297" s="184" t="s">
        <v>1046</v>
      </c>
      <c r="E297" s="185" t="s">
        <v>3927</v>
      </c>
      <c r="F297" s="186" t="s">
        <v>3928</v>
      </c>
      <c r="G297" s="187" t="s">
        <v>3179</v>
      </c>
      <c r="H297" s="188">
        <v>10</v>
      </c>
      <c r="I297" s="189"/>
      <c r="J297" s="190">
        <f t="shared" si="50"/>
        <v>0</v>
      </c>
      <c r="K297" s="186" t="s">
        <v>1</v>
      </c>
      <c r="L297" s="191"/>
      <c r="M297" s="192" t="s">
        <v>1</v>
      </c>
      <c r="N297" s="193" t="s">
        <v>42</v>
      </c>
      <c r="P297" s="141">
        <f t="shared" si="51"/>
        <v>0</v>
      </c>
      <c r="Q297" s="141">
        <v>0</v>
      </c>
      <c r="R297" s="141">
        <f t="shared" si="52"/>
        <v>0</v>
      </c>
      <c r="S297" s="141">
        <v>0</v>
      </c>
      <c r="T297" s="142">
        <f t="shared" si="53"/>
        <v>0</v>
      </c>
      <c r="AR297" s="143" t="s">
        <v>604</v>
      </c>
      <c r="AT297" s="143" t="s">
        <v>1046</v>
      </c>
      <c r="AU297" s="143" t="s">
        <v>87</v>
      </c>
      <c r="AY297" s="17" t="s">
        <v>175</v>
      </c>
      <c r="BE297" s="144">
        <f t="shared" si="54"/>
        <v>0</v>
      </c>
      <c r="BF297" s="144">
        <f t="shared" si="55"/>
        <v>0</v>
      </c>
      <c r="BG297" s="144">
        <f t="shared" si="56"/>
        <v>0</v>
      </c>
      <c r="BH297" s="144">
        <f t="shared" si="57"/>
        <v>0</v>
      </c>
      <c r="BI297" s="144">
        <f t="shared" si="58"/>
        <v>0</v>
      </c>
      <c r="BJ297" s="17" t="s">
        <v>85</v>
      </c>
      <c r="BK297" s="144">
        <f t="shared" si="59"/>
        <v>0</v>
      </c>
      <c r="BL297" s="17" t="s">
        <v>129</v>
      </c>
      <c r="BM297" s="143" t="s">
        <v>3929</v>
      </c>
    </row>
    <row r="298" spans="2:65" s="1" customFormat="1" ht="16.5" customHeight="1">
      <c r="B298" s="32"/>
      <c r="C298" s="184" t="s">
        <v>1331</v>
      </c>
      <c r="D298" s="184" t="s">
        <v>1046</v>
      </c>
      <c r="E298" s="185" t="s">
        <v>3930</v>
      </c>
      <c r="F298" s="186" t="s">
        <v>3931</v>
      </c>
      <c r="G298" s="187" t="s">
        <v>3179</v>
      </c>
      <c r="H298" s="188">
        <v>4</v>
      </c>
      <c r="I298" s="189"/>
      <c r="J298" s="190">
        <f t="shared" si="50"/>
        <v>0</v>
      </c>
      <c r="K298" s="186" t="s">
        <v>1</v>
      </c>
      <c r="L298" s="191"/>
      <c r="M298" s="192" t="s">
        <v>1</v>
      </c>
      <c r="N298" s="193" t="s">
        <v>42</v>
      </c>
      <c r="P298" s="141">
        <f t="shared" si="51"/>
        <v>0</v>
      </c>
      <c r="Q298" s="141">
        <v>0</v>
      </c>
      <c r="R298" s="141">
        <f t="shared" si="52"/>
        <v>0</v>
      </c>
      <c r="S298" s="141">
        <v>0</v>
      </c>
      <c r="T298" s="142">
        <f t="shared" si="53"/>
        <v>0</v>
      </c>
      <c r="AR298" s="143" t="s">
        <v>604</v>
      </c>
      <c r="AT298" s="143" t="s">
        <v>1046</v>
      </c>
      <c r="AU298" s="143" t="s">
        <v>87</v>
      </c>
      <c r="AY298" s="17" t="s">
        <v>175</v>
      </c>
      <c r="BE298" s="144">
        <f t="shared" si="54"/>
        <v>0</v>
      </c>
      <c r="BF298" s="144">
        <f t="shared" si="55"/>
        <v>0</v>
      </c>
      <c r="BG298" s="144">
        <f t="shared" si="56"/>
        <v>0</v>
      </c>
      <c r="BH298" s="144">
        <f t="shared" si="57"/>
        <v>0</v>
      </c>
      <c r="BI298" s="144">
        <f t="shared" si="58"/>
        <v>0</v>
      </c>
      <c r="BJ298" s="17" t="s">
        <v>85</v>
      </c>
      <c r="BK298" s="144">
        <f t="shared" si="59"/>
        <v>0</v>
      </c>
      <c r="BL298" s="17" t="s">
        <v>129</v>
      </c>
      <c r="BM298" s="143" t="s">
        <v>3932</v>
      </c>
    </row>
    <row r="299" spans="2:65" s="1" customFormat="1" ht="16.5" customHeight="1">
      <c r="B299" s="32"/>
      <c r="C299" s="184" t="s">
        <v>1336</v>
      </c>
      <c r="D299" s="184" t="s">
        <v>1046</v>
      </c>
      <c r="E299" s="185" t="s">
        <v>3933</v>
      </c>
      <c r="F299" s="186" t="s">
        <v>3934</v>
      </c>
      <c r="G299" s="187" t="s">
        <v>3179</v>
      </c>
      <c r="H299" s="188">
        <v>2</v>
      </c>
      <c r="I299" s="189"/>
      <c r="J299" s="190">
        <f t="shared" si="50"/>
        <v>0</v>
      </c>
      <c r="K299" s="186" t="s">
        <v>1</v>
      </c>
      <c r="L299" s="191"/>
      <c r="M299" s="192" t="s">
        <v>1</v>
      </c>
      <c r="N299" s="193" t="s">
        <v>42</v>
      </c>
      <c r="P299" s="141">
        <f t="shared" si="51"/>
        <v>0</v>
      </c>
      <c r="Q299" s="141">
        <v>0</v>
      </c>
      <c r="R299" s="141">
        <f t="shared" si="52"/>
        <v>0</v>
      </c>
      <c r="S299" s="141">
        <v>0</v>
      </c>
      <c r="T299" s="142">
        <f t="shared" si="53"/>
        <v>0</v>
      </c>
      <c r="AR299" s="143" t="s">
        <v>604</v>
      </c>
      <c r="AT299" s="143" t="s">
        <v>1046</v>
      </c>
      <c r="AU299" s="143" t="s">
        <v>87</v>
      </c>
      <c r="AY299" s="17" t="s">
        <v>175</v>
      </c>
      <c r="BE299" s="144">
        <f t="shared" si="54"/>
        <v>0</v>
      </c>
      <c r="BF299" s="144">
        <f t="shared" si="55"/>
        <v>0</v>
      </c>
      <c r="BG299" s="144">
        <f t="shared" si="56"/>
        <v>0</v>
      </c>
      <c r="BH299" s="144">
        <f t="shared" si="57"/>
        <v>0</v>
      </c>
      <c r="BI299" s="144">
        <f t="shared" si="58"/>
        <v>0</v>
      </c>
      <c r="BJ299" s="17" t="s">
        <v>85</v>
      </c>
      <c r="BK299" s="144">
        <f t="shared" si="59"/>
        <v>0</v>
      </c>
      <c r="BL299" s="17" t="s">
        <v>129</v>
      </c>
      <c r="BM299" s="143" t="s">
        <v>3935</v>
      </c>
    </row>
    <row r="300" spans="2:65" s="1" customFormat="1" ht="16.5" customHeight="1">
      <c r="B300" s="32"/>
      <c r="C300" s="184" t="s">
        <v>1341</v>
      </c>
      <c r="D300" s="184" t="s">
        <v>1046</v>
      </c>
      <c r="E300" s="185" t="s">
        <v>3936</v>
      </c>
      <c r="F300" s="186" t="s">
        <v>3937</v>
      </c>
      <c r="G300" s="187" t="s">
        <v>3179</v>
      </c>
      <c r="H300" s="188">
        <v>4</v>
      </c>
      <c r="I300" s="189"/>
      <c r="J300" s="190">
        <f t="shared" si="50"/>
        <v>0</v>
      </c>
      <c r="K300" s="186" t="s">
        <v>1</v>
      </c>
      <c r="L300" s="191"/>
      <c r="M300" s="192" t="s">
        <v>1</v>
      </c>
      <c r="N300" s="193" t="s">
        <v>42</v>
      </c>
      <c r="P300" s="141">
        <f t="shared" si="51"/>
        <v>0</v>
      </c>
      <c r="Q300" s="141">
        <v>0</v>
      </c>
      <c r="R300" s="141">
        <f t="shared" si="52"/>
        <v>0</v>
      </c>
      <c r="S300" s="141">
        <v>0</v>
      </c>
      <c r="T300" s="142">
        <f t="shared" si="53"/>
        <v>0</v>
      </c>
      <c r="AR300" s="143" t="s">
        <v>604</v>
      </c>
      <c r="AT300" s="143" t="s">
        <v>1046</v>
      </c>
      <c r="AU300" s="143" t="s">
        <v>87</v>
      </c>
      <c r="AY300" s="17" t="s">
        <v>175</v>
      </c>
      <c r="BE300" s="144">
        <f t="shared" si="54"/>
        <v>0</v>
      </c>
      <c r="BF300" s="144">
        <f t="shared" si="55"/>
        <v>0</v>
      </c>
      <c r="BG300" s="144">
        <f t="shared" si="56"/>
        <v>0</v>
      </c>
      <c r="BH300" s="144">
        <f t="shared" si="57"/>
        <v>0</v>
      </c>
      <c r="BI300" s="144">
        <f t="shared" si="58"/>
        <v>0</v>
      </c>
      <c r="BJ300" s="17" t="s">
        <v>85</v>
      </c>
      <c r="BK300" s="144">
        <f t="shared" si="59"/>
        <v>0</v>
      </c>
      <c r="BL300" s="17" t="s">
        <v>129</v>
      </c>
      <c r="BM300" s="143" t="s">
        <v>3938</v>
      </c>
    </row>
    <row r="301" spans="2:65" s="1" customFormat="1" ht="16.5" customHeight="1">
      <c r="B301" s="32"/>
      <c r="C301" s="132" t="s">
        <v>1346</v>
      </c>
      <c r="D301" s="132" t="s">
        <v>178</v>
      </c>
      <c r="E301" s="133" t="s">
        <v>3939</v>
      </c>
      <c r="F301" s="134" t="s">
        <v>3940</v>
      </c>
      <c r="G301" s="135" t="s">
        <v>3179</v>
      </c>
      <c r="H301" s="136">
        <v>41</v>
      </c>
      <c r="I301" s="137"/>
      <c r="J301" s="138">
        <f t="shared" si="50"/>
        <v>0</v>
      </c>
      <c r="K301" s="134" t="s">
        <v>1</v>
      </c>
      <c r="L301" s="32"/>
      <c r="M301" s="139" t="s">
        <v>1</v>
      </c>
      <c r="N301" s="140" t="s">
        <v>42</v>
      </c>
      <c r="P301" s="141">
        <f t="shared" si="51"/>
        <v>0</v>
      </c>
      <c r="Q301" s="141">
        <v>0</v>
      </c>
      <c r="R301" s="141">
        <f t="shared" si="52"/>
        <v>0</v>
      </c>
      <c r="S301" s="141">
        <v>0</v>
      </c>
      <c r="T301" s="142">
        <f t="shared" si="53"/>
        <v>0</v>
      </c>
      <c r="AR301" s="143" t="s">
        <v>129</v>
      </c>
      <c r="AT301" s="143" t="s">
        <v>178</v>
      </c>
      <c r="AU301" s="143" t="s">
        <v>87</v>
      </c>
      <c r="AY301" s="17" t="s">
        <v>175</v>
      </c>
      <c r="BE301" s="144">
        <f t="shared" si="54"/>
        <v>0</v>
      </c>
      <c r="BF301" s="144">
        <f t="shared" si="55"/>
        <v>0</v>
      </c>
      <c r="BG301" s="144">
        <f t="shared" si="56"/>
        <v>0</v>
      </c>
      <c r="BH301" s="144">
        <f t="shared" si="57"/>
        <v>0</v>
      </c>
      <c r="BI301" s="144">
        <f t="shared" si="58"/>
        <v>0</v>
      </c>
      <c r="BJ301" s="17" t="s">
        <v>85</v>
      </c>
      <c r="BK301" s="144">
        <f t="shared" si="59"/>
        <v>0</v>
      </c>
      <c r="BL301" s="17" t="s">
        <v>129</v>
      </c>
      <c r="BM301" s="143" t="s">
        <v>3941</v>
      </c>
    </row>
    <row r="302" spans="2:65" s="1" customFormat="1" ht="16.5" customHeight="1">
      <c r="B302" s="32"/>
      <c r="C302" s="184" t="s">
        <v>1349</v>
      </c>
      <c r="D302" s="184" t="s">
        <v>1046</v>
      </c>
      <c r="E302" s="185" t="s">
        <v>3942</v>
      </c>
      <c r="F302" s="186" t="s">
        <v>3943</v>
      </c>
      <c r="G302" s="187" t="s">
        <v>3179</v>
      </c>
      <c r="H302" s="188">
        <v>30</v>
      </c>
      <c r="I302" s="189"/>
      <c r="J302" s="190">
        <f t="shared" si="50"/>
        <v>0</v>
      </c>
      <c r="K302" s="186" t="s">
        <v>1</v>
      </c>
      <c r="L302" s="191"/>
      <c r="M302" s="192" t="s">
        <v>1</v>
      </c>
      <c r="N302" s="193" t="s">
        <v>42</v>
      </c>
      <c r="P302" s="141">
        <f t="shared" si="51"/>
        <v>0</v>
      </c>
      <c r="Q302" s="141">
        <v>0</v>
      </c>
      <c r="R302" s="141">
        <f t="shared" si="52"/>
        <v>0</v>
      </c>
      <c r="S302" s="141">
        <v>0</v>
      </c>
      <c r="T302" s="142">
        <f t="shared" si="53"/>
        <v>0</v>
      </c>
      <c r="AR302" s="143" t="s">
        <v>604</v>
      </c>
      <c r="AT302" s="143" t="s">
        <v>1046</v>
      </c>
      <c r="AU302" s="143" t="s">
        <v>87</v>
      </c>
      <c r="AY302" s="17" t="s">
        <v>175</v>
      </c>
      <c r="BE302" s="144">
        <f t="shared" si="54"/>
        <v>0</v>
      </c>
      <c r="BF302" s="144">
        <f t="shared" si="55"/>
        <v>0</v>
      </c>
      <c r="BG302" s="144">
        <f t="shared" si="56"/>
        <v>0</v>
      </c>
      <c r="BH302" s="144">
        <f t="shared" si="57"/>
        <v>0</v>
      </c>
      <c r="BI302" s="144">
        <f t="shared" si="58"/>
        <v>0</v>
      </c>
      <c r="BJ302" s="17" t="s">
        <v>85</v>
      </c>
      <c r="BK302" s="144">
        <f t="shared" si="59"/>
        <v>0</v>
      </c>
      <c r="BL302" s="17" t="s">
        <v>129</v>
      </c>
      <c r="BM302" s="143" t="s">
        <v>3944</v>
      </c>
    </row>
    <row r="303" spans="2:65" s="1" customFormat="1" ht="16.5" customHeight="1">
      <c r="B303" s="32"/>
      <c r="C303" s="184" t="s">
        <v>1353</v>
      </c>
      <c r="D303" s="184" t="s">
        <v>1046</v>
      </c>
      <c r="E303" s="185" t="s">
        <v>3945</v>
      </c>
      <c r="F303" s="186" t="s">
        <v>3946</v>
      </c>
      <c r="G303" s="187" t="s">
        <v>3179</v>
      </c>
      <c r="H303" s="188">
        <v>5</v>
      </c>
      <c r="I303" s="189"/>
      <c r="J303" s="190">
        <f t="shared" si="50"/>
        <v>0</v>
      </c>
      <c r="K303" s="186" t="s">
        <v>1</v>
      </c>
      <c r="L303" s="191"/>
      <c r="M303" s="192" t="s">
        <v>1</v>
      </c>
      <c r="N303" s="193" t="s">
        <v>42</v>
      </c>
      <c r="P303" s="141">
        <f t="shared" si="51"/>
        <v>0</v>
      </c>
      <c r="Q303" s="141">
        <v>0</v>
      </c>
      <c r="R303" s="141">
        <f t="shared" si="52"/>
        <v>0</v>
      </c>
      <c r="S303" s="141">
        <v>0</v>
      </c>
      <c r="T303" s="142">
        <f t="shared" si="53"/>
        <v>0</v>
      </c>
      <c r="AR303" s="143" t="s">
        <v>604</v>
      </c>
      <c r="AT303" s="143" t="s">
        <v>1046</v>
      </c>
      <c r="AU303" s="143" t="s">
        <v>87</v>
      </c>
      <c r="AY303" s="17" t="s">
        <v>175</v>
      </c>
      <c r="BE303" s="144">
        <f t="shared" si="54"/>
        <v>0</v>
      </c>
      <c r="BF303" s="144">
        <f t="shared" si="55"/>
        <v>0</v>
      </c>
      <c r="BG303" s="144">
        <f t="shared" si="56"/>
        <v>0</v>
      </c>
      <c r="BH303" s="144">
        <f t="shared" si="57"/>
        <v>0</v>
      </c>
      <c r="BI303" s="144">
        <f t="shared" si="58"/>
        <v>0</v>
      </c>
      <c r="BJ303" s="17" t="s">
        <v>85</v>
      </c>
      <c r="BK303" s="144">
        <f t="shared" si="59"/>
        <v>0</v>
      </c>
      <c r="BL303" s="17" t="s">
        <v>129</v>
      </c>
      <c r="BM303" s="143" t="s">
        <v>3947</v>
      </c>
    </row>
    <row r="304" spans="2:65" s="1" customFormat="1" ht="16.5" customHeight="1">
      <c r="B304" s="32"/>
      <c r="C304" s="184" t="s">
        <v>1358</v>
      </c>
      <c r="D304" s="184" t="s">
        <v>1046</v>
      </c>
      <c r="E304" s="185" t="s">
        <v>3948</v>
      </c>
      <c r="F304" s="186" t="s">
        <v>3949</v>
      </c>
      <c r="G304" s="187" t="s">
        <v>3179</v>
      </c>
      <c r="H304" s="188">
        <v>4</v>
      </c>
      <c r="I304" s="189"/>
      <c r="J304" s="190">
        <f t="shared" si="50"/>
        <v>0</v>
      </c>
      <c r="K304" s="186" t="s">
        <v>1</v>
      </c>
      <c r="L304" s="191"/>
      <c r="M304" s="192" t="s">
        <v>1</v>
      </c>
      <c r="N304" s="193" t="s">
        <v>42</v>
      </c>
      <c r="P304" s="141">
        <f t="shared" si="51"/>
        <v>0</v>
      </c>
      <c r="Q304" s="141">
        <v>0</v>
      </c>
      <c r="R304" s="141">
        <f t="shared" si="52"/>
        <v>0</v>
      </c>
      <c r="S304" s="141">
        <v>0</v>
      </c>
      <c r="T304" s="142">
        <f t="shared" si="53"/>
        <v>0</v>
      </c>
      <c r="AR304" s="143" t="s">
        <v>604</v>
      </c>
      <c r="AT304" s="143" t="s">
        <v>1046</v>
      </c>
      <c r="AU304" s="143" t="s">
        <v>87</v>
      </c>
      <c r="AY304" s="17" t="s">
        <v>175</v>
      </c>
      <c r="BE304" s="144">
        <f t="shared" si="54"/>
        <v>0</v>
      </c>
      <c r="BF304" s="144">
        <f t="shared" si="55"/>
        <v>0</v>
      </c>
      <c r="BG304" s="144">
        <f t="shared" si="56"/>
        <v>0</v>
      </c>
      <c r="BH304" s="144">
        <f t="shared" si="57"/>
        <v>0</v>
      </c>
      <c r="BI304" s="144">
        <f t="shared" si="58"/>
        <v>0</v>
      </c>
      <c r="BJ304" s="17" t="s">
        <v>85</v>
      </c>
      <c r="BK304" s="144">
        <f t="shared" si="59"/>
        <v>0</v>
      </c>
      <c r="BL304" s="17" t="s">
        <v>129</v>
      </c>
      <c r="BM304" s="143" t="s">
        <v>3950</v>
      </c>
    </row>
    <row r="305" spans="2:65" s="1" customFormat="1" ht="16.5" customHeight="1">
      <c r="B305" s="32"/>
      <c r="C305" s="184" t="s">
        <v>1365</v>
      </c>
      <c r="D305" s="184" t="s">
        <v>1046</v>
      </c>
      <c r="E305" s="185" t="s">
        <v>3951</v>
      </c>
      <c r="F305" s="186" t="s">
        <v>3952</v>
      </c>
      <c r="G305" s="187" t="s">
        <v>3179</v>
      </c>
      <c r="H305" s="188">
        <v>2</v>
      </c>
      <c r="I305" s="189"/>
      <c r="J305" s="190">
        <f t="shared" si="50"/>
        <v>0</v>
      </c>
      <c r="K305" s="186" t="s">
        <v>1</v>
      </c>
      <c r="L305" s="191"/>
      <c r="M305" s="192" t="s">
        <v>1</v>
      </c>
      <c r="N305" s="193" t="s">
        <v>42</v>
      </c>
      <c r="P305" s="141">
        <f t="shared" si="51"/>
        <v>0</v>
      </c>
      <c r="Q305" s="141">
        <v>0</v>
      </c>
      <c r="R305" s="141">
        <f t="shared" si="52"/>
        <v>0</v>
      </c>
      <c r="S305" s="141">
        <v>0</v>
      </c>
      <c r="T305" s="142">
        <f t="shared" si="53"/>
        <v>0</v>
      </c>
      <c r="AR305" s="143" t="s">
        <v>604</v>
      </c>
      <c r="AT305" s="143" t="s">
        <v>1046</v>
      </c>
      <c r="AU305" s="143" t="s">
        <v>87</v>
      </c>
      <c r="AY305" s="17" t="s">
        <v>175</v>
      </c>
      <c r="BE305" s="144">
        <f t="shared" si="54"/>
        <v>0</v>
      </c>
      <c r="BF305" s="144">
        <f t="shared" si="55"/>
        <v>0</v>
      </c>
      <c r="BG305" s="144">
        <f t="shared" si="56"/>
        <v>0</v>
      </c>
      <c r="BH305" s="144">
        <f t="shared" si="57"/>
        <v>0</v>
      </c>
      <c r="BI305" s="144">
        <f t="shared" si="58"/>
        <v>0</v>
      </c>
      <c r="BJ305" s="17" t="s">
        <v>85</v>
      </c>
      <c r="BK305" s="144">
        <f t="shared" si="59"/>
        <v>0</v>
      </c>
      <c r="BL305" s="17" t="s">
        <v>129</v>
      </c>
      <c r="BM305" s="143" t="s">
        <v>3953</v>
      </c>
    </row>
    <row r="306" spans="2:65" s="1" customFormat="1" ht="16.5" customHeight="1">
      <c r="B306" s="32"/>
      <c r="C306" s="132" t="s">
        <v>1374</v>
      </c>
      <c r="D306" s="132" t="s">
        <v>178</v>
      </c>
      <c r="E306" s="133" t="s">
        <v>3954</v>
      </c>
      <c r="F306" s="134" t="s">
        <v>3955</v>
      </c>
      <c r="G306" s="135" t="s">
        <v>181</v>
      </c>
      <c r="H306" s="136">
        <v>1</v>
      </c>
      <c r="I306" s="137"/>
      <c r="J306" s="138">
        <f t="shared" si="50"/>
        <v>0</v>
      </c>
      <c r="K306" s="134" t="s">
        <v>1</v>
      </c>
      <c r="L306" s="32"/>
      <c r="M306" s="139" t="s">
        <v>1</v>
      </c>
      <c r="N306" s="140" t="s">
        <v>42</v>
      </c>
      <c r="P306" s="141">
        <f t="shared" si="51"/>
        <v>0</v>
      </c>
      <c r="Q306" s="141">
        <v>0</v>
      </c>
      <c r="R306" s="141">
        <f t="shared" si="52"/>
        <v>0</v>
      </c>
      <c r="S306" s="141">
        <v>0</v>
      </c>
      <c r="T306" s="142">
        <f t="shared" si="53"/>
        <v>0</v>
      </c>
      <c r="AR306" s="143" t="s">
        <v>129</v>
      </c>
      <c r="AT306" s="143" t="s">
        <v>178</v>
      </c>
      <c r="AU306" s="143" t="s">
        <v>87</v>
      </c>
      <c r="AY306" s="17" t="s">
        <v>175</v>
      </c>
      <c r="BE306" s="144">
        <f t="shared" si="54"/>
        <v>0</v>
      </c>
      <c r="BF306" s="144">
        <f t="shared" si="55"/>
        <v>0</v>
      </c>
      <c r="BG306" s="144">
        <f t="shared" si="56"/>
        <v>0</v>
      </c>
      <c r="BH306" s="144">
        <f t="shared" si="57"/>
        <v>0</v>
      </c>
      <c r="BI306" s="144">
        <f t="shared" si="58"/>
        <v>0</v>
      </c>
      <c r="BJ306" s="17" t="s">
        <v>85</v>
      </c>
      <c r="BK306" s="144">
        <f t="shared" si="59"/>
        <v>0</v>
      </c>
      <c r="BL306" s="17" t="s">
        <v>129</v>
      </c>
      <c r="BM306" s="143" t="s">
        <v>3956</v>
      </c>
    </row>
    <row r="307" spans="2:65" s="1" customFormat="1" ht="16.5" customHeight="1">
      <c r="B307" s="32"/>
      <c r="C307" s="184" t="s">
        <v>1379</v>
      </c>
      <c r="D307" s="184" t="s">
        <v>1046</v>
      </c>
      <c r="E307" s="185" t="s">
        <v>3957</v>
      </c>
      <c r="F307" s="186" t="s">
        <v>3958</v>
      </c>
      <c r="G307" s="187" t="s">
        <v>3179</v>
      </c>
      <c r="H307" s="188">
        <v>10</v>
      </c>
      <c r="I307" s="189"/>
      <c r="J307" s="190">
        <f t="shared" si="50"/>
        <v>0</v>
      </c>
      <c r="K307" s="186" t="s">
        <v>1</v>
      </c>
      <c r="L307" s="191"/>
      <c r="M307" s="192" t="s">
        <v>1</v>
      </c>
      <c r="N307" s="193" t="s">
        <v>42</v>
      </c>
      <c r="P307" s="141">
        <f t="shared" si="51"/>
        <v>0</v>
      </c>
      <c r="Q307" s="141">
        <v>0</v>
      </c>
      <c r="R307" s="141">
        <f t="shared" si="52"/>
        <v>0</v>
      </c>
      <c r="S307" s="141">
        <v>0</v>
      </c>
      <c r="T307" s="142">
        <f t="shared" si="53"/>
        <v>0</v>
      </c>
      <c r="AR307" s="143" t="s">
        <v>604</v>
      </c>
      <c r="AT307" s="143" t="s">
        <v>1046</v>
      </c>
      <c r="AU307" s="143" t="s">
        <v>87</v>
      </c>
      <c r="AY307" s="17" t="s">
        <v>175</v>
      </c>
      <c r="BE307" s="144">
        <f t="shared" si="54"/>
        <v>0</v>
      </c>
      <c r="BF307" s="144">
        <f t="shared" si="55"/>
        <v>0</v>
      </c>
      <c r="BG307" s="144">
        <f t="shared" si="56"/>
        <v>0</v>
      </c>
      <c r="BH307" s="144">
        <f t="shared" si="57"/>
        <v>0</v>
      </c>
      <c r="BI307" s="144">
        <f t="shared" si="58"/>
        <v>0</v>
      </c>
      <c r="BJ307" s="17" t="s">
        <v>85</v>
      </c>
      <c r="BK307" s="144">
        <f t="shared" si="59"/>
        <v>0</v>
      </c>
      <c r="BL307" s="17" t="s">
        <v>129</v>
      </c>
      <c r="BM307" s="143" t="s">
        <v>3959</v>
      </c>
    </row>
    <row r="308" spans="2:65" s="1" customFormat="1" ht="16.5" customHeight="1">
      <c r="B308" s="32"/>
      <c r="C308" s="184" t="s">
        <v>1404</v>
      </c>
      <c r="D308" s="184" t="s">
        <v>1046</v>
      </c>
      <c r="E308" s="185" t="s">
        <v>3960</v>
      </c>
      <c r="F308" s="186" t="s">
        <v>3961</v>
      </c>
      <c r="G308" s="187" t="s">
        <v>3179</v>
      </c>
      <c r="H308" s="188">
        <v>11</v>
      </c>
      <c r="I308" s="189"/>
      <c r="J308" s="190">
        <f t="shared" si="50"/>
        <v>0</v>
      </c>
      <c r="K308" s="186" t="s">
        <v>1</v>
      </c>
      <c r="L308" s="191"/>
      <c r="M308" s="192" t="s">
        <v>1</v>
      </c>
      <c r="N308" s="193" t="s">
        <v>42</v>
      </c>
      <c r="P308" s="141">
        <f t="shared" si="51"/>
        <v>0</v>
      </c>
      <c r="Q308" s="141">
        <v>0</v>
      </c>
      <c r="R308" s="141">
        <f t="shared" si="52"/>
        <v>0</v>
      </c>
      <c r="S308" s="141">
        <v>0</v>
      </c>
      <c r="T308" s="142">
        <f t="shared" si="53"/>
        <v>0</v>
      </c>
      <c r="AR308" s="143" t="s">
        <v>604</v>
      </c>
      <c r="AT308" s="143" t="s">
        <v>1046</v>
      </c>
      <c r="AU308" s="143" t="s">
        <v>87</v>
      </c>
      <c r="AY308" s="17" t="s">
        <v>175</v>
      </c>
      <c r="BE308" s="144">
        <f t="shared" si="54"/>
        <v>0</v>
      </c>
      <c r="BF308" s="144">
        <f t="shared" si="55"/>
        <v>0</v>
      </c>
      <c r="BG308" s="144">
        <f t="shared" si="56"/>
        <v>0</v>
      </c>
      <c r="BH308" s="144">
        <f t="shared" si="57"/>
        <v>0</v>
      </c>
      <c r="BI308" s="144">
        <f t="shared" si="58"/>
        <v>0</v>
      </c>
      <c r="BJ308" s="17" t="s">
        <v>85</v>
      </c>
      <c r="BK308" s="144">
        <f t="shared" si="59"/>
        <v>0</v>
      </c>
      <c r="BL308" s="17" t="s">
        <v>129</v>
      </c>
      <c r="BM308" s="143" t="s">
        <v>3962</v>
      </c>
    </row>
    <row r="309" spans="2:65" s="1" customFormat="1" ht="16.5" customHeight="1">
      <c r="B309" s="32"/>
      <c r="C309" s="184" t="s">
        <v>1407</v>
      </c>
      <c r="D309" s="184" t="s">
        <v>1046</v>
      </c>
      <c r="E309" s="185" t="s">
        <v>3963</v>
      </c>
      <c r="F309" s="186" t="s">
        <v>3964</v>
      </c>
      <c r="G309" s="187" t="s">
        <v>3179</v>
      </c>
      <c r="H309" s="188">
        <v>2</v>
      </c>
      <c r="I309" s="189"/>
      <c r="J309" s="190">
        <f t="shared" si="50"/>
        <v>0</v>
      </c>
      <c r="K309" s="186" t="s">
        <v>1</v>
      </c>
      <c r="L309" s="191"/>
      <c r="M309" s="192" t="s">
        <v>1</v>
      </c>
      <c r="N309" s="193" t="s">
        <v>42</v>
      </c>
      <c r="P309" s="141">
        <f t="shared" si="51"/>
        <v>0</v>
      </c>
      <c r="Q309" s="141">
        <v>0</v>
      </c>
      <c r="R309" s="141">
        <f t="shared" si="52"/>
        <v>0</v>
      </c>
      <c r="S309" s="141">
        <v>0</v>
      </c>
      <c r="T309" s="142">
        <f t="shared" si="53"/>
        <v>0</v>
      </c>
      <c r="AR309" s="143" t="s">
        <v>604</v>
      </c>
      <c r="AT309" s="143" t="s">
        <v>1046</v>
      </c>
      <c r="AU309" s="143" t="s">
        <v>87</v>
      </c>
      <c r="AY309" s="17" t="s">
        <v>175</v>
      </c>
      <c r="BE309" s="144">
        <f t="shared" si="54"/>
        <v>0</v>
      </c>
      <c r="BF309" s="144">
        <f t="shared" si="55"/>
        <v>0</v>
      </c>
      <c r="BG309" s="144">
        <f t="shared" si="56"/>
        <v>0</v>
      </c>
      <c r="BH309" s="144">
        <f t="shared" si="57"/>
        <v>0</v>
      </c>
      <c r="BI309" s="144">
        <f t="shared" si="58"/>
        <v>0</v>
      </c>
      <c r="BJ309" s="17" t="s">
        <v>85</v>
      </c>
      <c r="BK309" s="144">
        <f t="shared" si="59"/>
        <v>0</v>
      </c>
      <c r="BL309" s="17" t="s">
        <v>129</v>
      </c>
      <c r="BM309" s="143" t="s">
        <v>3965</v>
      </c>
    </row>
    <row r="310" spans="2:65" s="1" customFormat="1" ht="37.9" customHeight="1">
      <c r="B310" s="32"/>
      <c r="C310" s="184" t="s">
        <v>1411</v>
      </c>
      <c r="D310" s="184" t="s">
        <v>1046</v>
      </c>
      <c r="E310" s="185" t="s">
        <v>3966</v>
      </c>
      <c r="F310" s="186" t="s">
        <v>3967</v>
      </c>
      <c r="G310" s="187" t="s">
        <v>3179</v>
      </c>
      <c r="H310" s="188">
        <v>1</v>
      </c>
      <c r="I310" s="189"/>
      <c r="J310" s="190">
        <f t="shared" si="50"/>
        <v>0</v>
      </c>
      <c r="K310" s="186" t="s">
        <v>1</v>
      </c>
      <c r="L310" s="191"/>
      <c r="M310" s="192" t="s">
        <v>1</v>
      </c>
      <c r="N310" s="193" t="s">
        <v>42</v>
      </c>
      <c r="P310" s="141">
        <f t="shared" si="51"/>
        <v>0</v>
      </c>
      <c r="Q310" s="141">
        <v>0</v>
      </c>
      <c r="R310" s="141">
        <f t="shared" si="52"/>
        <v>0</v>
      </c>
      <c r="S310" s="141">
        <v>0</v>
      </c>
      <c r="T310" s="142">
        <f t="shared" si="53"/>
        <v>0</v>
      </c>
      <c r="AR310" s="143" t="s">
        <v>604</v>
      </c>
      <c r="AT310" s="143" t="s">
        <v>1046</v>
      </c>
      <c r="AU310" s="143" t="s">
        <v>87</v>
      </c>
      <c r="AY310" s="17" t="s">
        <v>175</v>
      </c>
      <c r="BE310" s="144">
        <f t="shared" si="54"/>
        <v>0</v>
      </c>
      <c r="BF310" s="144">
        <f t="shared" si="55"/>
        <v>0</v>
      </c>
      <c r="BG310" s="144">
        <f t="shared" si="56"/>
        <v>0</v>
      </c>
      <c r="BH310" s="144">
        <f t="shared" si="57"/>
        <v>0</v>
      </c>
      <c r="BI310" s="144">
        <f t="shared" si="58"/>
        <v>0</v>
      </c>
      <c r="BJ310" s="17" t="s">
        <v>85</v>
      </c>
      <c r="BK310" s="144">
        <f t="shared" si="59"/>
        <v>0</v>
      </c>
      <c r="BL310" s="17" t="s">
        <v>129</v>
      </c>
      <c r="BM310" s="143" t="s">
        <v>3968</v>
      </c>
    </row>
    <row r="311" spans="2:65" s="1" customFormat="1" ht="21.75" customHeight="1">
      <c r="B311" s="32"/>
      <c r="C311" s="184" t="s">
        <v>1416</v>
      </c>
      <c r="D311" s="184" t="s">
        <v>1046</v>
      </c>
      <c r="E311" s="185" t="s">
        <v>3969</v>
      </c>
      <c r="F311" s="186" t="s">
        <v>3970</v>
      </c>
      <c r="G311" s="187" t="s">
        <v>3179</v>
      </c>
      <c r="H311" s="188">
        <v>5</v>
      </c>
      <c r="I311" s="189"/>
      <c r="J311" s="190">
        <f t="shared" si="50"/>
        <v>0</v>
      </c>
      <c r="K311" s="186" t="s">
        <v>1</v>
      </c>
      <c r="L311" s="191"/>
      <c r="M311" s="192" t="s">
        <v>1</v>
      </c>
      <c r="N311" s="193" t="s">
        <v>42</v>
      </c>
      <c r="P311" s="141">
        <f t="shared" si="51"/>
        <v>0</v>
      </c>
      <c r="Q311" s="141">
        <v>0</v>
      </c>
      <c r="R311" s="141">
        <f t="shared" si="52"/>
        <v>0</v>
      </c>
      <c r="S311" s="141">
        <v>0</v>
      </c>
      <c r="T311" s="142">
        <f t="shared" si="53"/>
        <v>0</v>
      </c>
      <c r="AR311" s="143" t="s">
        <v>604</v>
      </c>
      <c r="AT311" s="143" t="s">
        <v>1046</v>
      </c>
      <c r="AU311" s="143" t="s">
        <v>87</v>
      </c>
      <c r="AY311" s="17" t="s">
        <v>175</v>
      </c>
      <c r="BE311" s="144">
        <f t="shared" si="54"/>
        <v>0</v>
      </c>
      <c r="BF311" s="144">
        <f t="shared" si="55"/>
        <v>0</v>
      </c>
      <c r="BG311" s="144">
        <f t="shared" si="56"/>
        <v>0</v>
      </c>
      <c r="BH311" s="144">
        <f t="shared" si="57"/>
        <v>0</v>
      </c>
      <c r="BI311" s="144">
        <f t="shared" si="58"/>
        <v>0</v>
      </c>
      <c r="BJ311" s="17" t="s">
        <v>85</v>
      </c>
      <c r="BK311" s="144">
        <f t="shared" si="59"/>
        <v>0</v>
      </c>
      <c r="BL311" s="17" t="s">
        <v>129</v>
      </c>
      <c r="BM311" s="143" t="s">
        <v>3971</v>
      </c>
    </row>
    <row r="312" spans="2:65" s="1" customFormat="1" ht="16.5" customHeight="1">
      <c r="B312" s="32"/>
      <c r="C312" s="184" t="s">
        <v>1420</v>
      </c>
      <c r="D312" s="184" t="s">
        <v>1046</v>
      </c>
      <c r="E312" s="185" t="s">
        <v>3972</v>
      </c>
      <c r="F312" s="186" t="s">
        <v>3973</v>
      </c>
      <c r="G312" s="187" t="s">
        <v>181</v>
      </c>
      <c r="H312" s="188">
        <v>1</v>
      </c>
      <c r="I312" s="189"/>
      <c r="J312" s="190">
        <f t="shared" si="50"/>
        <v>0</v>
      </c>
      <c r="K312" s="186" t="s">
        <v>1</v>
      </c>
      <c r="L312" s="191"/>
      <c r="M312" s="192" t="s">
        <v>1</v>
      </c>
      <c r="N312" s="193" t="s">
        <v>42</v>
      </c>
      <c r="P312" s="141">
        <f t="shared" si="51"/>
        <v>0</v>
      </c>
      <c r="Q312" s="141">
        <v>0</v>
      </c>
      <c r="R312" s="141">
        <f t="shared" si="52"/>
        <v>0</v>
      </c>
      <c r="S312" s="141">
        <v>0</v>
      </c>
      <c r="T312" s="142">
        <f t="shared" si="53"/>
        <v>0</v>
      </c>
      <c r="AR312" s="143" t="s">
        <v>604</v>
      </c>
      <c r="AT312" s="143" t="s">
        <v>1046</v>
      </c>
      <c r="AU312" s="143" t="s">
        <v>87</v>
      </c>
      <c r="AY312" s="17" t="s">
        <v>175</v>
      </c>
      <c r="BE312" s="144">
        <f t="shared" si="54"/>
        <v>0</v>
      </c>
      <c r="BF312" s="144">
        <f t="shared" si="55"/>
        <v>0</v>
      </c>
      <c r="BG312" s="144">
        <f t="shared" si="56"/>
        <v>0</v>
      </c>
      <c r="BH312" s="144">
        <f t="shared" si="57"/>
        <v>0</v>
      </c>
      <c r="BI312" s="144">
        <f t="shared" si="58"/>
        <v>0</v>
      </c>
      <c r="BJ312" s="17" t="s">
        <v>85</v>
      </c>
      <c r="BK312" s="144">
        <f t="shared" si="59"/>
        <v>0</v>
      </c>
      <c r="BL312" s="17" t="s">
        <v>129</v>
      </c>
      <c r="BM312" s="143" t="s">
        <v>3974</v>
      </c>
    </row>
    <row r="313" spans="2:65" s="1" customFormat="1" ht="16.5" customHeight="1">
      <c r="B313" s="32"/>
      <c r="C313" s="184" t="s">
        <v>1425</v>
      </c>
      <c r="D313" s="184" t="s">
        <v>1046</v>
      </c>
      <c r="E313" s="185" t="s">
        <v>3975</v>
      </c>
      <c r="F313" s="186" t="s">
        <v>3976</v>
      </c>
      <c r="G313" s="187" t="s">
        <v>3179</v>
      </c>
      <c r="H313" s="188">
        <v>4</v>
      </c>
      <c r="I313" s="189"/>
      <c r="J313" s="190">
        <f t="shared" si="50"/>
        <v>0</v>
      </c>
      <c r="K313" s="186" t="s">
        <v>1</v>
      </c>
      <c r="L313" s="191"/>
      <c r="M313" s="192" t="s">
        <v>1</v>
      </c>
      <c r="N313" s="193" t="s">
        <v>42</v>
      </c>
      <c r="P313" s="141">
        <f t="shared" si="51"/>
        <v>0</v>
      </c>
      <c r="Q313" s="141">
        <v>0</v>
      </c>
      <c r="R313" s="141">
        <f t="shared" si="52"/>
        <v>0</v>
      </c>
      <c r="S313" s="141">
        <v>0</v>
      </c>
      <c r="T313" s="142">
        <f t="shared" si="53"/>
        <v>0</v>
      </c>
      <c r="AR313" s="143" t="s">
        <v>604</v>
      </c>
      <c r="AT313" s="143" t="s">
        <v>1046</v>
      </c>
      <c r="AU313" s="143" t="s">
        <v>87</v>
      </c>
      <c r="AY313" s="17" t="s">
        <v>175</v>
      </c>
      <c r="BE313" s="144">
        <f t="shared" si="54"/>
        <v>0</v>
      </c>
      <c r="BF313" s="144">
        <f t="shared" si="55"/>
        <v>0</v>
      </c>
      <c r="BG313" s="144">
        <f t="shared" si="56"/>
        <v>0</v>
      </c>
      <c r="BH313" s="144">
        <f t="shared" si="57"/>
        <v>0</v>
      </c>
      <c r="BI313" s="144">
        <f t="shared" si="58"/>
        <v>0</v>
      </c>
      <c r="BJ313" s="17" t="s">
        <v>85</v>
      </c>
      <c r="BK313" s="144">
        <f t="shared" si="59"/>
        <v>0</v>
      </c>
      <c r="BL313" s="17" t="s">
        <v>129</v>
      </c>
      <c r="BM313" s="143" t="s">
        <v>3977</v>
      </c>
    </row>
    <row r="314" spans="2:65" s="1" customFormat="1" ht="16.5" customHeight="1">
      <c r="B314" s="32"/>
      <c r="C314" s="184" t="s">
        <v>1429</v>
      </c>
      <c r="D314" s="184" t="s">
        <v>1046</v>
      </c>
      <c r="E314" s="185" t="s">
        <v>3978</v>
      </c>
      <c r="F314" s="186" t="s">
        <v>3979</v>
      </c>
      <c r="G314" s="187" t="s">
        <v>3179</v>
      </c>
      <c r="H314" s="188">
        <v>2</v>
      </c>
      <c r="I314" s="189"/>
      <c r="J314" s="190">
        <f t="shared" si="50"/>
        <v>0</v>
      </c>
      <c r="K314" s="186" t="s">
        <v>1</v>
      </c>
      <c r="L314" s="191"/>
      <c r="M314" s="192" t="s">
        <v>1</v>
      </c>
      <c r="N314" s="193" t="s">
        <v>42</v>
      </c>
      <c r="P314" s="141">
        <f t="shared" si="51"/>
        <v>0</v>
      </c>
      <c r="Q314" s="141">
        <v>0</v>
      </c>
      <c r="R314" s="141">
        <f t="shared" si="52"/>
        <v>0</v>
      </c>
      <c r="S314" s="141">
        <v>0</v>
      </c>
      <c r="T314" s="142">
        <f t="shared" si="53"/>
        <v>0</v>
      </c>
      <c r="AR314" s="143" t="s">
        <v>604</v>
      </c>
      <c r="AT314" s="143" t="s">
        <v>1046</v>
      </c>
      <c r="AU314" s="143" t="s">
        <v>87</v>
      </c>
      <c r="AY314" s="17" t="s">
        <v>175</v>
      </c>
      <c r="BE314" s="144">
        <f t="shared" si="54"/>
        <v>0</v>
      </c>
      <c r="BF314" s="144">
        <f t="shared" si="55"/>
        <v>0</v>
      </c>
      <c r="BG314" s="144">
        <f t="shared" si="56"/>
        <v>0</v>
      </c>
      <c r="BH314" s="144">
        <f t="shared" si="57"/>
        <v>0</v>
      </c>
      <c r="BI314" s="144">
        <f t="shared" si="58"/>
        <v>0</v>
      </c>
      <c r="BJ314" s="17" t="s">
        <v>85</v>
      </c>
      <c r="BK314" s="144">
        <f t="shared" si="59"/>
        <v>0</v>
      </c>
      <c r="BL314" s="17" t="s">
        <v>129</v>
      </c>
      <c r="BM314" s="143" t="s">
        <v>3980</v>
      </c>
    </row>
    <row r="315" spans="2:65" s="1" customFormat="1" ht="16.5" customHeight="1">
      <c r="B315" s="32"/>
      <c r="C315" s="184" t="s">
        <v>1433</v>
      </c>
      <c r="D315" s="184" t="s">
        <v>1046</v>
      </c>
      <c r="E315" s="185" t="s">
        <v>3981</v>
      </c>
      <c r="F315" s="186" t="s">
        <v>3982</v>
      </c>
      <c r="G315" s="187" t="s">
        <v>3179</v>
      </c>
      <c r="H315" s="188">
        <v>17</v>
      </c>
      <c r="I315" s="189"/>
      <c r="J315" s="190">
        <f t="shared" si="50"/>
        <v>0</v>
      </c>
      <c r="K315" s="186" t="s">
        <v>1</v>
      </c>
      <c r="L315" s="191"/>
      <c r="M315" s="192" t="s">
        <v>1</v>
      </c>
      <c r="N315" s="193" t="s">
        <v>42</v>
      </c>
      <c r="P315" s="141">
        <f t="shared" si="51"/>
        <v>0</v>
      </c>
      <c r="Q315" s="141">
        <v>0</v>
      </c>
      <c r="R315" s="141">
        <f t="shared" si="52"/>
        <v>0</v>
      </c>
      <c r="S315" s="141">
        <v>0</v>
      </c>
      <c r="T315" s="142">
        <f t="shared" si="53"/>
        <v>0</v>
      </c>
      <c r="AR315" s="143" t="s">
        <v>604</v>
      </c>
      <c r="AT315" s="143" t="s">
        <v>1046</v>
      </c>
      <c r="AU315" s="143" t="s">
        <v>87</v>
      </c>
      <c r="AY315" s="17" t="s">
        <v>175</v>
      </c>
      <c r="BE315" s="144">
        <f t="shared" si="54"/>
        <v>0</v>
      </c>
      <c r="BF315" s="144">
        <f t="shared" si="55"/>
        <v>0</v>
      </c>
      <c r="BG315" s="144">
        <f t="shared" si="56"/>
        <v>0</v>
      </c>
      <c r="BH315" s="144">
        <f t="shared" si="57"/>
        <v>0</v>
      </c>
      <c r="BI315" s="144">
        <f t="shared" si="58"/>
        <v>0</v>
      </c>
      <c r="BJ315" s="17" t="s">
        <v>85</v>
      </c>
      <c r="BK315" s="144">
        <f t="shared" si="59"/>
        <v>0</v>
      </c>
      <c r="BL315" s="17" t="s">
        <v>129</v>
      </c>
      <c r="BM315" s="143" t="s">
        <v>3983</v>
      </c>
    </row>
    <row r="316" spans="2:65" s="11" customFormat="1" ht="22.9" customHeight="1">
      <c r="B316" s="120"/>
      <c r="D316" s="121" t="s">
        <v>76</v>
      </c>
      <c r="E316" s="130" t="s">
        <v>3984</v>
      </c>
      <c r="F316" s="130" t="s">
        <v>3985</v>
      </c>
      <c r="I316" s="123"/>
      <c r="J316" s="131">
        <f>BK316</f>
        <v>0</v>
      </c>
      <c r="L316" s="120"/>
      <c r="M316" s="125"/>
      <c r="P316" s="126">
        <f>SUM(P317:P333)</f>
        <v>0</v>
      </c>
      <c r="R316" s="126">
        <f>SUM(R317:R333)</f>
        <v>0</v>
      </c>
      <c r="T316" s="127">
        <f>SUM(T317:T333)</f>
        <v>0</v>
      </c>
      <c r="AR316" s="121" t="s">
        <v>87</v>
      </c>
      <c r="AT316" s="128" t="s">
        <v>76</v>
      </c>
      <c r="AU316" s="128" t="s">
        <v>85</v>
      </c>
      <c r="AY316" s="121" t="s">
        <v>175</v>
      </c>
      <c r="BK316" s="129">
        <f>SUM(BK317:BK333)</f>
        <v>0</v>
      </c>
    </row>
    <row r="317" spans="2:65" s="1" customFormat="1" ht="16.5" customHeight="1">
      <c r="B317" s="32"/>
      <c r="C317" s="132" t="s">
        <v>1436</v>
      </c>
      <c r="D317" s="132" t="s">
        <v>178</v>
      </c>
      <c r="E317" s="133" t="s">
        <v>3986</v>
      </c>
      <c r="F317" s="134" t="s">
        <v>3987</v>
      </c>
      <c r="G317" s="135" t="s">
        <v>3179</v>
      </c>
      <c r="H317" s="136">
        <v>274</v>
      </c>
      <c r="I317" s="137"/>
      <c r="J317" s="138">
        <f t="shared" ref="J317:J333" si="60">ROUND(I317*H317,2)</f>
        <v>0</v>
      </c>
      <c r="K317" s="134" t="s">
        <v>1</v>
      </c>
      <c r="L317" s="32"/>
      <c r="M317" s="139" t="s">
        <v>1</v>
      </c>
      <c r="N317" s="140" t="s">
        <v>42</v>
      </c>
      <c r="P317" s="141">
        <f t="shared" ref="P317:P333" si="61">O317*H317</f>
        <v>0</v>
      </c>
      <c r="Q317" s="141">
        <v>0</v>
      </c>
      <c r="R317" s="141">
        <f t="shared" ref="R317:R333" si="62">Q317*H317</f>
        <v>0</v>
      </c>
      <c r="S317" s="141">
        <v>0</v>
      </c>
      <c r="T317" s="142">
        <f t="shared" ref="T317:T333" si="63">S317*H317</f>
        <v>0</v>
      </c>
      <c r="AR317" s="143" t="s">
        <v>129</v>
      </c>
      <c r="AT317" s="143" t="s">
        <v>178</v>
      </c>
      <c r="AU317" s="143" t="s">
        <v>87</v>
      </c>
      <c r="AY317" s="17" t="s">
        <v>175</v>
      </c>
      <c r="BE317" s="144">
        <f t="shared" ref="BE317:BE333" si="64">IF(N317="základní",J317,0)</f>
        <v>0</v>
      </c>
      <c r="BF317" s="144">
        <f t="shared" ref="BF317:BF333" si="65">IF(N317="snížená",J317,0)</f>
        <v>0</v>
      </c>
      <c r="BG317" s="144">
        <f t="shared" ref="BG317:BG333" si="66">IF(N317="zákl. přenesená",J317,0)</f>
        <v>0</v>
      </c>
      <c r="BH317" s="144">
        <f t="shared" ref="BH317:BH333" si="67">IF(N317="sníž. přenesená",J317,0)</f>
        <v>0</v>
      </c>
      <c r="BI317" s="144">
        <f t="shared" ref="BI317:BI333" si="68">IF(N317="nulová",J317,0)</f>
        <v>0</v>
      </c>
      <c r="BJ317" s="17" t="s">
        <v>85</v>
      </c>
      <c r="BK317" s="144">
        <f t="shared" ref="BK317:BK333" si="69">ROUND(I317*H317,2)</f>
        <v>0</v>
      </c>
      <c r="BL317" s="17" t="s">
        <v>129</v>
      </c>
      <c r="BM317" s="143" t="s">
        <v>3988</v>
      </c>
    </row>
    <row r="318" spans="2:65" s="1" customFormat="1" ht="24.2" customHeight="1">
      <c r="B318" s="32"/>
      <c r="C318" s="184" t="s">
        <v>1440</v>
      </c>
      <c r="D318" s="184" t="s">
        <v>1046</v>
      </c>
      <c r="E318" s="185" t="s">
        <v>3989</v>
      </c>
      <c r="F318" s="186" t="s">
        <v>3990</v>
      </c>
      <c r="G318" s="187" t="s">
        <v>3179</v>
      </c>
      <c r="H318" s="188">
        <v>38</v>
      </c>
      <c r="I318" s="189"/>
      <c r="J318" s="190">
        <f t="shared" si="60"/>
        <v>0</v>
      </c>
      <c r="K318" s="186" t="s">
        <v>1</v>
      </c>
      <c r="L318" s="191"/>
      <c r="M318" s="192" t="s">
        <v>1</v>
      </c>
      <c r="N318" s="193" t="s">
        <v>42</v>
      </c>
      <c r="P318" s="141">
        <f t="shared" si="61"/>
        <v>0</v>
      </c>
      <c r="Q318" s="141">
        <v>0</v>
      </c>
      <c r="R318" s="141">
        <f t="shared" si="62"/>
        <v>0</v>
      </c>
      <c r="S318" s="141">
        <v>0</v>
      </c>
      <c r="T318" s="142">
        <f t="shared" si="63"/>
        <v>0</v>
      </c>
      <c r="AR318" s="143" t="s">
        <v>604</v>
      </c>
      <c r="AT318" s="143" t="s">
        <v>1046</v>
      </c>
      <c r="AU318" s="143" t="s">
        <v>87</v>
      </c>
      <c r="AY318" s="17" t="s">
        <v>175</v>
      </c>
      <c r="BE318" s="144">
        <f t="shared" si="64"/>
        <v>0</v>
      </c>
      <c r="BF318" s="144">
        <f t="shared" si="65"/>
        <v>0</v>
      </c>
      <c r="BG318" s="144">
        <f t="shared" si="66"/>
        <v>0</v>
      </c>
      <c r="BH318" s="144">
        <f t="shared" si="67"/>
        <v>0</v>
      </c>
      <c r="BI318" s="144">
        <f t="shared" si="68"/>
        <v>0</v>
      </c>
      <c r="BJ318" s="17" t="s">
        <v>85</v>
      </c>
      <c r="BK318" s="144">
        <f t="shared" si="69"/>
        <v>0</v>
      </c>
      <c r="BL318" s="17" t="s">
        <v>129</v>
      </c>
      <c r="BM318" s="143" t="s">
        <v>3991</v>
      </c>
    </row>
    <row r="319" spans="2:65" s="1" customFormat="1" ht="24.2" customHeight="1">
      <c r="B319" s="32"/>
      <c r="C319" s="184" t="s">
        <v>1443</v>
      </c>
      <c r="D319" s="184" t="s">
        <v>1046</v>
      </c>
      <c r="E319" s="185" t="s">
        <v>3992</v>
      </c>
      <c r="F319" s="186" t="s">
        <v>3993</v>
      </c>
      <c r="G319" s="187" t="s">
        <v>3179</v>
      </c>
      <c r="H319" s="188">
        <v>7</v>
      </c>
      <c r="I319" s="189"/>
      <c r="J319" s="190">
        <f t="shared" si="60"/>
        <v>0</v>
      </c>
      <c r="K319" s="186" t="s">
        <v>1</v>
      </c>
      <c r="L319" s="191"/>
      <c r="M319" s="192" t="s">
        <v>1</v>
      </c>
      <c r="N319" s="193" t="s">
        <v>42</v>
      </c>
      <c r="P319" s="141">
        <f t="shared" si="61"/>
        <v>0</v>
      </c>
      <c r="Q319" s="141">
        <v>0</v>
      </c>
      <c r="R319" s="141">
        <f t="shared" si="62"/>
        <v>0</v>
      </c>
      <c r="S319" s="141">
        <v>0</v>
      </c>
      <c r="T319" s="142">
        <f t="shared" si="63"/>
        <v>0</v>
      </c>
      <c r="AR319" s="143" t="s">
        <v>604</v>
      </c>
      <c r="AT319" s="143" t="s">
        <v>1046</v>
      </c>
      <c r="AU319" s="143" t="s">
        <v>87</v>
      </c>
      <c r="AY319" s="17" t="s">
        <v>175</v>
      </c>
      <c r="BE319" s="144">
        <f t="shared" si="64"/>
        <v>0</v>
      </c>
      <c r="BF319" s="144">
        <f t="shared" si="65"/>
        <v>0</v>
      </c>
      <c r="BG319" s="144">
        <f t="shared" si="66"/>
        <v>0</v>
      </c>
      <c r="BH319" s="144">
        <f t="shared" si="67"/>
        <v>0</v>
      </c>
      <c r="BI319" s="144">
        <f t="shared" si="68"/>
        <v>0</v>
      </c>
      <c r="BJ319" s="17" t="s">
        <v>85</v>
      </c>
      <c r="BK319" s="144">
        <f t="shared" si="69"/>
        <v>0</v>
      </c>
      <c r="BL319" s="17" t="s">
        <v>129</v>
      </c>
      <c r="BM319" s="143" t="s">
        <v>3994</v>
      </c>
    </row>
    <row r="320" spans="2:65" s="1" customFormat="1" ht="24.2" customHeight="1">
      <c r="B320" s="32"/>
      <c r="C320" s="184" t="s">
        <v>1447</v>
      </c>
      <c r="D320" s="184" t="s">
        <v>1046</v>
      </c>
      <c r="E320" s="185" t="s">
        <v>3995</v>
      </c>
      <c r="F320" s="186" t="s">
        <v>3996</v>
      </c>
      <c r="G320" s="187" t="s">
        <v>3179</v>
      </c>
      <c r="H320" s="188">
        <v>143</v>
      </c>
      <c r="I320" s="189"/>
      <c r="J320" s="190">
        <f t="shared" si="60"/>
        <v>0</v>
      </c>
      <c r="K320" s="186" t="s">
        <v>1</v>
      </c>
      <c r="L320" s="191"/>
      <c r="M320" s="192" t="s">
        <v>1</v>
      </c>
      <c r="N320" s="193" t="s">
        <v>42</v>
      </c>
      <c r="P320" s="141">
        <f t="shared" si="61"/>
        <v>0</v>
      </c>
      <c r="Q320" s="141">
        <v>0</v>
      </c>
      <c r="R320" s="141">
        <f t="shared" si="62"/>
        <v>0</v>
      </c>
      <c r="S320" s="141">
        <v>0</v>
      </c>
      <c r="T320" s="142">
        <f t="shared" si="63"/>
        <v>0</v>
      </c>
      <c r="AR320" s="143" t="s">
        <v>604</v>
      </c>
      <c r="AT320" s="143" t="s">
        <v>1046</v>
      </c>
      <c r="AU320" s="143" t="s">
        <v>87</v>
      </c>
      <c r="AY320" s="17" t="s">
        <v>175</v>
      </c>
      <c r="BE320" s="144">
        <f t="shared" si="64"/>
        <v>0</v>
      </c>
      <c r="BF320" s="144">
        <f t="shared" si="65"/>
        <v>0</v>
      </c>
      <c r="BG320" s="144">
        <f t="shared" si="66"/>
        <v>0</v>
      </c>
      <c r="BH320" s="144">
        <f t="shared" si="67"/>
        <v>0</v>
      </c>
      <c r="BI320" s="144">
        <f t="shared" si="68"/>
        <v>0</v>
      </c>
      <c r="BJ320" s="17" t="s">
        <v>85</v>
      </c>
      <c r="BK320" s="144">
        <f t="shared" si="69"/>
        <v>0</v>
      </c>
      <c r="BL320" s="17" t="s">
        <v>129</v>
      </c>
      <c r="BM320" s="143" t="s">
        <v>3997</v>
      </c>
    </row>
    <row r="321" spans="2:65" s="1" customFormat="1" ht="21.75" customHeight="1">
      <c r="B321" s="32"/>
      <c r="C321" s="184" t="s">
        <v>1450</v>
      </c>
      <c r="D321" s="184" t="s">
        <v>1046</v>
      </c>
      <c r="E321" s="185" t="s">
        <v>3998</v>
      </c>
      <c r="F321" s="186" t="s">
        <v>3999</v>
      </c>
      <c r="G321" s="187" t="s">
        <v>3179</v>
      </c>
      <c r="H321" s="188">
        <v>31</v>
      </c>
      <c r="I321" s="189"/>
      <c r="J321" s="190">
        <f t="shared" si="60"/>
        <v>0</v>
      </c>
      <c r="K321" s="186" t="s">
        <v>1</v>
      </c>
      <c r="L321" s="191"/>
      <c r="M321" s="192" t="s">
        <v>1</v>
      </c>
      <c r="N321" s="193" t="s">
        <v>42</v>
      </c>
      <c r="P321" s="141">
        <f t="shared" si="61"/>
        <v>0</v>
      </c>
      <c r="Q321" s="141">
        <v>0</v>
      </c>
      <c r="R321" s="141">
        <f t="shared" si="62"/>
        <v>0</v>
      </c>
      <c r="S321" s="141">
        <v>0</v>
      </c>
      <c r="T321" s="142">
        <f t="shared" si="63"/>
        <v>0</v>
      </c>
      <c r="AR321" s="143" t="s">
        <v>604</v>
      </c>
      <c r="AT321" s="143" t="s">
        <v>1046</v>
      </c>
      <c r="AU321" s="143" t="s">
        <v>87</v>
      </c>
      <c r="AY321" s="17" t="s">
        <v>175</v>
      </c>
      <c r="BE321" s="144">
        <f t="shared" si="64"/>
        <v>0</v>
      </c>
      <c r="BF321" s="144">
        <f t="shared" si="65"/>
        <v>0</v>
      </c>
      <c r="BG321" s="144">
        <f t="shared" si="66"/>
        <v>0</v>
      </c>
      <c r="BH321" s="144">
        <f t="shared" si="67"/>
        <v>0</v>
      </c>
      <c r="BI321" s="144">
        <f t="shared" si="68"/>
        <v>0</v>
      </c>
      <c r="BJ321" s="17" t="s">
        <v>85</v>
      </c>
      <c r="BK321" s="144">
        <f t="shared" si="69"/>
        <v>0</v>
      </c>
      <c r="BL321" s="17" t="s">
        <v>129</v>
      </c>
      <c r="BM321" s="143" t="s">
        <v>4000</v>
      </c>
    </row>
    <row r="322" spans="2:65" s="1" customFormat="1" ht="16.5" customHeight="1">
      <c r="B322" s="32"/>
      <c r="C322" s="184" t="s">
        <v>1454</v>
      </c>
      <c r="D322" s="184" t="s">
        <v>1046</v>
      </c>
      <c r="E322" s="185" t="s">
        <v>4001</v>
      </c>
      <c r="F322" s="186" t="s">
        <v>4002</v>
      </c>
      <c r="G322" s="187" t="s">
        <v>3179</v>
      </c>
      <c r="H322" s="188">
        <v>22</v>
      </c>
      <c r="I322" s="189"/>
      <c r="J322" s="190">
        <f t="shared" si="60"/>
        <v>0</v>
      </c>
      <c r="K322" s="186" t="s">
        <v>1</v>
      </c>
      <c r="L322" s="191"/>
      <c r="M322" s="192" t="s">
        <v>1</v>
      </c>
      <c r="N322" s="193" t="s">
        <v>42</v>
      </c>
      <c r="P322" s="141">
        <f t="shared" si="61"/>
        <v>0</v>
      </c>
      <c r="Q322" s="141">
        <v>0</v>
      </c>
      <c r="R322" s="141">
        <f t="shared" si="62"/>
        <v>0</v>
      </c>
      <c r="S322" s="141">
        <v>0</v>
      </c>
      <c r="T322" s="142">
        <f t="shared" si="63"/>
        <v>0</v>
      </c>
      <c r="AR322" s="143" t="s">
        <v>604</v>
      </c>
      <c r="AT322" s="143" t="s">
        <v>1046</v>
      </c>
      <c r="AU322" s="143" t="s">
        <v>87</v>
      </c>
      <c r="AY322" s="17" t="s">
        <v>175</v>
      </c>
      <c r="BE322" s="144">
        <f t="shared" si="64"/>
        <v>0</v>
      </c>
      <c r="BF322" s="144">
        <f t="shared" si="65"/>
        <v>0</v>
      </c>
      <c r="BG322" s="144">
        <f t="shared" si="66"/>
        <v>0</v>
      </c>
      <c r="BH322" s="144">
        <f t="shared" si="67"/>
        <v>0</v>
      </c>
      <c r="BI322" s="144">
        <f t="shared" si="68"/>
        <v>0</v>
      </c>
      <c r="BJ322" s="17" t="s">
        <v>85</v>
      </c>
      <c r="BK322" s="144">
        <f t="shared" si="69"/>
        <v>0</v>
      </c>
      <c r="BL322" s="17" t="s">
        <v>129</v>
      </c>
      <c r="BM322" s="143" t="s">
        <v>4003</v>
      </c>
    </row>
    <row r="323" spans="2:65" s="1" customFormat="1" ht="21.75" customHeight="1">
      <c r="B323" s="32"/>
      <c r="C323" s="184" t="s">
        <v>1459</v>
      </c>
      <c r="D323" s="184" t="s">
        <v>1046</v>
      </c>
      <c r="E323" s="185" t="s">
        <v>4004</v>
      </c>
      <c r="F323" s="186" t="s">
        <v>4005</v>
      </c>
      <c r="G323" s="187" t="s">
        <v>3179</v>
      </c>
      <c r="H323" s="188">
        <v>26</v>
      </c>
      <c r="I323" s="189"/>
      <c r="J323" s="190">
        <f t="shared" si="60"/>
        <v>0</v>
      </c>
      <c r="K323" s="186" t="s">
        <v>1</v>
      </c>
      <c r="L323" s="191"/>
      <c r="M323" s="192" t="s">
        <v>1</v>
      </c>
      <c r="N323" s="193" t="s">
        <v>42</v>
      </c>
      <c r="P323" s="141">
        <f t="shared" si="61"/>
        <v>0</v>
      </c>
      <c r="Q323" s="141">
        <v>0</v>
      </c>
      <c r="R323" s="141">
        <f t="shared" si="62"/>
        <v>0</v>
      </c>
      <c r="S323" s="141">
        <v>0</v>
      </c>
      <c r="T323" s="142">
        <f t="shared" si="63"/>
        <v>0</v>
      </c>
      <c r="AR323" s="143" t="s">
        <v>604</v>
      </c>
      <c r="AT323" s="143" t="s">
        <v>1046</v>
      </c>
      <c r="AU323" s="143" t="s">
        <v>87</v>
      </c>
      <c r="AY323" s="17" t="s">
        <v>175</v>
      </c>
      <c r="BE323" s="144">
        <f t="shared" si="64"/>
        <v>0</v>
      </c>
      <c r="BF323" s="144">
        <f t="shared" si="65"/>
        <v>0</v>
      </c>
      <c r="BG323" s="144">
        <f t="shared" si="66"/>
        <v>0</v>
      </c>
      <c r="BH323" s="144">
        <f t="shared" si="67"/>
        <v>0</v>
      </c>
      <c r="BI323" s="144">
        <f t="shared" si="68"/>
        <v>0</v>
      </c>
      <c r="BJ323" s="17" t="s">
        <v>85</v>
      </c>
      <c r="BK323" s="144">
        <f t="shared" si="69"/>
        <v>0</v>
      </c>
      <c r="BL323" s="17" t="s">
        <v>129</v>
      </c>
      <c r="BM323" s="143" t="s">
        <v>4006</v>
      </c>
    </row>
    <row r="324" spans="2:65" s="1" customFormat="1" ht="16.5" customHeight="1">
      <c r="B324" s="32"/>
      <c r="C324" s="184" t="s">
        <v>1463</v>
      </c>
      <c r="D324" s="184" t="s">
        <v>1046</v>
      </c>
      <c r="E324" s="185" t="s">
        <v>4007</v>
      </c>
      <c r="F324" s="186" t="s">
        <v>4008</v>
      </c>
      <c r="G324" s="187" t="s">
        <v>3179</v>
      </c>
      <c r="H324" s="188">
        <v>4</v>
      </c>
      <c r="I324" s="189"/>
      <c r="J324" s="190">
        <f t="shared" si="60"/>
        <v>0</v>
      </c>
      <c r="K324" s="186" t="s">
        <v>1</v>
      </c>
      <c r="L324" s="191"/>
      <c r="M324" s="192" t="s">
        <v>1</v>
      </c>
      <c r="N324" s="193" t="s">
        <v>42</v>
      </c>
      <c r="P324" s="141">
        <f t="shared" si="61"/>
        <v>0</v>
      </c>
      <c r="Q324" s="141">
        <v>0</v>
      </c>
      <c r="R324" s="141">
        <f t="shared" si="62"/>
        <v>0</v>
      </c>
      <c r="S324" s="141">
        <v>0</v>
      </c>
      <c r="T324" s="142">
        <f t="shared" si="63"/>
        <v>0</v>
      </c>
      <c r="AR324" s="143" t="s">
        <v>604</v>
      </c>
      <c r="AT324" s="143" t="s">
        <v>1046</v>
      </c>
      <c r="AU324" s="143" t="s">
        <v>87</v>
      </c>
      <c r="AY324" s="17" t="s">
        <v>175</v>
      </c>
      <c r="BE324" s="144">
        <f t="shared" si="64"/>
        <v>0</v>
      </c>
      <c r="BF324" s="144">
        <f t="shared" si="65"/>
        <v>0</v>
      </c>
      <c r="BG324" s="144">
        <f t="shared" si="66"/>
        <v>0</v>
      </c>
      <c r="BH324" s="144">
        <f t="shared" si="67"/>
        <v>0</v>
      </c>
      <c r="BI324" s="144">
        <f t="shared" si="68"/>
        <v>0</v>
      </c>
      <c r="BJ324" s="17" t="s">
        <v>85</v>
      </c>
      <c r="BK324" s="144">
        <f t="shared" si="69"/>
        <v>0</v>
      </c>
      <c r="BL324" s="17" t="s">
        <v>129</v>
      </c>
      <c r="BM324" s="143" t="s">
        <v>4009</v>
      </c>
    </row>
    <row r="325" spans="2:65" s="1" customFormat="1" ht="16.5" customHeight="1">
      <c r="B325" s="32"/>
      <c r="C325" s="184" t="s">
        <v>1467</v>
      </c>
      <c r="D325" s="184" t="s">
        <v>1046</v>
      </c>
      <c r="E325" s="185" t="s">
        <v>4010</v>
      </c>
      <c r="F325" s="186" t="s">
        <v>4011</v>
      </c>
      <c r="G325" s="187" t="s">
        <v>3179</v>
      </c>
      <c r="H325" s="188">
        <v>2</v>
      </c>
      <c r="I325" s="189"/>
      <c r="J325" s="190">
        <f t="shared" si="60"/>
        <v>0</v>
      </c>
      <c r="K325" s="186" t="s">
        <v>1</v>
      </c>
      <c r="L325" s="191"/>
      <c r="M325" s="192" t="s">
        <v>1</v>
      </c>
      <c r="N325" s="193" t="s">
        <v>42</v>
      </c>
      <c r="P325" s="141">
        <f t="shared" si="61"/>
        <v>0</v>
      </c>
      <c r="Q325" s="141">
        <v>0</v>
      </c>
      <c r="R325" s="141">
        <f t="shared" si="62"/>
        <v>0</v>
      </c>
      <c r="S325" s="141">
        <v>0</v>
      </c>
      <c r="T325" s="142">
        <f t="shared" si="63"/>
        <v>0</v>
      </c>
      <c r="AR325" s="143" t="s">
        <v>604</v>
      </c>
      <c r="AT325" s="143" t="s">
        <v>1046</v>
      </c>
      <c r="AU325" s="143" t="s">
        <v>87</v>
      </c>
      <c r="AY325" s="17" t="s">
        <v>175</v>
      </c>
      <c r="BE325" s="144">
        <f t="shared" si="64"/>
        <v>0</v>
      </c>
      <c r="BF325" s="144">
        <f t="shared" si="65"/>
        <v>0</v>
      </c>
      <c r="BG325" s="144">
        <f t="shared" si="66"/>
        <v>0</v>
      </c>
      <c r="BH325" s="144">
        <f t="shared" si="67"/>
        <v>0</v>
      </c>
      <c r="BI325" s="144">
        <f t="shared" si="68"/>
        <v>0</v>
      </c>
      <c r="BJ325" s="17" t="s">
        <v>85</v>
      </c>
      <c r="BK325" s="144">
        <f t="shared" si="69"/>
        <v>0</v>
      </c>
      <c r="BL325" s="17" t="s">
        <v>129</v>
      </c>
      <c r="BM325" s="143" t="s">
        <v>4012</v>
      </c>
    </row>
    <row r="326" spans="2:65" s="1" customFormat="1" ht="16.5" customHeight="1">
      <c r="B326" s="32"/>
      <c r="C326" s="184" t="s">
        <v>1471</v>
      </c>
      <c r="D326" s="184" t="s">
        <v>1046</v>
      </c>
      <c r="E326" s="185" t="s">
        <v>4013</v>
      </c>
      <c r="F326" s="186" t="s">
        <v>4014</v>
      </c>
      <c r="G326" s="187" t="s">
        <v>3179</v>
      </c>
      <c r="H326" s="188">
        <v>1</v>
      </c>
      <c r="I326" s="189"/>
      <c r="J326" s="190">
        <f t="shared" si="60"/>
        <v>0</v>
      </c>
      <c r="K326" s="186" t="s">
        <v>1</v>
      </c>
      <c r="L326" s="191"/>
      <c r="M326" s="192" t="s">
        <v>1</v>
      </c>
      <c r="N326" s="193" t="s">
        <v>42</v>
      </c>
      <c r="P326" s="141">
        <f t="shared" si="61"/>
        <v>0</v>
      </c>
      <c r="Q326" s="141">
        <v>0</v>
      </c>
      <c r="R326" s="141">
        <f t="shared" si="62"/>
        <v>0</v>
      </c>
      <c r="S326" s="141">
        <v>0</v>
      </c>
      <c r="T326" s="142">
        <f t="shared" si="63"/>
        <v>0</v>
      </c>
      <c r="AR326" s="143" t="s">
        <v>604</v>
      </c>
      <c r="AT326" s="143" t="s">
        <v>1046</v>
      </c>
      <c r="AU326" s="143" t="s">
        <v>87</v>
      </c>
      <c r="AY326" s="17" t="s">
        <v>175</v>
      </c>
      <c r="BE326" s="144">
        <f t="shared" si="64"/>
        <v>0</v>
      </c>
      <c r="BF326" s="144">
        <f t="shared" si="65"/>
        <v>0</v>
      </c>
      <c r="BG326" s="144">
        <f t="shared" si="66"/>
        <v>0</v>
      </c>
      <c r="BH326" s="144">
        <f t="shared" si="67"/>
        <v>0</v>
      </c>
      <c r="BI326" s="144">
        <f t="shared" si="68"/>
        <v>0</v>
      </c>
      <c r="BJ326" s="17" t="s">
        <v>85</v>
      </c>
      <c r="BK326" s="144">
        <f t="shared" si="69"/>
        <v>0</v>
      </c>
      <c r="BL326" s="17" t="s">
        <v>129</v>
      </c>
      <c r="BM326" s="143" t="s">
        <v>4015</v>
      </c>
    </row>
    <row r="327" spans="2:65" s="1" customFormat="1" ht="16.5" customHeight="1">
      <c r="B327" s="32"/>
      <c r="C327" s="132" t="s">
        <v>1475</v>
      </c>
      <c r="D327" s="132" t="s">
        <v>178</v>
      </c>
      <c r="E327" s="133" t="s">
        <v>4016</v>
      </c>
      <c r="F327" s="134" t="s">
        <v>4017</v>
      </c>
      <c r="G327" s="135" t="s">
        <v>3179</v>
      </c>
      <c r="H327" s="136">
        <v>19</v>
      </c>
      <c r="I327" s="137"/>
      <c r="J327" s="138">
        <f t="shared" si="60"/>
        <v>0</v>
      </c>
      <c r="K327" s="134" t="s">
        <v>1</v>
      </c>
      <c r="L327" s="32"/>
      <c r="M327" s="139" t="s">
        <v>1</v>
      </c>
      <c r="N327" s="140" t="s">
        <v>42</v>
      </c>
      <c r="P327" s="141">
        <f t="shared" si="61"/>
        <v>0</v>
      </c>
      <c r="Q327" s="141">
        <v>0</v>
      </c>
      <c r="R327" s="141">
        <f t="shared" si="62"/>
        <v>0</v>
      </c>
      <c r="S327" s="141">
        <v>0</v>
      </c>
      <c r="T327" s="142">
        <f t="shared" si="63"/>
        <v>0</v>
      </c>
      <c r="AR327" s="143" t="s">
        <v>129</v>
      </c>
      <c r="AT327" s="143" t="s">
        <v>178</v>
      </c>
      <c r="AU327" s="143" t="s">
        <v>87</v>
      </c>
      <c r="AY327" s="17" t="s">
        <v>175</v>
      </c>
      <c r="BE327" s="144">
        <f t="shared" si="64"/>
        <v>0</v>
      </c>
      <c r="BF327" s="144">
        <f t="shared" si="65"/>
        <v>0</v>
      </c>
      <c r="BG327" s="144">
        <f t="shared" si="66"/>
        <v>0</v>
      </c>
      <c r="BH327" s="144">
        <f t="shared" si="67"/>
        <v>0</v>
      </c>
      <c r="BI327" s="144">
        <f t="shared" si="68"/>
        <v>0</v>
      </c>
      <c r="BJ327" s="17" t="s">
        <v>85</v>
      </c>
      <c r="BK327" s="144">
        <f t="shared" si="69"/>
        <v>0</v>
      </c>
      <c r="BL327" s="17" t="s">
        <v>129</v>
      </c>
      <c r="BM327" s="143" t="s">
        <v>4018</v>
      </c>
    </row>
    <row r="328" spans="2:65" s="1" customFormat="1" ht="16.5" customHeight="1">
      <c r="B328" s="32"/>
      <c r="C328" s="184" t="s">
        <v>1479</v>
      </c>
      <c r="D328" s="184" t="s">
        <v>1046</v>
      </c>
      <c r="E328" s="185" t="s">
        <v>4019</v>
      </c>
      <c r="F328" s="186" t="s">
        <v>4020</v>
      </c>
      <c r="G328" s="187" t="s">
        <v>3179</v>
      </c>
      <c r="H328" s="188">
        <v>19</v>
      </c>
      <c r="I328" s="189"/>
      <c r="J328" s="190">
        <f t="shared" si="60"/>
        <v>0</v>
      </c>
      <c r="K328" s="186" t="s">
        <v>1</v>
      </c>
      <c r="L328" s="191"/>
      <c r="M328" s="192" t="s">
        <v>1</v>
      </c>
      <c r="N328" s="193" t="s">
        <v>42</v>
      </c>
      <c r="P328" s="141">
        <f t="shared" si="61"/>
        <v>0</v>
      </c>
      <c r="Q328" s="141">
        <v>0</v>
      </c>
      <c r="R328" s="141">
        <f t="shared" si="62"/>
        <v>0</v>
      </c>
      <c r="S328" s="141">
        <v>0</v>
      </c>
      <c r="T328" s="142">
        <f t="shared" si="63"/>
        <v>0</v>
      </c>
      <c r="AR328" s="143" t="s">
        <v>604</v>
      </c>
      <c r="AT328" s="143" t="s">
        <v>1046</v>
      </c>
      <c r="AU328" s="143" t="s">
        <v>87</v>
      </c>
      <c r="AY328" s="17" t="s">
        <v>175</v>
      </c>
      <c r="BE328" s="144">
        <f t="shared" si="64"/>
        <v>0</v>
      </c>
      <c r="BF328" s="144">
        <f t="shared" si="65"/>
        <v>0</v>
      </c>
      <c r="BG328" s="144">
        <f t="shared" si="66"/>
        <v>0</v>
      </c>
      <c r="BH328" s="144">
        <f t="shared" si="67"/>
        <v>0</v>
      </c>
      <c r="BI328" s="144">
        <f t="shared" si="68"/>
        <v>0</v>
      </c>
      <c r="BJ328" s="17" t="s">
        <v>85</v>
      </c>
      <c r="BK328" s="144">
        <f t="shared" si="69"/>
        <v>0</v>
      </c>
      <c r="BL328" s="17" t="s">
        <v>129</v>
      </c>
      <c r="BM328" s="143" t="s">
        <v>4021</v>
      </c>
    </row>
    <row r="329" spans="2:65" s="1" customFormat="1" ht="16.5" customHeight="1">
      <c r="B329" s="32"/>
      <c r="C329" s="132" t="s">
        <v>1485</v>
      </c>
      <c r="D329" s="132" t="s">
        <v>178</v>
      </c>
      <c r="E329" s="133" t="s">
        <v>4022</v>
      </c>
      <c r="F329" s="134" t="s">
        <v>4023</v>
      </c>
      <c r="G329" s="135" t="s">
        <v>3179</v>
      </c>
      <c r="H329" s="136">
        <v>2</v>
      </c>
      <c r="I329" s="137"/>
      <c r="J329" s="138">
        <f t="shared" si="60"/>
        <v>0</v>
      </c>
      <c r="K329" s="134" t="s">
        <v>1</v>
      </c>
      <c r="L329" s="32"/>
      <c r="M329" s="139" t="s">
        <v>1</v>
      </c>
      <c r="N329" s="140" t="s">
        <v>42</v>
      </c>
      <c r="P329" s="141">
        <f t="shared" si="61"/>
        <v>0</v>
      </c>
      <c r="Q329" s="141">
        <v>0</v>
      </c>
      <c r="R329" s="141">
        <f t="shared" si="62"/>
        <v>0</v>
      </c>
      <c r="S329" s="141">
        <v>0</v>
      </c>
      <c r="T329" s="142">
        <f t="shared" si="63"/>
        <v>0</v>
      </c>
      <c r="AR329" s="143" t="s">
        <v>129</v>
      </c>
      <c r="AT329" s="143" t="s">
        <v>178</v>
      </c>
      <c r="AU329" s="143" t="s">
        <v>87</v>
      </c>
      <c r="AY329" s="17" t="s">
        <v>175</v>
      </c>
      <c r="BE329" s="144">
        <f t="shared" si="64"/>
        <v>0</v>
      </c>
      <c r="BF329" s="144">
        <f t="shared" si="65"/>
        <v>0</v>
      </c>
      <c r="BG329" s="144">
        <f t="shared" si="66"/>
        <v>0</v>
      </c>
      <c r="BH329" s="144">
        <f t="shared" si="67"/>
        <v>0</v>
      </c>
      <c r="BI329" s="144">
        <f t="shared" si="68"/>
        <v>0</v>
      </c>
      <c r="BJ329" s="17" t="s">
        <v>85</v>
      </c>
      <c r="BK329" s="144">
        <f t="shared" si="69"/>
        <v>0</v>
      </c>
      <c r="BL329" s="17" t="s">
        <v>129</v>
      </c>
      <c r="BM329" s="143" t="s">
        <v>4024</v>
      </c>
    </row>
    <row r="330" spans="2:65" s="1" customFormat="1" ht="16.5" customHeight="1">
      <c r="B330" s="32"/>
      <c r="C330" s="184" t="s">
        <v>1495</v>
      </c>
      <c r="D330" s="184" t="s">
        <v>1046</v>
      </c>
      <c r="E330" s="185" t="s">
        <v>4025</v>
      </c>
      <c r="F330" s="186" t="s">
        <v>4026</v>
      </c>
      <c r="G330" s="187" t="s">
        <v>3179</v>
      </c>
      <c r="H330" s="188">
        <v>2</v>
      </c>
      <c r="I330" s="189"/>
      <c r="J330" s="190">
        <f t="shared" si="60"/>
        <v>0</v>
      </c>
      <c r="K330" s="186" t="s">
        <v>1</v>
      </c>
      <c r="L330" s="191"/>
      <c r="M330" s="192" t="s">
        <v>1</v>
      </c>
      <c r="N330" s="193" t="s">
        <v>42</v>
      </c>
      <c r="P330" s="141">
        <f t="shared" si="61"/>
        <v>0</v>
      </c>
      <c r="Q330" s="141">
        <v>0</v>
      </c>
      <c r="R330" s="141">
        <f t="shared" si="62"/>
        <v>0</v>
      </c>
      <c r="S330" s="141">
        <v>0</v>
      </c>
      <c r="T330" s="142">
        <f t="shared" si="63"/>
        <v>0</v>
      </c>
      <c r="AR330" s="143" t="s">
        <v>604</v>
      </c>
      <c r="AT330" s="143" t="s">
        <v>1046</v>
      </c>
      <c r="AU330" s="143" t="s">
        <v>87</v>
      </c>
      <c r="AY330" s="17" t="s">
        <v>175</v>
      </c>
      <c r="BE330" s="144">
        <f t="shared" si="64"/>
        <v>0</v>
      </c>
      <c r="BF330" s="144">
        <f t="shared" si="65"/>
        <v>0</v>
      </c>
      <c r="BG330" s="144">
        <f t="shared" si="66"/>
        <v>0</v>
      </c>
      <c r="BH330" s="144">
        <f t="shared" si="67"/>
        <v>0</v>
      </c>
      <c r="BI330" s="144">
        <f t="shared" si="68"/>
        <v>0</v>
      </c>
      <c r="BJ330" s="17" t="s">
        <v>85</v>
      </c>
      <c r="BK330" s="144">
        <f t="shared" si="69"/>
        <v>0</v>
      </c>
      <c r="BL330" s="17" t="s">
        <v>129</v>
      </c>
      <c r="BM330" s="143" t="s">
        <v>4027</v>
      </c>
    </row>
    <row r="331" spans="2:65" s="1" customFormat="1" ht="16.5" customHeight="1">
      <c r="B331" s="32"/>
      <c r="C331" s="132" t="s">
        <v>1500</v>
      </c>
      <c r="D331" s="132" t="s">
        <v>178</v>
      </c>
      <c r="E331" s="133" t="s">
        <v>4028</v>
      </c>
      <c r="F331" s="134" t="s">
        <v>4029</v>
      </c>
      <c r="G331" s="135" t="s">
        <v>3179</v>
      </c>
      <c r="H331" s="136">
        <v>18</v>
      </c>
      <c r="I331" s="137"/>
      <c r="J331" s="138">
        <f t="shared" si="60"/>
        <v>0</v>
      </c>
      <c r="K331" s="134" t="s">
        <v>1</v>
      </c>
      <c r="L331" s="32"/>
      <c r="M331" s="139" t="s">
        <v>1</v>
      </c>
      <c r="N331" s="140" t="s">
        <v>42</v>
      </c>
      <c r="P331" s="141">
        <f t="shared" si="61"/>
        <v>0</v>
      </c>
      <c r="Q331" s="141">
        <v>0</v>
      </c>
      <c r="R331" s="141">
        <f t="shared" si="62"/>
        <v>0</v>
      </c>
      <c r="S331" s="141">
        <v>0</v>
      </c>
      <c r="T331" s="142">
        <f t="shared" si="63"/>
        <v>0</v>
      </c>
      <c r="AR331" s="143" t="s">
        <v>129</v>
      </c>
      <c r="AT331" s="143" t="s">
        <v>178</v>
      </c>
      <c r="AU331" s="143" t="s">
        <v>87</v>
      </c>
      <c r="AY331" s="17" t="s">
        <v>175</v>
      </c>
      <c r="BE331" s="144">
        <f t="shared" si="64"/>
        <v>0</v>
      </c>
      <c r="BF331" s="144">
        <f t="shared" si="65"/>
        <v>0</v>
      </c>
      <c r="BG331" s="144">
        <f t="shared" si="66"/>
        <v>0</v>
      </c>
      <c r="BH331" s="144">
        <f t="shared" si="67"/>
        <v>0</v>
      </c>
      <c r="BI331" s="144">
        <f t="shared" si="68"/>
        <v>0</v>
      </c>
      <c r="BJ331" s="17" t="s">
        <v>85</v>
      </c>
      <c r="BK331" s="144">
        <f t="shared" si="69"/>
        <v>0</v>
      </c>
      <c r="BL331" s="17" t="s">
        <v>129</v>
      </c>
      <c r="BM331" s="143" t="s">
        <v>4030</v>
      </c>
    </row>
    <row r="332" spans="2:65" s="1" customFormat="1" ht="24.2" customHeight="1">
      <c r="B332" s="32"/>
      <c r="C332" s="184" t="s">
        <v>1505</v>
      </c>
      <c r="D332" s="184" t="s">
        <v>1046</v>
      </c>
      <c r="E332" s="185" t="s">
        <v>4031</v>
      </c>
      <c r="F332" s="186" t="s">
        <v>4032</v>
      </c>
      <c r="G332" s="187" t="s">
        <v>3179</v>
      </c>
      <c r="H332" s="188">
        <v>18</v>
      </c>
      <c r="I332" s="189"/>
      <c r="J332" s="190">
        <f t="shared" si="60"/>
        <v>0</v>
      </c>
      <c r="K332" s="186" t="s">
        <v>1</v>
      </c>
      <c r="L332" s="191"/>
      <c r="M332" s="192" t="s">
        <v>1</v>
      </c>
      <c r="N332" s="193" t="s">
        <v>42</v>
      </c>
      <c r="P332" s="141">
        <f t="shared" si="61"/>
        <v>0</v>
      </c>
      <c r="Q332" s="141">
        <v>0</v>
      </c>
      <c r="R332" s="141">
        <f t="shared" si="62"/>
        <v>0</v>
      </c>
      <c r="S332" s="141">
        <v>0</v>
      </c>
      <c r="T332" s="142">
        <f t="shared" si="63"/>
        <v>0</v>
      </c>
      <c r="AR332" s="143" t="s">
        <v>604</v>
      </c>
      <c r="AT332" s="143" t="s">
        <v>1046</v>
      </c>
      <c r="AU332" s="143" t="s">
        <v>87</v>
      </c>
      <c r="AY332" s="17" t="s">
        <v>175</v>
      </c>
      <c r="BE332" s="144">
        <f t="shared" si="64"/>
        <v>0</v>
      </c>
      <c r="BF332" s="144">
        <f t="shared" si="65"/>
        <v>0</v>
      </c>
      <c r="BG332" s="144">
        <f t="shared" si="66"/>
        <v>0</v>
      </c>
      <c r="BH332" s="144">
        <f t="shared" si="67"/>
        <v>0</v>
      </c>
      <c r="BI332" s="144">
        <f t="shared" si="68"/>
        <v>0</v>
      </c>
      <c r="BJ332" s="17" t="s">
        <v>85</v>
      </c>
      <c r="BK332" s="144">
        <f t="shared" si="69"/>
        <v>0</v>
      </c>
      <c r="BL332" s="17" t="s">
        <v>129</v>
      </c>
      <c r="BM332" s="143" t="s">
        <v>4033</v>
      </c>
    </row>
    <row r="333" spans="2:65" s="1" customFormat="1" ht="16.5" customHeight="1">
      <c r="B333" s="32"/>
      <c r="C333" s="226" t="s">
        <v>1510</v>
      </c>
      <c r="D333" s="226" t="s">
        <v>178</v>
      </c>
      <c r="E333" s="227" t="s">
        <v>4034</v>
      </c>
      <c r="F333" s="228" t="s">
        <v>4035</v>
      </c>
      <c r="G333" s="220" t="s">
        <v>181</v>
      </c>
      <c r="H333" s="221">
        <v>1</v>
      </c>
      <c r="I333" s="137"/>
      <c r="J333" s="138">
        <f t="shared" si="60"/>
        <v>0</v>
      </c>
      <c r="K333" s="134" t="s">
        <v>1</v>
      </c>
      <c r="L333" s="32"/>
      <c r="M333" s="139" t="s">
        <v>1</v>
      </c>
      <c r="N333" s="140" t="s">
        <v>42</v>
      </c>
      <c r="P333" s="141">
        <f t="shared" si="61"/>
        <v>0</v>
      </c>
      <c r="Q333" s="141">
        <v>0</v>
      </c>
      <c r="R333" s="141">
        <f t="shared" si="62"/>
        <v>0</v>
      </c>
      <c r="S333" s="141">
        <v>0</v>
      </c>
      <c r="T333" s="142">
        <f t="shared" si="63"/>
        <v>0</v>
      </c>
      <c r="AR333" s="143" t="s">
        <v>129</v>
      </c>
      <c r="AT333" s="143" t="s">
        <v>178</v>
      </c>
      <c r="AU333" s="143" t="s">
        <v>87</v>
      </c>
      <c r="AY333" s="17" t="s">
        <v>175</v>
      </c>
      <c r="BE333" s="144">
        <f t="shared" si="64"/>
        <v>0</v>
      </c>
      <c r="BF333" s="144">
        <f t="shared" si="65"/>
        <v>0</v>
      </c>
      <c r="BG333" s="144">
        <f t="shared" si="66"/>
        <v>0</v>
      </c>
      <c r="BH333" s="144">
        <f t="shared" si="67"/>
        <v>0</v>
      </c>
      <c r="BI333" s="144">
        <f t="shared" si="68"/>
        <v>0</v>
      </c>
      <c r="BJ333" s="17" t="s">
        <v>85</v>
      </c>
      <c r="BK333" s="144">
        <f t="shared" si="69"/>
        <v>0</v>
      </c>
      <c r="BL333" s="17" t="s">
        <v>129</v>
      </c>
      <c r="BM333" s="143" t="s">
        <v>4036</v>
      </c>
    </row>
    <row r="334" spans="2:65" s="11" customFormat="1" ht="22.9" customHeight="1">
      <c r="B334" s="120"/>
      <c r="D334" s="121" t="s">
        <v>76</v>
      </c>
      <c r="E334" s="130" t="s">
        <v>4037</v>
      </c>
      <c r="F334" s="130" t="s">
        <v>4038</v>
      </c>
      <c r="I334" s="123"/>
      <c r="J334" s="131">
        <f>BK334</f>
        <v>0</v>
      </c>
      <c r="L334" s="120"/>
      <c r="M334" s="125"/>
      <c r="P334" s="126">
        <f>SUM(P335:P339)</f>
        <v>0</v>
      </c>
      <c r="R334" s="126">
        <f>SUM(R335:R339)</f>
        <v>0</v>
      </c>
      <c r="T334" s="127">
        <f>SUM(T335:T339)</f>
        <v>0</v>
      </c>
      <c r="AR334" s="121" t="s">
        <v>87</v>
      </c>
      <c r="AT334" s="128" t="s">
        <v>76</v>
      </c>
      <c r="AU334" s="128" t="s">
        <v>85</v>
      </c>
      <c r="AY334" s="121" t="s">
        <v>175</v>
      </c>
      <c r="BK334" s="129">
        <f>SUM(BK335:BK339)</f>
        <v>0</v>
      </c>
    </row>
    <row r="335" spans="2:65" s="1" customFormat="1" ht="16.5" customHeight="1">
      <c r="B335" s="32"/>
      <c r="C335" s="132" t="s">
        <v>1517</v>
      </c>
      <c r="D335" s="132" t="s">
        <v>178</v>
      </c>
      <c r="E335" s="133" t="s">
        <v>4039</v>
      </c>
      <c r="F335" s="134" t="s">
        <v>4040</v>
      </c>
      <c r="G335" s="135" t="s">
        <v>181</v>
      </c>
      <c r="H335" s="136">
        <v>1</v>
      </c>
      <c r="I335" s="137"/>
      <c r="J335" s="138">
        <f>ROUND(I335*H335,2)</f>
        <v>0</v>
      </c>
      <c r="K335" s="134" t="s">
        <v>1</v>
      </c>
      <c r="L335" s="32"/>
      <c r="M335" s="139" t="s">
        <v>1</v>
      </c>
      <c r="N335" s="140" t="s">
        <v>42</v>
      </c>
      <c r="P335" s="141">
        <f>O335*H335</f>
        <v>0</v>
      </c>
      <c r="Q335" s="141">
        <v>0</v>
      </c>
      <c r="R335" s="141">
        <f>Q335*H335</f>
        <v>0</v>
      </c>
      <c r="S335" s="141">
        <v>0</v>
      </c>
      <c r="T335" s="142">
        <f>S335*H335</f>
        <v>0</v>
      </c>
      <c r="AR335" s="143" t="s">
        <v>129</v>
      </c>
      <c r="AT335" s="143" t="s">
        <v>178</v>
      </c>
      <c r="AU335" s="143" t="s">
        <v>87</v>
      </c>
      <c r="AY335" s="17" t="s">
        <v>175</v>
      </c>
      <c r="BE335" s="144">
        <f>IF(N335="základní",J335,0)</f>
        <v>0</v>
      </c>
      <c r="BF335" s="144">
        <f>IF(N335="snížená",J335,0)</f>
        <v>0</v>
      </c>
      <c r="BG335" s="144">
        <f>IF(N335="zákl. přenesená",J335,0)</f>
        <v>0</v>
      </c>
      <c r="BH335" s="144">
        <f>IF(N335="sníž. přenesená",J335,0)</f>
        <v>0</v>
      </c>
      <c r="BI335" s="144">
        <f>IF(N335="nulová",J335,0)</f>
        <v>0</v>
      </c>
      <c r="BJ335" s="17" t="s">
        <v>85</v>
      </c>
      <c r="BK335" s="144">
        <f>ROUND(I335*H335,2)</f>
        <v>0</v>
      </c>
      <c r="BL335" s="17" t="s">
        <v>129</v>
      </c>
      <c r="BM335" s="143" t="s">
        <v>4041</v>
      </c>
    </row>
    <row r="336" spans="2:65" s="1" customFormat="1" ht="24.2" customHeight="1">
      <c r="B336" s="32"/>
      <c r="C336" s="184" t="s">
        <v>1522</v>
      </c>
      <c r="D336" s="184" t="s">
        <v>1046</v>
      </c>
      <c r="E336" s="185" t="s">
        <v>4042</v>
      </c>
      <c r="F336" s="186" t="s">
        <v>4043</v>
      </c>
      <c r="G336" s="187" t="s">
        <v>3179</v>
      </c>
      <c r="H336" s="188">
        <v>6</v>
      </c>
      <c r="I336" s="189"/>
      <c r="J336" s="190">
        <f>ROUND(I336*H336,2)</f>
        <v>0</v>
      </c>
      <c r="K336" s="186" t="s">
        <v>1</v>
      </c>
      <c r="L336" s="191"/>
      <c r="M336" s="192" t="s">
        <v>1</v>
      </c>
      <c r="N336" s="193" t="s">
        <v>42</v>
      </c>
      <c r="P336" s="141">
        <f>O336*H336</f>
        <v>0</v>
      </c>
      <c r="Q336" s="141">
        <v>0</v>
      </c>
      <c r="R336" s="141">
        <f>Q336*H336</f>
        <v>0</v>
      </c>
      <c r="S336" s="141">
        <v>0</v>
      </c>
      <c r="T336" s="142">
        <f>S336*H336</f>
        <v>0</v>
      </c>
      <c r="AR336" s="143" t="s">
        <v>604</v>
      </c>
      <c r="AT336" s="143" t="s">
        <v>1046</v>
      </c>
      <c r="AU336" s="143" t="s">
        <v>87</v>
      </c>
      <c r="AY336" s="17" t="s">
        <v>175</v>
      </c>
      <c r="BE336" s="144">
        <f>IF(N336="základní",J336,0)</f>
        <v>0</v>
      </c>
      <c r="BF336" s="144">
        <f>IF(N336="snížená",J336,0)</f>
        <v>0</v>
      </c>
      <c r="BG336" s="144">
        <f>IF(N336="zákl. přenesená",J336,0)</f>
        <v>0</v>
      </c>
      <c r="BH336" s="144">
        <f>IF(N336="sníž. přenesená",J336,0)</f>
        <v>0</v>
      </c>
      <c r="BI336" s="144">
        <f>IF(N336="nulová",J336,0)</f>
        <v>0</v>
      </c>
      <c r="BJ336" s="17" t="s">
        <v>85</v>
      </c>
      <c r="BK336" s="144">
        <f>ROUND(I336*H336,2)</f>
        <v>0</v>
      </c>
      <c r="BL336" s="17" t="s">
        <v>129</v>
      </c>
      <c r="BM336" s="143" t="s">
        <v>4044</v>
      </c>
    </row>
    <row r="337" spans="2:65" s="1" customFormat="1" ht="48.75">
      <c r="B337" s="32"/>
      <c r="D337" s="145" t="s">
        <v>196</v>
      </c>
      <c r="F337" s="146" t="s">
        <v>4045</v>
      </c>
      <c r="I337" s="147"/>
      <c r="L337" s="32"/>
      <c r="M337" s="148"/>
      <c r="T337" s="56"/>
      <c r="AT337" s="17" t="s">
        <v>196</v>
      </c>
      <c r="AU337" s="17" t="s">
        <v>87</v>
      </c>
    </row>
    <row r="338" spans="2:65" s="1" customFormat="1" ht="24.2" customHeight="1">
      <c r="B338" s="32"/>
      <c r="C338" s="184" t="s">
        <v>1527</v>
      </c>
      <c r="D338" s="184" t="s">
        <v>1046</v>
      </c>
      <c r="E338" s="185" t="s">
        <v>4046</v>
      </c>
      <c r="F338" s="186" t="s">
        <v>4047</v>
      </c>
      <c r="G338" s="187" t="s">
        <v>3179</v>
      </c>
      <c r="H338" s="188">
        <v>6</v>
      </c>
      <c r="I338" s="189"/>
      <c r="J338" s="190">
        <f>ROUND(I338*H338,2)</f>
        <v>0</v>
      </c>
      <c r="K338" s="186" t="s">
        <v>1</v>
      </c>
      <c r="L338" s="191"/>
      <c r="M338" s="192" t="s">
        <v>1</v>
      </c>
      <c r="N338" s="193" t="s">
        <v>42</v>
      </c>
      <c r="P338" s="141">
        <f>O338*H338</f>
        <v>0</v>
      </c>
      <c r="Q338" s="141">
        <v>0</v>
      </c>
      <c r="R338" s="141">
        <f>Q338*H338</f>
        <v>0</v>
      </c>
      <c r="S338" s="141">
        <v>0</v>
      </c>
      <c r="T338" s="142">
        <f>S338*H338</f>
        <v>0</v>
      </c>
      <c r="AR338" s="143" t="s">
        <v>604</v>
      </c>
      <c r="AT338" s="143" t="s">
        <v>1046</v>
      </c>
      <c r="AU338" s="143" t="s">
        <v>87</v>
      </c>
      <c r="AY338" s="17" t="s">
        <v>175</v>
      </c>
      <c r="BE338" s="144">
        <f>IF(N338="základní",J338,0)</f>
        <v>0</v>
      </c>
      <c r="BF338" s="144">
        <f>IF(N338="snížená",J338,0)</f>
        <v>0</v>
      </c>
      <c r="BG338" s="144">
        <f>IF(N338="zákl. přenesená",J338,0)</f>
        <v>0</v>
      </c>
      <c r="BH338" s="144">
        <f>IF(N338="sníž. přenesená",J338,0)</f>
        <v>0</v>
      </c>
      <c r="BI338" s="144">
        <f>IF(N338="nulová",J338,0)</f>
        <v>0</v>
      </c>
      <c r="BJ338" s="17" t="s">
        <v>85</v>
      </c>
      <c r="BK338" s="144">
        <f>ROUND(I338*H338,2)</f>
        <v>0</v>
      </c>
      <c r="BL338" s="17" t="s">
        <v>129</v>
      </c>
      <c r="BM338" s="143" t="s">
        <v>4048</v>
      </c>
    </row>
    <row r="339" spans="2:65" s="1" customFormat="1" ht="24.2" customHeight="1">
      <c r="B339" s="32"/>
      <c r="C339" s="184" t="s">
        <v>1532</v>
      </c>
      <c r="D339" s="184" t="s">
        <v>1046</v>
      </c>
      <c r="E339" s="185" t="s">
        <v>4049</v>
      </c>
      <c r="F339" s="186" t="s">
        <v>4050</v>
      </c>
      <c r="G339" s="187" t="s">
        <v>3179</v>
      </c>
      <c r="H339" s="188">
        <v>1</v>
      </c>
      <c r="I339" s="189"/>
      <c r="J339" s="190">
        <f>ROUND(I339*H339,2)</f>
        <v>0</v>
      </c>
      <c r="K339" s="186" t="s">
        <v>1</v>
      </c>
      <c r="L339" s="191"/>
      <c r="M339" s="192" t="s">
        <v>1</v>
      </c>
      <c r="N339" s="193" t="s">
        <v>42</v>
      </c>
      <c r="P339" s="141">
        <f>O339*H339</f>
        <v>0</v>
      </c>
      <c r="Q339" s="141">
        <v>0</v>
      </c>
      <c r="R339" s="141">
        <f>Q339*H339</f>
        <v>0</v>
      </c>
      <c r="S339" s="141">
        <v>0</v>
      </c>
      <c r="T339" s="142">
        <f>S339*H339</f>
        <v>0</v>
      </c>
      <c r="AR339" s="143" t="s">
        <v>604</v>
      </c>
      <c r="AT339" s="143" t="s">
        <v>1046</v>
      </c>
      <c r="AU339" s="143" t="s">
        <v>87</v>
      </c>
      <c r="AY339" s="17" t="s">
        <v>175</v>
      </c>
      <c r="BE339" s="144">
        <f>IF(N339="základní",J339,0)</f>
        <v>0</v>
      </c>
      <c r="BF339" s="144">
        <f>IF(N339="snížená",J339,0)</f>
        <v>0</v>
      </c>
      <c r="BG339" s="144">
        <f>IF(N339="zákl. přenesená",J339,0)</f>
        <v>0</v>
      </c>
      <c r="BH339" s="144">
        <f>IF(N339="sníž. přenesená",J339,0)</f>
        <v>0</v>
      </c>
      <c r="BI339" s="144">
        <f>IF(N339="nulová",J339,0)</f>
        <v>0</v>
      </c>
      <c r="BJ339" s="17" t="s">
        <v>85</v>
      </c>
      <c r="BK339" s="144">
        <f>ROUND(I339*H339,2)</f>
        <v>0</v>
      </c>
      <c r="BL339" s="17" t="s">
        <v>129</v>
      </c>
      <c r="BM339" s="143" t="s">
        <v>4051</v>
      </c>
    </row>
    <row r="340" spans="2:65" s="11" customFormat="1" ht="22.9" customHeight="1">
      <c r="B340" s="120"/>
      <c r="D340" s="121" t="s">
        <v>76</v>
      </c>
      <c r="E340" s="130" t="s">
        <v>4052</v>
      </c>
      <c r="F340" s="130" t="s">
        <v>4053</v>
      </c>
      <c r="I340" s="123"/>
      <c r="J340" s="131">
        <f>BK340</f>
        <v>0</v>
      </c>
      <c r="L340" s="120"/>
      <c r="M340" s="125"/>
      <c r="P340" s="126">
        <f>SUM(P341:P344)</f>
        <v>0</v>
      </c>
      <c r="R340" s="126">
        <f>SUM(R341:R344)</f>
        <v>0</v>
      </c>
      <c r="T340" s="127">
        <f>SUM(T341:T344)</f>
        <v>0</v>
      </c>
      <c r="AR340" s="121" t="s">
        <v>87</v>
      </c>
      <c r="AT340" s="128" t="s">
        <v>76</v>
      </c>
      <c r="AU340" s="128" t="s">
        <v>85</v>
      </c>
      <c r="AY340" s="121" t="s">
        <v>175</v>
      </c>
      <c r="BK340" s="129">
        <f>SUM(BK341:BK344)</f>
        <v>0</v>
      </c>
    </row>
    <row r="341" spans="2:65" s="1" customFormat="1" ht="16.5" customHeight="1">
      <c r="B341" s="32"/>
      <c r="C341" s="132" t="s">
        <v>1586</v>
      </c>
      <c r="D341" s="132" t="s">
        <v>178</v>
      </c>
      <c r="E341" s="133" t="s">
        <v>4054</v>
      </c>
      <c r="F341" s="134" t="s">
        <v>4055</v>
      </c>
      <c r="G341" s="135" t="s">
        <v>181</v>
      </c>
      <c r="H341" s="136">
        <v>1</v>
      </c>
      <c r="I341" s="137"/>
      <c r="J341" s="138">
        <f>ROUND(I341*H341,2)</f>
        <v>0</v>
      </c>
      <c r="K341" s="134" t="s">
        <v>1</v>
      </c>
      <c r="L341" s="32"/>
      <c r="M341" s="139" t="s">
        <v>1</v>
      </c>
      <c r="N341" s="140" t="s">
        <v>42</v>
      </c>
      <c r="P341" s="141">
        <f>O341*H341</f>
        <v>0</v>
      </c>
      <c r="Q341" s="141">
        <v>0</v>
      </c>
      <c r="R341" s="141">
        <f>Q341*H341</f>
        <v>0</v>
      </c>
      <c r="S341" s="141">
        <v>0</v>
      </c>
      <c r="T341" s="142">
        <f>S341*H341</f>
        <v>0</v>
      </c>
      <c r="AR341" s="143" t="s">
        <v>129</v>
      </c>
      <c r="AT341" s="143" t="s">
        <v>178</v>
      </c>
      <c r="AU341" s="143" t="s">
        <v>87</v>
      </c>
      <c r="AY341" s="17" t="s">
        <v>175</v>
      </c>
      <c r="BE341" s="144">
        <f>IF(N341="základní",J341,0)</f>
        <v>0</v>
      </c>
      <c r="BF341" s="144">
        <f>IF(N341="snížená",J341,0)</f>
        <v>0</v>
      </c>
      <c r="BG341" s="144">
        <f>IF(N341="zákl. přenesená",J341,0)</f>
        <v>0</v>
      </c>
      <c r="BH341" s="144">
        <f>IF(N341="sníž. přenesená",J341,0)</f>
        <v>0</v>
      </c>
      <c r="BI341" s="144">
        <f>IF(N341="nulová",J341,0)</f>
        <v>0</v>
      </c>
      <c r="BJ341" s="17" t="s">
        <v>85</v>
      </c>
      <c r="BK341" s="144">
        <f>ROUND(I341*H341,2)</f>
        <v>0</v>
      </c>
      <c r="BL341" s="17" t="s">
        <v>129</v>
      </c>
      <c r="BM341" s="143" t="s">
        <v>4056</v>
      </c>
    </row>
    <row r="342" spans="2:65" s="1" customFormat="1" ht="16.5" customHeight="1">
      <c r="B342" s="32"/>
      <c r="C342" s="184" t="s">
        <v>1591</v>
      </c>
      <c r="D342" s="184" t="s">
        <v>1046</v>
      </c>
      <c r="E342" s="185" t="s">
        <v>4057</v>
      </c>
      <c r="F342" s="186" t="s">
        <v>4058</v>
      </c>
      <c r="G342" s="187" t="s">
        <v>318</v>
      </c>
      <c r="H342" s="188">
        <v>200</v>
      </c>
      <c r="I342" s="189"/>
      <c r="J342" s="190">
        <f>ROUND(I342*H342,2)</f>
        <v>0</v>
      </c>
      <c r="K342" s="186" t="s">
        <v>1</v>
      </c>
      <c r="L342" s="191"/>
      <c r="M342" s="192" t="s">
        <v>1</v>
      </c>
      <c r="N342" s="193" t="s">
        <v>42</v>
      </c>
      <c r="P342" s="141">
        <f>O342*H342</f>
        <v>0</v>
      </c>
      <c r="Q342" s="141">
        <v>0</v>
      </c>
      <c r="R342" s="141">
        <f>Q342*H342</f>
        <v>0</v>
      </c>
      <c r="S342" s="141">
        <v>0</v>
      </c>
      <c r="T342" s="142">
        <f>S342*H342</f>
        <v>0</v>
      </c>
      <c r="AR342" s="143" t="s">
        <v>604</v>
      </c>
      <c r="AT342" s="143" t="s">
        <v>1046</v>
      </c>
      <c r="AU342" s="143" t="s">
        <v>87</v>
      </c>
      <c r="AY342" s="17" t="s">
        <v>175</v>
      </c>
      <c r="BE342" s="144">
        <f>IF(N342="základní",J342,0)</f>
        <v>0</v>
      </c>
      <c r="BF342" s="144">
        <f>IF(N342="snížená",J342,0)</f>
        <v>0</v>
      </c>
      <c r="BG342" s="144">
        <f>IF(N342="zákl. přenesená",J342,0)</f>
        <v>0</v>
      </c>
      <c r="BH342" s="144">
        <f>IF(N342="sníž. přenesená",J342,0)</f>
        <v>0</v>
      </c>
      <c r="BI342" s="144">
        <f>IF(N342="nulová",J342,0)</f>
        <v>0</v>
      </c>
      <c r="BJ342" s="17" t="s">
        <v>85</v>
      </c>
      <c r="BK342" s="144">
        <f>ROUND(I342*H342,2)</f>
        <v>0</v>
      </c>
      <c r="BL342" s="17" t="s">
        <v>129</v>
      </c>
      <c r="BM342" s="143" t="s">
        <v>4059</v>
      </c>
    </row>
    <row r="343" spans="2:65" s="1" customFormat="1" ht="16.5" customHeight="1">
      <c r="B343" s="32"/>
      <c r="C343" s="184" t="s">
        <v>1599</v>
      </c>
      <c r="D343" s="184" t="s">
        <v>1046</v>
      </c>
      <c r="E343" s="185" t="s">
        <v>4060</v>
      </c>
      <c r="F343" s="186" t="s">
        <v>4061</v>
      </c>
      <c r="G343" s="187" t="s">
        <v>3179</v>
      </c>
      <c r="H343" s="188">
        <v>50</v>
      </c>
      <c r="I343" s="189"/>
      <c r="J343" s="190">
        <f>ROUND(I343*H343,2)</f>
        <v>0</v>
      </c>
      <c r="K343" s="186" t="s">
        <v>1</v>
      </c>
      <c r="L343" s="191"/>
      <c r="M343" s="192" t="s">
        <v>1</v>
      </c>
      <c r="N343" s="193" t="s">
        <v>42</v>
      </c>
      <c r="P343" s="141">
        <f>O343*H343</f>
        <v>0</v>
      </c>
      <c r="Q343" s="141">
        <v>0</v>
      </c>
      <c r="R343" s="141">
        <f>Q343*H343</f>
        <v>0</v>
      </c>
      <c r="S343" s="141">
        <v>0</v>
      </c>
      <c r="T343" s="142">
        <f>S343*H343</f>
        <v>0</v>
      </c>
      <c r="AR343" s="143" t="s">
        <v>604</v>
      </c>
      <c r="AT343" s="143" t="s">
        <v>1046</v>
      </c>
      <c r="AU343" s="143" t="s">
        <v>87</v>
      </c>
      <c r="AY343" s="17" t="s">
        <v>175</v>
      </c>
      <c r="BE343" s="144">
        <f>IF(N343="základní",J343,0)</f>
        <v>0</v>
      </c>
      <c r="BF343" s="144">
        <f>IF(N343="snížená",J343,0)</f>
        <v>0</v>
      </c>
      <c r="BG343" s="144">
        <f>IF(N343="zákl. přenesená",J343,0)</f>
        <v>0</v>
      </c>
      <c r="BH343" s="144">
        <f>IF(N343="sníž. přenesená",J343,0)</f>
        <v>0</v>
      </c>
      <c r="BI343" s="144">
        <f>IF(N343="nulová",J343,0)</f>
        <v>0</v>
      </c>
      <c r="BJ343" s="17" t="s">
        <v>85</v>
      </c>
      <c r="BK343" s="144">
        <f>ROUND(I343*H343,2)</f>
        <v>0</v>
      </c>
      <c r="BL343" s="17" t="s">
        <v>129</v>
      </c>
      <c r="BM343" s="143" t="s">
        <v>4062</v>
      </c>
    </row>
    <row r="344" spans="2:65" s="1" customFormat="1" ht="16.5" customHeight="1">
      <c r="B344" s="32"/>
      <c r="C344" s="184" t="s">
        <v>1604</v>
      </c>
      <c r="D344" s="184" t="s">
        <v>1046</v>
      </c>
      <c r="E344" s="185" t="s">
        <v>4063</v>
      </c>
      <c r="F344" s="186" t="s">
        <v>4064</v>
      </c>
      <c r="G344" s="187" t="s">
        <v>3179</v>
      </c>
      <c r="H344" s="188">
        <v>50</v>
      </c>
      <c r="I344" s="189"/>
      <c r="J344" s="190">
        <f>ROUND(I344*H344,2)</f>
        <v>0</v>
      </c>
      <c r="K344" s="186" t="s">
        <v>1</v>
      </c>
      <c r="L344" s="191"/>
      <c r="M344" s="192" t="s">
        <v>1</v>
      </c>
      <c r="N344" s="193" t="s">
        <v>42</v>
      </c>
      <c r="P344" s="141">
        <f>O344*H344</f>
        <v>0</v>
      </c>
      <c r="Q344" s="141">
        <v>0</v>
      </c>
      <c r="R344" s="141">
        <f>Q344*H344</f>
        <v>0</v>
      </c>
      <c r="S344" s="141">
        <v>0</v>
      </c>
      <c r="T344" s="142">
        <f>S344*H344</f>
        <v>0</v>
      </c>
      <c r="AR344" s="143" t="s">
        <v>604</v>
      </c>
      <c r="AT344" s="143" t="s">
        <v>1046</v>
      </c>
      <c r="AU344" s="143" t="s">
        <v>87</v>
      </c>
      <c r="AY344" s="17" t="s">
        <v>175</v>
      </c>
      <c r="BE344" s="144">
        <f>IF(N344="základní",J344,0)</f>
        <v>0</v>
      </c>
      <c r="BF344" s="144">
        <f>IF(N344="snížená",J344,0)</f>
        <v>0</v>
      </c>
      <c r="BG344" s="144">
        <f>IF(N344="zákl. přenesená",J344,0)</f>
        <v>0</v>
      </c>
      <c r="BH344" s="144">
        <f>IF(N344="sníž. přenesená",J344,0)</f>
        <v>0</v>
      </c>
      <c r="BI344" s="144">
        <f>IF(N344="nulová",J344,0)</f>
        <v>0</v>
      </c>
      <c r="BJ344" s="17" t="s">
        <v>85</v>
      </c>
      <c r="BK344" s="144">
        <f>ROUND(I344*H344,2)</f>
        <v>0</v>
      </c>
      <c r="BL344" s="17" t="s">
        <v>129</v>
      </c>
      <c r="BM344" s="143" t="s">
        <v>4065</v>
      </c>
    </row>
    <row r="345" spans="2:65" s="11" customFormat="1" ht="22.9" customHeight="1">
      <c r="B345" s="120"/>
      <c r="D345" s="121" t="s">
        <v>76</v>
      </c>
      <c r="E345" s="130" t="s">
        <v>4066</v>
      </c>
      <c r="F345" s="130" t="s">
        <v>4067</v>
      </c>
      <c r="I345" s="123"/>
      <c r="J345" s="131">
        <f>BK345</f>
        <v>0</v>
      </c>
      <c r="L345" s="120"/>
      <c r="M345" s="125"/>
      <c r="P345" s="126">
        <f>SUM(P346:P365)</f>
        <v>0</v>
      </c>
      <c r="R345" s="126">
        <f>SUM(R346:R365)</f>
        <v>0</v>
      </c>
      <c r="T345" s="127">
        <f>SUM(T346:T365)</f>
        <v>0</v>
      </c>
      <c r="AR345" s="121" t="s">
        <v>87</v>
      </c>
      <c r="AT345" s="128" t="s">
        <v>76</v>
      </c>
      <c r="AU345" s="128" t="s">
        <v>85</v>
      </c>
      <c r="AY345" s="121" t="s">
        <v>175</v>
      </c>
      <c r="BK345" s="129">
        <f>SUM(BK346:BK365)</f>
        <v>0</v>
      </c>
    </row>
    <row r="346" spans="2:65" s="1" customFormat="1" ht="16.5" customHeight="1">
      <c r="B346" s="32"/>
      <c r="C346" s="132" t="s">
        <v>1609</v>
      </c>
      <c r="D346" s="132" t="s">
        <v>178</v>
      </c>
      <c r="E346" s="133" t="s">
        <v>4068</v>
      </c>
      <c r="F346" s="134" t="s">
        <v>4069</v>
      </c>
      <c r="G346" s="135" t="s">
        <v>3179</v>
      </c>
      <c r="H346" s="136">
        <v>2</v>
      </c>
      <c r="I346" s="137"/>
      <c r="J346" s="138">
        <f t="shared" ref="J346:J357" si="70">ROUND(I346*H346,2)</f>
        <v>0</v>
      </c>
      <c r="K346" s="134" t="s">
        <v>1</v>
      </c>
      <c r="L346" s="32"/>
      <c r="M346" s="139" t="s">
        <v>1</v>
      </c>
      <c r="N346" s="140" t="s">
        <v>42</v>
      </c>
      <c r="P346" s="141">
        <f t="shared" ref="P346:P357" si="71">O346*H346</f>
        <v>0</v>
      </c>
      <c r="Q346" s="141">
        <v>0</v>
      </c>
      <c r="R346" s="141">
        <f t="shared" ref="R346:R357" si="72">Q346*H346</f>
        <v>0</v>
      </c>
      <c r="S346" s="141">
        <v>0</v>
      </c>
      <c r="T346" s="142">
        <f t="shared" ref="T346:T357" si="73">S346*H346</f>
        <v>0</v>
      </c>
      <c r="AR346" s="143" t="s">
        <v>129</v>
      </c>
      <c r="AT346" s="143" t="s">
        <v>178</v>
      </c>
      <c r="AU346" s="143" t="s">
        <v>87</v>
      </c>
      <c r="AY346" s="17" t="s">
        <v>175</v>
      </c>
      <c r="BE346" s="144">
        <f t="shared" ref="BE346:BE357" si="74">IF(N346="základní",J346,0)</f>
        <v>0</v>
      </c>
      <c r="BF346" s="144">
        <f t="shared" ref="BF346:BF357" si="75">IF(N346="snížená",J346,0)</f>
        <v>0</v>
      </c>
      <c r="BG346" s="144">
        <f t="shared" ref="BG346:BG357" si="76">IF(N346="zákl. přenesená",J346,0)</f>
        <v>0</v>
      </c>
      <c r="BH346" s="144">
        <f t="shared" ref="BH346:BH357" si="77">IF(N346="sníž. přenesená",J346,0)</f>
        <v>0</v>
      </c>
      <c r="BI346" s="144">
        <f t="shared" ref="BI346:BI357" si="78">IF(N346="nulová",J346,0)</f>
        <v>0</v>
      </c>
      <c r="BJ346" s="17" t="s">
        <v>85</v>
      </c>
      <c r="BK346" s="144">
        <f t="shared" ref="BK346:BK357" si="79">ROUND(I346*H346,2)</f>
        <v>0</v>
      </c>
      <c r="BL346" s="17" t="s">
        <v>129</v>
      </c>
      <c r="BM346" s="143" t="s">
        <v>4070</v>
      </c>
    </row>
    <row r="347" spans="2:65" s="1" customFormat="1" ht="16.5" customHeight="1">
      <c r="B347" s="32"/>
      <c r="C347" s="132" t="s">
        <v>1614</v>
      </c>
      <c r="D347" s="132" t="s">
        <v>178</v>
      </c>
      <c r="E347" s="133" t="s">
        <v>4071</v>
      </c>
      <c r="F347" s="134" t="s">
        <v>4072</v>
      </c>
      <c r="G347" s="135" t="s">
        <v>181</v>
      </c>
      <c r="H347" s="136">
        <v>1</v>
      </c>
      <c r="I347" s="137"/>
      <c r="J347" s="138">
        <f t="shared" si="70"/>
        <v>0</v>
      </c>
      <c r="K347" s="134" t="s">
        <v>1</v>
      </c>
      <c r="L347" s="32"/>
      <c r="M347" s="139" t="s">
        <v>1</v>
      </c>
      <c r="N347" s="140" t="s">
        <v>42</v>
      </c>
      <c r="P347" s="141">
        <f t="shared" si="71"/>
        <v>0</v>
      </c>
      <c r="Q347" s="141">
        <v>0</v>
      </c>
      <c r="R347" s="141">
        <f t="shared" si="72"/>
        <v>0</v>
      </c>
      <c r="S347" s="141">
        <v>0</v>
      </c>
      <c r="T347" s="142">
        <f t="shared" si="73"/>
        <v>0</v>
      </c>
      <c r="AR347" s="143" t="s">
        <v>129</v>
      </c>
      <c r="AT347" s="143" t="s">
        <v>178</v>
      </c>
      <c r="AU347" s="143" t="s">
        <v>87</v>
      </c>
      <c r="AY347" s="17" t="s">
        <v>175</v>
      </c>
      <c r="BE347" s="144">
        <f t="shared" si="74"/>
        <v>0</v>
      </c>
      <c r="BF347" s="144">
        <f t="shared" si="75"/>
        <v>0</v>
      </c>
      <c r="BG347" s="144">
        <f t="shared" si="76"/>
        <v>0</v>
      </c>
      <c r="BH347" s="144">
        <f t="shared" si="77"/>
        <v>0</v>
      </c>
      <c r="BI347" s="144">
        <f t="shared" si="78"/>
        <v>0</v>
      </c>
      <c r="BJ347" s="17" t="s">
        <v>85</v>
      </c>
      <c r="BK347" s="144">
        <f t="shared" si="79"/>
        <v>0</v>
      </c>
      <c r="BL347" s="17" t="s">
        <v>129</v>
      </c>
      <c r="BM347" s="143" t="s">
        <v>4073</v>
      </c>
    </row>
    <row r="348" spans="2:65" s="1" customFormat="1" ht="16.5" customHeight="1">
      <c r="B348" s="32"/>
      <c r="C348" s="132" t="s">
        <v>1619</v>
      </c>
      <c r="D348" s="132" t="s">
        <v>178</v>
      </c>
      <c r="E348" s="133" t="s">
        <v>4074</v>
      </c>
      <c r="F348" s="134" t="s">
        <v>4075</v>
      </c>
      <c r="G348" s="135" t="s">
        <v>3179</v>
      </c>
      <c r="H348" s="136">
        <v>10</v>
      </c>
      <c r="I348" s="137"/>
      <c r="J348" s="138">
        <f t="shared" si="70"/>
        <v>0</v>
      </c>
      <c r="K348" s="134" t="s">
        <v>1</v>
      </c>
      <c r="L348" s="32"/>
      <c r="M348" s="139" t="s">
        <v>1</v>
      </c>
      <c r="N348" s="140" t="s">
        <v>42</v>
      </c>
      <c r="P348" s="141">
        <f t="shared" si="71"/>
        <v>0</v>
      </c>
      <c r="Q348" s="141">
        <v>0</v>
      </c>
      <c r="R348" s="141">
        <f t="shared" si="72"/>
        <v>0</v>
      </c>
      <c r="S348" s="141">
        <v>0</v>
      </c>
      <c r="T348" s="142">
        <f t="shared" si="73"/>
        <v>0</v>
      </c>
      <c r="AR348" s="143" t="s">
        <v>129</v>
      </c>
      <c r="AT348" s="143" t="s">
        <v>178</v>
      </c>
      <c r="AU348" s="143" t="s">
        <v>87</v>
      </c>
      <c r="AY348" s="17" t="s">
        <v>175</v>
      </c>
      <c r="BE348" s="144">
        <f t="shared" si="74"/>
        <v>0</v>
      </c>
      <c r="BF348" s="144">
        <f t="shared" si="75"/>
        <v>0</v>
      </c>
      <c r="BG348" s="144">
        <f t="shared" si="76"/>
        <v>0</v>
      </c>
      <c r="BH348" s="144">
        <f t="shared" si="77"/>
        <v>0</v>
      </c>
      <c r="BI348" s="144">
        <f t="shared" si="78"/>
        <v>0</v>
      </c>
      <c r="BJ348" s="17" t="s">
        <v>85</v>
      </c>
      <c r="BK348" s="144">
        <f t="shared" si="79"/>
        <v>0</v>
      </c>
      <c r="BL348" s="17" t="s">
        <v>129</v>
      </c>
      <c r="BM348" s="143" t="s">
        <v>4076</v>
      </c>
    </row>
    <row r="349" spans="2:65" s="1" customFormat="1" ht="16.5" customHeight="1">
      <c r="B349" s="32"/>
      <c r="C349" s="132" t="s">
        <v>1629</v>
      </c>
      <c r="D349" s="132" t="s">
        <v>178</v>
      </c>
      <c r="E349" s="133" t="s">
        <v>4077</v>
      </c>
      <c r="F349" s="134" t="s">
        <v>4078</v>
      </c>
      <c r="G349" s="135" t="s">
        <v>3179</v>
      </c>
      <c r="H349" s="136">
        <v>15</v>
      </c>
      <c r="I349" s="137"/>
      <c r="J349" s="138">
        <f t="shared" si="70"/>
        <v>0</v>
      </c>
      <c r="K349" s="134" t="s">
        <v>1</v>
      </c>
      <c r="L349" s="32"/>
      <c r="M349" s="139" t="s">
        <v>1</v>
      </c>
      <c r="N349" s="140" t="s">
        <v>42</v>
      </c>
      <c r="P349" s="141">
        <f t="shared" si="71"/>
        <v>0</v>
      </c>
      <c r="Q349" s="141">
        <v>0</v>
      </c>
      <c r="R349" s="141">
        <f t="shared" si="72"/>
        <v>0</v>
      </c>
      <c r="S349" s="141">
        <v>0</v>
      </c>
      <c r="T349" s="142">
        <f t="shared" si="73"/>
        <v>0</v>
      </c>
      <c r="AR349" s="143" t="s">
        <v>129</v>
      </c>
      <c r="AT349" s="143" t="s">
        <v>178</v>
      </c>
      <c r="AU349" s="143" t="s">
        <v>87</v>
      </c>
      <c r="AY349" s="17" t="s">
        <v>175</v>
      </c>
      <c r="BE349" s="144">
        <f t="shared" si="74"/>
        <v>0</v>
      </c>
      <c r="BF349" s="144">
        <f t="shared" si="75"/>
        <v>0</v>
      </c>
      <c r="BG349" s="144">
        <f t="shared" si="76"/>
        <v>0</v>
      </c>
      <c r="BH349" s="144">
        <f t="shared" si="77"/>
        <v>0</v>
      </c>
      <c r="BI349" s="144">
        <f t="shared" si="78"/>
        <v>0</v>
      </c>
      <c r="BJ349" s="17" t="s">
        <v>85</v>
      </c>
      <c r="BK349" s="144">
        <f t="shared" si="79"/>
        <v>0</v>
      </c>
      <c r="BL349" s="17" t="s">
        <v>129</v>
      </c>
      <c r="BM349" s="143" t="s">
        <v>4079</v>
      </c>
    </row>
    <row r="350" spans="2:65" s="1" customFormat="1" ht="16.5" customHeight="1">
      <c r="B350" s="32"/>
      <c r="C350" s="132" t="s">
        <v>1634</v>
      </c>
      <c r="D350" s="132" t="s">
        <v>178</v>
      </c>
      <c r="E350" s="133" t="s">
        <v>4080</v>
      </c>
      <c r="F350" s="134" t="s">
        <v>4081</v>
      </c>
      <c r="G350" s="135" t="s">
        <v>3179</v>
      </c>
      <c r="H350" s="136">
        <v>7</v>
      </c>
      <c r="I350" s="137"/>
      <c r="J350" s="138">
        <f t="shared" si="70"/>
        <v>0</v>
      </c>
      <c r="K350" s="134" t="s">
        <v>1</v>
      </c>
      <c r="L350" s="32"/>
      <c r="M350" s="139" t="s">
        <v>1</v>
      </c>
      <c r="N350" s="140" t="s">
        <v>42</v>
      </c>
      <c r="P350" s="141">
        <f t="shared" si="71"/>
        <v>0</v>
      </c>
      <c r="Q350" s="141">
        <v>0</v>
      </c>
      <c r="R350" s="141">
        <f t="shared" si="72"/>
        <v>0</v>
      </c>
      <c r="S350" s="141">
        <v>0</v>
      </c>
      <c r="T350" s="142">
        <f t="shared" si="73"/>
        <v>0</v>
      </c>
      <c r="AR350" s="143" t="s">
        <v>129</v>
      </c>
      <c r="AT350" s="143" t="s">
        <v>178</v>
      </c>
      <c r="AU350" s="143" t="s">
        <v>87</v>
      </c>
      <c r="AY350" s="17" t="s">
        <v>175</v>
      </c>
      <c r="BE350" s="144">
        <f t="shared" si="74"/>
        <v>0</v>
      </c>
      <c r="BF350" s="144">
        <f t="shared" si="75"/>
        <v>0</v>
      </c>
      <c r="BG350" s="144">
        <f t="shared" si="76"/>
        <v>0</v>
      </c>
      <c r="BH350" s="144">
        <f t="shared" si="77"/>
        <v>0</v>
      </c>
      <c r="BI350" s="144">
        <f t="shared" si="78"/>
        <v>0</v>
      </c>
      <c r="BJ350" s="17" t="s">
        <v>85</v>
      </c>
      <c r="BK350" s="144">
        <f t="shared" si="79"/>
        <v>0</v>
      </c>
      <c r="BL350" s="17" t="s">
        <v>129</v>
      </c>
      <c r="BM350" s="143" t="s">
        <v>4082</v>
      </c>
    </row>
    <row r="351" spans="2:65" s="1" customFormat="1" ht="16.5" customHeight="1">
      <c r="B351" s="32"/>
      <c r="C351" s="132" t="s">
        <v>1639</v>
      </c>
      <c r="D351" s="132" t="s">
        <v>178</v>
      </c>
      <c r="E351" s="133" t="s">
        <v>4083</v>
      </c>
      <c r="F351" s="134" t="s">
        <v>4084</v>
      </c>
      <c r="G351" s="135" t="s">
        <v>3179</v>
      </c>
      <c r="H351" s="136">
        <v>1</v>
      </c>
      <c r="I351" s="137"/>
      <c r="J351" s="138">
        <f t="shared" si="70"/>
        <v>0</v>
      </c>
      <c r="K351" s="134" t="s">
        <v>1</v>
      </c>
      <c r="L351" s="32"/>
      <c r="M351" s="139" t="s">
        <v>1</v>
      </c>
      <c r="N351" s="140" t="s">
        <v>42</v>
      </c>
      <c r="P351" s="141">
        <f t="shared" si="71"/>
        <v>0</v>
      </c>
      <c r="Q351" s="141">
        <v>0</v>
      </c>
      <c r="R351" s="141">
        <f t="shared" si="72"/>
        <v>0</v>
      </c>
      <c r="S351" s="141">
        <v>0</v>
      </c>
      <c r="T351" s="142">
        <f t="shared" si="73"/>
        <v>0</v>
      </c>
      <c r="AR351" s="143" t="s">
        <v>129</v>
      </c>
      <c r="AT351" s="143" t="s">
        <v>178</v>
      </c>
      <c r="AU351" s="143" t="s">
        <v>87</v>
      </c>
      <c r="AY351" s="17" t="s">
        <v>175</v>
      </c>
      <c r="BE351" s="144">
        <f t="shared" si="74"/>
        <v>0</v>
      </c>
      <c r="BF351" s="144">
        <f t="shared" si="75"/>
        <v>0</v>
      </c>
      <c r="BG351" s="144">
        <f t="shared" si="76"/>
        <v>0</v>
      </c>
      <c r="BH351" s="144">
        <f t="shared" si="77"/>
        <v>0</v>
      </c>
      <c r="BI351" s="144">
        <f t="shared" si="78"/>
        <v>0</v>
      </c>
      <c r="BJ351" s="17" t="s">
        <v>85</v>
      </c>
      <c r="BK351" s="144">
        <f t="shared" si="79"/>
        <v>0</v>
      </c>
      <c r="BL351" s="17" t="s">
        <v>129</v>
      </c>
      <c r="BM351" s="143" t="s">
        <v>4085</v>
      </c>
    </row>
    <row r="352" spans="2:65" s="1" customFormat="1" ht="16.5" customHeight="1">
      <c r="B352" s="32"/>
      <c r="C352" s="132" t="s">
        <v>1647</v>
      </c>
      <c r="D352" s="132" t="s">
        <v>178</v>
      </c>
      <c r="E352" s="133" t="s">
        <v>4086</v>
      </c>
      <c r="F352" s="134" t="s">
        <v>4087</v>
      </c>
      <c r="G352" s="135" t="s">
        <v>3179</v>
      </c>
      <c r="H352" s="136">
        <v>10</v>
      </c>
      <c r="I352" s="137"/>
      <c r="J352" s="138">
        <f t="shared" si="70"/>
        <v>0</v>
      </c>
      <c r="K352" s="134" t="s">
        <v>1</v>
      </c>
      <c r="L352" s="32"/>
      <c r="M352" s="139" t="s">
        <v>1</v>
      </c>
      <c r="N352" s="140" t="s">
        <v>42</v>
      </c>
      <c r="P352" s="141">
        <f t="shared" si="71"/>
        <v>0</v>
      </c>
      <c r="Q352" s="141">
        <v>0</v>
      </c>
      <c r="R352" s="141">
        <f t="shared" si="72"/>
        <v>0</v>
      </c>
      <c r="S352" s="141">
        <v>0</v>
      </c>
      <c r="T352" s="142">
        <f t="shared" si="73"/>
        <v>0</v>
      </c>
      <c r="AR352" s="143" t="s">
        <v>129</v>
      </c>
      <c r="AT352" s="143" t="s">
        <v>178</v>
      </c>
      <c r="AU352" s="143" t="s">
        <v>87</v>
      </c>
      <c r="AY352" s="17" t="s">
        <v>175</v>
      </c>
      <c r="BE352" s="144">
        <f t="shared" si="74"/>
        <v>0</v>
      </c>
      <c r="BF352" s="144">
        <f t="shared" si="75"/>
        <v>0</v>
      </c>
      <c r="BG352" s="144">
        <f t="shared" si="76"/>
        <v>0</v>
      </c>
      <c r="BH352" s="144">
        <f t="shared" si="77"/>
        <v>0</v>
      </c>
      <c r="BI352" s="144">
        <f t="shared" si="78"/>
        <v>0</v>
      </c>
      <c r="BJ352" s="17" t="s">
        <v>85</v>
      </c>
      <c r="BK352" s="144">
        <f t="shared" si="79"/>
        <v>0</v>
      </c>
      <c r="BL352" s="17" t="s">
        <v>129</v>
      </c>
      <c r="BM352" s="143" t="s">
        <v>4088</v>
      </c>
    </row>
    <row r="353" spans="2:65" s="1" customFormat="1" ht="16.5" customHeight="1">
      <c r="B353" s="32"/>
      <c r="C353" s="132" t="s">
        <v>1651</v>
      </c>
      <c r="D353" s="132" t="s">
        <v>178</v>
      </c>
      <c r="E353" s="133" t="s">
        <v>4089</v>
      </c>
      <c r="F353" s="134" t="s">
        <v>4090</v>
      </c>
      <c r="G353" s="135" t="s">
        <v>3179</v>
      </c>
      <c r="H353" s="136">
        <v>5</v>
      </c>
      <c r="I353" s="137"/>
      <c r="J353" s="138">
        <f t="shared" si="70"/>
        <v>0</v>
      </c>
      <c r="K353" s="134" t="s">
        <v>1</v>
      </c>
      <c r="L353" s="32"/>
      <c r="M353" s="139" t="s">
        <v>1</v>
      </c>
      <c r="N353" s="140" t="s">
        <v>42</v>
      </c>
      <c r="P353" s="141">
        <f t="shared" si="71"/>
        <v>0</v>
      </c>
      <c r="Q353" s="141">
        <v>0</v>
      </c>
      <c r="R353" s="141">
        <f t="shared" si="72"/>
        <v>0</v>
      </c>
      <c r="S353" s="141">
        <v>0</v>
      </c>
      <c r="T353" s="142">
        <f t="shared" si="73"/>
        <v>0</v>
      </c>
      <c r="AR353" s="143" t="s">
        <v>129</v>
      </c>
      <c r="AT353" s="143" t="s">
        <v>178</v>
      </c>
      <c r="AU353" s="143" t="s">
        <v>87</v>
      </c>
      <c r="AY353" s="17" t="s">
        <v>175</v>
      </c>
      <c r="BE353" s="144">
        <f t="shared" si="74"/>
        <v>0</v>
      </c>
      <c r="BF353" s="144">
        <f t="shared" si="75"/>
        <v>0</v>
      </c>
      <c r="BG353" s="144">
        <f t="shared" si="76"/>
        <v>0</v>
      </c>
      <c r="BH353" s="144">
        <f t="shared" si="77"/>
        <v>0</v>
      </c>
      <c r="BI353" s="144">
        <f t="shared" si="78"/>
        <v>0</v>
      </c>
      <c r="BJ353" s="17" t="s">
        <v>85</v>
      </c>
      <c r="BK353" s="144">
        <f t="shared" si="79"/>
        <v>0</v>
      </c>
      <c r="BL353" s="17" t="s">
        <v>129</v>
      </c>
      <c r="BM353" s="143" t="s">
        <v>4091</v>
      </c>
    </row>
    <row r="354" spans="2:65" s="1" customFormat="1" ht="16.5" customHeight="1">
      <c r="B354" s="32"/>
      <c r="C354" s="132" t="s">
        <v>1656</v>
      </c>
      <c r="D354" s="132" t="s">
        <v>178</v>
      </c>
      <c r="E354" s="133" t="s">
        <v>4092</v>
      </c>
      <c r="F354" s="134" t="s">
        <v>4093</v>
      </c>
      <c r="G354" s="135" t="s">
        <v>3179</v>
      </c>
      <c r="H354" s="136">
        <v>31</v>
      </c>
      <c r="I354" s="137"/>
      <c r="J354" s="138">
        <f t="shared" si="70"/>
        <v>0</v>
      </c>
      <c r="K354" s="134" t="s">
        <v>1</v>
      </c>
      <c r="L354" s="32"/>
      <c r="M354" s="139" t="s">
        <v>1</v>
      </c>
      <c r="N354" s="140" t="s">
        <v>42</v>
      </c>
      <c r="P354" s="141">
        <f t="shared" si="71"/>
        <v>0</v>
      </c>
      <c r="Q354" s="141">
        <v>0</v>
      </c>
      <c r="R354" s="141">
        <f t="shared" si="72"/>
        <v>0</v>
      </c>
      <c r="S354" s="141">
        <v>0</v>
      </c>
      <c r="T354" s="142">
        <f t="shared" si="73"/>
        <v>0</v>
      </c>
      <c r="AR354" s="143" t="s">
        <v>129</v>
      </c>
      <c r="AT354" s="143" t="s">
        <v>178</v>
      </c>
      <c r="AU354" s="143" t="s">
        <v>87</v>
      </c>
      <c r="AY354" s="17" t="s">
        <v>175</v>
      </c>
      <c r="BE354" s="144">
        <f t="shared" si="74"/>
        <v>0</v>
      </c>
      <c r="BF354" s="144">
        <f t="shared" si="75"/>
        <v>0</v>
      </c>
      <c r="BG354" s="144">
        <f t="shared" si="76"/>
        <v>0</v>
      </c>
      <c r="BH354" s="144">
        <f t="shared" si="77"/>
        <v>0</v>
      </c>
      <c r="BI354" s="144">
        <f t="shared" si="78"/>
        <v>0</v>
      </c>
      <c r="BJ354" s="17" t="s">
        <v>85</v>
      </c>
      <c r="BK354" s="144">
        <f t="shared" si="79"/>
        <v>0</v>
      </c>
      <c r="BL354" s="17" t="s">
        <v>129</v>
      </c>
      <c r="BM354" s="143" t="s">
        <v>4094</v>
      </c>
    </row>
    <row r="355" spans="2:65" s="1" customFormat="1" ht="16.5" customHeight="1">
      <c r="B355" s="32"/>
      <c r="C355" s="132" t="s">
        <v>1660</v>
      </c>
      <c r="D355" s="132" t="s">
        <v>178</v>
      </c>
      <c r="E355" s="133" t="s">
        <v>4095</v>
      </c>
      <c r="F355" s="134" t="s">
        <v>4096</v>
      </c>
      <c r="G355" s="135" t="s">
        <v>3179</v>
      </c>
      <c r="H355" s="136">
        <v>1</v>
      </c>
      <c r="I355" s="137"/>
      <c r="J355" s="138">
        <f t="shared" si="70"/>
        <v>0</v>
      </c>
      <c r="K355" s="134" t="s">
        <v>1</v>
      </c>
      <c r="L355" s="32"/>
      <c r="M355" s="139" t="s">
        <v>1</v>
      </c>
      <c r="N355" s="140" t="s">
        <v>42</v>
      </c>
      <c r="P355" s="141">
        <f t="shared" si="71"/>
        <v>0</v>
      </c>
      <c r="Q355" s="141">
        <v>0</v>
      </c>
      <c r="R355" s="141">
        <f t="shared" si="72"/>
        <v>0</v>
      </c>
      <c r="S355" s="141">
        <v>0</v>
      </c>
      <c r="T355" s="142">
        <f t="shared" si="73"/>
        <v>0</v>
      </c>
      <c r="AR355" s="143" t="s">
        <v>129</v>
      </c>
      <c r="AT355" s="143" t="s">
        <v>178</v>
      </c>
      <c r="AU355" s="143" t="s">
        <v>87</v>
      </c>
      <c r="AY355" s="17" t="s">
        <v>175</v>
      </c>
      <c r="BE355" s="144">
        <f t="shared" si="74"/>
        <v>0</v>
      </c>
      <c r="BF355" s="144">
        <f t="shared" si="75"/>
        <v>0</v>
      </c>
      <c r="BG355" s="144">
        <f t="shared" si="76"/>
        <v>0</v>
      </c>
      <c r="BH355" s="144">
        <f t="shared" si="77"/>
        <v>0</v>
      </c>
      <c r="BI355" s="144">
        <f t="shared" si="78"/>
        <v>0</v>
      </c>
      <c r="BJ355" s="17" t="s">
        <v>85</v>
      </c>
      <c r="BK355" s="144">
        <f t="shared" si="79"/>
        <v>0</v>
      </c>
      <c r="BL355" s="17" t="s">
        <v>129</v>
      </c>
      <c r="BM355" s="143" t="s">
        <v>4097</v>
      </c>
    </row>
    <row r="356" spans="2:65" s="1" customFormat="1" ht="16.5" customHeight="1">
      <c r="B356" s="32"/>
      <c r="C356" s="132" t="s">
        <v>1666</v>
      </c>
      <c r="D356" s="132" t="s">
        <v>178</v>
      </c>
      <c r="E356" s="133" t="s">
        <v>4098</v>
      </c>
      <c r="F356" s="134" t="s">
        <v>4099</v>
      </c>
      <c r="G356" s="135" t="s">
        <v>3179</v>
      </c>
      <c r="H356" s="136">
        <v>4</v>
      </c>
      <c r="I356" s="137"/>
      <c r="J356" s="138">
        <f t="shared" si="70"/>
        <v>0</v>
      </c>
      <c r="K356" s="134" t="s">
        <v>1</v>
      </c>
      <c r="L356" s="32"/>
      <c r="M356" s="139" t="s">
        <v>1</v>
      </c>
      <c r="N356" s="140" t="s">
        <v>42</v>
      </c>
      <c r="P356" s="141">
        <f t="shared" si="71"/>
        <v>0</v>
      </c>
      <c r="Q356" s="141">
        <v>0</v>
      </c>
      <c r="R356" s="141">
        <f t="shared" si="72"/>
        <v>0</v>
      </c>
      <c r="S356" s="141">
        <v>0</v>
      </c>
      <c r="T356" s="142">
        <f t="shared" si="73"/>
        <v>0</v>
      </c>
      <c r="AR356" s="143" t="s">
        <v>129</v>
      </c>
      <c r="AT356" s="143" t="s">
        <v>178</v>
      </c>
      <c r="AU356" s="143" t="s">
        <v>87</v>
      </c>
      <c r="AY356" s="17" t="s">
        <v>175</v>
      </c>
      <c r="BE356" s="144">
        <f t="shared" si="74"/>
        <v>0</v>
      </c>
      <c r="BF356" s="144">
        <f t="shared" si="75"/>
        <v>0</v>
      </c>
      <c r="BG356" s="144">
        <f t="shared" si="76"/>
        <v>0</v>
      </c>
      <c r="BH356" s="144">
        <f t="shared" si="77"/>
        <v>0</v>
      </c>
      <c r="BI356" s="144">
        <f t="shared" si="78"/>
        <v>0</v>
      </c>
      <c r="BJ356" s="17" t="s">
        <v>85</v>
      </c>
      <c r="BK356" s="144">
        <f t="shared" si="79"/>
        <v>0</v>
      </c>
      <c r="BL356" s="17" t="s">
        <v>129</v>
      </c>
      <c r="BM356" s="143" t="s">
        <v>4100</v>
      </c>
    </row>
    <row r="357" spans="2:65" s="1" customFormat="1" ht="16.5" customHeight="1">
      <c r="B357" s="32"/>
      <c r="C357" s="132" t="s">
        <v>1671</v>
      </c>
      <c r="D357" s="132" t="s">
        <v>178</v>
      </c>
      <c r="E357" s="133" t="s">
        <v>4101</v>
      </c>
      <c r="F357" s="134" t="s">
        <v>4102</v>
      </c>
      <c r="G357" s="135" t="s">
        <v>3179</v>
      </c>
      <c r="H357" s="136">
        <v>1</v>
      </c>
      <c r="I357" s="137"/>
      <c r="J357" s="138">
        <f t="shared" si="70"/>
        <v>0</v>
      </c>
      <c r="K357" s="134" t="s">
        <v>1</v>
      </c>
      <c r="L357" s="32"/>
      <c r="M357" s="139" t="s">
        <v>1</v>
      </c>
      <c r="N357" s="140" t="s">
        <v>42</v>
      </c>
      <c r="P357" s="141">
        <f t="shared" si="71"/>
        <v>0</v>
      </c>
      <c r="Q357" s="141">
        <v>0</v>
      </c>
      <c r="R357" s="141">
        <f t="shared" si="72"/>
        <v>0</v>
      </c>
      <c r="S357" s="141">
        <v>0</v>
      </c>
      <c r="T357" s="142">
        <f t="shared" si="73"/>
        <v>0</v>
      </c>
      <c r="AR357" s="143" t="s">
        <v>129</v>
      </c>
      <c r="AT357" s="143" t="s">
        <v>178</v>
      </c>
      <c r="AU357" s="143" t="s">
        <v>87</v>
      </c>
      <c r="AY357" s="17" t="s">
        <v>175</v>
      </c>
      <c r="BE357" s="144">
        <f t="shared" si="74"/>
        <v>0</v>
      </c>
      <c r="BF357" s="144">
        <f t="shared" si="75"/>
        <v>0</v>
      </c>
      <c r="BG357" s="144">
        <f t="shared" si="76"/>
        <v>0</v>
      </c>
      <c r="BH357" s="144">
        <f t="shared" si="77"/>
        <v>0</v>
      </c>
      <c r="BI357" s="144">
        <f t="shared" si="78"/>
        <v>0</v>
      </c>
      <c r="BJ357" s="17" t="s">
        <v>85</v>
      </c>
      <c r="BK357" s="144">
        <f t="shared" si="79"/>
        <v>0</v>
      </c>
      <c r="BL357" s="17" t="s">
        <v>129</v>
      </c>
      <c r="BM357" s="143" t="s">
        <v>4103</v>
      </c>
    </row>
    <row r="358" spans="2:65" s="1" customFormat="1" ht="19.5">
      <c r="B358" s="32"/>
      <c r="D358" s="145" t="s">
        <v>196</v>
      </c>
      <c r="F358" s="146" t="s">
        <v>4104</v>
      </c>
      <c r="I358" s="147"/>
      <c r="L358" s="32"/>
      <c r="M358" s="148"/>
      <c r="T358" s="56"/>
      <c r="AT358" s="17" t="s">
        <v>196</v>
      </c>
      <c r="AU358" s="17" t="s">
        <v>87</v>
      </c>
    </row>
    <row r="359" spans="2:65" s="1" customFormat="1" ht="16.5" customHeight="1">
      <c r="B359" s="32"/>
      <c r="C359" s="132" t="s">
        <v>1676</v>
      </c>
      <c r="D359" s="132" t="s">
        <v>178</v>
      </c>
      <c r="E359" s="133" t="s">
        <v>4105</v>
      </c>
      <c r="F359" s="134" t="s">
        <v>4106</v>
      </c>
      <c r="G359" s="135" t="s">
        <v>3179</v>
      </c>
      <c r="H359" s="136">
        <v>1</v>
      </c>
      <c r="I359" s="137"/>
      <c r="J359" s="138">
        <f t="shared" ref="J359:J365" si="80">ROUND(I359*H359,2)</f>
        <v>0</v>
      </c>
      <c r="K359" s="134" t="s">
        <v>1</v>
      </c>
      <c r="L359" s="32"/>
      <c r="M359" s="139" t="s">
        <v>1</v>
      </c>
      <c r="N359" s="140" t="s">
        <v>42</v>
      </c>
      <c r="P359" s="141">
        <f t="shared" ref="P359:P365" si="81">O359*H359</f>
        <v>0</v>
      </c>
      <c r="Q359" s="141">
        <v>0</v>
      </c>
      <c r="R359" s="141">
        <f t="shared" ref="R359:R365" si="82">Q359*H359</f>
        <v>0</v>
      </c>
      <c r="S359" s="141">
        <v>0</v>
      </c>
      <c r="T359" s="142">
        <f t="shared" ref="T359:T365" si="83">S359*H359</f>
        <v>0</v>
      </c>
      <c r="AR359" s="143" t="s">
        <v>129</v>
      </c>
      <c r="AT359" s="143" t="s">
        <v>178</v>
      </c>
      <c r="AU359" s="143" t="s">
        <v>87</v>
      </c>
      <c r="AY359" s="17" t="s">
        <v>175</v>
      </c>
      <c r="BE359" s="144">
        <f t="shared" ref="BE359:BE365" si="84">IF(N359="základní",J359,0)</f>
        <v>0</v>
      </c>
      <c r="BF359" s="144">
        <f t="shared" ref="BF359:BF365" si="85">IF(N359="snížená",J359,0)</f>
        <v>0</v>
      </c>
      <c r="BG359" s="144">
        <f t="shared" ref="BG359:BG365" si="86">IF(N359="zákl. přenesená",J359,0)</f>
        <v>0</v>
      </c>
      <c r="BH359" s="144">
        <f t="shared" ref="BH359:BH365" si="87">IF(N359="sníž. přenesená",J359,0)</f>
        <v>0</v>
      </c>
      <c r="BI359" s="144">
        <f t="shared" ref="BI359:BI365" si="88">IF(N359="nulová",J359,0)</f>
        <v>0</v>
      </c>
      <c r="BJ359" s="17" t="s">
        <v>85</v>
      </c>
      <c r="BK359" s="144">
        <f t="shared" ref="BK359:BK365" si="89">ROUND(I359*H359,2)</f>
        <v>0</v>
      </c>
      <c r="BL359" s="17" t="s">
        <v>129</v>
      </c>
      <c r="BM359" s="143" t="s">
        <v>4107</v>
      </c>
    </row>
    <row r="360" spans="2:65" s="1" customFormat="1" ht="16.5" customHeight="1">
      <c r="B360" s="32"/>
      <c r="C360" s="132" t="s">
        <v>1682</v>
      </c>
      <c r="D360" s="132" t="s">
        <v>178</v>
      </c>
      <c r="E360" s="133" t="s">
        <v>4108</v>
      </c>
      <c r="F360" s="134" t="s">
        <v>4109</v>
      </c>
      <c r="G360" s="135" t="s">
        <v>3179</v>
      </c>
      <c r="H360" s="136">
        <v>1</v>
      </c>
      <c r="I360" s="137"/>
      <c r="J360" s="138">
        <f t="shared" si="80"/>
        <v>0</v>
      </c>
      <c r="K360" s="134" t="s">
        <v>1</v>
      </c>
      <c r="L360" s="32"/>
      <c r="M360" s="139" t="s">
        <v>1</v>
      </c>
      <c r="N360" s="140" t="s">
        <v>42</v>
      </c>
      <c r="P360" s="141">
        <f t="shared" si="81"/>
        <v>0</v>
      </c>
      <c r="Q360" s="141">
        <v>0</v>
      </c>
      <c r="R360" s="141">
        <f t="shared" si="82"/>
        <v>0</v>
      </c>
      <c r="S360" s="141">
        <v>0</v>
      </c>
      <c r="T360" s="142">
        <f t="shared" si="83"/>
        <v>0</v>
      </c>
      <c r="AR360" s="143" t="s">
        <v>129</v>
      </c>
      <c r="AT360" s="143" t="s">
        <v>178</v>
      </c>
      <c r="AU360" s="143" t="s">
        <v>87</v>
      </c>
      <c r="AY360" s="17" t="s">
        <v>175</v>
      </c>
      <c r="BE360" s="144">
        <f t="shared" si="84"/>
        <v>0</v>
      </c>
      <c r="BF360" s="144">
        <f t="shared" si="85"/>
        <v>0</v>
      </c>
      <c r="BG360" s="144">
        <f t="shared" si="86"/>
        <v>0</v>
      </c>
      <c r="BH360" s="144">
        <f t="shared" si="87"/>
        <v>0</v>
      </c>
      <c r="BI360" s="144">
        <f t="shared" si="88"/>
        <v>0</v>
      </c>
      <c r="BJ360" s="17" t="s">
        <v>85</v>
      </c>
      <c r="BK360" s="144">
        <f t="shared" si="89"/>
        <v>0</v>
      </c>
      <c r="BL360" s="17" t="s">
        <v>129</v>
      </c>
      <c r="BM360" s="143" t="s">
        <v>4110</v>
      </c>
    </row>
    <row r="361" spans="2:65" s="1" customFormat="1" ht="16.5" customHeight="1">
      <c r="B361" s="32"/>
      <c r="C361" s="132" t="s">
        <v>1687</v>
      </c>
      <c r="D361" s="132" t="s">
        <v>178</v>
      </c>
      <c r="E361" s="133" t="s">
        <v>4111</v>
      </c>
      <c r="F361" s="134" t="s">
        <v>4112</v>
      </c>
      <c r="G361" s="135" t="s">
        <v>181</v>
      </c>
      <c r="H361" s="136">
        <v>3</v>
      </c>
      <c r="I361" s="137"/>
      <c r="J361" s="138">
        <f t="shared" si="80"/>
        <v>0</v>
      </c>
      <c r="K361" s="134" t="s">
        <v>1</v>
      </c>
      <c r="L361" s="32"/>
      <c r="M361" s="139" t="s">
        <v>1</v>
      </c>
      <c r="N361" s="140" t="s">
        <v>42</v>
      </c>
      <c r="P361" s="141">
        <f t="shared" si="81"/>
        <v>0</v>
      </c>
      <c r="Q361" s="141">
        <v>0</v>
      </c>
      <c r="R361" s="141">
        <f t="shared" si="82"/>
        <v>0</v>
      </c>
      <c r="S361" s="141">
        <v>0</v>
      </c>
      <c r="T361" s="142">
        <f t="shared" si="83"/>
        <v>0</v>
      </c>
      <c r="AR361" s="143" t="s">
        <v>129</v>
      </c>
      <c r="AT361" s="143" t="s">
        <v>178</v>
      </c>
      <c r="AU361" s="143" t="s">
        <v>87</v>
      </c>
      <c r="AY361" s="17" t="s">
        <v>175</v>
      </c>
      <c r="BE361" s="144">
        <f t="shared" si="84"/>
        <v>0</v>
      </c>
      <c r="BF361" s="144">
        <f t="shared" si="85"/>
        <v>0</v>
      </c>
      <c r="BG361" s="144">
        <f t="shared" si="86"/>
        <v>0</v>
      </c>
      <c r="BH361" s="144">
        <f t="shared" si="87"/>
        <v>0</v>
      </c>
      <c r="BI361" s="144">
        <f t="shared" si="88"/>
        <v>0</v>
      </c>
      <c r="BJ361" s="17" t="s">
        <v>85</v>
      </c>
      <c r="BK361" s="144">
        <f t="shared" si="89"/>
        <v>0</v>
      </c>
      <c r="BL361" s="17" t="s">
        <v>129</v>
      </c>
      <c r="BM361" s="143" t="s">
        <v>4113</v>
      </c>
    </row>
    <row r="362" spans="2:65" s="1" customFormat="1" ht="16.5" customHeight="1">
      <c r="B362" s="32"/>
      <c r="C362" s="132" t="s">
        <v>1693</v>
      </c>
      <c r="D362" s="132" t="s">
        <v>178</v>
      </c>
      <c r="E362" s="133" t="s">
        <v>4114</v>
      </c>
      <c r="F362" s="134" t="s">
        <v>4115</v>
      </c>
      <c r="G362" s="135" t="s">
        <v>3179</v>
      </c>
      <c r="H362" s="136">
        <v>2</v>
      </c>
      <c r="I362" s="137"/>
      <c r="J362" s="138">
        <f t="shared" si="80"/>
        <v>0</v>
      </c>
      <c r="K362" s="134" t="s">
        <v>1</v>
      </c>
      <c r="L362" s="32"/>
      <c r="M362" s="139" t="s">
        <v>1</v>
      </c>
      <c r="N362" s="140" t="s">
        <v>42</v>
      </c>
      <c r="P362" s="141">
        <f t="shared" si="81"/>
        <v>0</v>
      </c>
      <c r="Q362" s="141">
        <v>0</v>
      </c>
      <c r="R362" s="141">
        <f t="shared" si="82"/>
        <v>0</v>
      </c>
      <c r="S362" s="141">
        <v>0</v>
      </c>
      <c r="T362" s="142">
        <f t="shared" si="83"/>
        <v>0</v>
      </c>
      <c r="AR362" s="143" t="s">
        <v>129</v>
      </c>
      <c r="AT362" s="143" t="s">
        <v>178</v>
      </c>
      <c r="AU362" s="143" t="s">
        <v>87</v>
      </c>
      <c r="AY362" s="17" t="s">
        <v>175</v>
      </c>
      <c r="BE362" s="144">
        <f t="shared" si="84"/>
        <v>0</v>
      </c>
      <c r="BF362" s="144">
        <f t="shared" si="85"/>
        <v>0</v>
      </c>
      <c r="BG362" s="144">
        <f t="shared" si="86"/>
        <v>0</v>
      </c>
      <c r="BH362" s="144">
        <f t="shared" si="87"/>
        <v>0</v>
      </c>
      <c r="BI362" s="144">
        <f t="shared" si="88"/>
        <v>0</v>
      </c>
      <c r="BJ362" s="17" t="s">
        <v>85</v>
      </c>
      <c r="BK362" s="144">
        <f t="shared" si="89"/>
        <v>0</v>
      </c>
      <c r="BL362" s="17" t="s">
        <v>129</v>
      </c>
      <c r="BM362" s="143" t="s">
        <v>4116</v>
      </c>
    </row>
    <row r="363" spans="2:65" s="1" customFormat="1" ht="16.5" customHeight="1">
      <c r="B363" s="32"/>
      <c r="C363" s="132" t="s">
        <v>1696</v>
      </c>
      <c r="D363" s="132" t="s">
        <v>178</v>
      </c>
      <c r="E363" s="133" t="s">
        <v>4117</v>
      </c>
      <c r="F363" s="134" t="s">
        <v>4118</v>
      </c>
      <c r="G363" s="135" t="s">
        <v>181</v>
      </c>
      <c r="H363" s="136">
        <v>2</v>
      </c>
      <c r="I363" s="137"/>
      <c r="J363" s="138">
        <f t="shared" si="80"/>
        <v>0</v>
      </c>
      <c r="K363" s="134" t="s">
        <v>1</v>
      </c>
      <c r="L363" s="32"/>
      <c r="M363" s="139" t="s">
        <v>1</v>
      </c>
      <c r="N363" s="140" t="s">
        <v>42</v>
      </c>
      <c r="P363" s="141">
        <f t="shared" si="81"/>
        <v>0</v>
      </c>
      <c r="Q363" s="141">
        <v>0</v>
      </c>
      <c r="R363" s="141">
        <f t="shared" si="82"/>
        <v>0</v>
      </c>
      <c r="S363" s="141">
        <v>0</v>
      </c>
      <c r="T363" s="142">
        <f t="shared" si="83"/>
        <v>0</v>
      </c>
      <c r="AR363" s="143" t="s">
        <v>129</v>
      </c>
      <c r="AT363" s="143" t="s">
        <v>178</v>
      </c>
      <c r="AU363" s="143" t="s">
        <v>87</v>
      </c>
      <c r="AY363" s="17" t="s">
        <v>175</v>
      </c>
      <c r="BE363" s="144">
        <f t="shared" si="84"/>
        <v>0</v>
      </c>
      <c r="BF363" s="144">
        <f t="shared" si="85"/>
        <v>0</v>
      </c>
      <c r="BG363" s="144">
        <f t="shared" si="86"/>
        <v>0</v>
      </c>
      <c r="BH363" s="144">
        <f t="shared" si="87"/>
        <v>0</v>
      </c>
      <c r="BI363" s="144">
        <f t="shared" si="88"/>
        <v>0</v>
      </c>
      <c r="BJ363" s="17" t="s">
        <v>85</v>
      </c>
      <c r="BK363" s="144">
        <f t="shared" si="89"/>
        <v>0</v>
      </c>
      <c r="BL363" s="17" t="s">
        <v>129</v>
      </c>
      <c r="BM363" s="143" t="s">
        <v>4119</v>
      </c>
    </row>
    <row r="364" spans="2:65" s="1" customFormat="1" ht="16.5" customHeight="1">
      <c r="B364" s="32"/>
      <c r="C364" s="132" t="s">
        <v>1700</v>
      </c>
      <c r="D364" s="132" t="s">
        <v>178</v>
      </c>
      <c r="E364" s="133" t="s">
        <v>4120</v>
      </c>
      <c r="F364" s="134" t="s">
        <v>4121</v>
      </c>
      <c r="G364" s="135" t="s">
        <v>3179</v>
      </c>
      <c r="H364" s="136">
        <v>2</v>
      </c>
      <c r="I364" s="137"/>
      <c r="J364" s="138">
        <f t="shared" si="80"/>
        <v>0</v>
      </c>
      <c r="K364" s="134" t="s">
        <v>1</v>
      </c>
      <c r="L364" s="32"/>
      <c r="M364" s="139" t="s">
        <v>1</v>
      </c>
      <c r="N364" s="140" t="s">
        <v>42</v>
      </c>
      <c r="P364" s="141">
        <f t="shared" si="81"/>
        <v>0</v>
      </c>
      <c r="Q364" s="141">
        <v>0</v>
      </c>
      <c r="R364" s="141">
        <f t="shared" si="82"/>
        <v>0</v>
      </c>
      <c r="S364" s="141">
        <v>0</v>
      </c>
      <c r="T364" s="142">
        <f t="shared" si="83"/>
        <v>0</v>
      </c>
      <c r="AR364" s="143" t="s">
        <v>129</v>
      </c>
      <c r="AT364" s="143" t="s">
        <v>178</v>
      </c>
      <c r="AU364" s="143" t="s">
        <v>87</v>
      </c>
      <c r="AY364" s="17" t="s">
        <v>175</v>
      </c>
      <c r="BE364" s="144">
        <f t="shared" si="84"/>
        <v>0</v>
      </c>
      <c r="BF364" s="144">
        <f t="shared" si="85"/>
        <v>0</v>
      </c>
      <c r="BG364" s="144">
        <f t="shared" si="86"/>
        <v>0</v>
      </c>
      <c r="BH364" s="144">
        <f t="shared" si="87"/>
        <v>0</v>
      </c>
      <c r="BI364" s="144">
        <f t="shared" si="88"/>
        <v>0</v>
      </c>
      <c r="BJ364" s="17" t="s">
        <v>85</v>
      </c>
      <c r="BK364" s="144">
        <f t="shared" si="89"/>
        <v>0</v>
      </c>
      <c r="BL364" s="17" t="s">
        <v>129</v>
      </c>
      <c r="BM364" s="143" t="s">
        <v>4122</v>
      </c>
    </row>
    <row r="365" spans="2:65" s="1" customFormat="1" ht="16.5" customHeight="1">
      <c r="B365" s="32"/>
      <c r="C365" s="132" t="s">
        <v>1704</v>
      </c>
      <c r="D365" s="132" t="s">
        <v>178</v>
      </c>
      <c r="E365" s="133" t="s">
        <v>4123</v>
      </c>
      <c r="F365" s="134" t="s">
        <v>4124</v>
      </c>
      <c r="G365" s="135" t="s">
        <v>181</v>
      </c>
      <c r="H365" s="136">
        <v>1</v>
      </c>
      <c r="I365" s="137"/>
      <c r="J365" s="138">
        <f t="shared" si="80"/>
        <v>0</v>
      </c>
      <c r="K365" s="134" t="s">
        <v>1</v>
      </c>
      <c r="L365" s="32"/>
      <c r="M365" s="139" t="s">
        <v>1</v>
      </c>
      <c r="N365" s="140" t="s">
        <v>42</v>
      </c>
      <c r="P365" s="141">
        <f t="shared" si="81"/>
        <v>0</v>
      </c>
      <c r="Q365" s="141">
        <v>0</v>
      </c>
      <c r="R365" s="141">
        <f t="shared" si="82"/>
        <v>0</v>
      </c>
      <c r="S365" s="141">
        <v>0</v>
      </c>
      <c r="T365" s="142">
        <f t="shared" si="83"/>
        <v>0</v>
      </c>
      <c r="AR365" s="143" t="s">
        <v>129</v>
      </c>
      <c r="AT365" s="143" t="s">
        <v>178</v>
      </c>
      <c r="AU365" s="143" t="s">
        <v>87</v>
      </c>
      <c r="AY365" s="17" t="s">
        <v>175</v>
      </c>
      <c r="BE365" s="144">
        <f t="shared" si="84"/>
        <v>0</v>
      </c>
      <c r="BF365" s="144">
        <f t="shared" si="85"/>
        <v>0</v>
      </c>
      <c r="BG365" s="144">
        <f t="shared" si="86"/>
        <v>0</v>
      </c>
      <c r="BH365" s="144">
        <f t="shared" si="87"/>
        <v>0</v>
      </c>
      <c r="BI365" s="144">
        <f t="shared" si="88"/>
        <v>0</v>
      </c>
      <c r="BJ365" s="17" t="s">
        <v>85</v>
      </c>
      <c r="BK365" s="144">
        <f t="shared" si="89"/>
        <v>0</v>
      </c>
      <c r="BL365" s="17" t="s">
        <v>129</v>
      </c>
      <c r="BM365" s="143" t="s">
        <v>4125</v>
      </c>
    </row>
    <row r="366" spans="2:65" s="11" customFormat="1" ht="22.9" customHeight="1">
      <c r="B366" s="120"/>
      <c r="D366" s="121" t="s">
        <v>76</v>
      </c>
      <c r="E366" s="130" t="s">
        <v>4126</v>
      </c>
      <c r="F366" s="130" t="s">
        <v>4127</v>
      </c>
      <c r="I366" s="123"/>
      <c r="J366" s="131">
        <f>BK366</f>
        <v>0</v>
      </c>
      <c r="L366" s="120"/>
      <c r="M366" s="125"/>
      <c r="P366" s="126">
        <f>SUM(P367:P372)</f>
        <v>0</v>
      </c>
      <c r="R366" s="126">
        <f>SUM(R367:R372)</f>
        <v>0</v>
      </c>
      <c r="T366" s="127">
        <f>SUM(T367:T372)</f>
        <v>0</v>
      </c>
      <c r="AR366" s="121" t="s">
        <v>87</v>
      </c>
      <c r="AT366" s="128" t="s">
        <v>76</v>
      </c>
      <c r="AU366" s="128" t="s">
        <v>85</v>
      </c>
      <c r="AY366" s="121" t="s">
        <v>175</v>
      </c>
      <c r="BK366" s="129">
        <f>SUM(BK367:BK372)</f>
        <v>0</v>
      </c>
    </row>
    <row r="367" spans="2:65" s="1" customFormat="1" ht="16.5" customHeight="1">
      <c r="B367" s="32"/>
      <c r="C367" s="132" t="s">
        <v>1710</v>
      </c>
      <c r="D367" s="132" t="s">
        <v>178</v>
      </c>
      <c r="E367" s="133" t="s">
        <v>4128</v>
      </c>
      <c r="F367" s="134" t="s">
        <v>4129</v>
      </c>
      <c r="G367" s="135" t="s">
        <v>181</v>
      </c>
      <c r="H367" s="136">
        <v>1</v>
      </c>
      <c r="I367" s="137"/>
      <c r="J367" s="138">
        <f t="shared" ref="J367:J372" si="90">ROUND(I367*H367,2)</f>
        <v>0</v>
      </c>
      <c r="K367" s="134" t="s">
        <v>1</v>
      </c>
      <c r="L367" s="32"/>
      <c r="M367" s="139" t="s">
        <v>1</v>
      </c>
      <c r="N367" s="140" t="s">
        <v>42</v>
      </c>
      <c r="P367" s="141">
        <f t="shared" ref="P367:P372" si="91">O367*H367</f>
        <v>0</v>
      </c>
      <c r="Q367" s="141">
        <v>0</v>
      </c>
      <c r="R367" s="141">
        <f t="shared" ref="R367:R372" si="92">Q367*H367</f>
        <v>0</v>
      </c>
      <c r="S367" s="141">
        <v>0</v>
      </c>
      <c r="T367" s="142">
        <f t="shared" ref="T367:T372" si="93">S367*H367</f>
        <v>0</v>
      </c>
      <c r="AR367" s="143" t="s">
        <v>129</v>
      </c>
      <c r="AT367" s="143" t="s">
        <v>178</v>
      </c>
      <c r="AU367" s="143" t="s">
        <v>87</v>
      </c>
      <c r="AY367" s="17" t="s">
        <v>175</v>
      </c>
      <c r="BE367" s="144">
        <f t="shared" ref="BE367:BE372" si="94">IF(N367="základní",J367,0)</f>
        <v>0</v>
      </c>
      <c r="BF367" s="144">
        <f t="shared" ref="BF367:BF372" si="95">IF(N367="snížená",J367,0)</f>
        <v>0</v>
      </c>
      <c r="BG367" s="144">
        <f t="shared" ref="BG367:BG372" si="96">IF(N367="zákl. přenesená",J367,0)</f>
        <v>0</v>
      </c>
      <c r="BH367" s="144">
        <f t="shared" ref="BH367:BH372" si="97">IF(N367="sníž. přenesená",J367,0)</f>
        <v>0</v>
      </c>
      <c r="BI367" s="144">
        <f t="shared" ref="BI367:BI372" si="98">IF(N367="nulová",J367,0)</f>
        <v>0</v>
      </c>
      <c r="BJ367" s="17" t="s">
        <v>85</v>
      </c>
      <c r="BK367" s="144">
        <f t="shared" ref="BK367:BK372" si="99">ROUND(I367*H367,2)</f>
        <v>0</v>
      </c>
      <c r="BL367" s="17" t="s">
        <v>129</v>
      </c>
      <c r="BM367" s="143" t="s">
        <v>4130</v>
      </c>
    </row>
    <row r="368" spans="2:65" s="1" customFormat="1" ht="16.5" customHeight="1">
      <c r="B368" s="32"/>
      <c r="C368" s="226" t="s">
        <v>1716</v>
      </c>
      <c r="D368" s="226" t="s">
        <v>178</v>
      </c>
      <c r="E368" s="227" t="s">
        <v>4131</v>
      </c>
      <c r="F368" s="228" t="s">
        <v>4132</v>
      </c>
      <c r="G368" s="220" t="s">
        <v>219</v>
      </c>
      <c r="H368" s="221">
        <v>4</v>
      </c>
      <c r="I368" s="137"/>
      <c r="J368" s="138">
        <f t="shared" si="90"/>
        <v>0</v>
      </c>
      <c r="K368" s="134" t="s">
        <v>1</v>
      </c>
      <c r="L368" s="32"/>
      <c r="M368" s="139" t="s">
        <v>1</v>
      </c>
      <c r="N368" s="140" t="s">
        <v>42</v>
      </c>
      <c r="P368" s="141">
        <f t="shared" si="91"/>
        <v>0</v>
      </c>
      <c r="Q368" s="141">
        <v>0</v>
      </c>
      <c r="R368" s="141">
        <f t="shared" si="92"/>
        <v>0</v>
      </c>
      <c r="S368" s="141">
        <v>0</v>
      </c>
      <c r="T368" s="142">
        <f t="shared" si="93"/>
        <v>0</v>
      </c>
      <c r="AR368" s="143" t="s">
        <v>129</v>
      </c>
      <c r="AT368" s="143" t="s">
        <v>178</v>
      </c>
      <c r="AU368" s="143" t="s">
        <v>87</v>
      </c>
      <c r="AY368" s="17" t="s">
        <v>175</v>
      </c>
      <c r="BE368" s="144">
        <f t="shared" si="94"/>
        <v>0</v>
      </c>
      <c r="BF368" s="144">
        <f t="shared" si="95"/>
        <v>0</v>
      </c>
      <c r="BG368" s="144">
        <f t="shared" si="96"/>
        <v>0</v>
      </c>
      <c r="BH368" s="144">
        <f t="shared" si="97"/>
        <v>0</v>
      </c>
      <c r="BI368" s="144">
        <f t="shared" si="98"/>
        <v>0</v>
      </c>
      <c r="BJ368" s="17" t="s">
        <v>85</v>
      </c>
      <c r="BK368" s="144">
        <f t="shared" si="99"/>
        <v>0</v>
      </c>
      <c r="BL368" s="17" t="s">
        <v>129</v>
      </c>
      <c r="BM368" s="143" t="s">
        <v>4133</v>
      </c>
    </row>
    <row r="369" spans="2:65" s="1" customFormat="1" ht="16.5" customHeight="1">
      <c r="B369" s="32"/>
      <c r="C369" s="226" t="s">
        <v>1721</v>
      </c>
      <c r="D369" s="226" t="s">
        <v>178</v>
      </c>
      <c r="E369" s="227" t="s">
        <v>4134</v>
      </c>
      <c r="F369" s="228" t="s">
        <v>4135</v>
      </c>
      <c r="G369" s="220" t="s">
        <v>219</v>
      </c>
      <c r="H369" s="221">
        <v>5</v>
      </c>
      <c r="I369" s="137"/>
      <c r="J369" s="138">
        <f t="shared" si="90"/>
        <v>0</v>
      </c>
      <c r="K369" s="134" t="s">
        <v>1</v>
      </c>
      <c r="L369" s="32"/>
      <c r="M369" s="139" t="s">
        <v>1</v>
      </c>
      <c r="N369" s="140" t="s">
        <v>42</v>
      </c>
      <c r="P369" s="141">
        <f t="shared" si="91"/>
        <v>0</v>
      </c>
      <c r="Q369" s="141">
        <v>0</v>
      </c>
      <c r="R369" s="141">
        <f t="shared" si="92"/>
        <v>0</v>
      </c>
      <c r="S369" s="141">
        <v>0</v>
      </c>
      <c r="T369" s="142">
        <f t="shared" si="93"/>
        <v>0</v>
      </c>
      <c r="AR369" s="143" t="s">
        <v>129</v>
      </c>
      <c r="AT369" s="143" t="s">
        <v>178</v>
      </c>
      <c r="AU369" s="143" t="s">
        <v>87</v>
      </c>
      <c r="AY369" s="17" t="s">
        <v>175</v>
      </c>
      <c r="BE369" s="144">
        <f t="shared" si="94"/>
        <v>0</v>
      </c>
      <c r="BF369" s="144">
        <f t="shared" si="95"/>
        <v>0</v>
      </c>
      <c r="BG369" s="144">
        <f t="shared" si="96"/>
        <v>0</v>
      </c>
      <c r="BH369" s="144">
        <f t="shared" si="97"/>
        <v>0</v>
      </c>
      <c r="BI369" s="144">
        <f t="shared" si="98"/>
        <v>0</v>
      </c>
      <c r="BJ369" s="17" t="s">
        <v>85</v>
      </c>
      <c r="BK369" s="144">
        <f t="shared" si="99"/>
        <v>0</v>
      </c>
      <c r="BL369" s="17" t="s">
        <v>129</v>
      </c>
      <c r="BM369" s="143" t="s">
        <v>4136</v>
      </c>
    </row>
    <row r="370" spans="2:65" s="1" customFormat="1" ht="16.5" customHeight="1">
      <c r="B370" s="32"/>
      <c r="C370" s="226" t="s">
        <v>1726</v>
      </c>
      <c r="D370" s="226" t="s">
        <v>178</v>
      </c>
      <c r="E370" s="227" t="s">
        <v>4137</v>
      </c>
      <c r="F370" s="228" t="s">
        <v>4138</v>
      </c>
      <c r="G370" s="220" t="s">
        <v>219</v>
      </c>
      <c r="H370" s="221">
        <v>3</v>
      </c>
      <c r="I370" s="137"/>
      <c r="J370" s="138">
        <f t="shared" si="90"/>
        <v>0</v>
      </c>
      <c r="K370" s="134" t="s">
        <v>1</v>
      </c>
      <c r="L370" s="32"/>
      <c r="M370" s="139" t="s">
        <v>1</v>
      </c>
      <c r="N370" s="140" t="s">
        <v>42</v>
      </c>
      <c r="P370" s="141">
        <f t="shared" si="91"/>
        <v>0</v>
      </c>
      <c r="Q370" s="141">
        <v>0</v>
      </c>
      <c r="R370" s="141">
        <f t="shared" si="92"/>
        <v>0</v>
      </c>
      <c r="S370" s="141">
        <v>0</v>
      </c>
      <c r="T370" s="142">
        <f t="shared" si="93"/>
        <v>0</v>
      </c>
      <c r="AR370" s="143" t="s">
        <v>129</v>
      </c>
      <c r="AT370" s="143" t="s">
        <v>178</v>
      </c>
      <c r="AU370" s="143" t="s">
        <v>87</v>
      </c>
      <c r="AY370" s="17" t="s">
        <v>175</v>
      </c>
      <c r="BE370" s="144">
        <f t="shared" si="94"/>
        <v>0</v>
      </c>
      <c r="BF370" s="144">
        <f t="shared" si="95"/>
        <v>0</v>
      </c>
      <c r="BG370" s="144">
        <f t="shared" si="96"/>
        <v>0</v>
      </c>
      <c r="BH370" s="144">
        <f t="shared" si="97"/>
        <v>0</v>
      </c>
      <c r="BI370" s="144">
        <f t="shared" si="98"/>
        <v>0</v>
      </c>
      <c r="BJ370" s="17" t="s">
        <v>85</v>
      </c>
      <c r="BK370" s="144">
        <f t="shared" si="99"/>
        <v>0</v>
      </c>
      <c r="BL370" s="17" t="s">
        <v>129</v>
      </c>
      <c r="BM370" s="143" t="s">
        <v>4139</v>
      </c>
    </row>
    <row r="371" spans="2:65" s="1" customFormat="1" ht="16.5" customHeight="1">
      <c r="B371" s="32"/>
      <c r="C371" s="132" t="s">
        <v>1731</v>
      </c>
      <c r="D371" s="132" t="s">
        <v>178</v>
      </c>
      <c r="E371" s="133" t="s">
        <v>4140</v>
      </c>
      <c r="F371" s="134" t="s">
        <v>3346</v>
      </c>
      <c r="G371" s="135" t="s">
        <v>181</v>
      </c>
      <c r="H371" s="136">
        <v>1</v>
      </c>
      <c r="I371" s="137"/>
      <c r="J371" s="138">
        <f t="shared" si="90"/>
        <v>0</v>
      </c>
      <c r="K371" s="134" t="s">
        <v>1</v>
      </c>
      <c r="L371" s="32"/>
      <c r="M371" s="139" t="s">
        <v>1</v>
      </c>
      <c r="N371" s="140" t="s">
        <v>42</v>
      </c>
      <c r="P371" s="141">
        <f t="shared" si="91"/>
        <v>0</v>
      </c>
      <c r="Q371" s="141">
        <v>0</v>
      </c>
      <c r="R371" s="141">
        <f t="shared" si="92"/>
        <v>0</v>
      </c>
      <c r="S371" s="141">
        <v>0</v>
      </c>
      <c r="T371" s="142">
        <f t="shared" si="93"/>
        <v>0</v>
      </c>
      <c r="AR371" s="143" t="s">
        <v>129</v>
      </c>
      <c r="AT371" s="143" t="s">
        <v>178</v>
      </c>
      <c r="AU371" s="143" t="s">
        <v>87</v>
      </c>
      <c r="AY371" s="17" t="s">
        <v>175</v>
      </c>
      <c r="BE371" s="144">
        <f t="shared" si="94"/>
        <v>0</v>
      </c>
      <c r="BF371" s="144">
        <f t="shared" si="95"/>
        <v>0</v>
      </c>
      <c r="BG371" s="144">
        <f t="shared" si="96"/>
        <v>0</v>
      </c>
      <c r="BH371" s="144">
        <f t="shared" si="97"/>
        <v>0</v>
      </c>
      <c r="BI371" s="144">
        <f t="shared" si="98"/>
        <v>0</v>
      </c>
      <c r="BJ371" s="17" t="s">
        <v>85</v>
      </c>
      <c r="BK371" s="144">
        <f t="shared" si="99"/>
        <v>0</v>
      </c>
      <c r="BL371" s="17" t="s">
        <v>129</v>
      </c>
      <c r="BM371" s="143" t="s">
        <v>4141</v>
      </c>
    </row>
    <row r="372" spans="2:65" s="1" customFormat="1" ht="16.5" customHeight="1">
      <c r="B372" s="32"/>
      <c r="C372" s="132" t="s">
        <v>1736</v>
      </c>
      <c r="D372" s="132" t="s">
        <v>178</v>
      </c>
      <c r="E372" s="133" t="s">
        <v>4142</v>
      </c>
      <c r="F372" s="134" t="s">
        <v>1306</v>
      </c>
      <c r="G372" s="135" t="s">
        <v>181</v>
      </c>
      <c r="H372" s="136">
        <v>1</v>
      </c>
      <c r="I372" s="137"/>
      <c r="J372" s="138">
        <f t="shared" si="90"/>
        <v>0</v>
      </c>
      <c r="K372" s="134" t="s">
        <v>1</v>
      </c>
      <c r="L372" s="32"/>
      <c r="M372" s="139" t="s">
        <v>1</v>
      </c>
      <c r="N372" s="140" t="s">
        <v>42</v>
      </c>
      <c r="P372" s="141">
        <f t="shared" si="91"/>
        <v>0</v>
      </c>
      <c r="Q372" s="141">
        <v>0</v>
      </c>
      <c r="R372" s="141">
        <f t="shared" si="92"/>
        <v>0</v>
      </c>
      <c r="S372" s="141">
        <v>0</v>
      </c>
      <c r="T372" s="142">
        <f t="shared" si="93"/>
        <v>0</v>
      </c>
      <c r="AR372" s="143" t="s">
        <v>129</v>
      </c>
      <c r="AT372" s="143" t="s">
        <v>178</v>
      </c>
      <c r="AU372" s="143" t="s">
        <v>87</v>
      </c>
      <c r="AY372" s="17" t="s">
        <v>175</v>
      </c>
      <c r="BE372" s="144">
        <f t="shared" si="94"/>
        <v>0</v>
      </c>
      <c r="BF372" s="144">
        <f t="shared" si="95"/>
        <v>0</v>
      </c>
      <c r="BG372" s="144">
        <f t="shared" si="96"/>
        <v>0</v>
      </c>
      <c r="BH372" s="144">
        <f t="shared" si="97"/>
        <v>0</v>
      </c>
      <c r="BI372" s="144">
        <f t="shared" si="98"/>
        <v>0</v>
      </c>
      <c r="BJ372" s="17" t="s">
        <v>85</v>
      </c>
      <c r="BK372" s="144">
        <f t="shared" si="99"/>
        <v>0</v>
      </c>
      <c r="BL372" s="17" t="s">
        <v>129</v>
      </c>
      <c r="BM372" s="143" t="s">
        <v>4143</v>
      </c>
    </row>
    <row r="373" spans="2:65" s="11" customFormat="1" ht="22.9" customHeight="1">
      <c r="B373" s="120"/>
      <c r="D373" s="121" t="s">
        <v>76</v>
      </c>
      <c r="E373" s="130" t="s">
        <v>4144</v>
      </c>
      <c r="F373" s="130" t="s">
        <v>4145</v>
      </c>
      <c r="I373" s="123"/>
      <c r="J373" s="131">
        <f>BK373</f>
        <v>0</v>
      </c>
      <c r="L373" s="120"/>
      <c r="M373" s="125"/>
      <c r="P373" s="126">
        <f>SUM(P374:P376)</f>
        <v>0</v>
      </c>
      <c r="R373" s="126">
        <f>SUM(R374:R376)</f>
        <v>0</v>
      </c>
      <c r="T373" s="127">
        <f>SUM(T374:T376)</f>
        <v>0</v>
      </c>
      <c r="AR373" s="121" t="s">
        <v>87</v>
      </c>
      <c r="AT373" s="128" t="s">
        <v>76</v>
      </c>
      <c r="AU373" s="128" t="s">
        <v>85</v>
      </c>
      <c r="AY373" s="121" t="s">
        <v>175</v>
      </c>
      <c r="BK373" s="129">
        <f>SUM(BK374:BK376)</f>
        <v>0</v>
      </c>
    </row>
    <row r="374" spans="2:65" s="1" customFormat="1" ht="16.5" customHeight="1">
      <c r="B374" s="32"/>
      <c r="C374" s="226" t="s">
        <v>1742</v>
      </c>
      <c r="D374" s="226" t="s">
        <v>178</v>
      </c>
      <c r="E374" s="227" t="s">
        <v>4146</v>
      </c>
      <c r="F374" s="228" t="s">
        <v>4147</v>
      </c>
      <c r="G374" s="220" t="s">
        <v>181</v>
      </c>
      <c r="H374" s="221">
        <v>1</v>
      </c>
      <c r="I374" s="137"/>
      <c r="J374" s="138">
        <f>ROUND(I374*H374,2)</f>
        <v>0</v>
      </c>
      <c r="K374" s="134" t="s">
        <v>1</v>
      </c>
      <c r="L374" s="32"/>
      <c r="M374" s="139" t="s">
        <v>1</v>
      </c>
      <c r="N374" s="140" t="s">
        <v>42</v>
      </c>
      <c r="P374" s="141">
        <f>O374*H374</f>
        <v>0</v>
      </c>
      <c r="Q374" s="141">
        <v>0</v>
      </c>
      <c r="R374" s="141">
        <f>Q374*H374</f>
        <v>0</v>
      </c>
      <c r="S374" s="141">
        <v>0</v>
      </c>
      <c r="T374" s="142">
        <f>S374*H374</f>
        <v>0</v>
      </c>
      <c r="AR374" s="143" t="s">
        <v>129</v>
      </c>
      <c r="AT374" s="143" t="s">
        <v>178</v>
      </c>
      <c r="AU374" s="143" t="s">
        <v>87</v>
      </c>
      <c r="AY374" s="17" t="s">
        <v>175</v>
      </c>
      <c r="BE374" s="144">
        <f>IF(N374="základní",J374,0)</f>
        <v>0</v>
      </c>
      <c r="BF374" s="144">
        <f>IF(N374="snížená",J374,0)</f>
        <v>0</v>
      </c>
      <c r="BG374" s="144">
        <f>IF(N374="zákl. přenesená",J374,0)</f>
        <v>0</v>
      </c>
      <c r="BH374" s="144">
        <f>IF(N374="sníž. přenesená",J374,0)</f>
        <v>0</v>
      </c>
      <c r="BI374" s="144">
        <f>IF(N374="nulová",J374,0)</f>
        <v>0</v>
      </c>
      <c r="BJ374" s="17" t="s">
        <v>85</v>
      </c>
      <c r="BK374" s="144">
        <f>ROUND(I374*H374,2)</f>
        <v>0</v>
      </c>
      <c r="BL374" s="17" t="s">
        <v>129</v>
      </c>
      <c r="BM374" s="143" t="s">
        <v>4148</v>
      </c>
    </row>
    <row r="375" spans="2:65" s="1" customFormat="1" ht="16.5" customHeight="1">
      <c r="B375" s="32"/>
      <c r="C375" s="226" t="s">
        <v>1748</v>
      </c>
      <c r="D375" s="226" t="s">
        <v>178</v>
      </c>
      <c r="E375" s="227" t="s">
        <v>4149</v>
      </c>
      <c r="F375" s="228" t="s">
        <v>4150</v>
      </c>
      <c r="G375" s="220" t="s">
        <v>181</v>
      </c>
      <c r="H375" s="221">
        <v>1</v>
      </c>
      <c r="I375" s="137"/>
      <c r="J375" s="138">
        <f>ROUND(I375*H375,2)</f>
        <v>0</v>
      </c>
      <c r="K375" s="134" t="s">
        <v>1</v>
      </c>
      <c r="L375" s="32"/>
      <c r="M375" s="139" t="s">
        <v>1</v>
      </c>
      <c r="N375" s="140" t="s">
        <v>42</v>
      </c>
      <c r="P375" s="141">
        <f>O375*H375</f>
        <v>0</v>
      </c>
      <c r="Q375" s="141">
        <v>0</v>
      </c>
      <c r="R375" s="141">
        <f>Q375*H375</f>
        <v>0</v>
      </c>
      <c r="S375" s="141">
        <v>0</v>
      </c>
      <c r="T375" s="142">
        <f>S375*H375</f>
        <v>0</v>
      </c>
      <c r="AR375" s="143" t="s">
        <v>129</v>
      </c>
      <c r="AT375" s="143" t="s">
        <v>178</v>
      </c>
      <c r="AU375" s="143" t="s">
        <v>87</v>
      </c>
      <c r="AY375" s="17" t="s">
        <v>175</v>
      </c>
      <c r="BE375" s="144">
        <f>IF(N375="základní",J375,0)</f>
        <v>0</v>
      </c>
      <c r="BF375" s="144">
        <f>IF(N375="snížená",J375,0)</f>
        <v>0</v>
      </c>
      <c r="BG375" s="144">
        <f>IF(N375="zákl. přenesená",J375,0)</f>
        <v>0</v>
      </c>
      <c r="BH375" s="144">
        <f>IF(N375="sníž. přenesená",J375,0)</f>
        <v>0</v>
      </c>
      <c r="BI375" s="144">
        <f>IF(N375="nulová",J375,0)</f>
        <v>0</v>
      </c>
      <c r="BJ375" s="17" t="s">
        <v>85</v>
      </c>
      <c r="BK375" s="144">
        <f>ROUND(I375*H375,2)</f>
        <v>0</v>
      </c>
      <c r="BL375" s="17" t="s">
        <v>129</v>
      </c>
      <c r="BM375" s="143" t="s">
        <v>4151</v>
      </c>
    </row>
    <row r="376" spans="2:65" s="1" customFormat="1" ht="16.5" customHeight="1">
      <c r="B376" s="32"/>
      <c r="C376" s="226" t="s">
        <v>1754</v>
      </c>
      <c r="D376" s="226" t="s">
        <v>178</v>
      </c>
      <c r="E376" s="227" t="s">
        <v>4152</v>
      </c>
      <c r="F376" s="228" t="s">
        <v>4153</v>
      </c>
      <c r="G376" s="220" t="s">
        <v>318</v>
      </c>
      <c r="H376" s="221">
        <v>9</v>
      </c>
      <c r="I376" s="137"/>
      <c r="J376" s="138">
        <f>ROUND(I376*H376,2)</f>
        <v>0</v>
      </c>
      <c r="K376" s="134" t="s">
        <v>1</v>
      </c>
      <c r="L376" s="32"/>
      <c r="M376" s="149" t="s">
        <v>1</v>
      </c>
      <c r="N376" s="150" t="s">
        <v>42</v>
      </c>
      <c r="O376" s="151"/>
      <c r="P376" s="152">
        <f>O376*H376</f>
        <v>0</v>
      </c>
      <c r="Q376" s="152">
        <v>0</v>
      </c>
      <c r="R376" s="152">
        <f>Q376*H376</f>
        <v>0</v>
      </c>
      <c r="S376" s="152">
        <v>0</v>
      </c>
      <c r="T376" s="153">
        <f>S376*H376</f>
        <v>0</v>
      </c>
      <c r="AR376" s="143" t="s">
        <v>129</v>
      </c>
      <c r="AT376" s="143" t="s">
        <v>178</v>
      </c>
      <c r="AU376" s="143" t="s">
        <v>87</v>
      </c>
      <c r="AY376" s="17" t="s">
        <v>175</v>
      </c>
      <c r="BE376" s="144">
        <f>IF(N376="základní",J376,0)</f>
        <v>0</v>
      </c>
      <c r="BF376" s="144">
        <f>IF(N376="snížená",J376,0)</f>
        <v>0</v>
      </c>
      <c r="BG376" s="144">
        <f>IF(N376="zákl. přenesená",J376,0)</f>
        <v>0</v>
      </c>
      <c r="BH376" s="144">
        <f>IF(N376="sníž. přenesená",J376,0)</f>
        <v>0</v>
      </c>
      <c r="BI376" s="144">
        <f>IF(N376="nulová",J376,0)</f>
        <v>0</v>
      </c>
      <c r="BJ376" s="17" t="s">
        <v>85</v>
      </c>
      <c r="BK376" s="144">
        <f>ROUND(I376*H376,2)</f>
        <v>0</v>
      </c>
      <c r="BL376" s="17" t="s">
        <v>129</v>
      </c>
      <c r="BM376" s="143" t="s">
        <v>4154</v>
      </c>
    </row>
    <row r="377" spans="2:65" s="1" customFormat="1" ht="6.95" customHeight="1">
      <c r="B377" s="44"/>
      <c r="C377" s="45"/>
      <c r="D377" s="45"/>
      <c r="E377" s="45"/>
      <c r="F377" s="45"/>
      <c r="G377" s="45"/>
      <c r="H377" s="45"/>
      <c r="I377" s="45"/>
      <c r="J377" s="45"/>
      <c r="K377" s="45"/>
      <c r="L377" s="32"/>
    </row>
  </sheetData>
  <sheetProtection algorithmName="SHA-512" hashValue="XpYlpVJtrQbg3piLFeCdvWTi2gwBByZ/btVB5M5XQmaVixjDpqC5CZm8SE3yV2aPGwE5DqLxUmQclyJ/6va58w==" saltValue="8Uu3Jhx8ENnn8Z7JEwx1dQ==" spinCount="100000" sheet="1" objects="1" scenarios="1" formatColumns="0" formatRows="0" autoFilter="0"/>
  <autoFilter ref="C129:K376" xr:uid="{00000000-0009-0000-0000-000008000000}"/>
  <mergeCells count="9">
    <mergeCell ref="E87:H87"/>
    <mergeCell ref="E120:H120"/>
    <mergeCell ref="E122:H12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BM160"/>
  <sheetViews>
    <sheetView showGridLines="0" topLeftCell="A135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7" t="s">
        <v>111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146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307" t="str">
        <f>'Rekapitulace stavby'!K6</f>
        <v>MŠ KOVÁŘSKÁ II - REKONSTRUKCE OBJEKTU</v>
      </c>
      <c r="F7" s="308"/>
      <c r="G7" s="308"/>
      <c r="H7" s="308"/>
      <c r="L7" s="20"/>
    </row>
    <row r="8" spans="2:46" s="1" customFormat="1" ht="12" hidden="1" customHeight="1">
      <c r="B8" s="32"/>
      <c r="D8" s="27" t="s">
        <v>147</v>
      </c>
      <c r="L8" s="32"/>
    </row>
    <row r="9" spans="2:46" s="1" customFormat="1" ht="16.5" hidden="1" customHeight="1">
      <c r="B9" s="32"/>
      <c r="E9" s="305" t="s">
        <v>4155</v>
      </c>
      <c r="F9" s="306"/>
      <c r="G9" s="306"/>
      <c r="H9" s="306"/>
      <c r="L9" s="32"/>
    </row>
    <row r="10" spans="2:46" s="1" customFormat="1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311" t="str">
        <f>'Rekapitulace stavby'!E14</f>
        <v>Vyplň údaj</v>
      </c>
      <c r="F18" s="312"/>
      <c r="G18" s="312"/>
      <c r="H18" s="312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313" t="s">
        <v>1</v>
      </c>
      <c r="F27" s="313"/>
      <c r="G27" s="313"/>
      <c r="H27" s="313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ROUND(J120,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ROUND((SUM(BE120:BE159)),  2)</f>
        <v>0</v>
      </c>
      <c r="I33" s="92">
        <v>0.21</v>
      </c>
      <c r="J33" s="91">
        <f>ROUND(((SUM(BE120:BE159))*I33),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ROUND((SUM(BF120:BF159)),  2)</f>
        <v>0</v>
      </c>
      <c r="I34" s="92">
        <v>0.12</v>
      </c>
      <c r="J34" s="91">
        <f>ROUND(((SUM(BF120:BF159))*I34),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ROUND((SUM(BG120:BG159)),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ROUND((SUM(BH120:BH159)),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ROUND((SUM(BI120:BI159)),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idden="1">
      <c r="B51" s="20"/>
      <c r="L51" s="20"/>
    </row>
    <row r="52" spans="2:12" hidden="1">
      <c r="B52" s="20"/>
      <c r="L52" s="20"/>
    </row>
    <row r="53" spans="2:12" hidden="1">
      <c r="B53" s="20"/>
      <c r="L53" s="20"/>
    </row>
    <row r="54" spans="2:12" hidden="1">
      <c r="B54" s="20"/>
      <c r="L54" s="20"/>
    </row>
    <row r="55" spans="2:12" hidden="1">
      <c r="B55" s="20"/>
      <c r="L55" s="20"/>
    </row>
    <row r="56" spans="2:12" hidden="1">
      <c r="B56" s="20"/>
      <c r="L56" s="20"/>
    </row>
    <row r="57" spans="2:12" hidden="1">
      <c r="B57" s="20"/>
      <c r="L57" s="20"/>
    </row>
    <row r="58" spans="2:12" hidden="1">
      <c r="B58" s="20"/>
      <c r="L58" s="20"/>
    </row>
    <row r="59" spans="2:12" hidden="1">
      <c r="B59" s="20"/>
      <c r="L59" s="20"/>
    </row>
    <row r="60" spans="2:12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idden="1">
      <c r="B62" s="20"/>
      <c r="L62" s="20"/>
    </row>
    <row r="63" spans="2:12" hidden="1">
      <c r="B63" s="20"/>
      <c r="L63" s="20"/>
    </row>
    <row r="64" spans="2:12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idden="1">
      <c r="B66" s="20"/>
      <c r="L66" s="20"/>
    </row>
    <row r="67" spans="2:12" hidden="1">
      <c r="B67" s="20"/>
      <c r="L67" s="20"/>
    </row>
    <row r="68" spans="2:12" hidden="1">
      <c r="B68" s="20"/>
      <c r="L68" s="20"/>
    </row>
    <row r="69" spans="2:12" hidden="1">
      <c r="B69" s="20"/>
      <c r="L69" s="20"/>
    </row>
    <row r="70" spans="2:12" hidden="1">
      <c r="B70" s="20"/>
      <c r="L70" s="20"/>
    </row>
    <row r="71" spans="2:12" hidden="1">
      <c r="B71" s="20"/>
      <c r="L71" s="20"/>
    </row>
    <row r="72" spans="2:12" hidden="1">
      <c r="B72" s="20"/>
      <c r="L72" s="20"/>
    </row>
    <row r="73" spans="2:12" hidden="1">
      <c r="B73" s="20"/>
      <c r="L73" s="20"/>
    </row>
    <row r="74" spans="2:12" hidden="1">
      <c r="B74" s="20"/>
      <c r="L74" s="20"/>
    </row>
    <row r="75" spans="2:12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idden="1"/>
    <row r="79" spans="2:12" hidden="1"/>
    <row r="80" spans="2:12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149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307" t="str">
        <f>E7</f>
        <v>MŠ KOVÁŘSKÁ II - REKONSTRUKCE OBJEKTU</v>
      </c>
      <c r="F85" s="308"/>
      <c r="G85" s="308"/>
      <c r="H85" s="308"/>
      <c r="L85" s="32"/>
    </row>
    <row r="86" spans="2:47" s="1" customFormat="1" ht="12" customHeight="1">
      <c r="B86" s="32"/>
      <c r="C86" s="27" t="s">
        <v>147</v>
      </c>
      <c r="L86" s="32"/>
    </row>
    <row r="87" spans="2:47" s="1" customFormat="1" ht="16.5" customHeight="1">
      <c r="B87" s="32"/>
      <c r="E87" s="305" t="str">
        <f>E9</f>
        <v>09 - HROMOSVOD A UZEMNĚNÍ</v>
      </c>
      <c r="F87" s="306"/>
      <c r="G87" s="306"/>
      <c r="H87" s="306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150</v>
      </c>
      <c r="D94" s="93"/>
      <c r="E94" s="93"/>
      <c r="F94" s="93"/>
      <c r="G94" s="93"/>
      <c r="H94" s="93"/>
      <c r="I94" s="93"/>
      <c r="J94" s="102" t="s">
        <v>151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152</v>
      </c>
      <c r="J96" s="66">
        <f>J120</f>
        <v>0</v>
      </c>
      <c r="L96" s="32"/>
      <c r="AU96" s="17" t="s">
        <v>153</v>
      </c>
    </row>
    <row r="97" spans="2:12" s="8" customFormat="1" ht="24.95" customHeight="1">
      <c r="B97" s="104"/>
      <c r="D97" s="105" t="s">
        <v>4156</v>
      </c>
      <c r="E97" s="106"/>
      <c r="F97" s="106"/>
      <c r="G97" s="106"/>
      <c r="H97" s="106"/>
      <c r="I97" s="106"/>
      <c r="J97" s="107">
        <f>J121</f>
        <v>0</v>
      </c>
      <c r="L97" s="104"/>
    </row>
    <row r="98" spans="2:12" s="9" customFormat="1" ht="19.899999999999999" customHeight="1">
      <c r="B98" s="108"/>
      <c r="D98" s="109" t="s">
        <v>4157</v>
      </c>
      <c r="E98" s="110"/>
      <c r="F98" s="110"/>
      <c r="G98" s="110"/>
      <c r="H98" s="110"/>
      <c r="I98" s="110"/>
      <c r="J98" s="111">
        <f>J122</f>
        <v>0</v>
      </c>
      <c r="L98" s="108"/>
    </row>
    <row r="99" spans="2:12" s="9" customFormat="1" ht="19.899999999999999" customHeight="1">
      <c r="B99" s="108"/>
      <c r="D99" s="109" t="s">
        <v>4158</v>
      </c>
      <c r="E99" s="110"/>
      <c r="F99" s="110"/>
      <c r="G99" s="110"/>
      <c r="H99" s="110"/>
      <c r="I99" s="110"/>
      <c r="J99" s="111">
        <f>J135</f>
        <v>0</v>
      </c>
      <c r="L99" s="108"/>
    </row>
    <row r="100" spans="2:12" s="9" customFormat="1" ht="19.899999999999999" customHeight="1">
      <c r="B100" s="108"/>
      <c r="D100" s="109" t="s">
        <v>4159</v>
      </c>
      <c r="E100" s="110"/>
      <c r="F100" s="110"/>
      <c r="G100" s="110"/>
      <c r="H100" s="110"/>
      <c r="I100" s="110"/>
      <c r="J100" s="111">
        <f>J156</f>
        <v>0</v>
      </c>
      <c r="L100" s="108"/>
    </row>
    <row r="101" spans="2:12" s="1" customFormat="1" ht="21.75" customHeight="1">
      <c r="B101" s="32"/>
      <c r="L101" s="32"/>
    </row>
    <row r="102" spans="2:12" s="1" customFormat="1" ht="6.95" customHeight="1">
      <c r="B102" s="44"/>
      <c r="C102" s="45"/>
      <c r="D102" s="45"/>
      <c r="E102" s="45"/>
      <c r="F102" s="45"/>
      <c r="G102" s="45"/>
      <c r="H102" s="45"/>
      <c r="I102" s="45"/>
      <c r="J102" s="45"/>
      <c r="K102" s="45"/>
      <c r="L102" s="32"/>
    </row>
    <row r="106" spans="2:12" s="1" customFormat="1" ht="6.95" customHeight="1">
      <c r="B106" s="46"/>
      <c r="C106" s="47"/>
      <c r="D106" s="47"/>
      <c r="E106" s="47"/>
      <c r="F106" s="47"/>
      <c r="G106" s="47"/>
      <c r="H106" s="47"/>
      <c r="I106" s="47"/>
      <c r="J106" s="47"/>
      <c r="K106" s="47"/>
      <c r="L106" s="32"/>
    </row>
    <row r="107" spans="2:12" s="1" customFormat="1" ht="24.95" customHeight="1">
      <c r="B107" s="32"/>
      <c r="C107" s="21" t="s">
        <v>159</v>
      </c>
      <c r="L107" s="32"/>
    </row>
    <row r="108" spans="2:12" s="1" customFormat="1" ht="6.95" customHeight="1">
      <c r="B108" s="32"/>
      <c r="L108" s="32"/>
    </row>
    <row r="109" spans="2:12" s="1" customFormat="1" ht="12" customHeight="1">
      <c r="B109" s="32"/>
      <c r="C109" s="27" t="s">
        <v>16</v>
      </c>
      <c r="L109" s="32"/>
    </row>
    <row r="110" spans="2:12" s="1" customFormat="1" ht="16.5" customHeight="1">
      <c r="B110" s="32"/>
      <c r="E110" s="307" t="str">
        <f>E7</f>
        <v>MŠ KOVÁŘSKÁ II - REKONSTRUKCE OBJEKTU</v>
      </c>
      <c r="F110" s="308"/>
      <c r="G110" s="308"/>
      <c r="H110" s="308"/>
      <c r="L110" s="32"/>
    </row>
    <row r="111" spans="2:12" s="1" customFormat="1" ht="12" customHeight="1">
      <c r="B111" s="32"/>
      <c r="C111" s="27" t="s">
        <v>147</v>
      </c>
      <c r="L111" s="32"/>
    </row>
    <row r="112" spans="2:12" s="1" customFormat="1" ht="16.5" customHeight="1">
      <c r="B112" s="32"/>
      <c r="E112" s="305" t="str">
        <f>E9</f>
        <v>09 - HROMOSVOD A UZEMNĚNÍ</v>
      </c>
      <c r="F112" s="306"/>
      <c r="G112" s="306"/>
      <c r="H112" s="306"/>
      <c r="L112" s="32"/>
    </row>
    <row r="113" spans="2:65" s="1" customFormat="1" ht="6.95" customHeight="1">
      <c r="B113" s="32"/>
      <c r="L113" s="32"/>
    </row>
    <row r="114" spans="2:65" s="1" customFormat="1" ht="12" customHeight="1">
      <c r="B114" s="32"/>
      <c r="C114" s="27" t="s">
        <v>20</v>
      </c>
      <c r="F114" s="25" t="str">
        <f>F12</f>
        <v>U Školičky 2176/1, 2177/3, Praha 9</v>
      </c>
      <c r="I114" s="27" t="s">
        <v>22</v>
      </c>
      <c r="J114" s="52" t="str">
        <f>IF(J12="","",J12)</f>
        <v>19. 12. 2025</v>
      </c>
      <c r="L114" s="32"/>
    </row>
    <row r="115" spans="2:65" s="1" customFormat="1" ht="6.95" customHeight="1">
      <c r="B115" s="32"/>
      <c r="L115" s="32"/>
    </row>
    <row r="116" spans="2:65" s="1" customFormat="1" ht="15.2" customHeight="1">
      <c r="B116" s="32"/>
      <c r="C116" s="27" t="s">
        <v>24</v>
      </c>
      <c r="F116" s="25" t="str">
        <f>E15</f>
        <v>MČ Praha 9</v>
      </c>
      <c r="I116" s="27" t="s">
        <v>30</v>
      </c>
      <c r="J116" s="30" t="str">
        <f>E21</f>
        <v>ArtStat s.r.o.</v>
      </c>
      <c r="L116" s="32"/>
    </row>
    <row r="117" spans="2:65" s="1" customFormat="1" ht="15.2" customHeight="1">
      <c r="B117" s="32"/>
      <c r="C117" s="27" t="s">
        <v>28</v>
      </c>
      <c r="F117" s="25" t="str">
        <f>IF(E18="","",E18)</f>
        <v>Vyplň údaj</v>
      </c>
      <c r="I117" s="27" t="s">
        <v>33</v>
      </c>
      <c r="J117" s="30" t="str">
        <f>E24</f>
        <v>Vladimír Mrázek</v>
      </c>
      <c r="L117" s="32"/>
    </row>
    <row r="118" spans="2:65" s="1" customFormat="1" ht="10.35" customHeight="1">
      <c r="B118" s="32"/>
      <c r="L118" s="32"/>
    </row>
    <row r="119" spans="2:65" s="10" customFormat="1" ht="29.25" customHeight="1">
      <c r="B119" s="112"/>
      <c r="C119" s="113" t="s">
        <v>160</v>
      </c>
      <c r="D119" s="114" t="s">
        <v>62</v>
      </c>
      <c r="E119" s="114" t="s">
        <v>58</v>
      </c>
      <c r="F119" s="114" t="s">
        <v>59</v>
      </c>
      <c r="G119" s="114" t="s">
        <v>161</v>
      </c>
      <c r="H119" s="114" t="s">
        <v>162</v>
      </c>
      <c r="I119" s="114" t="s">
        <v>163</v>
      </c>
      <c r="J119" s="114" t="s">
        <v>151</v>
      </c>
      <c r="K119" s="115" t="s">
        <v>164</v>
      </c>
      <c r="L119" s="112"/>
      <c r="M119" s="59" t="s">
        <v>1</v>
      </c>
      <c r="N119" s="60" t="s">
        <v>41</v>
      </c>
      <c r="O119" s="60" t="s">
        <v>165</v>
      </c>
      <c r="P119" s="60" t="s">
        <v>166</v>
      </c>
      <c r="Q119" s="60" t="s">
        <v>167</v>
      </c>
      <c r="R119" s="60" t="s">
        <v>168</v>
      </c>
      <c r="S119" s="60" t="s">
        <v>169</v>
      </c>
      <c r="T119" s="61" t="s">
        <v>170</v>
      </c>
    </row>
    <row r="120" spans="2:65" s="1" customFormat="1" ht="22.9" customHeight="1">
      <c r="B120" s="32"/>
      <c r="C120" s="64" t="s">
        <v>171</v>
      </c>
      <c r="J120" s="116">
        <f>BK120</f>
        <v>0</v>
      </c>
      <c r="L120" s="32"/>
      <c r="M120" s="62"/>
      <c r="N120" s="53"/>
      <c r="O120" s="53"/>
      <c r="P120" s="117">
        <f>P121</f>
        <v>0</v>
      </c>
      <c r="Q120" s="53"/>
      <c r="R120" s="117">
        <f>R121</f>
        <v>0</v>
      </c>
      <c r="S120" s="53"/>
      <c r="T120" s="118">
        <f>T121</f>
        <v>0</v>
      </c>
      <c r="AT120" s="17" t="s">
        <v>76</v>
      </c>
      <c r="AU120" s="17" t="s">
        <v>153</v>
      </c>
      <c r="BK120" s="119">
        <f>BK121</f>
        <v>0</v>
      </c>
    </row>
    <row r="121" spans="2:65" s="11" customFormat="1" ht="25.9" customHeight="1">
      <c r="B121" s="120"/>
      <c r="D121" s="121" t="s">
        <v>76</v>
      </c>
      <c r="E121" s="122" t="s">
        <v>398</v>
      </c>
      <c r="F121" s="122" t="s">
        <v>4160</v>
      </c>
      <c r="I121" s="123"/>
      <c r="J121" s="124">
        <f>BK121</f>
        <v>0</v>
      </c>
      <c r="L121" s="120"/>
      <c r="M121" s="125"/>
      <c r="P121" s="126">
        <f>P122+P135+P156</f>
        <v>0</v>
      </c>
      <c r="R121" s="126">
        <f>R122+R135+R156</f>
        <v>0</v>
      </c>
      <c r="T121" s="127">
        <f>T122+T135+T156</f>
        <v>0</v>
      </c>
      <c r="AR121" s="121" t="s">
        <v>87</v>
      </c>
      <c r="AT121" s="128" t="s">
        <v>76</v>
      </c>
      <c r="AU121" s="128" t="s">
        <v>77</v>
      </c>
      <c r="AY121" s="121" t="s">
        <v>175</v>
      </c>
      <c r="BK121" s="129">
        <f>BK122+BK135+BK156</f>
        <v>0</v>
      </c>
    </row>
    <row r="122" spans="2:65" s="11" customFormat="1" ht="22.9" customHeight="1">
      <c r="B122" s="120"/>
      <c r="D122" s="121" t="s">
        <v>76</v>
      </c>
      <c r="E122" s="130" t="s">
        <v>4161</v>
      </c>
      <c r="F122" s="130" t="s">
        <v>4162</v>
      </c>
      <c r="I122" s="123"/>
      <c r="J122" s="131">
        <f>BK122</f>
        <v>0</v>
      </c>
      <c r="L122" s="120"/>
      <c r="M122" s="125"/>
      <c r="P122" s="126">
        <f>SUM(P123:P134)</f>
        <v>0</v>
      </c>
      <c r="R122" s="126">
        <f>SUM(R123:R134)</f>
        <v>0</v>
      </c>
      <c r="T122" s="127">
        <f>SUM(T123:T134)</f>
        <v>0</v>
      </c>
      <c r="AR122" s="121" t="s">
        <v>87</v>
      </c>
      <c r="AT122" s="128" t="s">
        <v>76</v>
      </c>
      <c r="AU122" s="128" t="s">
        <v>85</v>
      </c>
      <c r="AY122" s="121" t="s">
        <v>175</v>
      </c>
      <c r="BK122" s="129">
        <f>SUM(BK123:BK134)</f>
        <v>0</v>
      </c>
    </row>
    <row r="123" spans="2:65" s="1" customFormat="1" ht="16.5" customHeight="1">
      <c r="B123" s="32"/>
      <c r="C123" s="132" t="s">
        <v>85</v>
      </c>
      <c r="D123" s="132" t="s">
        <v>178</v>
      </c>
      <c r="E123" s="133" t="s">
        <v>3986</v>
      </c>
      <c r="F123" s="134" t="s">
        <v>4163</v>
      </c>
      <c r="G123" s="135" t="s">
        <v>181</v>
      </c>
      <c r="H123" s="136">
        <v>1</v>
      </c>
      <c r="I123" s="137"/>
      <c r="J123" s="138">
        <f t="shared" ref="J123:J134" si="0">ROUND(I123*H123,2)</f>
        <v>0</v>
      </c>
      <c r="K123" s="134" t="s">
        <v>1</v>
      </c>
      <c r="L123" s="32"/>
      <c r="M123" s="139" t="s">
        <v>1</v>
      </c>
      <c r="N123" s="140" t="s">
        <v>42</v>
      </c>
      <c r="P123" s="141">
        <f t="shared" ref="P123:P134" si="1">O123*H123</f>
        <v>0</v>
      </c>
      <c r="Q123" s="141">
        <v>0</v>
      </c>
      <c r="R123" s="141">
        <f t="shared" ref="R123:R134" si="2">Q123*H123</f>
        <v>0</v>
      </c>
      <c r="S123" s="141">
        <v>0</v>
      </c>
      <c r="T123" s="142">
        <f t="shared" ref="T123:T134" si="3">S123*H123</f>
        <v>0</v>
      </c>
      <c r="AR123" s="143" t="s">
        <v>129</v>
      </c>
      <c r="AT123" s="143" t="s">
        <v>178</v>
      </c>
      <c r="AU123" s="143" t="s">
        <v>87</v>
      </c>
      <c r="AY123" s="17" t="s">
        <v>175</v>
      </c>
      <c r="BE123" s="144">
        <f t="shared" ref="BE123:BE134" si="4">IF(N123="základní",J123,0)</f>
        <v>0</v>
      </c>
      <c r="BF123" s="144">
        <f t="shared" ref="BF123:BF134" si="5">IF(N123="snížená",J123,0)</f>
        <v>0</v>
      </c>
      <c r="BG123" s="144">
        <f t="shared" ref="BG123:BG134" si="6">IF(N123="zákl. přenesená",J123,0)</f>
        <v>0</v>
      </c>
      <c r="BH123" s="144">
        <f t="shared" ref="BH123:BH134" si="7">IF(N123="sníž. přenesená",J123,0)</f>
        <v>0</v>
      </c>
      <c r="BI123" s="144">
        <f t="shared" ref="BI123:BI134" si="8">IF(N123="nulová",J123,0)</f>
        <v>0</v>
      </c>
      <c r="BJ123" s="17" t="s">
        <v>85</v>
      </c>
      <c r="BK123" s="144">
        <f t="shared" ref="BK123:BK134" si="9">ROUND(I123*H123,2)</f>
        <v>0</v>
      </c>
      <c r="BL123" s="17" t="s">
        <v>129</v>
      </c>
      <c r="BM123" s="143" t="s">
        <v>4164</v>
      </c>
    </row>
    <row r="124" spans="2:65" s="1" customFormat="1" ht="16.5" customHeight="1">
      <c r="B124" s="32"/>
      <c r="C124" s="184" t="s">
        <v>87</v>
      </c>
      <c r="D124" s="184" t="s">
        <v>1046</v>
      </c>
      <c r="E124" s="185" t="s">
        <v>4165</v>
      </c>
      <c r="F124" s="186" t="s">
        <v>4166</v>
      </c>
      <c r="G124" s="187" t="s">
        <v>318</v>
      </c>
      <c r="H124" s="188">
        <v>300</v>
      </c>
      <c r="I124" s="189"/>
      <c r="J124" s="190">
        <f t="shared" si="0"/>
        <v>0</v>
      </c>
      <c r="K124" s="186" t="s">
        <v>1</v>
      </c>
      <c r="L124" s="191"/>
      <c r="M124" s="192" t="s">
        <v>1</v>
      </c>
      <c r="N124" s="193" t="s">
        <v>42</v>
      </c>
      <c r="P124" s="141">
        <f t="shared" si="1"/>
        <v>0</v>
      </c>
      <c r="Q124" s="141">
        <v>0</v>
      </c>
      <c r="R124" s="141">
        <f t="shared" si="2"/>
        <v>0</v>
      </c>
      <c r="S124" s="141">
        <v>0</v>
      </c>
      <c r="T124" s="142">
        <f t="shared" si="3"/>
        <v>0</v>
      </c>
      <c r="AR124" s="143" t="s">
        <v>604</v>
      </c>
      <c r="AT124" s="143" t="s">
        <v>1046</v>
      </c>
      <c r="AU124" s="143" t="s">
        <v>87</v>
      </c>
      <c r="AY124" s="17" t="s">
        <v>175</v>
      </c>
      <c r="BE124" s="144">
        <f t="shared" si="4"/>
        <v>0</v>
      </c>
      <c r="BF124" s="144">
        <f t="shared" si="5"/>
        <v>0</v>
      </c>
      <c r="BG124" s="144">
        <f t="shared" si="6"/>
        <v>0</v>
      </c>
      <c r="BH124" s="144">
        <f t="shared" si="7"/>
        <v>0</v>
      </c>
      <c r="BI124" s="144">
        <f t="shared" si="8"/>
        <v>0</v>
      </c>
      <c r="BJ124" s="17" t="s">
        <v>85</v>
      </c>
      <c r="BK124" s="144">
        <f t="shared" si="9"/>
        <v>0</v>
      </c>
      <c r="BL124" s="17" t="s">
        <v>129</v>
      </c>
      <c r="BM124" s="143" t="s">
        <v>4167</v>
      </c>
    </row>
    <row r="125" spans="2:65" s="1" customFormat="1" ht="16.5" customHeight="1">
      <c r="B125" s="32"/>
      <c r="C125" s="184" t="s">
        <v>187</v>
      </c>
      <c r="D125" s="184" t="s">
        <v>1046</v>
      </c>
      <c r="E125" s="185" t="s">
        <v>4168</v>
      </c>
      <c r="F125" s="186" t="s">
        <v>4169</v>
      </c>
      <c r="G125" s="187" t="s">
        <v>318</v>
      </c>
      <c r="H125" s="188">
        <v>15</v>
      </c>
      <c r="I125" s="189"/>
      <c r="J125" s="190">
        <f t="shared" si="0"/>
        <v>0</v>
      </c>
      <c r="K125" s="186" t="s">
        <v>1</v>
      </c>
      <c r="L125" s="191"/>
      <c r="M125" s="192" t="s">
        <v>1</v>
      </c>
      <c r="N125" s="193" t="s">
        <v>42</v>
      </c>
      <c r="P125" s="141">
        <f t="shared" si="1"/>
        <v>0</v>
      </c>
      <c r="Q125" s="141">
        <v>0</v>
      </c>
      <c r="R125" s="141">
        <f t="shared" si="2"/>
        <v>0</v>
      </c>
      <c r="S125" s="141">
        <v>0</v>
      </c>
      <c r="T125" s="142">
        <f t="shared" si="3"/>
        <v>0</v>
      </c>
      <c r="AR125" s="143" t="s">
        <v>604</v>
      </c>
      <c r="AT125" s="143" t="s">
        <v>1046</v>
      </c>
      <c r="AU125" s="143" t="s">
        <v>87</v>
      </c>
      <c r="AY125" s="17" t="s">
        <v>175</v>
      </c>
      <c r="BE125" s="144">
        <f t="shared" si="4"/>
        <v>0</v>
      </c>
      <c r="BF125" s="144">
        <f t="shared" si="5"/>
        <v>0</v>
      </c>
      <c r="BG125" s="144">
        <f t="shared" si="6"/>
        <v>0</v>
      </c>
      <c r="BH125" s="144">
        <f t="shared" si="7"/>
        <v>0</v>
      </c>
      <c r="BI125" s="144">
        <f t="shared" si="8"/>
        <v>0</v>
      </c>
      <c r="BJ125" s="17" t="s">
        <v>85</v>
      </c>
      <c r="BK125" s="144">
        <f t="shared" si="9"/>
        <v>0</v>
      </c>
      <c r="BL125" s="17" t="s">
        <v>129</v>
      </c>
      <c r="BM125" s="143" t="s">
        <v>4170</v>
      </c>
    </row>
    <row r="126" spans="2:65" s="1" customFormat="1" ht="16.5" customHeight="1">
      <c r="B126" s="32"/>
      <c r="C126" s="184" t="s">
        <v>193</v>
      </c>
      <c r="D126" s="184" t="s">
        <v>1046</v>
      </c>
      <c r="E126" s="185" t="s">
        <v>4171</v>
      </c>
      <c r="F126" s="186" t="s">
        <v>4172</v>
      </c>
      <c r="G126" s="187" t="s">
        <v>3179</v>
      </c>
      <c r="H126" s="188">
        <v>8</v>
      </c>
      <c r="I126" s="189"/>
      <c r="J126" s="190">
        <f t="shared" si="0"/>
        <v>0</v>
      </c>
      <c r="K126" s="186" t="s">
        <v>1</v>
      </c>
      <c r="L126" s="191"/>
      <c r="M126" s="192" t="s">
        <v>1</v>
      </c>
      <c r="N126" s="193" t="s">
        <v>42</v>
      </c>
      <c r="P126" s="141">
        <f t="shared" si="1"/>
        <v>0</v>
      </c>
      <c r="Q126" s="141">
        <v>0</v>
      </c>
      <c r="R126" s="141">
        <f t="shared" si="2"/>
        <v>0</v>
      </c>
      <c r="S126" s="141">
        <v>0</v>
      </c>
      <c r="T126" s="142">
        <f t="shared" si="3"/>
        <v>0</v>
      </c>
      <c r="AR126" s="143" t="s">
        <v>604</v>
      </c>
      <c r="AT126" s="143" t="s">
        <v>1046</v>
      </c>
      <c r="AU126" s="143" t="s">
        <v>87</v>
      </c>
      <c r="AY126" s="17" t="s">
        <v>175</v>
      </c>
      <c r="BE126" s="144">
        <f t="shared" si="4"/>
        <v>0</v>
      </c>
      <c r="BF126" s="144">
        <f t="shared" si="5"/>
        <v>0</v>
      </c>
      <c r="BG126" s="144">
        <f t="shared" si="6"/>
        <v>0</v>
      </c>
      <c r="BH126" s="144">
        <f t="shared" si="7"/>
        <v>0</v>
      </c>
      <c r="BI126" s="144">
        <f t="shared" si="8"/>
        <v>0</v>
      </c>
      <c r="BJ126" s="17" t="s">
        <v>85</v>
      </c>
      <c r="BK126" s="144">
        <f t="shared" si="9"/>
        <v>0</v>
      </c>
      <c r="BL126" s="17" t="s">
        <v>129</v>
      </c>
      <c r="BM126" s="143" t="s">
        <v>4173</v>
      </c>
    </row>
    <row r="127" spans="2:65" s="1" customFormat="1" ht="16.5" customHeight="1">
      <c r="B127" s="32"/>
      <c r="C127" s="184" t="s">
        <v>174</v>
      </c>
      <c r="D127" s="184" t="s">
        <v>1046</v>
      </c>
      <c r="E127" s="185" t="s">
        <v>4174</v>
      </c>
      <c r="F127" s="186" t="s">
        <v>4175</v>
      </c>
      <c r="G127" s="187" t="s">
        <v>3179</v>
      </c>
      <c r="H127" s="188">
        <v>27</v>
      </c>
      <c r="I127" s="189"/>
      <c r="J127" s="190">
        <f t="shared" si="0"/>
        <v>0</v>
      </c>
      <c r="K127" s="186" t="s">
        <v>1</v>
      </c>
      <c r="L127" s="191"/>
      <c r="M127" s="192" t="s">
        <v>1</v>
      </c>
      <c r="N127" s="193" t="s">
        <v>42</v>
      </c>
      <c r="P127" s="141">
        <f t="shared" si="1"/>
        <v>0</v>
      </c>
      <c r="Q127" s="141">
        <v>0</v>
      </c>
      <c r="R127" s="141">
        <f t="shared" si="2"/>
        <v>0</v>
      </c>
      <c r="S127" s="141">
        <v>0</v>
      </c>
      <c r="T127" s="142">
        <f t="shared" si="3"/>
        <v>0</v>
      </c>
      <c r="AR127" s="143" t="s">
        <v>604</v>
      </c>
      <c r="AT127" s="143" t="s">
        <v>1046</v>
      </c>
      <c r="AU127" s="143" t="s">
        <v>87</v>
      </c>
      <c r="AY127" s="17" t="s">
        <v>175</v>
      </c>
      <c r="BE127" s="144">
        <f t="shared" si="4"/>
        <v>0</v>
      </c>
      <c r="BF127" s="144">
        <f t="shared" si="5"/>
        <v>0</v>
      </c>
      <c r="BG127" s="144">
        <f t="shared" si="6"/>
        <v>0</v>
      </c>
      <c r="BH127" s="144">
        <f t="shared" si="7"/>
        <v>0</v>
      </c>
      <c r="BI127" s="144">
        <f t="shared" si="8"/>
        <v>0</v>
      </c>
      <c r="BJ127" s="17" t="s">
        <v>85</v>
      </c>
      <c r="BK127" s="144">
        <f t="shared" si="9"/>
        <v>0</v>
      </c>
      <c r="BL127" s="17" t="s">
        <v>129</v>
      </c>
      <c r="BM127" s="143" t="s">
        <v>4176</v>
      </c>
    </row>
    <row r="128" spans="2:65" s="1" customFormat="1" ht="16.5" customHeight="1">
      <c r="B128" s="32"/>
      <c r="C128" s="184" t="s">
        <v>202</v>
      </c>
      <c r="D128" s="184" t="s">
        <v>1046</v>
      </c>
      <c r="E128" s="185" t="s">
        <v>4177</v>
      </c>
      <c r="F128" s="186" t="s">
        <v>4178</v>
      </c>
      <c r="G128" s="187" t="s">
        <v>181</v>
      </c>
      <c r="H128" s="188">
        <v>1</v>
      </c>
      <c r="I128" s="189"/>
      <c r="J128" s="190">
        <f t="shared" si="0"/>
        <v>0</v>
      </c>
      <c r="K128" s="186" t="s">
        <v>1</v>
      </c>
      <c r="L128" s="191"/>
      <c r="M128" s="192" t="s">
        <v>1</v>
      </c>
      <c r="N128" s="193" t="s">
        <v>42</v>
      </c>
      <c r="P128" s="141">
        <f t="shared" si="1"/>
        <v>0</v>
      </c>
      <c r="Q128" s="141">
        <v>0</v>
      </c>
      <c r="R128" s="141">
        <f t="shared" si="2"/>
        <v>0</v>
      </c>
      <c r="S128" s="141">
        <v>0</v>
      </c>
      <c r="T128" s="142">
        <f t="shared" si="3"/>
        <v>0</v>
      </c>
      <c r="AR128" s="143" t="s">
        <v>604</v>
      </c>
      <c r="AT128" s="143" t="s">
        <v>1046</v>
      </c>
      <c r="AU128" s="143" t="s">
        <v>87</v>
      </c>
      <c r="AY128" s="17" t="s">
        <v>175</v>
      </c>
      <c r="BE128" s="144">
        <f t="shared" si="4"/>
        <v>0</v>
      </c>
      <c r="BF128" s="144">
        <f t="shared" si="5"/>
        <v>0</v>
      </c>
      <c r="BG128" s="144">
        <f t="shared" si="6"/>
        <v>0</v>
      </c>
      <c r="BH128" s="144">
        <f t="shared" si="7"/>
        <v>0</v>
      </c>
      <c r="BI128" s="144">
        <f t="shared" si="8"/>
        <v>0</v>
      </c>
      <c r="BJ128" s="17" t="s">
        <v>85</v>
      </c>
      <c r="BK128" s="144">
        <f t="shared" si="9"/>
        <v>0</v>
      </c>
      <c r="BL128" s="17" t="s">
        <v>129</v>
      </c>
      <c r="BM128" s="143" t="s">
        <v>4179</v>
      </c>
    </row>
    <row r="129" spans="2:65" s="1" customFormat="1" ht="16.5" customHeight="1">
      <c r="B129" s="32"/>
      <c r="C129" s="184" t="s">
        <v>208</v>
      </c>
      <c r="D129" s="184" t="s">
        <v>1046</v>
      </c>
      <c r="E129" s="185" t="s">
        <v>4180</v>
      </c>
      <c r="F129" s="186" t="s">
        <v>4181</v>
      </c>
      <c r="G129" s="187" t="s">
        <v>3179</v>
      </c>
      <c r="H129" s="188">
        <v>6</v>
      </c>
      <c r="I129" s="189"/>
      <c r="J129" s="190">
        <f t="shared" si="0"/>
        <v>0</v>
      </c>
      <c r="K129" s="186" t="s">
        <v>1</v>
      </c>
      <c r="L129" s="191"/>
      <c r="M129" s="192" t="s">
        <v>1</v>
      </c>
      <c r="N129" s="193" t="s">
        <v>42</v>
      </c>
      <c r="P129" s="141">
        <f t="shared" si="1"/>
        <v>0</v>
      </c>
      <c r="Q129" s="141">
        <v>0</v>
      </c>
      <c r="R129" s="141">
        <f t="shared" si="2"/>
        <v>0</v>
      </c>
      <c r="S129" s="141">
        <v>0</v>
      </c>
      <c r="T129" s="142">
        <f t="shared" si="3"/>
        <v>0</v>
      </c>
      <c r="AR129" s="143" t="s">
        <v>604</v>
      </c>
      <c r="AT129" s="143" t="s">
        <v>1046</v>
      </c>
      <c r="AU129" s="143" t="s">
        <v>87</v>
      </c>
      <c r="AY129" s="17" t="s">
        <v>175</v>
      </c>
      <c r="BE129" s="144">
        <f t="shared" si="4"/>
        <v>0</v>
      </c>
      <c r="BF129" s="144">
        <f t="shared" si="5"/>
        <v>0</v>
      </c>
      <c r="BG129" s="144">
        <f t="shared" si="6"/>
        <v>0</v>
      </c>
      <c r="BH129" s="144">
        <f t="shared" si="7"/>
        <v>0</v>
      </c>
      <c r="BI129" s="144">
        <f t="shared" si="8"/>
        <v>0</v>
      </c>
      <c r="BJ129" s="17" t="s">
        <v>85</v>
      </c>
      <c r="BK129" s="144">
        <f t="shared" si="9"/>
        <v>0</v>
      </c>
      <c r="BL129" s="17" t="s">
        <v>129</v>
      </c>
      <c r="BM129" s="143" t="s">
        <v>4182</v>
      </c>
    </row>
    <row r="130" spans="2:65" s="1" customFormat="1" ht="16.5" customHeight="1">
      <c r="B130" s="32"/>
      <c r="C130" s="184" t="s">
        <v>212</v>
      </c>
      <c r="D130" s="184" t="s">
        <v>1046</v>
      </c>
      <c r="E130" s="185" t="s">
        <v>4183</v>
      </c>
      <c r="F130" s="186" t="s">
        <v>4184</v>
      </c>
      <c r="G130" s="187" t="s">
        <v>3179</v>
      </c>
      <c r="H130" s="188">
        <v>6</v>
      </c>
      <c r="I130" s="189"/>
      <c r="J130" s="190">
        <f t="shared" si="0"/>
        <v>0</v>
      </c>
      <c r="K130" s="186" t="s">
        <v>1</v>
      </c>
      <c r="L130" s="191"/>
      <c r="M130" s="192" t="s">
        <v>1</v>
      </c>
      <c r="N130" s="193" t="s">
        <v>42</v>
      </c>
      <c r="P130" s="141">
        <f t="shared" si="1"/>
        <v>0</v>
      </c>
      <c r="Q130" s="141">
        <v>0</v>
      </c>
      <c r="R130" s="141">
        <f t="shared" si="2"/>
        <v>0</v>
      </c>
      <c r="S130" s="141">
        <v>0</v>
      </c>
      <c r="T130" s="142">
        <f t="shared" si="3"/>
        <v>0</v>
      </c>
      <c r="AR130" s="143" t="s">
        <v>604</v>
      </c>
      <c r="AT130" s="143" t="s">
        <v>1046</v>
      </c>
      <c r="AU130" s="143" t="s">
        <v>87</v>
      </c>
      <c r="AY130" s="17" t="s">
        <v>175</v>
      </c>
      <c r="BE130" s="144">
        <f t="shared" si="4"/>
        <v>0</v>
      </c>
      <c r="BF130" s="144">
        <f t="shared" si="5"/>
        <v>0</v>
      </c>
      <c r="BG130" s="144">
        <f t="shared" si="6"/>
        <v>0</v>
      </c>
      <c r="BH130" s="144">
        <f t="shared" si="7"/>
        <v>0</v>
      </c>
      <c r="BI130" s="144">
        <f t="shared" si="8"/>
        <v>0</v>
      </c>
      <c r="BJ130" s="17" t="s">
        <v>85</v>
      </c>
      <c r="BK130" s="144">
        <f t="shared" si="9"/>
        <v>0</v>
      </c>
      <c r="BL130" s="17" t="s">
        <v>129</v>
      </c>
      <c r="BM130" s="143" t="s">
        <v>4185</v>
      </c>
    </row>
    <row r="131" spans="2:65" s="1" customFormat="1" ht="16.5" customHeight="1">
      <c r="B131" s="32"/>
      <c r="C131" s="184" t="s">
        <v>216</v>
      </c>
      <c r="D131" s="184" t="s">
        <v>1046</v>
      </c>
      <c r="E131" s="185" t="s">
        <v>4186</v>
      </c>
      <c r="F131" s="186" t="s">
        <v>4187</v>
      </c>
      <c r="G131" s="187" t="s">
        <v>3179</v>
      </c>
      <c r="H131" s="188">
        <v>6</v>
      </c>
      <c r="I131" s="189"/>
      <c r="J131" s="190">
        <f t="shared" si="0"/>
        <v>0</v>
      </c>
      <c r="K131" s="186" t="s">
        <v>1</v>
      </c>
      <c r="L131" s="191"/>
      <c r="M131" s="192" t="s">
        <v>1</v>
      </c>
      <c r="N131" s="193" t="s">
        <v>42</v>
      </c>
      <c r="P131" s="141">
        <f t="shared" si="1"/>
        <v>0</v>
      </c>
      <c r="Q131" s="141">
        <v>0</v>
      </c>
      <c r="R131" s="141">
        <f t="shared" si="2"/>
        <v>0</v>
      </c>
      <c r="S131" s="141">
        <v>0</v>
      </c>
      <c r="T131" s="142">
        <f t="shared" si="3"/>
        <v>0</v>
      </c>
      <c r="AR131" s="143" t="s">
        <v>604</v>
      </c>
      <c r="AT131" s="143" t="s">
        <v>1046</v>
      </c>
      <c r="AU131" s="143" t="s">
        <v>87</v>
      </c>
      <c r="AY131" s="17" t="s">
        <v>175</v>
      </c>
      <c r="BE131" s="144">
        <f t="shared" si="4"/>
        <v>0</v>
      </c>
      <c r="BF131" s="144">
        <f t="shared" si="5"/>
        <v>0</v>
      </c>
      <c r="BG131" s="144">
        <f t="shared" si="6"/>
        <v>0</v>
      </c>
      <c r="BH131" s="144">
        <f t="shared" si="7"/>
        <v>0</v>
      </c>
      <c r="BI131" s="144">
        <f t="shared" si="8"/>
        <v>0</v>
      </c>
      <c r="BJ131" s="17" t="s">
        <v>85</v>
      </c>
      <c r="BK131" s="144">
        <f t="shared" si="9"/>
        <v>0</v>
      </c>
      <c r="BL131" s="17" t="s">
        <v>129</v>
      </c>
      <c r="BM131" s="143" t="s">
        <v>4188</v>
      </c>
    </row>
    <row r="132" spans="2:65" s="1" customFormat="1" ht="16.5" customHeight="1">
      <c r="B132" s="32"/>
      <c r="C132" s="184" t="s">
        <v>112</v>
      </c>
      <c r="D132" s="184" t="s">
        <v>1046</v>
      </c>
      <c r="E132" s="185" t="s">
        <v>4189</v>
      </c>
      <c r="F132" s="186" t="s">
        <v>4190</v>
      </c>
      <c r="G132" s="187" t="s">
        <v>3179</v>
      </c>
      <c r="H132" s="188">
        <v>12</v>
      </c>
      <c r="I132" s="189"/>
      <c r="J132" s="190">
        <f t="shared" si="0"/>
        <v>0</v>
      </c>
      <c r="K132" s="186" t="s">
        <v>1</v>
      </c>
      <c r="L132" s="191"/>
      <c r="M132" s="192" t="s">
        <v>1</v>
      </c>
      <c r="N132" s="193" t="s">
        <v>42</v>
      </c>
      <c r="P132" s="141">
        <f t="shared" si="1"/>
        <v>0</v>
      </c>
      <c r="Q132" s="141">
        <v>0</v>
      </c>
      <c r="R132" s="141">
        <f t="shared" si="2"/>
        <v>0</v>
      </c>
      <c r="S132" s="141">
        <v>0</v>
      </c>
      <c r="T132" s="142">
        <f t="shared" si="3"/>
        <v>0</v>
      </c>
      <c r="AR132" s="143" t="s">
        <v>604</v>
      </c>
      <c r="AT132" s="143" t="s">
        <v>1046</v>
      </c>
      <c r="AU132" s="143" t="s">
        <v>87</v>
      </c>
      <c r="AY132" s="17" t="s">
        <v>175</v>
      </c>
      <c r="BE132" s="144">
        <f t="shared" si="4"/>
        <v>0</v>
      </c>
      <c r="BF132" s="144">
        <f t="shared" si="5"/>
        <v>0</v>
      </c>
      <c r="BG132" s="144">
        <f t="shared" si="6"/>
        <v>0</v>
      </c>
      <c r="BH132" s="144">
        <f t="shared" si="7"/>
        <v>0</v>
      </c>
      <c r="BI132" s="144">
        <f t="shared" si="8"/>
        <v>0</v>
      </c>
      <c r="BJ132" s="17" t="s">
        <v>85</v>
      </c>
      <c r="BK132" s="144">
        <f t="shared" si="9"/>
        <v>0</v>
      </c>
      <c r="BL132" s="17" t="s">
        <v>129</v>
      </c>
      <c r="BM132" s="143" t="s">
        <v>4191</v>
      </c>
    </row>
    <row r="133" spans="2:65" s="1" customFormat="1" ht="16.5" customHeight="1">
      <c r="B133" s="32"/>
      <c r="C133" s="184" t="s">
        <v>115</v>
      </c>
      <c r="D133" s="184" t="s">
        <v>1046</v>
      </c>
      <c r="E133" s="185" t="s">
        <v>4192</v>
      </c>
      <c r="F133" s="186" t="s">
        <v>4193</v>
      </c>
      <c r="G133" s="187" t="s">
        <v>3179</v>
      </c>
      <c r="H133" s="188">
        <v>6</v>
      </c>
      <c r="I133" s="189"/>
      <c r="J133" s="190">
        <f t="shared" si="0"/>
        <v>0</v>
      </c>
      <c r="K133" s="186" t="s">
        <v>1</v>
      </c>
      <c r="L133" s="191"/>
      <c r="M133" s="192" t="s">
        <v>1</v>
      </c>
      <c r="N133" s="193" t="s">
        <v>42</v>
      </c>
      <c r="P133" s="141">
        <f t="shared" si="1"/>
        <v>0</v>
      </c>
      <c r="Q133" s="141">
        <v>0</v>
      </c>
      <c r="R133" s="141">
        <f t="shared" si="2"/>
        <v>0</v>
      </c>
      <c r="S133" s="141">
        <v>0</v>
      </c>
      <c r="T133" s="142">
        <f t="shared" si="3"/>
        <v>0</v>
      </c>
      <c r="AR133" s="143" t="s">
        <v>604</v>
      </c>
      <c r="AT133" s="143" t="s">
        <v>1046</v>
      </c>
      <c r="AU133" s="143" t="s">
        <v>87</v>
      </c>
      <c r="AY133" s="17" t="s">
        <v>175</v>
      </c>
      <c r="BE133" s="144">
        <f t="shared" si="4"/>
        <v>0</v>
      </c>
      <c r="BF133" s="144">
        <f t="shared" si="5"/>
        <v>0</v>
      </c>
      <c r="BG133" s="144">
        <f t="shared" si="6"/>
        <v>0</v>
      </c>
      <c r="BH133" s="144">
        <f t="shared" si="7"/>
        <v>0</v>
      </c>
      <c r="BI133" s="144">
        <f t="shared" si="8"/>
        <v>0</v>
      </c>
      <c r="BJ133" s="17" t="s">
        <v>85</v>
      </c>
      <c r="BK133" s="144">
        <f t="shared" si="9"/>
        <v>0</v>
      </c>
      <c r="BL133" s="17" t="s">
        <v>129</v>
      </c>
      <c r="BM133" s="143" t="s">
        <v>4194</v>
      </c>
    </row>
    <row r="134" spans="2:65" s="1" customFormat="1" ht="24.2" customHeight="1">
      <c r="B134" s="32"/>
      <c r="C134" s="184" t="s">
        <v>8</v>
      </c>
      <c r="D134" s="184" t="s">
        <v>1046</v>
      </c>
      <c r="E134" s="185" t="s">
        <v>4195</v>
      </c>
      <c r="F134" s="186" t="s">
        <v>4196</v>
      </c>
      <c r="G134" s="187" t="s">
        <v>3179</v>
      </c>
      <c r="H134" s="188">
        <v>1</v>
      </c>
      <c r="I134" s="189"/>
      <c r="J134" s="190">
        <f t="shared" si="0"/>
        <v>0</v>
      </c>
      <c r="K134" s="186" t="s">
        <v>1</v>
      </c>
      <c r="L134" s="191"/>
      <c r="M134" s="192" t="s">
        <v>1</v>
      </c>
      <c r="N134" s="193" t="s">
        <v>42</v>
      </c>
      <c r="P134" s="141">
        <f t="shared" si="1"/>
        <v>0</v>
      </c>
      <c r="Q134" s="141">
        <v>0</v>
      </c>
      <c r="R134" s="141">
        <f t="shared" si="2"/>
        <v>0</v>
      </c>
      <c r="S134" s="141">
        <v>0</v>
      </c>
      <c r="T134" s="142">
        <f t="shared" si="3"/>
        <v>0</v>
      </c>
      <c r="AR134" s="143" t="s">
        <v>604</v>
      </c>
      <c r="AT134" s="143" t="s">
        <v>1046</v>
      </c>
      <c r="AU134" s="143" t="s">
        <v>87</v>
      </c>
      <c r="AY134" s="17" t="s">
        <v>175</v>
      </c>
      <c r="BE134" s="144">
        <f t="shared" si="4"/>
        <v>0</v>
      </c>
      <c r="BF134" s="144">
        <f t="shared" si="5"/>
        <v>0</v>
      </c>
      <c r="BG134" s="144">
        <f t="shared" si="6"/>
        <v>0</v>
      </c>
      <c r="BH134" s="144">
        <f t="shared" si="7"/>
        <v>0</v>
      </c>
      <c r="BI134" s="144">
        <f t="shared" si="8"/>
        <v>0</v>
      </c>
      <c r="BJ134" s="17" t="s">
        <v>85</v>
      </c>
      <c r="BK134" s="144">
        <f t="shared" si="9"/>
        <v>0</v>
      </c>
      <c r="BL134" s="17" t="s">
        <v>129</v>
      </c>
      <c r="BM134" s="143" t="s">
        <v>4197</v>
      </c>
    </row>
    <row r="135" spans="2:65" s="11" customFormat="1" ht="22.9" customHeight="1">
      <c r="B135" s="120"/>
      <c r="D135" s="121" t="s">
        <v>76</v>
      </c>
      <c r="E135" s="130" t="s">
        <v>4198</v>
      </c>
      <c r="F135" s="130" t="s">
        <v>4199</v>
      </c>
      <c r="I135" s="123"/>
      <c r="J135" s="131">
        <f>BK135</f>
        <v>0</v>
      </c>
      <c r="L135" s="120"/>
      <c r="M135" s="125"/>
      <c r="P135" s="126">
        <f>SUM(P136:P155)</f>
        <v>0</v>
      </c>
      <c r="R135" s="126">
        <f>SUM(R136:R155)</f>
        <v>0</v>
      </c>
      <c r="T135" s="127">
        <f>SUM(T136:T155)</f>
        <v>0</v>
      </c>
      <c r="AR135" s="121" t="s">
        <v>87</v>
      </c>
      <c r="AT135" s="128" t="s">
        <v>76</v>
      </c>
      <c r="AU135" s="128" t="s">
        <v>85</v>
      </c>
      <c r="AY135" s="121" t="s">
        <v>175</v>
      </c>
      <c r="BK135" s="129">
        <f>SUM(BK136:BK155)</f>
        <v>0</v>
      </c>
    </row>
    <row r="136" spans="2:65" s="1" customFormat="1" ht="16.5" customHeight="1">
      <c r="B136" s="32"/>
      <c r="C136" s="132" t="s">
        <v>120</v>
      </c>
      <c r="D136" s="132" t="s">
        <v>178</v>
      </c>
      <c r="E136" s="133" t="s">
        <v>4016</v>
      </c>
      <c r="F136" s="134" t="s">
        <v>4200</v>
      </c>
      <c r="G136" s="135" t="s">
        <v>181</v>
      </c>
      <c r="H136" s="136">
        <v>1</v>
      </c>
      <c r="I136" s="137"/>
      <c r="J136" s="138">
        <f t="shared" ref="J136:J155" si="10">ROUND(I136*H136,2)</f>
        <v>0</v>
      </c>
      <c r="K136" s="134" t="s">
        <v>1</v>
      </c>
      <c r="L136" s="32"/>
      <c r="M136" s="139" t="s">
        <v>1</v>
      </c>
      <c r="N136" s="140" t="s">
        <v>42</v>
      </c>
      <c r="P136" s="141">
        <f t="shared" ref="P136:P155" si="11">O136*H136</f>
        <v>0</v>
      </c>
      <c r="Q136" s="141">
        <v>0</v>
      </c>
      <c r="R136" s="141">
        <f t="shared" ref="R136:R155" si="12">Q136*H136</f>
        <v>0</v>
      </c>
      <c r="S136" s="141">
        <v>0</v>
      </c>
      <c r="T136" s="142">
        <f t="shared" ref="T136:T155" si="13">S136*H136</f>
        <v>0</v>
      </c>
      <c r="AR136" s="143" t="s">
        <v>129</v>
      </c>
      <c r="AT136" s="143" t="s">
        <v>178</v>
      </c>
      <c r="AU136" s="143" t="s">
        <v>87</v>
      </c>
      <c r="AY136" s="17" t="s">
        <v>175</v>
      </c>
      <c r="BE136" s="144">
        <f t="shared" ref="BE136:BE155" si="14">IF(N136="základní",J136,0)</f>
        <v>0</v>
      </c>
      <c r="BF136" s="144">
        <f t="shared" ref="BF136:BF155" si="15">IF(N136="snížená",J136,0)</f>
        <v>0</v>
      </c>
      <c r="BG136" s="144">
        <f t="shared" ref="BG136:BG155" si="16">IF(N136="zákl. přenesená",J136,0)</f>
        <v>0</v>
      </c>
      <c r="BH136" s="144">
        <f t="shared" ref="BH136:BH155" si="17">IF(N136="sníž. přenesená",J136,0)</f>
        <v>0</v>
      </c>
      <c r="BI136" s="144">
        <f t="shared" ref="BI136:BI155" si="18">IF(N136="nulová",J136,0)</f>
        <v>0</v>
      </c>
      <c r="BJ136" s="17" t="s">
        <v>85</v>
      </c>
      <c r="BK136" s="144">
        <f t="shared" ref="BK136:BK155" si="19">ROUND(I136*H136,2)</f>
        <v>0</v>
      </c>
      <c r="BL136" s="17" t="s">
        <v>129</v>
      </c>
      <c r="BM136" s="143" t="s">
        <v>4201</v>
      </c>
    </row>
    <row r="137" spans="2:65" s="1" customFormat="1" ht="37.9" customHeight="1">
      <c r="B137" s="32"/>
      <c r="C137" s="184" t="s">
        <v>123</v>
      </c>
      <c r="D137" s="184" t="s">
        <v>1046</v>
      </c>
      <c r="E137" s="185" t="s">
        <v>4202</v>
      </c>
      <c r="F137" s="186" t="s">
        <v>4203</v>
      </c>
      <c r="G137" s="187" t="s">
        <v>318</v>
      </c>
      <c r="H137" s="188">
        <v>110</v>
      </c>
      <c r="I137" s="189"/>
      <c r="J137" s="190">
        <f t="shared" si="10"/>
        <v>0</v>
      </c>
      <c r="K137" s="186" t="s">
        <v>1</v>
      </c>
      <c r="L137" s="191"/>
      <c r="M137" s="192" t="s">
        <v>1</v>
      </c>
      <c r="N137" s="193" t="s">
        <v>42</v>
      </c>
      <c r="P137" s="141">
        <f t="shared" si="11"/>
        <v>0</v>
      </c>
      <c r="Q137" s="141">
        <v>0</v>
      </c>
      <c r="R137" s="141">
        <f t="shared" si="12"/>
        <v>0</v>
      </c>
      <c r="S137" s="141">
        <v>0</v>
      </c>
      <c r="T137" s="142">
        <f t="shared" si="13"/>
        <v>0</v>
      </c>
      <c r="AR137" s="143" t="s">
        <v>604</v>
      </c>
      <c r="AT137" s="143" t="s">
        <v>1046</v>
      </c>
      <c r="AU137" s="143" t="s">
        <v>87</v>
      </c>
      <c r="AY137" s="17" t="s">
        <v>175</v>
      </c>
      <c r="BE137" s="144">
        <f t="shared" si="14"/>
        <v>0</v>
      </c>
      <c r="BF137" s="144">
        <f t="shared" si="15"/>
        <v>0</v>
      </c>
      <c r="BG137" s="144">
        <f t="shared" si="16"/>
        <v>0</v>
      </c>
      <c r="BH137" s="144">
        <f t="shared" si="17"/>
        <v>0</v>
      </c>
      <c r="BI137" s="144">
        <f t="shared" si="18"/>
        <v>0</v>
      </c>
      <c r="BJ137" s="17" t="s">
        <v>85</v>
      </c>
      <c r="BK137" s="144">
        <f t="shared" si="19"/>
        <v>0</v>
      </c>
      <c r="BL137" s="17" t="s">
        <v>129</v>
      </c>
      <c r="BM137" s="143" t="s">
        <v>4204</v>
      </c>
    </row>
    <row r="138" spans="2:65" s="1" customFormat="1" ht="24.2" customHeight="1">
      <c r="B138" s="32"/>
      <c r="C138" s="184" t="s">
        <v>126</v>
      </c>
      <c r="D138" s="184" t="s">
        <v>1046</v>
      </c>
      <c r="E138" s="185" t="s">
        <v>4205</v>
      </c>
      <c r="F138" s="186" t="s">
        <v>4206</v>
      </c>
      <c r="G138" s="187" t="s">
        <v>3179</v>
      </c>
      <c r="H138" s="188">
        <v>6</v>
      </c>
      <c r="I138" s="189"/>
      <c r="J138" s="190">
        <f t="shared" si="10"/>
        <v>0</v>
      </c>
      <c r="K138" s="186" t="s">
        <v>1</v>
      </c>
      <c r="L138" s="191"/>
      <c r="M138" s="192" t="s">
        <v>1</v>
      </c>
      <c r="N138" s="193" t="s">
        <v>42</v>
      </c>
      <c r="P138" s="141">
        <f t="shared" si="11"/>
        <v>0</v>
      </c>
      <c r="Q138" s="141">
        <v>0</v>
      </c>
      <c r="R138" s="141">
        <f t="shared" si="12"/>
        <v>0</v>
      </c>
      <c r="S138" s="141">
        <v>0</v>
      </c>
      <c r="T138" s="142">
        <f t="shared" si="13"/>
        <v>0</v>
      </c>
      <c r="AR138" s="143" t="s">
        <v>604</v>
      </c>
      <c r="AT138" s="143" t="s">
        <v>1046</v>
      </c>
      <c r="AU138" s="143" t="s">
        <v>87</v>
      </c>
      <c r="AY138" s="17" t="s">
        <v>175</v>
      </c>
      <c r="BE138" s="144">
        <f t="shared" si="14"/>
        <v>0</v>
      </c>
      <c r="BF138" s="144">
        <f t="shared" si="15"/>
        <v>0</v>
      </c>
      <c r="BG138" s="144">
        <f t="shared" si="16"/>
        <v>0</v>
      </c>
      <c r="BH138" s="144">
        <f t="shared" si="17"/>
        <v>0</v>
      </c>
      <c r="BI138" s="144">
        <f t="shared" si="18"/>
        <v>0</v>
      </c>
      <c r="BJ138" s="17" t="s">
        <v>85</v>
      </c>
      <c r="BK138" s="144">
        <f t="shared" si="19"/>
        <v>0</v>
      </c>
      <c r="BL138" s="17" t="s">
        <v>129</v>
      </c>
      <c r="BM138" s="143" t="s">
        <v>4207</v>
      </c>
    </row>
    <row r="139" spans="2:65" s="1" customFormat="1" ht="24.2" customHeight="1">
      <c r="B139" s="32"/>
      <c r="C139" s="184" t="s">
        <v>129</v>
      </c>
      <c r="D139" s="184" t="s">
        <v>1046</v>
      </c>
      <c r="E139" s="185" t="s">
        <v>4208</v>
      </c>
      <c r="F139" s="186" t="s">
        <v>4209</v>
      </c>
      <c r="G139" s="187" t="s">
        <v>3179</v>
      </c>
      <c r="H139" s="188">
        <v>6</v>
      </c>
      <c r="I139" s="189"/>
      <c r="J139" s="190">
        <f t="shared" si="10"/>
        <v>0</v>
      </c>
      <c r="K139" s="186" t="s">
        <v>1</v>
      </c>
      <c r="L139" s="191"/>
      <c r="M139" s="192" t="s">
        <v>1</v>
      </c>
      <c r="N139" s="193" t="s">
        <v>42</v>
      </c>
      <c r="P139" s="141">
        <f t="shared" si="11"/>
        <v>0</v>
      </c>
      <c r="Q139" s="141">
        <v>0</v>
      </c>
      <c r="R139" s="141">
        <f t="shared" si="12"/>
        <v>0</v>
      </c>
      <c r="S139" s="141">
        <v>0</v>
      </c>
      <c r="T139" s="142">
        <f t="shared" si="13"/>
        <v>0</v>
      </c>
      <c r="AR139" s="143" t="s">
        <v>604</v>
      </c>
      <c r="AT139" s="143" t="s">
        <v>1046</v>
      </c>
      <c r="AU139" s="143" t="s">
        <v>87</v>
      </c>
      <c r="AY139" s="17" t="s">
        <v>175</v>
      </c>
      <c r="BE139" s="144">
        <f t="shared" si="14"/>
        <v>0</v>
      </c>
      <c r="BF139" s="144">
        <f t="shared" si="15"/>
        <v>0</v>
      </c>
      <c r="BG139" s="144">
        <f t="shared" si="16"/>
        <v>0</v>
      </c>
      <c r="BH139" s="144">
        <f t="shared" si="17"/>
        <v>0</v>
      </c>
      <c r="BI139" s="144">
        <f t="shared" si="18"/>
        <v>0</v>
      </c>
      <c r="BJ139" s="17" t="s">
        <v>85</v>
      </c>
      <c r="BK139" s="144">
        <f t="shared" si="19"/>
        <v>0</v>
      </c>
      <c r="BL139" s="17" t="s">
        <v>129</v>
      </c>
      <c r="BM139" s="143" t="s">
        <v>4210</v>
      </c>
    </row>
    <row r="140" spans="2:65" s="1" customFormat="1" ht="16.5" customHeight="1">
      <c r="B140" s="32"/>
      <c r="C140" s="184" t="s">
        <v>132</v>
      </c>
      <c r="D140" s="184" t="s">
        <v>1046</v>
      </c>
      <c r="E140" s="185" t="s">
        <v>4211</v>
      </c>
      <c r="F140" s="186" t="s">
        <v>4212</v>
      </c>
      <c r="G140" s="187" t="s">
        <v>3179</v>
      </c>
      <c r="H140" s="188">
        <v>6</v>
      </c>
      <c r="I140" s="189"/>
      <c r="J140" s="190">
        <f t="shared" si="10"/>
        <v>0</v>
      </c>
      <c r="K140" s="186" t="s">
        <v>1</v>
      </c>
      <c r="L140" s="191"/>
      <c r="M140" s="192" t="s">
        <v>1</v>
      </c>
      <c r="N140" s="193" t="s">
        <v>42</v>
      </c>
      <c r="P140" s="141">
        <f t="shared" si="11"/>
        <v>0</v>
      </c>
      <c r="Q140" s="141">
        <v>0</v>
      </c>
      <c r="R140" s="141">
        <f t="shared" si="12"/>
        <v>0</v>
      </c>
      <c r="S140" s="141">
        <v>0</v>
      </c>
      <c r="T140" s="142">
        <f t="shared" si="13"/>
        <v>0</v>
      </c>
      <c r="AR140" s="143" t="s">
        <v>604</v>
      </c>
      <c r="AT140" s="143" t="s">
        <v>1046</v>
      </c>
      <c r="AU140" s="143" t="s">
        <v>87</v>
      </c>
      <c r="AY140" s="17" t="s">
        <v>175</v>
      </c>
      <c r="BE140" s="144">
        <f t="shared" si="14"/>
        <v>0</v>
      </c>
      <c r="BF140" s="144">
        <f t="shared" si="15"/>
        <v>0</v>
      </c>
      <c r="BG140" s="144">
        <f t="shared" si="16"/>
        <v>0</v>
      </c>
      <c r="BH140" s="144">
        <f t="shared" si="17"/>
        <v>0</v>
      </c>
      <c r="BI140" s="144">
        <f t="shared" si="18"/>
        <v>0</v>
      </c>
      <c r="BJ140" s="17" t="s">
        <v>85</v>
      </c>
      <c r="BK140" s="144">
        <f t="shared" si="19"/>
        <v>0</v>
      </c>
      <c r="BL140" s="17" t="s">
        <v>129</v>
      </c>
      <c r="BM140" s="143" t="s">
        <v>4213</v>
      </c>
    </row>
    <row r="141" spans="2:65" s="1" customFormat="1" ht="16.5" customHeight="1">
      <c r="B141" s="32"/>
      <c r="C141" s="184" t="s">
        <v>135</v>
      </c>
      <c r="D141" s="184" t="s">
        <v>1046</v>
      </c>
      <c r="E141" s="185" t="s">
        <v>4214</v>
      </c>
      <c r="F141" s="186" t="s">
        <v>4215</v>
      </c>
      <c r="G141" s="187" t="s">
        <v>3179</v>
      </c>
      <c r="H141" s="188">
        <v>54</v>
      </c>
      <c r="I141" s="189"/>
      <c r="J141" s="190">
        <f t="shared" si="10"/>
        <v>0</v>
      </c>
      <c r="K141" s="186" t="s">
        <v>1</v>
      </c>
      <c r="L141" s="191"/>
      <c r="M141" s="192" t="s">
        <v>1</v>
      </c>
      <c r="N141" s="193" t="s">
        <v>42</v>
      </c>
      <c r="P141" s="141">
        <f t="shared" si="11"/>
        <v>0</v>
      </c>
      <c r="Q141" s="141">
        <v>0</v>
      </c>
      <c r="R141" s="141">
        <f t="shared" si="12"/>
        <v>0</v>
      </c>
      <c r="S141" s="141">
        <v>0</v>
      </c>
      <c r="T141" s="142">
        <f t="shared" si="13"/>
        <v>0</v>
      </c>
      <c r="AR141" s="143" t="s">
        <v>604</v>
      </c>
      <c r="AT141" s="143" t="s">
        <v>1046</v>
      </c>
      <c r="AU141" s="143" t="s">
        <v>87</v>
      </c>
      <c r="AY141" s="17" t="s">
        <v>175</v>
      </c>
      <c r="BE141" s="144">
        <f t="shared" si="14"/>
        <v>0</v>
      </c>
      <c r="BF141" s="144">
        <f t="shared" si="15"/>
        <v>0</v>
      </c>
      <c r="BG141" s="144">
        <f t="shared" si="16"/>
        <v>0</v>
      </c>
      <c r="BH141" s="144">
        <f t="shared" si="17"/>
        <v>0</v>
      </c>
      <c r="BI141" s="144">
        <f t="shared" si="18"/>
        <v>0</v>
      </c>
      <c r="BJ141" s="17" t="s">
        <v>85</v>
      </c>
      <c r="BK141" s="144">
        <f t="shared" si="19"/>
        <v>0</v>
      </c>
      <c r="BL141" s="17" t="s">
        <v>129</v>
      </c>
      <c r="BM141" s="143" t="s">
        <v>4216</v>
      </c>
    </row>
    <row r="142" spans="2:65" s="1" customFormat="1" ht="16.5" customHeight="1">
      <c r="B142" s="32"/>
      <c r="C142" s="184" t="s">
        <v>138</v>
      </c>
      <c r="D142" s="184" t="s">
        <v>1046</v>
      </c>
      <c r="E142" s="185" t="s">
        <v>4217</v>
      </c>
      <c r="F142" s="186" t="s">
        <v>4218</v>
      </c>
      <c r="G142" s="187" t="s">
        <v>3179</v>
      </c>
      <c r="H142" s="188">
        <v>18</v>
      </c>
      <c r="I142" s="189"/>
      <c r="J142" s="190">
        <f t="shared" si="10"/>
        <v>0</v>
      </c>
      <c r="K142" s="186" t="s">
        <v>1</v>
      </c>
      <c r="L142" s="191"/>
      <c r="M142" s="192" t="s">
        <v>1</v>
      </c>
      <c r="N142" s="193" t="s">
        <v>42</v>
      </c>
      <c r="P142" s="141">
        <f t="shared" si="11"/>
        <v>0</v>
      </c>
      <c r="Q142" s="141">
        <v>0</v>
      </c>
      <c r="R142" s="141">
        <f t="shared" si="12"/>
        <v>0</v>
      </c>
      <c r="S142" s="141">
        <v>0</v>
      </c>
      <c r="T142" s="142">
        <f t="shared" si="13"/>
        <v>0</v>
      </c>
      <c r="AR142" s="143" t="s">
        <v>604</v>
      </c>
      <c r="AT142" s="143" t="s">
        <v>1046</v>
      </c>
      <c r="AU142" s="143" t="s">
        <v>87</v>
      </c>
      <c r="AY142" s="17" t="s">
        <v>175</v>
      </c>
      <c r="BE142" s="144">
        <f t="shared" si="14"/>
        <v>0</v>
      </c>
      <c r="BF142" s="144">
        <f t="shared" si="15"/>
        <v>0</v>
      </c>
      <c r="BG142" s="144">
        <f t="shared" si="16"/>
        <v>0</v>
      </c>
      <c r="BH142" s="144">
        <f t="shared" si="17"/>
        <v>0</v>
      </c>
      <c r="BI142" s="144">
        <f t="shared" si="18"/>
        <v>0</v>
      </c>
      <c r="BJ142" s="17" t="s">
        <v>85</v>
      </c>
      <c r="BK142" s="144">
        <f t="shared" si="19"/>
        <v>0</v>
      </c>
      <c r="BL142" s="17" t="s">
        <v>129</v>
      </c>
      <c r="BM142" s="143" t="s">
        <v>4219</v>
      </c>
    </row>
    <row r="143" spans="2:65" s="1" customFormat="1" ht="33" customHeight="1">
      <c r="B143" s="32"/>
      <c r="C143" s="184" t="s">
        <v>141</v>
      </c>
      <c r="D143" s="184" t="s">
        <v>1046</v>
      </c>
      <c r="E143" s="185" t="s">
        <v>4220</v>
      </c>
      <c r="F143" s="186" t="s">
        <v>4221</v>
      </c>
      <c r="G143" s="187" t="s">
        <v>3179</v>
      </c>
      <c r="H143" s="188">
        <v>6</v>
      </c>
      <c r="I143" s="189"/>
      <c r="J143" s="190">
        <f t="shared" si="10"/>
        <v>0</v>
      </c>
      <c r="K143" s="186" t="s">
        <v>1</v>
      </c>
      <c r="L143" s="191"/>
      <c r="M143" s="192" t="s">
        <v>1</v>
      </c>
      <c r="N143" s="193" t="s">
        <v>42</v>
      </c>
      <c r="P143" s="141">
        <f t="shared" si="11"/>
        <v>0</v>
      </c>
      <c r="Q143" s="141">
        <v>0</v>
      </c>
      <c r="R143" s="141">
        <f t="shared" si="12"/>
        <v>0</v>
      </c>
      <c r="S143" s="141">
        <v>0</v>
      </c>
      <c r="T143" s="142">
        <f t="shared" si="13"/>
        <v>0</v>
      </c>
      <c r="AR143" s="143" t="s">
        <v>604</v>
      </c>
      <c r="AT143" s="143" t="s">
        <v>1046</v>
      </c>
      <c r="AU143" s="143" t="s">
        <v>87</v>
      </c>
      <c r="AY143" s="17" t="s">
        <v>175</v>
      </c>
      <c r="BE143" s="144">
        <f t="shared" si="14"/>
        <v>0</v>
      </c>
      <c r="BF143" s="144">
        <f t="shared" si="15"/>
        <v>0</v>
      </c>
      <c r="BG143" s="144">
        <f t="shared" si="16"/>
        <v>0</v>
      </c>
      <c r="BH143" s="144">
        <f t="shared" si="17"/>
        <v>0</v>
      </c>
      <c r="BI143" s="144">
        <f t="shared" si="18"/>
        <v>0</v>
      </c>
      <c r="BJ143" s="17" t="s">
        <v>85</v>
      </c>
      <c r="BK143" s="144">
        <f t="shared" si="19"/>
        <v>0</v>
      </c>
      <c r="BL143" s="17" t="s">
        <v>129</v>
      </c>
      <c r="BM143" s="143" t="s">
        <v>4222</v>
      </c>
    </row>
    <row r="144" spans="2:65" s="1" customFormat="1" ht="33" customHeight="1">
      <c r="B144" s="32"/>
      <c r="C144" s="184" t="s">
        <v>7</v>
      </c>
      <c r="D144" s="184" t="s">
        <v>1046</v>
      </c>
      <c r="E144" s="185" t="s">
        <v>4223</v>
      </c>
      <c r="F144" s="186" t="s">
        <v>4224</v>
      </c>
      <c r="G144" s="187" t="s">
        <v>3179</v>
      </c>
      <c r="H144" s="188">
        <v>2</v>
      </c>
      <c r="I144" s="189"/>
      <c r="J144" s="190">
        <f t="shared" si="10"/>
        <v>0</v>
      </c>
      <c r="K144" s="186" t="s">
        <v>1</v>
      </c>
      <c r="L144" s="191"/>
      <c r="M144" s="192" t="s">
        <v>1</v>
      </c>
      <c r="N144" s="193" t="s">
        <v>42</v>
      </c>
      <c r="P144" s="141">
        <f t="shared" si="11"/>
        <v>0</v>
      </c>
      <c r="Q144" s="141">
        <v>0</v>
      </c>
      <c r="R144" s="141">
        <f t="shared" si="12"/>
        <v>0</v>
      </c>
      <c r="S144" s="141">
        <v>0</v>
      </c>
      <c r="T144" s="142">
        <f t="shared" si="13"/>
        <v>0</v>
      </c>
      <c r="AR144" s="143" t="s">
        <v>604</v>
      </c>
      <c r="AT144" s="143" t="s">
        <v>1046</v>
      </c>
      <c r="AU144" s="143" t="s">
        <v>87</v>
      </c>
      <c r="AY144" s="17" t="s">
        <v>175</v>
      </c>
      <c r="BE144" s="144">
        <f t="shared" si="14"/>
        <v>0</v>
      </c>
      <c r="BF144" s="144">
        <f t="shared" si="15"/>
        <v>0</v>
      </c>
      <c r="BG144" s="144">
        <f t="shared" si="16"/>
        <v>0</v>
      </c>
      <c r="BH144" s="144">
        <f t="shared" si="17"/>
        <v>0</v>
      </c>
      <c r="BI144" s="144">
        <f t="shared" si="18"/>
        <v>0</v>
      </c>
      <c r="BJ144" s="17" t="s">
        <v>85</v>
      </c>
      <c r="BK144" s="144">
        <f t="shared" si="19"/>
        <v>0</v>
      </c>
      <c r="BL144" s="17" t="s">
        <v>129</v>
      </c>
      <c r="BM144" s="143" t="s">
        <v>4225</v>
      </c>
    </row>
    <row r="145" spans="2:65" s="1" customFormat="1" ht="24.2" customHeight="1">
      <c r="B145" s="32"/>
      <c r="C145" s="184" t="s">
        <v>382</v>
      </c>
      <c r="D145" s="184" t="s">
        <v>1046</v>
      </c>
      <c r="E145" s="185" t="s">
        <v>4226</v>
      </c>
      <c r="F145" s="186" t="s">
        <v>4227</v>
      </c>
      <c r="G145" s="187" t="s">
        <v>3179</v>
      </c>
      <c r="H145" s="188">
        <v>60</v>
      </c>
      <c r="I145" s="189"/>
      <c r="J145" s="190">
        <f t="shared" si="10"/>
        <v>0</v>
      </c>
      <c r="K145" s="186" t="s">
        <v>1</v>
      </c>
      <c r="L145" s="191"/>
      <c r="M145" s="192" t="s">
        <v>1</v>
      </c>
      <c r="N145" s="193" t="s">
        <v>42</v>
      </c>
      <c r="P145" s="141">
        <f t="shared" si="11"/>
        <v>0</v>
      </c>
      <c r="Q145" s="141">
        <v>0</v>
      </c>
      <c r="R145" s="141">
        <f t="shared" si="12"/>
        <v>0</v>
      </c>
      <c r="S145" s="141">
        <v>0</v>
      </c>
      <c r="T145" s="142">
        <f t="shared" si="13"/>
        <v>0</v>
      </c>
      <c r="AR145" s="143" t="s">
        <v>604</v>
      </c>
      <c r="AT145" s="143" t="s">
        <v>1046</v>
      </c>
      <c r="AU145" s="143" t="s">
        <v>87</v>
      </c>
      <c r="AY145" s="17" t="s">
        <v>175</v>
      </c>
      <c r="BE145" s="144">
        <f t="shared" si="14"/>
        <v>0</v>
      </c>
      <c r="BF145" s="144">
        <f t="shared" si="15"/>
        <v>0</v>
      </c>
      <c r="BG145" s="144">
        <f t="shared" si="16"/>
        <v>0</v>
      </c>
      <c r="BH145" s="144">
        <f t="shared" si="17"/>
        <v>0</v>
      </c>
      <c r="BI145" s="144">
        <f t="shared" si="18"/>
        <v>0</v>
      </c>
      <c r="BJ145" s="17" t="s">
        <v>85</v>
      </c>
      <c r="BK145" s="144">
        <f t="shared" si="19"/>
        <v>0</v>
      </c>
      <c r="BL145" s="17" t="s">
        <v>129</v>
      </c>
      <c r="BM145" s="143" t="s">
        <v>4228</v>
      </c>
    </row>
    <row r="146" spans="2:65" s="1" customFormat="1" ht="21.75" customHeight="1">
      <c r="B146" s="32"/>
      <c r="C146" s="184" t="s">
        <v>386</v>
      </c>
      <c r="D146" s="184" t="s">
        <v>1046</v>
      </c>
      <c r="E146" s="185" t="s">
        <v>4229</v>
      </c>
      <c r="F146" s="186" t="s">
        <v>4230</v>
      </c>
      <c r="G146" s="187" t="s">
        <v>3179</v>
      </c>
      <c r="H146" s="188">
        <v>6</v>
      </c>
      <c r="I146" s="189"/>
      <c r="J146" s="190">
        <f t="shared" si="10"/>
        <v>0</v>
      </c>
      <c r="K146" s="186" t="s">
        <v>1</v>
      </c>
      <c r="L146" s="191"/>
      <c r="M146" s="192" t="s">
        <v>1</v>
      </c>
      <c r="N146" s="193" t="s">
        <v>42</v>
      </c>
      <c r="P146" s="141">
        <f t="shared" si="11"/>
        <v>0</v>
      </c>
      <c r="Q146" s="141">
        <v>0</v>
      </c>
      <c r="R146" s="141">
        <f t="shared" si="12"/>
        <v>0</v>
      </c>
      <c r="S146" s="141">
        <v>0</v>
      </c>
      <c r="T146" s="142">
        <f t="shared" si="13"/>
        <v>0</v>
      </c>
      <c r="AR146" s="143" t="s">
        <v>604</v>
      </c>
      <c r="AT146" s="143" t="s">
        <v>1046</v>
      </c>
      <c r="AU146" s="143" t="s">
        <v>87</v>
      </c>
      <c r="AY146" s="17" t="s">
        <v>175</v>
      </c>
      <c r="BE146" s="144">
        <f t="shared" si="14"/>
        <v>0</v>
      </c>
      <c r="BF146" s="144">
        <f t="shared" si="15"/>
        <v>0</v>
      </c>
      <c r="BG146" s="144">
        <f t="shared" si="16"/>
        <v>0</v>
      </c>
      <c r="BH146" s="144">
        <f t="shared" si="17"/>
        <v>0</v>
      </c>
      <c r="BI146" s="144">
        <f t="shared" si="18"/>
        <v>0</v>
      </c>
      <c r="BJ146" s="17" t="s">
        <v>85</v>
      </c>
      <c r="BK146" s="144">
        <f t="shared" si="19"/>
        <v>0</v>
      </c>
      <c r="BL146" s="17" t="s">
        <v>129</v>
      </c>
      <c r="BM146" s="143" t="s">
        <v>4231</v>
      </c>
    </row>
    <row r="147" spans="2:65" s="1" customFormat="1" ht="21.75" customHeight="1">
      <c r="B147" s="32"/>
      <c r="C147" s="184" t="s">
        <v>390</v>
      </c>
      <c r="D147" s="184" t="s">
        <v>1046</v>
      </c>
      <c r="E147" s="185" t="s">
        <v>4232</v>
      </c>
      <c r="F147" s="186" t="s">
        <v>4233</v>
      </c>
      <c r="G147" s="187" t="s">
        <v>3179</v>
      </c>
      <c r="H147" s="188">
        <v>48</v>
      </c>
      <c r="I147" s="189"/>
      <c r="J147" s="190">
        <f t="shared" si="10"/>
        <v>0</v>
      </c>
      <c r="K147" s="186" t="s">
        <v>1</v>
      </c>
      <c r="L147" s="191"/>
      <c r="M147" s="192" t="s">
        <v>1</v>
      </c>
      <c r="N147" s="193" t="s">
        <v>42</v>
      </c>
      <c r="P147" s="141">
        <f t="shared" si="11"/>
        <v>0</v>
      </c>
      <c r="Q147" s="141">
        <v>0</v>
      </c>
      <c r="R147" s="141">
        <f t="shared" si="12"/>
        <v>0</v>
      </c>
      <c r="S147" s="141">
        <v>0</v>
      </c>
      <c r="T147" s="142">
        <f t="shared" si="13"/>
        <v>0</v>
      </c>
      <c r="AR147" s="143" t="s">
        <v>604</v>
      </c>
      <c r="AT147" s="143" t="s">
        <v>1046</v>
      </c>
      <c r="AU147" s="143" t="s">
        <v>87</v>
      </c>
      <c r="AY147" s="17" t="s">
        <v>175</v>
      </c>
      <c r="BE147" s="144">
        <f t="shared" si="14"/>
        <v>0</v>
      </c>
      <c r="BF147" s="144">
        <f t="shared" si="15"/>
        <v>0</v>
      </c>
      <c r="BG147" s="144">
        <f t="shared" si="16"/>
        <v>0</v>
      </c>
      <c r="BH147" s="144">
        <f t="shared" si="17"/>
        <v>0</v>
      </c>
      <c r="BI147" s="144">
        <f t="shared" si="18"/>
        <v>0</v>
      </c>
      <c r="BJ147" s="17" t="s">
        <v>85</v>
      </c>
      <c r="BK147" s="144">
        <f t="shared" si="19"/>
        <v>0</v>
      </c>
      <c r="BL147" s="17" t="s">
        <v>129</v>
      </c>
      <c r="BM147" s="143" t="s">
        <v>4234</v>
      </c>
    </row>
    <row r="148" spans="2:65" s="1" customFormat="1" ht="16.5" customHeight="1">
      <c r="B148" s="32"/>
      <c r="C148" s="184" t="s">
        <v>394</v>
      </c>
      <c r="D148" s="184" t="s">
        <v>1046</v>
      </c>
      <c r="E148" s="185" t="s">
        <v>4235</v>
      </c>
      <c r="F148" s="186" t="s">
        <v>4236</v>
      </c>
      <c r="G148" s="187" t="s">
        <v>181</v>
      </c>
      <c r="H148" s="188">
        <v>1</v>
      </c>
      <c r="I148" s="189"/>
      <c r="J148" s="190">
        <f t="shared" si="10"/>
        <v>0</v>
      </c>
      <c r="K148" s="186" t="s">
        <v>1</v>
      </c>
      <c r="L148" s="191"/>
      <c r="M148" s="192" t="s">
        <v>1</v>
      </c>
      <c r="N148" s="193" t="s">
        <v>42</v>
      </c>
      <c r="P148" s="141">
        <f t="shared" si="11"/>
        <v>0</v>
      </c>
      <c r="Q148" s="141">
        <v>0</v>
      </c>
      <c r="R148" s="141">
        <f t="shared" si="12"/>
        <v>0</v>
      </c>
      <c r="S148" s="141">
        <v>0</v>
      </c>
      <c r="T148" s="142">
        <f t="shared" si="13"/>
        <v>0</v>
      </c>
      <c r="AR148" s="143" t="s">
        <v>604</v>
      </c>
      <c r="AT148" s="143" t="s">
        <v>1046</v>
      </c>
      <c r="AU148" s="143" t="s">
        <v>87</v>
      </c>
      <c r="AY148" s="17" t="s">
        <v>175</v>
      </c>
      <c r="BE148" s="144">
        <f t="shared" si="14"/>
        <v>0</v>
      </c>
      <c r="BF148" s="144">
        <f t="shared" si="15"/>
        <v>0</v>
      </c>
      <c r="BG148" s="144">
        <f t="shared" si="16"/>
        <v>0</v>
      </c>
      <c r="BH148" s="144">
        <f t="shared" si="17"/>
        <v>0</v>
      </c>
      <c r="BI148" s="144">
        <f t="shared" si="18"/>
        <v>0</v>
      </c>
      <c r="BJ148" s="17" t="s">
        <v>85</v>
      </c>
      <c r="BK148" s="144">
        <f t="shared" si="19"/>
        <v>0</v>
      </c>
      <c r="BL148" s="17" t="s">
        <v>129</v>
      </c>
      <c r="BM148" s="143" t="s">
        <v>4237</v>
      </c>
    </row>
    <row r="149" spans="2:65" s="1" customFormat="1" ht="16.5" customHeight="1">
      <c r="B149" s="32"/>
      <c r="C149" s="184" t="s">
        <v>402</v>
      </c>
      <c r="D149" s="184" t="s">
        <v>1046</v>
      </c>
      <c r="E149" s="185" t="s">
        <v>4238</v>
      </c>
      <c r="F149" s="186" t="s">
        <v>4239</v>
      </c>
      <c r="G149" s="187" t="s">
        <v>3179</v>
      </c>
      <c r="H149" s="188">
        <v>7</v>
      </c>
      <c r="I149" s="189"/>
      <c r="J149" s="190">
        <f t="shared" si="10"/>
        <v>0</v>
      </c>
      <c r="K149" s="186" t="s">
        <v>1</v>
      </c>
      <c r="L149" s="191"/>
      <c r="M149" s="192" t="s">
        <v>1</v>
      </c>
      <c r="N149" s="193" t="s">
        <v>42</v>
      </c>
      <c r="P149" s="141">
        <f t="shared" si="11"/>
        <v>0</v>
      </c>
      <c r="Q149" s="141">
        <v>0</v>
      </c>
      <c r="R149" s="141">
        <f t="shared" si="12"/>
        <v>0</v>
      </c>
      <c r="S149" s="141">
        <v>0</v>
      </c>
      <c r="T149" s="142">
        <f t="shared" si="13"/>
        <v>0</v>
      </c>
      <c r="AR149" s="143" t="s">
        <v>604</v>
      </c>
      <c r="AT149" s="143" t="s">
        <v>1046</v>
      </c>
      <c r="AU149" s="143" t="s">
        <v>87</v>
      </c>
      <c r="AY149" s="17" t="s">
        <v>175</v>
      </c>
      <c r="BE149" s="144">
        <f t="shared" si="14"/>
        <v>0</v>
      </c>
      <c r="BF149" s="144">
        <f t="shared" si="15"/>
        <v>0</v>
      </c>
      <c r="BG149" s="144">
        <f t="shared" si="16"/>
        <v>0</v>
      </c>
      <c r="BH149" s="144">
        <f t="shared" si="17"/>
        <v>0</v>
      </c>
      <c r="BI149" s="144">
        <f t="shared" si="18"/>
        <v>0</v>
      </c>
      <c r="BJ149" s="17" t="s">
        <v>85</v>
      </c>
      <c r="BK149" s="144">
        <f t="shared" si="19"/>
        <v>0</v>
      </c>
      <c r="BL149" s="17" t="s">
        <v>129</v>
      </c>
      <c r="BM149" s="143" t="s">
        <v>4240</v>
      </c>
    </row>
    <row r="150" spans="2:65" s="1" customFormat="1" ht="16.5" customHeight="1">
      <c r="B150" s="32"/>
      <c r="C150" s="184" t="s">
        <v>548</v>
      </c>
      <c r="D150" s="184" t="s">
        <v>1046</v>
      </c>
      <c r="E150" s="185" t="s">
        <v>4241</v>
      </c>
      <c r="F150" s="186" t="s">
        <v>4242</v>
      </c>
      <c r="G150" s="187" t="s">
        <v>3179</v>
      </c>
      <c r="H150" s="188">
        <v>7</v>
      </c>
      <c r="I150" s="189"/>
      <c r="J150" s="190">
        <f t="shared" si="10"/>
        <v>0</v>
      </c>
      <c r="K150" s="186" t="s">
        <v>1</v>
      </c>
      <c r="L150" s="191"/>
      <c r="M150" s="192" t="s">
        <v>1</v>
      </c>
      <c r="N150" s="193" t="s">
        <v>42</v>
      </c>
      <c r="P150" s="141">
        <f t="shared" si="11"/>
        <v>0</v>
      </c>
      <c r="Q150" s="141">
        <v>0</v>
      </c>
      <c r="R150" s="141">
        <f t="shared" si="12"/>
        <v>0</v>
      </c>
      <c r="S150" s="141">
        <v>0</v>
      </c>
      <c r="T150" s="142">
        <f t="shared" si="13"/>
        <v>0</v>
      </c>
      <c r="AR150" s="143" t="s">
        <v>604</v>
      </c>
      <c r="AT150" s="143" t="s">
        <v>1046</v>
      </c>
      <c r="AU150" s="143" t="s">
        <v>87</v>
      </c>
      <c r="AY150" s="17" t="s">
        <v>175</v>
      </c>
      <c r="BE150" s="144">
        <f t="shared" si="14"/>
        <v>0</v>
      </c>
      <c r="BF150" s="144">
        <f t="shared" si="15"/>
        <v>0</v>
      </c>
      <c r="BG150" s="144">
        <f t="shared" si="16"/>
        <v>0</v>
      </c>
      <c r="BH150" s="144">
        <f t="shared" si="17"/>
        <v>0</v>
      </c>
      <c r="BI150" s="144">
        <f t="shared" si="18"/>
        <v>0</v>
      </c>
      <c r="BJ150" s="17" t="s">
        <v>85</v>
      </c>
      <c r="BK150" s="144">
        <f t="shared" si="19"/>
        <v>0</v>
      </c>
      <c r="BL150" s="17" t="s">
        <v>129</v>
      </c>
      <c r="BM150" s="143" t="s">
        <v>4243</v>
      </c>
    </row>
    <row r="151" spans="2:65" s="1" customFormat="1" ht="16.5" customHeight="1">
      <c r="B151" s="32"/>
      <c r="C151" s="184" t="s">
        <v>553</v>
      </c>
      <c r="D151" s="184" t="s">
        <v>1046</v>
      </c>
      <c r="E151" s="185" t="s">
        <v>4244</v>
      </c>
      <c r="F151" s="186" t="s">
        <v>4245</v>
      </c>
      <c r="G151" s="187" t="s">
        <v>318</v>
      </c>
      <c r="H151" s="188">
        <v>150</v>
      </c>
      <c r="I151" s="189"/>
      <c r="J151" s="190">
        <f t="shared" si="10"/>
        <v>0</v>
      </c>
      <c r="K151" s="186" t="s">
        <v>1</v>
      </c>
      <c r="L151" s="191"/>
      <c r="M151" s="192" t="s">
        <v>1</v>
      </c>
      <c r="N151" s="193" t="s">
        <v>42</v>
      </c>
      <c r="P151" s="141">
        <f t="shared" si="11"/>
        <v>0</v>
      </c>
      <c r="Q151" s="141">
        <v>0</v>
      </c>
      <c r="R151" s="141">
        <f t="shared" si="12"/>
        <v>0</v>
      </c>
      <c r="S151" s="141">
        <v>0</v>
      </c>
      <c r="T151" s="142">
        <f t="shared" si="13"/>
        <v>0</v>
      </c>
      <c r="AR151" s="143" t="s">
        <v>604</v>
      </c>
      <c r="AT151" s="143" t="s">
        <v>1046</v>
      </c>
      <c r="AU151" s="143" t="s">
        <v>87</v>
      </c>
      <c r="AY151" s="17" t="s">
        <v>175</v>
      </c>
      <c r="BE151" s="144">
        <f t="shared" si="14"/>
        <v>0</v>
      </c>
      <c r="BF151" s="144">
        <f t="shared" si="15"/>
        <v>0</v>
      </c>
      <c r="BG151" s="144">
        <f t="shared" si="16"/>
        <v>0</v>
      </c>
      <c r="BH151" s="144">
        <f t="shared" si="17"/>
        <v>0</v>
      </c>
      <c r="BI151" s="144">
        <f t="shared" si="18"/>
        <v>0</v>
      </c>
      <c r="BJ151" s="17" t="s">
        <v>85</v>
      </c>
      <c r="BK151" s="144">
        <f t="shared" si="19"/>
        <v>0</v>
      </c>
      <c r="BL151" s="17" t="s">
        <v>129</v>
      </c>
      <c r="BM151" s="143" t="s">
        <v>4246</v>
      </c>
    </row>
    <row r="152" spans="2:65" s="1" customFormat="1" ht="16.5" customHeight="1">
      <c r="B152" s="32"/>
      <c r="C152" s="184" t="s">
        <v>560</v>
      </c>
      <c r="D152" s="184" t="s">
        <v>1046</v>
      </c>
      <c r="E152" s="185" t="s">
        <v>4247</v>
      </c>
      <c r="F152" s="186" t="s">
        <v>4248</v>
      </c>
      <c r="G152" s="187" t="s">
        <v>3179</v>
      </c>
      <c r="H152" s="188">
        <v>13</v>
      </c>
      <c r="I152" s="189"/>
      <c r="J152" s="190">
        <f t="shared" si="10"/>
        <v>0</v>
      </c>
      <c r="K152" s="186" t="s">
        <v>1</v>
      </c>
      <c r="L152" s="191"/>
      <c r="M152" s="192" t="s">
        <v>1</v>
      </c>
      <c r="N152" s="193" t="s">
        <v>42</v>
      </c>
      <c r="P152" s="141">
        <f t="shared" si="11"/>
        <v>0</v>
      </c>
      <c r="Q152" s="141">
        <v>0</v>
      </c>
      <c r="R152" s="141">
        <f t="shared" si="12"/>
        <v>0</v>
      </c>
      <c r="S152" s="141">
        <v>0</v>
      </c>
      <c r="T152" s="142">
        <f t="shared" si="13"/>
        <v>0</v>
      </c>
      <c r="AR152" s="143" t="s">
        <v>604</v>
      </c>
      <c r="AT152" s="143" t="s">
        <v>1046</v>
      </c>
      <c r="AU152" s="143" t="s">
        <v>87</v>
      </c>
      <c r="AY152" s="17" t="s">
        <v>175</v>
      </c>
      <c r="BE152" s="144">
        <f t="shared" si="14"/>
        <v>0</v>
      </c>
      <c r="BF152" s="144">
        <f t="shared" si="15"/>
        <v>0</v>
      </c>
      <c r="BG152" s="144">
        <f t="shared" si="16"/>
        <v>0</v>
      </c>
      <c r="BH152" s="144">
        <f t="shared" si="17"/>
        <v>0</v>
      </c>
      <c r="BI152" s="144">
        <f t="shared" si="18"/>
        <v>0</v>
      </c>
      <c r="BJ152" s="17" t="s">
        <v>85</v>
      </c>
      <c r="BK152" s="144">
        <f t="shared" si="19"/>
        <v>0</v>
      </c>
      <c r="BL152" s="17" t="s">
        <v>129</v>
      </c>
      <c r="BM152" s="143" t="s">
        <v>4249</v>
      </c>
    </row>
    <row r="153" spans="2:65" s="1" customFormat="1" ht="16.5" customHeight="1">
      <c r="B153" s="32"/>
      <c r="C153" s="184" t="s">
        <v>570</v>
      </c>
      <c r="D153" s="184" t="s">
        <v>1046</v>
      </c>
      <c r="E153" s="185" t="s">
        <v>4250</v>
      </c>
      <c r="F153" s="186" t="s">
        <v>4251</v>
      </c>
      <c r="G153" s="187" t="s">
        <v>3179</v>
      </c>
      <c r="H153" s="188">
        <v>13</v>
      </c>
      <c r="I153" s="189"/>
      <c r="J153" s="190">
        <f t="shared" si="10"/>
        <v>0</v>
      </c>
      <c r="K153" s="186" t="s">
        <v>1</v>
      </c>
      <c r="L153" s="191"/>
      <c r="M153" s="192" t="s">
        <v>1</v>
      </c>
      <c r="N153" s="193" t="s">
        <v>42</v>
      </c>
      <c r="P153" s="141">
        <f t="shared" si="11"/>
        <v>0</v>
      </c>
      <c r="Q153" s="141">
        <v>0</v>
      </c>
      <c r="R153" s="141">
        <f t="shared" si="12"/>
        <v>0</v>
      </c>
      <c r="S153" s="141">
        <v>0</v>
      </c>
      <c r="T153" s="142">
        <f t="shared" si="13"/>
        <v>0</v>
      </c>
      <c r="AR153" s="143" t="s">
        <v>604</v>
      </c>
      <c r="AT153" s="143" t="s">
        <v>1046</v>
      </c>
      <c r="AU153" s="143" t="s">
        <v>87</v>
      </c>
      <c r="AY153" s="17" t="s">
        <v>175</v>
      </c>
      <c r="BE153" s="144">
        <f t="shared" si="14"/>
        <v>0</v>
      </c>
      <c r="BF153" s="144">
        <f t="shared" si="15"/>
        <v>0</v>
      </c>
      <c r="BG153" s="144">
        <f t="shared" si="16"/>
        <v>0</v>
      </c>
      <c r="BH153" s="144">
        <f t="shared" si="17"/>
        <v>0</v>
      </c>
      <c r="BI153" s="144">
        <f t="shared" si="18"/>
        <v>0</v>
      </c>
      <c r="BJ153" s="17" t="s">
        <v>85</v>
      </c>
      <c r="BK153" s="144">
        <f t="shared" si="19"/>
        <v>0</v>
      </c>
      <c r="BL153" s="17" t="s">
        <v>129</v>
      </c>
      <c r="BM153" s="143" t="s">
        <v>4252</v>
      </c>
    </row>
    <row r="154" spans="2:65" s="1" customFormat="1" ht="16.5" customHeight="1">
      <c r="B154" s="32"/>
      <c r="C154" s="184" t="s">
        <v>581</v>
      </c>
      <c r="D154" s="184" t="s">
        <v>1046</v>
      </c>
      <c r="E154" s="185" t="s">
        <v>4253</v>
      </c>
      <c r="F154" s="186" t="s">
        <v>4254</v>
      </c>
      <c r="G154" s="187" t="s">
        <v>3179</v>
      </c>
      <c r="H154" s="188">
        <v>25</v>
      </c>
      <c r="I154" s="189"/>
      <c r="J154" s="190">
        <f t="shared" si="10"/>
        <v>0</v>
      </c>
      <c r="K154" s="186" t="s">
        <v>1</v>
      </c>
      <c r="L154" s="191"/>
      <c r="M154" s="192" t="s">
        <v>1</v>
      </c>
      <c r="N154" s="193" t="s">
        <v>42</v>
      </c>
      <c r="P154" s="141">
        <f t="shared" si="11"/>
        <v>0</v>
      </c>
      <c r="Q154" s="141">
        <v>0</v>
      </c>
      <c r="R154" s="141">
        <f t="shared" si="12"/>
        <v>0</v>
      </c>
      <c r="S154" s="141">
        <v>0</v>
      </c>
      <c r="T154" s="142">
        <f t="shared" si="13"/>
        <v>0</v>
      </c>
      <c r="AR154" s="143" t="s">
        <v>604</v>
      </c>
      <c r="AT154" s="143" t="s">
        <v>1046</v>
      </c>
      <c r="AU154" s="143" t="s">
        <v>87</v>
      </c>
      <c r="AY154" s="17" t="s">
        <v>175</v>
      </c>
      <c r="BE154" s="144">
        <f t="shared" si="14"/>
        <v>0</v>
      </c>
      <c r="BF154" s="144">
        <f t="shared" si="15"/>
        <v>0</v>
      </c>
      <c r="BG154" s="144">
        <f t="shared" si="16"/>
        <v>0</v>
      </c>
      <c r="BH154" s="144">
        <f t="shared" si="17"/>
        <v>0</v>
      </c>
      <c r="BI154" s="144">
        <f t="shared" si="18"/>
        <v>0</v>
      </c>
      <c r="BJ154" s="17" t="s">
        <v>85</v>
      </c>
      <c r="BK154" s="144">
        <f t="shared" si="19"/>
        <v>0</v>
      </c>
      <c r="BL154" s="17" t="s">
        <v>129</v>
      </c>
      <c r="BM154" s="143" t="s">
        <v>4255</v>
      </c>
    </row>
    <row r="155" spans="2:65" s="1" customFormat="1" ht="16.5" customHeight="1">
      <c r="B155" s="32"/>
      <c r="C155" s="184" t="s">
        <v>604</v>
      </c>
      <c r="D155" s="184" t="s">
        <v>1046</v>
      </c>
      <c r="E155" s="185" t="s">
        <v>4256</v>
      </c>
      <c r="F155" s="186" t="s">
        <v>4257</v>
      </c>
      <c r="G155" s="187" t="s">
        <v>3179</v>
      </c>
      <c r="H155" s="188">
        <v>150</v>
      </c>
      <c r="I155" s="189"/>
      <c r="J155" s="190">
        <f t="shared" si="10"/>
        <v>0</v>
      </c>
      <c r="K155" s="186" t="s">
        <v>1</v>
      </c>
      <c r="L155" s="191"/>
      <c r="M155" s="192" t="s">
        <v>1</v>
      </c>
      <c r="N155" s="193" t="s">
        <v>42</v>
      </c>
      <c r="P155" s="141">
        <f t="shared" si="11"/>
        <v>0</v>
      </c>
      <c r="Q155" s="141">
        <v>0</v>
      </c>
      <c r="R155" s="141">
        <f t="shared" si="12"/>
        <v>0</v>
      </c>
      <c r="S155" s="141">
        <v>0</v>
      </c>
      <c r="T155" s="142">
        <f t="shared" si="13"/>
        <v>0</v>
      </c>
      <c r="AR155" s="143" t="s">
        <v>604</v>
      </c>
      <c r="AT155" s="143" t="s">
        <v>1046</v>
      </c>
      <c r="AU155" s="143" t="s">
        <v>87</v>
      </c>
      <c r="AY155" s="17" t="s">
        <v>175</v>
      </c>
      <c r="BE155" s="144">
        <f t="shared" si="14"/>
        <v>0</v>
      </c>
      <c r="BF155" s="144">
        <f t="shared" si="15"/>
        <v>0</v>
      </c>
      <c r="BG155" s="144">
        <f t="shared" si="16"/>
        <v>0</v>
      </c>
      <c r="BH155" s="144">
        <f t="shared" si="17"/>
        <v>0</v>
      </c>
      <c r="BI155" s="144">
        <f t="shared" si="18"/>
        <v>0</v>
      </c>
      <c r="BJ155" s="17" t="s">
        <v>85</v>
      </c>
      <c r="BK155" s="144">
        <f t="shared" si="19"/>
        <v>0</v>
      </c>
      <c r="BL155" s="17" t="s">
        <v>129</v>
      </c>
      <c r="BM155" s="143" t="s">
        <v>4258</v>
      </c>
    </row>
    <row r="156" spans="2:65" s="11" customFormat="1" ht="22.9" customHeight="1">
      <c r="B156" s="120"/>
      <c r="D156" s="121" t="s">
        <v>76</v>
      </c>
      <c r="E156" s="130" t="s">
        <v>4259</v>
      </c>
      <c r="F156" s="130" t="s">
        <v>3319</v>
      </c>
      <c r="I156" s="123"/>
      <c r="J156" s="131">
        <f>BK156</f>
        <v>0</v>
      </c>
      <c r="L156" s="120"/>
      <c r="M156" s="125"/>
      <c r="P156" s="126">
        <f>SUM(P157:P159)</f>
        <v>0</v>
      </c>
      <c r="R156" s="126">
        <f>SUM(R157:R159)</f>
        <v>0</v>
      </c>
      <c r="T156" s="127">
        <f>SUM(T157:T159)</f>
        <v>0</v>
      </c>
      <c r="AR156" s="121" t="s">
        <v>87</v>
      </c>
      <c r="AT156" s="128" t="s">
        <v>76</v>
      </c>
      <c r="AU156" s="128" t="s">
        <v>85</v>
      </c>
      <c r="AY156" s="121" t="s">
        <v>175</v>
      </c>
      <c r="BK156" s="129">
        <f>SUM(BK157:BK159)</f>
        <v>0</v>
      </c>
    </row>
    <row r="157" spans="2:65" s="1" customFormat="1" ht="16.5" customHeight="1">
      <c r="B157" s="32"/>
      <c r="C157" s="132" t="s">
        <v>618</v>
      </c>
      <c r="D157" s="132" t="s">
        <v>178</v>
      </c>
      <c r="E157" s="133" t="s">
        <v>4260</v>
      </c>
      <c r="F157" s="134" t="s">
        <v>4261</v>
      </c>
      <c r="G157" s="135" t="s">
        <v>181</v>
      </c>
      <c r="H157" s="136">
        <v>1</v>
      </c>
      <c r="I157" s="137"/>
      <c r="J157" s="138">
        <f>ROUND(I157*H157,2)</f>
        <v>0</v>
      </c>
      <c r="K157" s="134" t="s">
        <v>1</v>
      </c>
      <c r="L157" s="32"/>
      <c r="M157" s="139" t="s">
        <v>1</v>
      </c>
      <c r="N157" s="140" t="s">
        <v>42</v>
      </c>
      <c r="P157" s="141">
        <f>O157*H157</f>
        <v>0</v>
      </c>
      <c r="Q157" s="141">
        <v>0</v>
      </c>
      <c r="R157" s="141">
        <f>Q157*H157</f>
        <v>0</v>
      </c>
      <c r="S157" s="141">
        <v>0</v>
      </c>
      <c r="T157" s="142">
        <f>S157*H157</f>
        <v>0</v>
      </c>
      <c r="AR157" s="143" t="s">
        <v>129</v>
      </c>
      <c r="AT157" s="143" t="s">
        <v>178</v>
      </c>
      <c r="AU157" s="143" t="s">
        <v>87</v>
      </c>
      <c r="AY157" s="17" t="s">
        <v>175</v>
      </c>
      <c r="BE157" s="144">
        <f>IF(N157="základní",J157,0)</f>
        <v>0</v>
      </c>
      <c r="BF157" s="144">
        <f>IF(N157="snížená",J157,0)</f>
        <v>0</v>
      </c>
      <c r="BG157" s="144">
        <f>IF(N157="zákl. přenesená",J157,0)</f>
        <v>0</v>
      </c>
      <c r="BH157" s="144">
        <f>IF(N157="sníž. přenesená",J157,0)</f>
        <v>0</v>
      </c>
      <c r="BI157" s="144">
        <f>IF(N157="nulová",J157,0)</f>
        <v>0</v>
      </c>
      <c r="BJ157" s="17" t="s">
        <v>85</v>
      </c>
      <c r="BK157" s="144">
        <f>ROUND(I157*H157,2)</f>
        <v>0</v>
      </c>
      <c r="BL157" s="17" t="s">
        <v>129</v>
      </c>
      <c r="BM157" s="143" t="s">
        <v>4262</v>
      </c>
    </row>
    <row r="158" spans="2:65" s="1" customFormat="1" ht="16.5" customHeight="1">
      <c r="B158" s="32"/>
      <c r="C158" s="132" t="s">
        <v>622</v>
      </c>
      <c r="D158" s="132" t="s">
        <v>178</v>
      </c>
      <c r="E158" s="133" t="s">
        <v>4263</v>
      </c>
      <c r="F158" s="134" t="s">
        <v>3346</v>
      </c>
      <c r="G158" s="135" t="s">
        <v>181</v>
      </c>
      <c r="H158" s="136">
        <v>1</v>
      </c>
      <c r="I158" s="137"/>
      <c r="J158" s="138">
        <f>ROUND(I158*H158,2)</f>
        <v>0</v>
      </c>
      <c r="K158" s="134" t="s">
        <v>1</v>
      </c>
      <c r="L158" s="32"/>
      <c r="M158" s="139" t="s">
        <v>1</v>
      </c>
      <c r="N158" s="140" t="s">
        <v>42</v>
      </c>
      <c r="P158" s="141">
        <f>O158*H158</f>
        <v>0</v>
      </c>
      <c r="Q158" s="141">
        <v>0</v>
      </c>
      <c r="R158" s="141">
        <f>Q158*H158</f>
        <v>0</v>
      </c>
      <c r="S158" s="141">
        <v>0</v>
      </c>
      <c r="T158" s="142">
        <f>S158*H158</f>
        <v>0</v>
      </c>
      <c r="AR158" s="143" t="s">
        <v>129</v>
      </c>
      <c r="AT158" s="143" t="s">
        <v>178</v>
      </c>
      <c r="AU158" s="143" t="s">
        <v>87</v>
      </c>
      <c r="AY158" s="17" t="s">
        <v>175</v>
      </c>
      <c r="BE158" s="144">
        <f>IF(N158="základní",J158,0)</f>
        <v>0</v>
      </c>
      <c r="BF158" s="144">
        <f>IF(N158="snížená",J158,0)</f>
        <v>0</v>
      </c>
      <c r="BG158" s="144">
        <f>IF(N158="zákl. přenesená",J158,0)</f>
        <v>0</v>
      </c>
      <c r="BH158" s="144">
        <f>IF(N158="sníž. přenesená",J158,0)</f>
        <v>0</v>
      </c>
      <c r="BI158" s="144">
        <f>IF(N158="nulová",J158,0)</f>
        <v>0</v>
      </c>
      <c r="BJ158" s="17" t="s">
        <v>85</v>
      </c>
      <c r="BK158" s="144">
        <f>ROUND(I158*H158,2)</f>
        <v>0</v>
      </c>
      <c r="BL158" s="17" t="s">
        <v>129</v>
      </c>
      <c r="BM158" s="143" t="s">
        <v>4264</v>
      </c>
    </row>
    <row r="159" spans="2:65" s="1" customFormat="1" ht="16.5" customHeight="1">
      <c r="B159" s="32"/>
      <c r="C159" s="132" t="s">
        <v>631</v>
      </c>
      <c r="D159" s="132" t="s">
        <v>178</v>
      </c>
      <c r="E159" s="133" t="s">
        <v>4265</v>
      </c>
      <c r="F159" s="134" t="s">
        <v>1306</v>
      </c>
      <c r="G159" s="135" t="s">
        <v>181</v>
      </c>
      <c r="H159" s="136">
        <v>1</v>
      </c>
      <c r="I159" s="137"/>
      <c r="J159" s="138">
        <f>ROUND(I159*H159,2)</f>
        <v>0</v>
      </c>
      <c r="K159" s="134" t="s">
        <v>1</v>
      </c>
      <c r="L159" s="32"/>
      <c r="M159" s="149" t="s">
        <v>1</v>
      </c>
      <c r="N159" s="150" t="s">
        <v>42</v>
      </c>
      <c r="O159" s="151"/>
      <c r="P159" s="152">
        <f>O159*H159</f>
        <v>0</v>
      </c>
      <c r="Q159" s="152">
        <v>0</v>
      </c>
      <c r="R159" s="152">
        <f>Q159*H159</f>
        <v>0</v>
      </c>
      <c r="S159" s="152">
        <v>0</v>
      </c>
      <c r="T159" s="153">
        <f>S159*H159</f>
        <v>0</v>
      </c>
      <c r="AR159" s="143" t="s">
        <v>129</v>
      </c>
      <c r="AT159" s="143" t="s">
        <v>178</v>
      </c>
      <c r="AU159" s="143" t="s">
        <v>87</v>
      </c>
      <c r="AY159" s="17" t="s">
        <v>175</v>
      </c>
      <c r="BE159" s="144">
        <f>IF(N159="základní",J159,0)</f>
        <v>0</v>
      </c>
      <c r="BF159" s="144">
        <f>IF(N159="snížená",J159,0)</f>
        <v>0</v>
      </c>
      <c r="BG159" s="144">
        <f>IF(N159="zákl. přenesená",J159,0)</f>
        <v>0</v>
      </c>
      <c r="BH159" s="144">
        <f>IF(N159="sníž. přenesená",J159,0)</f>
        <v>0</v>
      </c>
      <c r="BI159" s="144">
        <f>IF(N159="nulová",J159,0)</f>
        <v>0</v>
      </c>
      <c r="BJ159" s="17" t="s">
        <v>85</v>
      </c>
      <c r="BK159" s="144">
        <f>ROUND(I159*H159,2)</f>
        <v>0</v>
      </c>
      <c r="BL159" s="17" t="s">
        <v>129</v>
      </c>
      <c r="BM159" s="143" t="s">
        <v>4266</v>
      </c>
    </row>
    <row r="160" spans="2:65" s="1" customFormat="1" ht="6.95" customHeight="1">
      <c r="B160" s="44"/>
      <c r="C160" s="45"/>
      <c r="D160" s="45"/>
      <c r="E160" s="45"/>
      <c r="F160" s="45"/>
      <c r="G160" s="45"/>
      <c r="H160" s="45"/>
      <c r="I160" s="45"/>
      <c r="J160" s="45"/>
      <c r="K160" s="45"/>
      <c r="L160" s="32"/>
    </row>
  </sheetData>
  <sheetProtection algorithmName="SHA-512" hashValue="tNDzh9UvS7a3x5JFmPqF+ukiSQ1F9kN8UuCcnYBJYy2NQNEERAS6V5oN0C2u/c/8d966Ji+snu6s3w3FHgTDLQ==" saltValue="9YBUM+nt0inemuC95SXQFYxy+nuleAM3SiFNWwQpmgyEVNBZb4QPehPtx7cB8JRjFk2y2BYzsvr0GyNsCdXKzw==" spinCount="100000" sheet="1" objects="1" scenarios="1" formatColumns="0" formatRows="0" autoFilter="0"/>
  <autoFilter ref="C119:K159" xr:uid="{00000000-0009-0000-0000-000009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BM156"/>
  <sheetViews>
    <sheetView showGridLines="0" topLeftCell="A120" workbookViewId="0">
      <selection activeCell="C150" sqref="C150:H150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7" t="s">
        <v>114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146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307" t="str">
        <f>'Rekapitulace stavby'!K6</f>
        <v>MŠ KOVÁŘSKÁ II - REKONSTRUKCE OBJEKTU</v>
      </c>
      <c r="F7" s="308"/>
      <c r="G7" s="308"/>
      <c r="H7" s="308"/>
      <c r="L7" s="20"/>
    </row>
    <row r="8" spans="2:46" s="1" customFormat="1" ht="12" hidden="1" customHeight="1">
      <c r="B8" s="32"/>
      <c r="D8" s="27" t="s">
        <v>147</v>
      </c>
      <c r="L8" s="32"/>
    </row>
    <row r="9" spans="2:46" s="1" customFormat="1" ht="16.5" hidden="1" customHeight="1">
      <c r="B9" s="32"/>
      <c r="E9" s="305" t="s">
        <v>4267</v>
      </c>
      <c r="F9" s="306"/>
      <c r="G9" s="306"/>
      <c r="H9" s="306"/>
      <c r="L9" s="32"/>
    </row>
    <row r="10" spans="2:46" s="1" customFormat="1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311" t="str">
        <f>'Rekapitulace stavby'!E14</f>
        <v>Vyplň údaj</v>
      </c>
      <c r="F18" s="312"/>
      <c r="G18" s="312"/>
      <c r="H18" s="312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313" t="s">
        <v>1</v>
      </c>
      <c r="F27" s="313"/>
      <c r="G27" s="313"/>
      <c r="H27" s="313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ROUND(J119,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ROUND((SUM(BE119:BE155)),  2)</f>
        <v>0</v>
      </c>
      <c r="I33" s="92">
        <v>0.21</v>
      </c>
      <c r="J33" s="91">
        <f>ROUND(((SUM(BE119:BE155))*I33),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ROUND((SUM(BF119:BF155)),  2)</f>
        <v>0</v>
      </c>
      <c r="I34" s="92">
        <v>0.12</v>
      </c>
      <c r="J34" s="91">
        <f>ROUND(((SUM(BF119:BF155))*I34),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ROUND((SUM(BG119:BG155)),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ROUND((SUM(BH119:BH155)),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ROUND((SUM(BI119:BI155)),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idden="1">
      <c r="B51" s="20"/>
      <c r="L51" s="20"/>
    </row>
    <row r="52" spans="2:12" hidden="1">
      <c r="B52" s="20"/>
      <c r="L52" s="20"/>
    </row>
    <row r="53" spans="2:12" hidden="1">
      <c r="B53" s="20"/>
      <c r="L53" s="20"/>
    </row>
    <row r="54" spans="2:12" hidden="1">
      <c r="B54" s="20"/>
      <c r="L54" s="20"/>
    </row>
    <row r="55" spans="2:12" hidden="1">
      <c r="B55" s="20"/>
      <c r="L55" s="20"/>
    </row>
    <row r="56" spans="2:12" hidden="1">
      <c r="B56" s="20"/>
      <c r="L56" s="20"/>
    </row>
    <row r="57" spans="2:12" hidden="1">
      <c r="B57" s="20"/>
      <c r="L57" s="20"/>
    </row>
    <row r="58" spans="2:12" hidden="1">
      <c r="B58" s="20"/>
      <c r="L58" s="20"/>
    </row>
    <row r="59" spans="2:12" hidden="1">
      <c r="B59" s="20"/>
      <c r="L59" s="20"/>
    </row>
    <row r="60" spans="2:12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idden="1">
      <c r="B62" s="20"/>
      <c r="L62" s="20"/>
    </row>
    <row r="63" spans="2:12" hidden="1">
      <c r="B63" s="20"/>
      <c r="L63" s="20"/>
    </row>
    <row r="64" spans="2:12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idden="1">
      <c r="B66" s="20"/>
      <c r="L66" s="20"/>
    </row>
    <row r="67" spans="2:12" hidden="1">
      <c r="B67" s="20"/>
      <c r="L67" s="20"/>
    </row>
    <row r="68" spans="2:12" hidden="1">
      <c r="B68" s="20"/>
      <c r="L68" s="20"/>
    </row>
    <row r="69" spans="2:12" hidden="1">
      <c r="B69" s="20"/>
      <c r="L69" s="20"/>
    </row>
    <row r="70" spans="2:12" hidden="1">
      <c r="B70" s="20"/>
      <c r="L70" s="20"/>
    </row>
    <row r="71" spans="2:12" hidden="1">
      <c r="B71" s="20"/>
      <c r="L71" s="20"/>
    </row>
    <row r="72" spans="2:12" hidden="1">
      <c r="B72" s="20"/>
      <c r="L72" s="20"/>
    </row>
    <row r="73" spans="2:12" hidden="1">
      <c r="B73" s="20"/>
      <c r="L73" s="20"/>
    </row>
    <row r="74" spans="2:12" hidden="1">
      <c r="B74" s="20"/>
      <c r="L74" s="20"/>
    </row>
    <row r="75" spans="2:12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idden="1"/>
    <row r="79" spans="2:12" hidden="1"/>
    <row r="80" spans="2:12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149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307" t="str">
        <f>E7</f>
        <v>MŠ KOVÁŘSKÁ II - REKONSTRUKCE OBJEKTU</v>
      </c>
      <c r="F85" s="308"/>
      <c r="G85" s="308"/>
      <c r="H85" s="308"/>
      <c r="L85" s="32"/>
    </row>
    <row r="86" spans="2:47" s="1" customFormat="1" ht="12" customHeight="1">
      <c r="B86" s="32"/>
      <c r="C86" s="27" t="s">
        <v>147</v>
      </c>
      <c r="L86" s="32"/>
    </row>
    <row r="87" spans="2:47" s="1" customFormat="1" ht="16.5" customHeight="1">
      <c r="B87" s="32"/>
      <c r="E87" s="305" t="str">
        <f>E9</f>
        <v>10 - DATA</v>
      </c>
      <c r="F87" s="306"/>
      <c r="G87" s="306"/>
      <c r="H87" s="306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150</v>
      </c>
      <c r="D94" s="93"/>
      <c r="E94" s="93"/>
      <c r="F94" s="93"/>
      <c r="G94" s="93"/>
      <c r="H94" s="93"/>
      <c r="I94" s="93"/>
      <c r="J94" s="102" t="s">
        <v>151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152</v>
      </c>
      <c r="J96" s="66">
        <f>J119</f>
        <v>0</v>
      </c>
      <c r="L96" s="32"/>
      <c r="AU96" s="17" t="s">
        <v>153</v>
      </c>
    </row>
    <row r="97" spans="2:12" s="8" customFormat="1" ht="24.95" customHeight="1">
      <c r="B97" s="104"/>
      <c r="D97" s="105" t="s">
        <v>4268</v>
      </c>
      <c r="E97" s="106"/>
      <c r="F97" s="106"/>
      <c r="G97" s="106"/>
      <c r="H97" s="106"/>
      <c r="I97" s="106"/>
      <c r="J97" s="107">
        <f>J120</f>
        <v>0</v>
      </c>
      <c r="L97" s="104"/>
    </row>
    <row r="98" spans="2:12" s="9" customFormat="1" ht="19.899999999999999" customHeight="1">
      <c r="B98" s="108"/>
      <c r="D98" s="109" t="s">
        <v>4269</v>
      </c>
      <c r="E98" s="110"/>
      <c r="F98" s="110"/>
      <c r="G98" s="110"/>
      <c r="H98" s="110"/>
      <c r="I98" s="110"/>
      <c r="J98" s="111">
        <f>J121</f>
        <v>0</v>
      </c>
      <c r="L98" s="108"/>
    </row>
    <row r="99" spans="2:12" s="9" customFormat="1" ht="19.899999999999999" customHeight="1">
      <c r="B99" s="108"/>
      <c r="D99" s="109" t="s">
        <v>4270</v>
      </c>
      <c r="E99" s="110"/>
      <c r="F99" s="110"/>
      <c r="G99" s="110"/>
      <c r="H99" s="110"/>
      <c r="I99" s="110"/>
      <c r="J99" s="111">
        <f>J149</f>
        <v>0</v>
      </c>
      <c r="L99" s="108"/>
    </row>
    <row r="100" spans="2:12" s="1" customFormat="1" ht="21.75" customHeight="1">
      <c r="B100" s="32"/>
      <c r="L100" s="32"/>
    </row>
    <row r="101" spans="2:12" s="1" customFormat="1" ht="6.95" customHeight="1">
      <c r="B101" s="44"/>
      <c r="C101" s="45"/>
      <c r="D101" s="45"/>
      <c r="E101" s="45"/>
      <c r="F101" s="45"/>
      <c r="G101" s="45"/>
      <c r="H101" s="45"/>
      <c r="I101" s="45"/>
      <c r="J101" s="45"/>
      <c r="K101" s="45"/>
      <c r="L101" s="32"/>
    </row>
    <row r="105" spans="2:12" s="1" customFormat="1" ht="6.95" customHeight="1">
      <c r="B105" s="46"/>
      <c r="C105" s="47"/>
      <c r="D105" s="47"/>
      <c r="E105" s="47"/>
      <c r="F105" s="47"/>
      <c r="G105" s="47"/>
      <c r="H105" s="47"/>
      <c r="I105" s="47"/>
      <c r="J105" s="47"/>
      <c r="K105" s="47"/>
      <c r="L105" s="32"/>
    </row>
    <row r="106" spans="2:12" s="1" customFormat="1" ht="24.95" customHeight="1">
      <c r="B106" s="32"/>
      <c r="C106" s="21" t="s">
        <v>159</v>
      </c>
      <c r="L106" s="32"/>
    </row>
    <row r="107" spans="2:12" s="1" customFormat="1" ht="6.95" customHeight="1">
      <c r="B107" s="32"/>
      <c r="L107" s="32"/>
    </row>
    <row r="108" spans="2:12" s="1" customFormat="1" ht="12" customHeight="1">
      <c r="B108" s="32"/>
      <c r="C108" s="27" t="s">
        <v>16</v>
      </c>
      <c r="L108" s="32"/>
    </row>
    <row r="109" spans="2:12" s="1" customFormat="1" ht="16.5" customHeight="1">
      <c r="B109" s="32"/>
      <c r="E109" s="307" t="str">
        <f>E7</f>
        <v>MŠ KOVÁŘSKÁ II - REKONSTRUKCE OBJEKTU</v>
      </c>
      <c r="F109" s="308"/>
      <c r="G109" s="308"/>
      <c r="H109" s="308"/>
      <c r="L109" s="32"/>
    </row>
    <row r="110" spans="2:12" s="1" customFormat="1" ht="12" customHeight="1">
      <c r="B110" s="32"/>
      <c r="C110" s="27" t="s">
        <v>147</v>
      </c>
      <c r="L110" s="32"/>
    </row>
    <row r="111" spans="2:12" s="1" customFormat="1" ht="16.5" customHeight="1">
      <c r="B111" s="32"/>
      <c r="E111" s="305" t="str">
        <f>E9</f>
        <v>10 - DATA</v>
      </c>
      <c r="F111" s="306"/>
      <c r="G111" s="306"/>
      <c r="H111" s="306"/>
      <c r="L111" s="32"/>
    </row>
    <row r="112" spans="2:12" s="1" customFormat="1" ht="6.95" customHeight="1">
      <c r="B112" s="32"/>
      <c r="L112" s="32"/>
    </row>
    <row r="113" spans="2:65" s="1" customFormat="1" ht="12" customHeight="1">
      <c r="B113" s="32"/>
      <c r="C113" s="27" t="s">
        <v>20</v>
      </c>
      <c r="F113" s="25" t="str">
        <f>F12</f>
        <v>U Školičky 2176/1, 2177/3, Praha 9</v>
      </c>
      <c r="I113" s="27" t="s">
        <v>22</v>
      </c>
      <c r="J113" s="52" t="str">
        <f>IF(J12="","",J12)</f>
        <v>19. 12. 2025</v>
      </c>
      <c r="L113" s="32"/>
    </row>
    <row r="114" spans="2:65" s="1" customFormat="1" ht="6.95" customHeight="1">
      <c r="B114" s="32"/>
      <c r="L114" s="32"/>
    </row>
    <row r="115" spans="2:65" s="1" customFormat="1" ht="15.2" customHeight="1">
      <c r="B115" s="32"/>
      <c r="C115" s="27" t="s">
        <v>24</v>
      </c>
      <c r="F115" s="25" t="str">
        <f>E15</f>
        <v>MČ Praha 9</v>
      </c>
      <c r="I115" s="27" t="s">
        <v>30</v>
      </c>
      <c r="J115" s="30" t="str">
        <f>E21</f>
        <v>ArtStat s.r.o.</v>
      </c>
      <c r="L115" s="32"/>
    </row>
    <row r="116" spans="2:65" s="1" customFormat="1" ht="15.2" customHeight="1">
      <c r="B116" s="32"/>
      <c r="C116" s="27" t="s">
        <v>28</v>
      </c>
      <c r="F116" s="25" t="str">
        <f>IF(E18="","",E18)</f>
        <v>Vyplň údaj</v>
      </c>
      <c r="I116" s="27" t="s">
        <v>33</v>
      </c>
      <c r="J116" s="30" t="str">
        <f>E24</f>
        <v>Vladimír Mrázek</v>
      </c>
      <c r="L116" s="32"/>
    </row>
    <row r="117" spans="2:65" s="1" customFormat="1" ht="10.35" customHeight="1">
      <c r="B117" s="32"/>
      <c r="L117" s="32"/>
    </row>
    <row r="118" spans="2:65" s="10" customFormat="1" ht="29.25" customHeight="1">
      <c r="B118" s="112"/>
      <c r="C118" s="113" t="s">
        <v>160</v>
      </c>
      <c r="D118" s="114" t="s">
        <v>62</v>
      </c>
      <c r="E118" s="114" t="s">
        <v>58</v>
      </c>
      <c r="F118" s="114" t="s">
        <v>59</v>
      </c>
      <c r="G118" s="114" t="s">
        <v>161</v>
      </c>
      <c r="H118" s="114" t="s">
        <v>162</v>
      </c>
      <c r="I118" s="114" t="s">
        <v>163</v>
      </c>
      <c r="J118" s="114" t="s">
        <v>151</v>
      </c>
      <c r="K118" s="115" t="s">
        <v>164</v>
      </c>
      <c r="L118" s="112"/>
      <c r="M118" s="59" t="s">
        <v>1</v>
      </c>
      <c r="N118" s="60" t="s">
        <v>41</v>
      </c>
      <c r="O118" s="60" t="s">
        <v>165</v>
      </c>
      <c r="P118" s="60" t="s">
        <v>166</v>
      </c>
      <c r="Q118" s="60" t="s">
        <v>167</v>
      </c>
      <c r="R118" s="60" t="s">
        <v>168</v>
      </c>
      <c r="S118" s="60" t="s">
        <v>169</v>
      </c>
      <c r="T118" s="61" t="s">
        <v>170</v>
      </c>
    </row>
    <row r="119" spans="2:65" s="1" customFormat="1" ht="22.9" customHeight="1">
      <c r="B119" s="32"/>
      <c r="C119" s="64" t="s">
        <v>171</v>
      </c>
      <c r="J119" s="116">
        <f>BK119</f>
        <v>0</v>
      </c>
      <c r="L119" s="32"/>
      <c r="M119" s="62"/>
      <c r="N119" s="53"/>
      <c r="O119" s="53"/>
      <c r="P119" s="117">
        <f>P120</f>
        <v>0</v>
      </c>
      <c r="Q119" s="53"/>
      <c r="R119" s="117">
        <f>R120</f>
        <v>0</v>
      </c>
      <c r="S119" s="53"/>
      <c r="T119" s="118">
        <f>T120</f>
        <v>0</v>
      </c>
      <c r="AT119" s="17" t="s">
        <v>76</v>
      </c>
      <c r="AU119" s="17" t="s">
        <v>153</v>
      </c>
      <c r="BK119" s="119">
        <f>BK120</f>
        <v>0</v>
      </c>
    </row>
    <row r="120" spans="2:65" s="11" customFormat="1" ht="25.9" customHeight="1">
      <c r="B120" s="120"/>
      <c r="D120" s="121" t="s">
        <v>76</v>
      </c>
      <c r="E120" s="122" t="s">
        <v>398</v>
      </c>
      <c r="F120" s="122" t="s">
        <v>4271</v>
      </c>
      <c r="I120" s="123"/>
      <c r="J120" s="124">
        <f>BK120</f>
        <v>0</v>
      </c>
      <c r="L120" s="120"/>
      <c r="M120" s="125"/>
      <c r="P120" s="126">
        <f>P121+P149</f>
        <v>0</v>
      </c>
      <c r="R120" s="126">
        <f>R121+R149</f>
        <v>0</v>
      </c>
      <c r="T120" s="127">
        <f>T121+T149</f>
        <v>0</v>
      </c>
      <c r="AR120" s="121" t="s">
        <v>87</v>
      </c>
      <c r="AT120" s="128" t="s">
        <v>76</v>
      </c>
      <c r="AU120" s="128" t="s">
        <v>77</v>
      </c>
      <c r="AY120" s="121" t="s">
        <v>175</v>
      </c>
      <c r="BK120" s="129">
        <f>BK121+BK149</f>
        <v>0</v>
      </c>
    </row>
    <row r="121" spans="2:65" s="11" customFormat="1" ht="22.9" customHeight="1">
      <c r="B121" s="120"/>
      <c r="D121" s="121" t="s">
        <v>76</v>
      </c>
      <c r="E121" s="130" t="s">
        <v>4272</v>
      </c>
      <c r="F121" s="130" t="s">
        <v>4273</v>
      </c>
      <c r="I121" s="123"/>
      <c r="J121" s="131">
        <f>BK121</f>
        <v>0</v>
      </c>
      <c r="L121" s="120"/>
      <c r="M121" s="125"/>
      <c r="P121" s="126">
        <f>SUM(P122:P148)</f>
        <v>0</v>
      </c>
      <c r="R121" s="126">
        <f>SUM(R122:R148)</f>
        <v>0</v>
      </c>
      <c r="T121" s="127">
        <f>SUM(T122:T148)</f>
        <v>0</v>
      </c>
      <c r="AR121" s="121" t="s">
        <v>87</v>
      </c>
      <c r="AT121" s="128" t="s">
        <v>76</v>
      </c>
      <c r="AU121" s="128" t="s">
        <v>85</v>
      </c>
      <c r="AY121" s="121" t="s">
        <v>175</v>
      </c>
      <c r="BK121" s="129">
        <f>SUM(BK122:BK148)</f>
        <v>0</v>
      </c>
    </row>
    <row r="122" spans="2:65" s="1" customFormat="1" ht="16.5" customHeight="1">
      <c r="B122" s="32"/>
      <c r="C122" s="132" t="s">
        <v>85</v>
      </c>
      <c r="D122" s="132" t="s">
        <v>178</v>
      </c>
      <c r="E122" s="133" t="s">
        <v>3548</v>
      </c>
      <c r="F122" s="134" t="s">
        <v>4274</v>
      </c>
      <c r="G122" s="135" t="s">
        <v>181</v>
      </c>
      <c r="H122" s="136">
        <v>1</v>
      </c>
      <c r="I122" s="137"/>
      <c r="J122" s="138">
        <f t="shared" ref="J122:J148" si="0">ROUND(I122*H122,2)</f>
        <v>0</v>
      </c>
      <c r="K122" s="134" t="s">
        <v>1</v>
      </c>
      <c r="L122" s="32"/>
      <c r="M122" s="139" t="s">
        <v>1</v>
      </c>
      <c r="N122" s="140" t="s">
        <v>42</v>
      </c>
      <c r="P122" s="141">
        <f t="shared" ref="P122:P148" si="1">O122*H122</f>
        <v>0</v>
      </c>
      <c r="Q122" s="141">
        <v>0</v>
      </c>
      <c r="R122" s="141">
        <f t="shared" ref="R122:R148" si="2">Q122*H122</f>
        <v>0</v>
      </c>
      <c r="S122" s="141">
        <v>0</v>
      </c>
      <c r="T122" s="142">
        <f t="shared" ref="T122:T148" si="3">S122*H122</f>
        <v>0</v>
      </c>
      <c r="AR122" s="143" t="s">
        <v>129</v>
      </c>
      <c r="AT122" s="143" t="s">
        <v>178</v>
      </c>
      <c r="AU122" s="143" t="s">
        <v>87</v>
      </c>
      <c r="AY122" s="17" t="s">
        <v>175</v>
      </c>
      <c r="BE122" s="144">
        <f t="shared" ref="BE122:BE148" si="4">IF(N122="základní",J122,0)</f>
        <v>0</v>
      </c>
      <c r="BF122" s="144">
        <f t="shared" ref="BF122:BF148" si="5">IF(N122="snížená",J122,0)</f>
        <v>0</v>
      </c>
      <c r="BG122" s="144">
        <f t="shared" ref="BG122:BG148" si="6">IF(N122="zákl. přenesená",J122,0)</f>
        <v>0</v>
      </c>
      <c r="BH122" s="144">
        <f t="shared" ref="BH122:BH148" si="7">IF(N122="sníž. přenesená",J122,0)</f>
        <v>0</v>
      </c>
      <c r="BI122" s="144">
        <f t="shared" ref="BI122:BI148" si="8">IF(N122="nulová",J122,0)</f>
        <v>0</v>
      </c>
      <c r="BJ122" s="17" t="s">
        <v>85</v>
      </c>
      <c r="BK122" s="144">
        <f t="shared" ref="BK122:BK148" si="9">ROUND(I122*H122,2)</f>
        <v>0</v>
      </c>
      <c r="BL122" s="17" t="s">
        <v>129</v>
      </c>
      <c r="BM122" s="143" t="s">
        <v>4275</v>
      </c>
    </row>
    <row r="123" spans="2:65" s="1" customFormat="1" ht="16.5" customHeight="1">
      <c r="B123" s="32"/>
      <c r="C123" s="184" t="s">
        <v>87</v>
      </c>
      <c r="D123" s="184" t="s">
        <v>1046</v>
      </c>
      <c r="E123" s="185" t="s">
        <v>4276</v>
      </c>
      <c r="F123" s="186" t="s">
        <v>4277</v>
      </c>
      <c r="G123" s="187" t="s">
        <v>3179</v>
      </c>
      <c r="H123" s="188">
        <v>1</v>
      </c>
      <c r="I123" s="189"/>
      <c r="J123" s="190">
        <f t="shared" si="0"/>
        <v>0</v>
      </c>
      <c r="K123" s="186" t="s">
        <v>1</v>
      </c>
      <c r="L123" s="191"/>
      <c r="M123" s="192" t="s">
        <v>1</v>
      </c>
      <c r="N123" s="193" t="s">
        <v>42</v>
      </c>
      <c r="P123" s="141">
        <f t="shared" si="1"/>
        <v>0</v>
      </c>
      <c r="Q123" s="141">
        <v>0</v>
      </c>
      <c r="R123" s="141">
        <f t="shared" si="2"/>
        <v>0</v>
      </c>
      <c r="S123" s="141">
        <v>0</v>
      </c>
      <c r="T123" s="142">
        <f t="shared" si="3"/>
        <v>0</v>
      </c>
      <c r="AR123" s="143" t="s">
        <v>604</v>
      </c>
      <c r="AT123" s="143" t="s">
        <v>1046</v>
      </c>
      <c r="AU123" s="143" t="s">
        <v>87</v>
      </c>
      <c r="AY123" s="17" t="s">
        <v>175</v>
      </c>
      <c r="BE123" s="144">
        <f t="shared" si="4"/>
        <v>0</v>
      </c>
      <c r="BF123" s="144">
        <f t="shared" si="5"/>
        <v>0</v>
      </c>
      <c r="BG123" s="144">
        <f t="shared" si="6"/>
        <v>0</v>
      </c>
      <c r="BH123" s="144">
        <f t="shared" si="7"/>
        <v>0</v>
      </c>
      <c r="BI123" s="144">
        <f t="shared" si="8"/>
        <v>0</v>
      </c>
      <c r="BJ123" s="17" t="s">
        <v>85</v>
      </c>
      <c r="BK123" s="144">
        <f t="shared" si="9"/>
        <v>0</v>
      </c>
      <c r="BL123" s="17" t="s">
        <v>129</v>
      </c>
      <c r="BM123" s="143" t="s">
        <v>4278</v>
      </c>
    </row>
    <row r="124" spans="2:65" s="1" customFormat="1" ht="16.5" customHeight="1">
      <c r="B124" s="32"/>
      <c r="C124" s="184" t="s">
        <v>187</v>
      </c>
      <c r="D124" s="184" t="s">
        <v>1046</v>
      </c>
      <c r="E124" s="185" t="s">
        <v>4279</v>
      </c>
      <c r="F124" s="186" t="s">
        <v>4280</v>
      </c>
      <c r="G124" s="187" t="s">
        <v>3179</v>
      </c>
      <c r="H124" s="188">
        <v>2</v>
      </c>
      <c r="I124" s="189"/>
      <c r="J124" s="190">
        <f t="shared" si="0"/>
        <v>0</v>
      </c>
      <c r="K124" s="186" t="s">
        <v>1</v>
      </c>
      <c r="L124" s="191"/>
      <c r="M124" s="192" t="s">
        <v>1</v>
      </c>
      <c r="N124" s="193" t="s">
        <v>42</v>
      </c>
      <c r="P124" s="141">
        <f t="shared" si="1"/>
        <v>0</v>
      </c>
      <c r="Q124" s="141">
        <v>0</v>
      </c>
      <c r="R124" s="141">
        <f t="shared" si="2"/>
        <v>0</v>
      </c>
      <c r="S124" s="141">
        <v>0</v>
      </c>
      <c r="T124" s="142">
        <f t="shared" si="3"/>
        <v>0</v>
      </c>
      <c r="AR124" s="143" t="s">
        <v>604</v>
      </c>
      <c r="AT124" s="143" t="s">
        <v>1046</v>
      </c>
      <c r="AU124" s="143" t="s">
        <v>87</v>
      </c>
      <c r="AY124" s="17" t="s">
        <v>175</v>
      </c>
      <c r="BE124" s="144">
        <f t="shared" si="4"/>
        <v>0</v>
      </c>
      <c r="BF124" s="144">
        <f t="shared" si="5"/>
        <v>0</v>
      </c>
      <c r="BG124" s="144">
        <f t="shared" si="6"/>
        <v>0</v>
      </c>
      <c r="BH124" s="144">
        <f t="shared" si="7"/>
        <v>0</v>
      </c>
      <c r="BI124" s="144">
        <f t="shared" si="8"/>
        <v>0</v>
      </c>
      <c r="BJ124" s="17" t="s">
        <v>85</v>
      </c>
      <c r="BK124" s="144">
        <f t="shared" si="9"/>
        <v>0</v>
      </c>
      <c r="BL124" s="17" t="s">
        <v>129</v>
      </c>
      <c r="BM124" s="143" t="s">
        <v>4281</v>
      </c>
    </row>
    <row r="125" spans="2:65" s="1" customFormat="1" ht="16.5" customHeight="1">
      <c r="B125" s="32"/>
      <c r="C125" s="184" t="s">
        <v>193</v>
      </c>
      <c r="D125" s="184" t="s">
        <v>1046</v>
      </c>
      <c r="E125" s="185" t="s">
        <v>4282</v>
      </c>
      <c r="F125" s="186" t="s">
        <v>4283</v>
      </c>
      <c r="G125" s="187" t="s">
        <v>3179</v>
      </c>
      <c r="H125" s="188">
        <v>60</v>
      </c>
      <c r="I125" s="189"/>
      <c r="J125" s="190">
        <f t="shared" si="0"/>
        <v>0</v>
      </c>
      <c r="K125" s="186" t="s">
        <v>1</v>
      </c>
      <c r="L125" s="191"/>
      <c r="M125" s="192" t="s">
        <v>1</v>
      </c>
      <c r="N125" s="193" t="s">
        <v>42</v>
      </c>
      <c r="P125" s="141">
        <f t="shared" si="1"/>
        <v>0</v>
      </c>
      <c r="Q125" s="141">
        <v>0</v>
      </c>
      <c r="R125" s="141">
        <f t="shared" si="2"/>
        <v>0</v>
      </c>
      <c r="S125" s="141">
        <v>0</v>
      </c>
      <c r="T125" s="142">
        <f t="shared" si="3"/>
        <v>0</v>
      </c>
      <c r="AR125" s="143" t="s">
        <v>604</v>
      </c>
      <c r="AT125" s="143" t="s">
        <v>1046</v>
      </c>
      <c r="AU125" s="143" t="s">
        <v>87</v>
      </c>
      <c r="AY125" s="17" t="s">
        <v>175</v>
      </c>
      <c r="BE125" s="144">
        <f t="shared" si="4"/>
        <v>0</v>
      </c>
      <c r="BF125" s="144">
        <f t="shared" si="5"/>
        <v>0</v>
      </c>
      <c r="BG125" s="144">
        <f t="shared" si="6"/>
        <v>0</v>
      </c>
      <c r="BH125" s="144">
        <f t="shared" si="7"/>
        <v>0</v>
      </c>
      <c r="BI125" s="144">
        <f t="shared" si="8"/>
        <v>0</v>
      </c>
      <c r="BJ125" s="17" t="s">
        <v>85</v>
      </c>
      <c r="BK125" s="144">
        <f t="shared" si="9"/>
        <v>0</v>
      </c>
      <c r="BL125" s="17" t="s">
        <v>129</v>
      </c>
      <c r="BM125" s="143" t="s">
        <v>4284</v>
      </c>
    </row>
    <row r="126" spans="2:65" s="1" customFormat="1" ht="16.5" customHeight="1">
      <c r="B126" s="32"/>
      <c r="C126" s="229" t="s">
        <v>174</v>
      </c>
      <c r="D126" s="229" t="s">
        <v>1046</v>
      </c>
      <c r="E126" s="230" t="s">
        <v>4285</v>
      </c>
      <c r="F126" s="231" t="s">
        <v>4286</v>
      </c>
      <c r="G126" s="232" t="s">
        <v>3179</v>
      </c>
      <c r="H126" s="233">
        <v>41</v>
      </c>
      <c r="I126" s="189"/>
      <c r="J126" s="190">
        <f t="shared" si="0"/>
        <v>0</v>
      </c>
      <c r="K126" s="186" t="s">
        <v>1</v>
      </c>
      <c r="L126" s="191"/>
      <c r="M126" s="192" t="s">
        <v>1</v>
      </c>
      <c r="N126" s="193" t="s">
        <v>42</v>
      </c>
      <c r="P126" s="141">
        <f t="shared" si="1"/>
        <v>0</v>
      </c>
      <c r="Q126" s="141">
        <v>0</v>
      </c>
      <c r="R126" s="141">
        <f t="shared" si="2"/>
        <v>0</v>
      </c>
      <c r="S126" s="141">
        <v>0</v>
      </c>
      <c r="T126" s="142">
        <f t="shared" si="3"/>
        <v>0</v>
      </c>
      <c r="AR126" s="143" t="s">
        <v>604</v>
      </c>
      <c r="AT126" s="143" t="s">
        <v>1046</v>
      </c>
      <c r="AU126" s="143" t="s">
        <v>87</v>
      </c>
      <c r="AY126" s="17" t="s">
        <v>175</v>
      </c>
      <c r="BE126" s="144">
        <f t="shared" si="4"/>
        <v>0</v>
      </c>
      <c r="BF126" s="144">
        <f t="shared" si="5"/>
        <v>0</v>
      </c>
      <c r="BG126" s="144">
        <f t="shared" si="6"/>
        <v>0</v>
      </c>
      <c r="BH126" s="144">
        <f t="shared" si="7"/>
        <v>0</v>
      </c>
      <c r="BI126" s="144">
        <f t="shared" si="8"/>
        <v>0</v>
      </c>
      <c r="BJ126" s="17" t="s">
        <v>85</v>
      </c>
      <c r="BK126" s="144">
        <f t="shared" si="9"/>
        <v>0</v>
      </c>
      <c r="BL126" s="17" t="s">
        <v>129</v>
      </c>
      <c r="BM126" s="143" t="s">
        <v>4287</v>
      </c>
    </row>
    <row r="127" spans="2:65" s="1" customFormat="1" ht="16.5" customHeight="1">
      <c r="B127" s="32"/>
      <c r="C127" s="184" t="s">
        <v>202</v>
      </c>
      <c r="D127" s="184" t="s">
        <v>1046</v>
      </c>
      <c r="E127" s="185" t="s">
        <v>4288</v>
      </c>
      <c r="F127" s="186" t="s">
        <v>4289</v>
      </c>
      <c r="G127" s="187" t="s">
        <v>3179</v>
      </c>
      <c r="H127" s="188">
        <v>1</v>
      </c>
      <c r="I127" s="189"/>
      <c r="J127" s="190">
        <f t="shared" si="0"/>
        <v>0</v>
      </c>
      <c r="K127" s="186" t="s">
        <v>1</v>
      </c>
      <c r="L127" s="191"/>
      <c r="M127" s="192" t="s">
        <v>1</v>
      </c>
      <c r="N127" s="193" t="s">
        <v>42</v>
      </c>
      <c r="P127" s="141">
        <f t="shared" si="1"/>
        <v>0</v>
      </c>
      <c r="Q127" s="141">
        <v>0</v>
      </c>
      <c r="R127" s="141">
        <f t="shared" si="2"/>
        <v>0</v>
      </c>
      <c r="S127" s="141">
        <v>0</v>
      </c>
      <c r="T127" s="142">
        <f t="shared" si="3"/>
        <v>0</v>
      </c>
      <c r="AR127" s="143" t="s">
        <v>604</v>
      </c>
      <c r="AT127" s="143" t="s">
        <v>1046</v>
      </c>
      <c r="AU127" s="143" t="s">
        <v>87</v>
      </c>
      <c r="AY127" s="17" t="s">
        <v>175</v>
      </c>
      <c r="BE127" s="144">
        <f t="shared" si="4"/>
        <v>0</v>
      </c>
      <c r="BF127" s="144">
        <f t="shared" si="5"/>
        <v>0</v>
      </c>
      <c r="BG127" s="144">
        <f t="shared" si="6"/>
        <v>0</v>
      </c>
      <c r="BH127" s="144">
        <f t="shared" si="7"/>
        <v>0</v>
      </c>
      <c r="BI127" s="144">
        <f t="shared" si="8"/>
        <v>0</v>
      </c>
      <c r="BJ127" s="17" t="s">
        <v>85</v>
      </c>
      <c r="BK127" s="144">
        <f t="shared" si="9"/>
        <v>0</v>
      </c>
      <c r="BL127" s="17" t="s">
        <v>129</v>
      </c>
      <c r="BM127" s="143" t="s">
        <v>4290</v>
      </c>
    </row>
    <row r="128" spans="2:65" s="1" customFormat="1" ht="21.75" customHeight="1">
      <c r="B128" s="32"/>
      <c r="C128" s="184" t="s">
        <v>208</v>
      </c>
      <c r="D128" s="184" t="s">
        <v>1046</v>
      </c>
      <c r="E128" s="185" t="s">
        <v>4291</v>
      </c>
      <c r="F128" s="186" t="s">
        <v>4292</v>
      </c>
      <c r="G128" s="187" t="s">
        <v>3179</v>
      </c>
      <c r="H128" s="188">
        <v>1</v>
      </c>
      <c r="I128" s="189"/>
      <c r="J128" s="190">
        <f t="shared" si="0"/>
        <v>0</v>
      </c>
      <c r="K128" s="186" t="s">
        <v>1</v>
      </c>
      <c r="L128" s="191"/>
      <c r="M128" s="192" t="s">
        <v>1</v>
      </c>
      <c r="N128" s="193" t="s">
        <v>42</v>
      </c>
      <c r="P128" s="141">
        <f t="shared" si="1"/>
        <v>0</v>
      </c>
      <c r="Q128" s="141">
        <v>0</v>
      </c>
      <c r="R128" s="141">
        <f t="shared" si="2"/>
        <v>0</v>
      </c>
      <c r="S128" s="141">
        <v>0</v>
      </c>
      <c r="T128" s="142">
        <f t="shared" si="3"/>
        <v>0</v>
      </c>
      <c r="AR128" s="143" t="s">
        <v>604</v>
      </c>
      <c r="AT128" s="143" t="s">
        <v>1046</v>
      </c>
      <c r="AU128" s="143" t="s">
        <v>87</v>
      </c>
      <c r="AY128" s="17" t="s">
        <v>175</v>
      </c>
      <c r="BE128" s="144">
        <f t="shared" si="4"/>
        <v>0</v>
      </c>
      <c r="BF128" s="144">
        <f t="shared" si="5"/>
        <v>0</v>
      </c>
      <c r="BG128" s="144">
        <f t="shared" si="6"/>
        <v>0</v>
      </c>
      <c r="BH128" s="144">
        <f t="shared" si="7"/>
        <v>0</v>
      </c>
      <c r="BI128" s="144">
        <f t="shared" si="8"/>
        <v>0</v>
      </c>
      <c r="BJ128" s="17" t="s">
        <v>85</v>
      </c>
      <c r="BK128" s="144">
        <f t="shared" si="9"/>
        <v>0</v>
      </c>
      <c r="BL128" s="17" t="s">
        <v>129</v>
      </c>
      <c r="BM128" s="143" t="s">
        <v>4293</v>
      </c>
    </row>
    <row r="129" spans="2:65" s="1" customFormat="1" ht="24.2" customHeight="1">
      <c r="B129" s="32"/>
      <c r="C129" s="184" t="s">
        <v>212</v>
      </c>
      <c r="D129" s="184" t="s">
        <v>1046</v>
      </c>
      <c r="E129" s="185" t="s">
        <v>4294</v>
      </c>
      <c r="F129" s="186" t="s">
        <v>4295</v>
      </c>
      <c r="G129" s="187" t="s">
        <v>3179</v>
      </c>
      <c r="H129" s="188">
        <v>1</v>
      </c>
      <c r="I129" s="189"/>
      <c r="J129" s="190">
        <f t="shared" si="0"/>
        <v>0</v>
      </c>
      <c r="K129" s="186" t="s">
        <v>1</v>
      </c>
      <c r="L129" s="191"/>
      <c r="M129" s="192" t="s">
        <v>1</v>
      </c>
      <c r="N129" s="193" t="s">
        <v>42</v>
      </c>
      <c r="P129" s="141">
        <f t="shared" si="1"/>
        <v>0</v>
      </c>
      <c r="Q129" s="141">
        <v>0</v>
      </c>
      <c r="R129" s="141">
        <f t="shared" si="2"/>
        <v>0</v>
      </c>
      <c r="S129" s="141">
        <v>0</v>
      </c>
      <c r="T129" s="142">
        <f t="shared" si="3"/>
        <v>0</v>
      </c>
      <c r="AR129" s="143" t="s">
        <v>604</v>
      </c>
      <c r="AT129" s="143" t="s">
        <v>1046</v>
      </c>
      <c r="AU129" s="143" t="s">
        <v>87</v>
      </c>
      <c r="AY129" s="17" t="s">
        <v>175</v>
      </c>
      <c r="BE129" s="144">
        <f t="shared" si="4"/>
        <v>0</v>
      </c>
      <c r="BF129" s="144">
        <f t="shared" si="5"/>
        <v>0</v>
      </c>
      <c r="BG129" s="144">
        <f t="shared" si="6"/>
        <v>0</v>
      </c>
      <c r="BH129" s="144">
        <f t="shared" si="7"/>
        <v>0</v>
      </c>
      <c r="BI129" s="144">
        <f t="shared" si="8"/>
        <v>0</v>
      </c>
      <c r="BJ129" s="17" t="s">
        <v>85</v>
      </c>
      <c r="BK129" s="144">
        <f t="shared" si="9"/>
        <v>0</v>
      </c>
      <c r="BL129" s="17" t="s">
        <v>129</v>
      </c>
      <c r="BM129" s="143" t="s">
        <v>4296</v>
      </c>
    </row>
    <row r="130" spans="2:65" s="1" customFormat="1" ht="16.5" customHeight="1">
      <c r="B130" s="32"/>
      <c r="C130" s="184" t="s">
        <v>216</v>
      </c>
      <c r="D130" s="184" t="s">
        <v>1046</v>
      </c>
      <c r="E130" s="185" t="s">
        <v>4297</v>
      </c>
      <c r="F130" s="186" t="s">
        <v>4298</v>
      </c>
      <c r="G130" s="187" t="s">
        <v>181</v>
      </c>
      <c r="H130" s="188">
        <v>1</v>
      </c>
      <c r="I130" s="189"/>
      <c r="J130" s="190">
        <f t="shared" si="0"/>
        <v>0</v>
      </c>
      <c r="K130" s="186" t="s">
        <v>1</v>
      </c>
      <c r="L130" s="191"/>
      <c r="M130" s="192" t="s">
        <v>1</v>
      </c>
      <c r="N130" s="193" t="s">
        <v>42</v>
      </c>
      <c r="P130" s="141">
        <f t="shared" si="1"/>
        <v>0</v>
      </c>
      <c r="Q130" s="141">
        <v>0</v>
      </c>
      <c r="R130" s="141">
        <f t="shared" si="2"/>
        <v>0</v>
      </c>
      <c r="S130" s="141">
        <v>0</v>
      </c>
      <c r="T130" s="142">
        <f t="shared" si="3"/>
        <v>0</v>
      </c>
      <c r="AR130" s="143" t="s">
        <v>604</v>
      </c>
      <c r="AT130" s="143" t="s">
        <v>1046</v>
      </c>
      <c r="AU130" s="143" t="s">
        <v>87</v>
      </c>
      <c r="AY130" s="17" t="s">
        <v>175</v>
      </c>
      <c r="BE130" s="144">
        <f t="shared" si="4"/>
        <v>0</v>
      </c>
      <c r="BF130" s="144">
        <f t="shared" si="5"/>
        <v>0</v>
      </c>
      <c r="BG130" s="144">
        <f t="shared" si="6"/>
        <v>0</v>
      </c>
      <c r="BH130" s="144">
        <f t="shared" si="7"/>
        <v>0</v>
      </c>
      <c r="BI130" s="144">
        <f t="shared" si="8"/>
        <v>0</v>
      </c>
      <c r="BJ130" s="17" t="s">
        <v>85</v>
      </c>
      <c r="BK130" s="144">
        <f t="shared" si="9"/>
        <v>0</v>
      </c>
      <c r="BL130" s="17" t="s">
        <v>129</v>
      </c>
      <c r="BM130" s="143" t="s">
        <v>4299</v>
      </c>
    </row>
    <row r="131" spans="2:65" s="1" customFormat="1" ht="16.5" customHeight="1">
      <c r="B131" s="32"/>
      <c r="C131" s="184" t="s">
        <v>112</v>
      </c>
      <c r="D131" s="184" t="s">
        <v>1046</v>
      </c>
      <c r="E131" s="185" t="s">
        <v>4300</v>
      </c>
      <c r="F131" s="186" t="s">
        <v>4301</v>
      </c>
      <c r="G131" s="187" t="s">
        <v>3179</v>
      </c>
      <c r="H131" s="188">
        <v>14</v>
      </c>
      <c r="I131" s="189"/>
      <c r="J131" s="190">
        <f t="shared" si="0"/>
        <v>0</v>
      </c>
      <c r="K131" s="186" t="s">
        <v>1</v>
      </c>
      <c r="L131" s="191"/>
      <c r="M131" s="192" t="s">
        <v>1</v>
      </c>
      <c r="N131" s="193" t="s">
        <v>42</v>
      </c>
      <c r="P131" s="141">
        <f t="shared" si="1"/>
        <v>0</v>
      </c>
      <c r="Q131" s="141">
        <v>0</v>
      </c>
      <c r="R131" s="141">
        <f t="shared" si="2"/>
        <v>0</v>
      </c>
      <c r="S131" s="141">
        <v>0</v>
      </c>
      <c r="T131" s="142">
        <f t="shared" si="3"/>
        <v>0</v>
      </c>
      <c r="AR131" s="143" t="s">
        <v>604</v>
      </c>
      <c r="AT131" s="143" t="s">
        <v>1046</v>
      </c>
      <c r="AU131" s="143" t="s">
        <v>87</v>
      </c>
      <c r="AY131" s="17" t="s">
        <v>175</v>
      </c>
      <c r="BE131" s="144">
        <f t="shared" si="4"/>
        <v>0</v>
      </c>
      <c r="BF131" s="144">
        <f t="shared" si="5"/>
        <v>0</v>
      </c>
      <c r="BG131" s="144">
        <f t="shared" si="6"/>
        <v>0</v>
      </c>
      <c r="BH131" s="144">
        <f t="shared" si="7"/>
        <v>0</v>
      </c>
      <c r="BI131" s="144">
        <f t="shared" si="8"/>
        <v>0</v>
      </c>
      <c r="BJ131" s="17" t="s">
        <v>85</v>
      </c>
      <c r="BK131" s="144">
        <f t="shared" si="9"/>
        <v>0</v>
      </c>
      <c r="BL131" s="17" t="s">
        <v>129</v>
      </c>
      <c r="BM131" s="143" t="s">
        <v>4302</v>
      </c>
    </row>
    <row r="132" spans="2:65" s="1" customFormat="1" ht="16.5" customHeight="1">
      <c r="B132" s="32"/>
      <c r="C132" s="184" t="s">
        <v>115</v>
      </c>
      <c r="D132" s="184" t="s">
        <v>1046</v>
      </c>
      <c r="E132" s="185" t="s">
        <v>4303</v>
      </c>
      <c r="F132" s="186" t="s">
        <v>4304</v>
      </c>
      <c r="G132" s="187" t="s">
        <v>3179</v>
      </c>
      <c r="H132" s="188">
        <v>6</v>
      </c>
      <c r="I132" s="189"/>
      <c r="J132" s="190">
        <f t="shared" si="0"/>
        <v>0</v>
      </c>
      <c r="K132" s="186" t="s">
        <v>1</v>
      </c>
      <c r="L132" s="191"/>
      <c r="M132" s="192" t="s">
        <v>1</v>
      </c>
      <c r="N132" s="193" t="s">
        <v>42</v>
      </c>
      <c r="P132" s="141">
        <f t="shared" si="1"/>
        <v>0</v>
      </c>
      <c r="Q132" s="141">
        <v>0</v>
      </c>
      <c r="R132" s="141">
        <f t="shared" si="2"/>
        <v>0</v>
      </c>
      <c r="S132" s="141">
        <v>0</v>
      </c>
      <c r="T132" s="142">
        <f t="shared" si="3"/>
        <v>0</v>
      </c>
      <c r="AR132" s="143" t="s">
        <v>604</v>
      </c>
      <c r="AT132" s="143" t="s">
        <v>1046</v>
      </c>
      <c r="AU132" s="143" t="s">
        <v>87</v>
      </c>
      <c r="AY132" s="17" t="s">
        <v>175</v>
      </c>
      <c r="BE132" s="144">
        <f t="shared" si="4"/>
        <v>0</v>
      </c>
      <c r="BF132" s="144">
        <f t="shared" si="5"/>
        <v>0</v>
      </c>
      <c r="BG132" s="144">
        <f t="shared" si="6"/>
        <v>0</v>
      </c>
      <c r="BH132" s="144">
        <f t="shared" si="7"/>
        <v>0</v>
      </c>
      <c r="BI132" s="144">
        <f t="shared" si="8"/>
        <v>0</v>
      </c>
      <c r="BJ132" s="17" t="s">
        <v>85</v>
      </c>
      <c r="BK132" s="144">
        <f t="shared" si="9"/>
        <v>0</v>
      </c>
      <c r="BL132" s="17" t="s">
        <v>129</v>
      </c>
      <c r="BM132" s="143" t="s">
        <v>4305</v>
      </c>
    </row>
    <row r="133" spans="2:65" s="1" customFormat="1" ht="16.5" customHeight="1">
      <c r="B133" s="32"/>
      <c r="C133" s="184" t="s">
        <v>8</v>
      </c>
      <c r="D133" s="184" t="s">
        <v>1046</v>
      </c>
      <c r="E133" s="185" t="s">
        <v>4306</v>
      </c>
      <c r="F133" s="186" t="s">
        <v>4307</v>
      </c>
      <c r="G133" s="187" t="s">
        <v>3179</v>
      </c>
      <c r="H133" s="188">
        <v>20</v>
      </c>
      <c r="I133" s="189"/>
      <c r="J133" s="190">
        <f t="shared" si="0"/>
        <v>0</v>
      </c>
      <c r="K133" s="186" t="s">
        <v>1</v>
      </c>
      <c r="L133" s="191"/>
      <c r="M133" s="192" t="s">
        <v>1</v>
      </c>
      <c r="N133" s="193" t="s">
        <v>42</v>
      </c>
      <c r="P133" s="141">
        <f t="shared" si="1"/>
        <v>0</v>
      </c>
      <c r="Q133" s="141">
        <v>0</v>
      </c>
      <c r="R133" s="141">
        <f t="shared" si="2"/>
        <v>0</v>
      </c>
      <c r="S133" s="141">
        <v>0</v>
      </c>
      <c r="T133" s="142">
        <f t="shared" si="3"/>
        <v>0</v>
      </c>
      <c r="AR133" s="143" t="s">
        <v>604</v>
      </c>
      <c r="AT133" s="143" t="s">
        <v>1046</v>
      </c>
      <c r="AU133" s="143" t="s">
        <v>87</v>
      </c>
      <c r="AY133" s="17" t="s">
        <v>175</v>
      </c>
      <c r="BE133" s="144">
        <f t="shared" si="4"/>
        <v>0</v>
      </c>
      <c r="BF133" s="144">
        <f t="shared" si="5"/>
        <v>0</v>
      </c>
      <c r="BG133" s="144">
        <f t="shared" si="6"/>
        <v>0</v>
      </c>
      <c r="BH133" s="144">
        <f t="shared" si="7"/>
        <v>0</v>
      </c>
      <c r="BI133" s="144">
        <f t="shared" si="8"/>
        <v>0</v>
      </c>
      <c r="BJ133" s="17" t="s">
        <v>85</v>
      </c>
      <c r="BK133" s="144">
        <f t="shared" si="9"/>
        <v>0</v>
      </c>
      <c r="BL133" s="17" t="s">
        <v>129</v>
      </c>
      <c r="BM133" s="143" t="s">
        <v>4308</v>
      </c>
    </row>
    <row r="134" spans="2:65" s="1" customFormat="1" ht="16.5" customHeight="1">
      <c r="B134" s="32"/>
      <c r="C134" s="184" t="s">
        <v>120</v>
      </c>
      <c r="D134" s="184" t="s">
        <v>1046</v>
      </c>
      <c r="E134" s="185" t="s">
        <v>4309</v>
      </c>
      <c r="F134" s="186" t="s">
        <v>4310</v>
      </c>
      <c r="G134" s="187" t="s">
        <v>3179</v>
      </c>
      <c r="H134" s="188">
        <v>6</v>
      </c>
      <c r="I134" s="189"/>
      <c r="J134" s="190">
        <f t="shared" si="0"/>
        <v>0</v>
      </c>
      <c r="K134" s="186" t="s">
        <v>1</v>
      </c>
      <c r="L134" s="191"/>
      <c r="M134" s="192" t="s">
        <v>1</v>
      </c>
      <c r="N134" s="193" t="s">
        <v>42</v>
      </c>
      <c r="P134" s="141">
        <f t="shared" si="1"/>
        <v>0</v>
      </c>
      <c r="Q134" s="141">
        <v>0</v>
      </c>
      <c r="R134" s="141">
        <f t="shared" si="2"/>
        <v>0</v>
      </c>
      <c r="S134" s="141">
        <v>0</v>
      </c>
      <c r="T134" s="142">
        <f t="shared" si="3"/>
        <v>0</v>
      </c>
      <c r="AR134" s="143" t="s">
        <v>604</v>
      </c>
      <c r="AT134" s="143" t="s">
        <v>1046</v>
      </c>
      <c r="AU134" s="143" t="s">
        <v>87</v>
      </c>
      <c r="AY134" s="17" t="s">
        <v>175</v>
      </c>
      <c r="BE134" s="144">
        <f t="shared" si="4"/>
        <v>0</v>
      </c>
      <c r="BF134" s="144">
        <f t="shared" si="5"/>
        <v>0</v>
      </c>
      <c r="BG134" s="144">
        <f t="shared" si="6"/>
        <v>0</v>
      </c>
      <c r="BH134" s="144">
        <f t="shared" si="7"/>
        <v>0</v>
      </c>
      <c r="BI134" s="144">
        <f t="shared" si="8"/>
        <v>0</v>
      </c>
      <c r="BJ134" s="17" t="s">
        <v>85</v>
      </c>
      <c r="BK134" s="144">
        <f t="shared" si="9"/>
        <v>0</v>
      </c>
      <c r="BL134" s="17" t="s">
        <v>129</v>
      </c>
      <c r="BM134" s="143" t="s">
        <v>4311</v>
      </c>
    </row>
    <row r="135" spans="2:65" s="1" customFormat="1" ht="16.5" customHeight="1">
      <c r="B135" s="32"/>
      <c r="C135" s="184" t="s">
        <v>123</v>
      </c>
      <c r="D135" s="184" t="s">
        <v>1046</v>
      </c>
      <c r="E135" s="185" t="s">
        <v>4312</v>
      </c>
      <c r="F135" s="186" t="s">
        <v>4313</v>
      </c>
      <c r="G135" s="187" t="s">
        <v>3179</v>
      </c>
      <c r="H135" s="188">
        <v>4</v>
      </c>
      <c r="I135" s="189"/>
      <c r="J135" s="190">
        <f t="shared" si="0"/>
        <v>0</v>
      </c>
      <c r="K135" s="186" t="s">
        <v>1</v>
      </c>
      <c r="L135" s="191"/>
      <c r="M135" s="192" t="s">
        <v>1</v>
      </c>
      <c r="N135" s="193" t="s">
        <v>42</v>
      </c>
      <c r="P135" s="141">
        <f t="shared" si="1"/>
        <v>0</v>
      </c>
      <c r="Q135" s="141">
        <v>0</v>
      </c>
      <c r="R135" s="141">
        <f t="shared" si="2"/>
        <v>0</v>
      </c>
      <c r="S135" s="141">
        <v>0</v>
      </c>
      <c r="T135" s="142">
        <f t="shared" si="3"/>
        <v>0</v>
      </c>
      <c r="AR135" s="143" t="s">
        <v>604</v>
      </c>
      <c r="AT135" s="143" t="s">
        <v>1046</v>
      </c>
      <c r="AU135" s="143" t="s">
        <v>87</v>
      </c>
      <c r="AY135" s="17" t="s">
        <v>175</v>
      </c>
      <c r="BE135" s="144">
        <f t="shared" si="4"/>
        <v>0</v>
      </c>
      <c r="BF135" s="144">
        <f t="shared" si="5"/>
        <v>0</v>
      </c>
      <c r="BG135" s="144">
        <f t="shared" si="6"/>
        <v>0</v>
      </c>
      <c r="BH135" s="144">
        <f t="shared" si="7"/>
        <v>0</v>
      </c>
      <c r="BI135" s="144">
        <f t="shared" si="8"/>
        <v>0</v>
      </c>
      <c r="BJ135" s="17" t="s">
        <v>85</v>
      </c>
      <c r="BK135" s="144">
        <f t="shared" si="9"/>
        <v>0</v>
      </c>
      <c r="BL135" s="17" t="s">
        <v>129</v>
      </c>
      <c r="BM135" s="143" t="s">
        <v>4314</v>
      </c>
    </row>
    <row r="136" spans="2:65" s="1" customFormat="1" ht="24.2" customHeight="1">
      <c r="B136" s="32"/>
      <c r="C136" s="184" t="s">
        <v>126</v>
      </c>
      <c r="D136" s="184" t="s">
        <v>1046</v>
      </c>
      <c r="E136" s="185" t="s">
        <v>4315</v>
      </c>
      <c r="F136" s="186" t="s">
        <v>4316</v>
      </c>
      <c r="G136" s="187" t="s">
        <v>3179</v>
      </c>
      <c r="H136" s="188">
        <v>2</v>
      </c>
      <c r="I136" s="189"/>
      <c r="J136" s="190">
        <f t="shared" si="0"/>
        <v>0</v>
      </c>
      <c r="K136" s="186" t="s">
        <v>1</v>
      </c>
      <c r="L136" s="191"/>
      <c r="M136" s="192" t="s">
        <v>1</v>
      </c>
      <c r="N136" s="193" t="s">
        <v>42</v>
      </c>
      <c r="P136" s="141">
        <f t="shared" si="1"/>
        <v>0</v>
      </c>
      <c r="Q136" s="141">
        <v>0</v>
      </c>
      <c r="R136" s="141">
        <f t="shared" si="2"/>
        <v>0</v>
      </c>
      <c r="S136" s="141">
        <v>0</v>
      </c>
      <c r="T136" s="142">
        <f t="shared" si="3"/>
        <v>0</v>
      </c>
      <c r="AR136" s="143" t="s">
        <v>604</v>
      </c>
      <c r="AT136" s="143" t="s">
        <v>1046</v>
      </c>
      <c r="AU136" s="143" t="s">
        <v>87</v>
      </c>
      <c r="AY136" s="17" t="s">
        <v>175</v>
      </c>
      <c r="BE136" s="144">
        <f t="shared" si="4"/>
        <v>0</v>
      </c>
      <c r="BF136" s="144">
        <f t="shared" si="5"/>
        <v>0</v>
      </c>
      <c r="BG136" s="144">
        <f t="shared" si="6"/>
        <v>0</v>
      </c>
      <c r="BH136" s="144">
        <f t="shared" si="7"/>
        <v>0</v>
      </c>
      <c r="BI136" s="144">
        <f t="shared" si="8"/>
        <v>0</v>
      </c>
      <c r="BJ136" s="17" t="s">
        <v>85</v>
      </c>
      <c r="BK136" s="144">
        <f t="shared" si="9"/>
        <v>0</v>
      </c>
      <c r="BL136" s="17" t="s">
        <v>129</v>
      </c>
      <c r="BM136" s="143" t="s">
        <v>4317</v>
      </c>
    </row>
    <row r="137" spans="2:65" s="1" customFormat="1" ht="16.5" customHeight="1">
      <c r="B137" s="32"/>
      <c r="C137" s="184" t="s">
        <v>129</v>
      </c>
      <c r="D137" s="184" t="s">
        <v>1046</v>
      </c>
      <c r="E137" s="185" t="s">
        <v>4318</v>
      </c>
      <c r="F137" s="186" t="s">
        <v>4319</v>
      </c>
      <c r="G137" s="187" t="s">
        <v>3179</v>
      </c>
      <c r="H137" s="188">
        <v>2</v>
      </c>
      <c r="I137" s="189"/>
      <c r="J137" s="190">
        <f t="shared" si="0"/>
        <v>0</v>
      </c>
      <c r="K137" s="186" t="s">
        <v>1</v>
      </c>
      <c r="L137" s="191"/>
      <c r="M137" s="192" t="s">
        <v>1</v>
      </c>
      <c r="N137" s="193" t="s">
        <v>42</v>
      </c>
      <c r="P137" s="141">
        <f t="shared" si="1"/>
        <v>0</v>
      </c>
      <c r="Q137" s="141">
        <v>0</v>
      </c>
      <c r="R137" s="141">
        <f t="shared" si="2"/>
        <v>0</v>
      </c>
      <c r="S137" s="141">
        <v>0</v>
      </c>
      <c r="T137" s="142">
        <f t="shared" si="3"/>
        <v>0</v>
      </c>
      <c r="AR137" s="143" t="s">
        <v>604</v>
      </c>
      <c r="AT137" s="143" t="s">
        <v>1046</v>
      </c>
      <c r="AU137" s="143" t="s">
        <v>87</v>
      </c>
      <c r="AY137" s="17" t="s">
        <v>175</v>
      </c>
      <c r="BE137" s="144">
        <f t="shared" si="4"/>
        <v>0</v>
      </c>
      <c r="BF137" s="144">
        <f t="shared" si="5"/>
        <v>0</v>
      </c>
      <c r="BG137" s="144">
        <f t="shared" si="6"/>
        <v>0</v>
      </c>
      <c r="BH137" s="144">
        <f t="shared" si="7"/>
        <v>0</v>
      </c>
      <c r="BI137" s="144">
        <f t="shared" si="8"/>
        <v>0</v>
      </c>
      <c r="BJ137" s="17" t="s">
        <v>85</v>
      </c>
      <c r="BK137" s="144">
        <f t="shared" si="9"/>
        <v>0</v>
      </c>
      <c r="BL137" s="17" t="s">
        <v>129</v>
      </c>
      <c r="BM137" s="143" t="s">
        <v>4320</v>
      </c>
    </row>
    <row r="138" spans="2:65" s="1" customFormat="1" ht="16.5" customHeight="1">
      <c r="B138" s="32"/>
      <c r="C138" s="184" t="s">
        <v>132</v>
      </c>
      <c r="D138" s="184" t="s">
        <v>1046</v>
      </c>
      <c r="E138" s="185" t="s">
        <v>4321</v>
      </c>
      <c r="F138" s="186" t="s">
        <v>4322</v>
      </c>
      <c r="G138" s="187" t="s">
        <v>3179</v>
      </c>
      <c r="H138" s="188">
        <v>7</v>
      </c>
      <c r="I138" s="189"/>
      <c r="J138" s="190">
        <f t="shared" si="0"/>
        <v>0</v>
      </c>
      <c r="K138" s="186" t="s">
        <v>1</v>
      </c>
      <c r="L138" s="191"/>
      <c r="M138" s="192" t="s">
        <v>1</v>
      </c>
      <c r="N138" s="193" t="s">
        <v>42</v>
      </c>
      <c r="P138" s="141">
        <f t="shared" si="1"/>
        <v>0</v>
      </c>
      <c r="Q138" s="141">
        <v>0</v>
      </c>
      <c r="R138" s="141">
        <f t="shared" si="2"/>
        <v>0</v>
      </c>
      <c r="S138" s="141">
        <v>0</v>
      </c>
      <c r="T138" s="142">
        <f t="shared" si="3"/>
        <v>0</v>
      </c>
      <c r="AR138" s="143" t="s">
        <v>604</v>
      </c>
      <c r="AT138" s="143" t="s">
        <v>1046</v>
      </c>
      <c r="AU138" s="143" t="s">
        <v>87</v>
      </c>
      <c r="AY138" s="17" t="s">
        <v>175</v>
      </c>
      <c r="BE138" s="144">
        <f t="shared" si="4"/>
        <v>0</v>
      </c>
      <c r="BF138" s="144">
        <f t="shared" si="5"/>
        <v>0</v>
      </c>
      <c r="BG138" s="144">
        <f t="shared" si="6"/>
        <v>0</v>
      </c>
      <c r="BH138" s="144">
        <f t="shared" si="7"/>
        <v>0</v>
      </c>
      <c r="BI138" s="144">
        <f t="shared" si="8"/>
        <v>0</v>
      </c>
      <c r="BJ138" s="17" t="s">
        <v>85</v>
      </c>
      <c r="BK138" s="144">
        <f t="shared" si="9"/>
        <v>0</v>
      </c>
      <c r="BL138" s="17" t="s">
        <v>129</v>
      </c>
      <c r="BM138" s="143" t="s">
        <v>4323</v>
      </c>
    </row>
    <row r="139" spans="2:65" s="1" customFormat="1" ht="16.5" customHeight="1">
      <c r="B139" s="32"/>
      <c r="C139" s="184" t="s">
        <v>135</v>
      </c>
      <c r="D139" s="184" t="s">
        <v>1046</v>
      </c>
      <c r="E139" s="185" t="s">
        <v>4324</v>
      </c>
      <c r="F139" s="186" t="s">
        <v>4325</v>
      </c>
      <c r="G139" s="187" t="s">
        <v>3179</v>
      </c>
      <c r="H139" s="188">
        <v>1</v>
      </c>
      <c r="I139" s="189"/>
      <c r="J139" s="190">
        <f t="shared" si="0"/>
        <v>0</v>
      </c>
      <c r="K139" s="186" t="s">
        <v>1</v>
      </c>
      <c r="L139" s="191"/>
      <c r="M139" s="192" t="s">
        <v>1</v>
      </c>
      <c r="N139" s="193" t="s">
        <v>42</v>
      </c>
      <c r="P139" s="141">
        <f t="shared" si="1"/>
        <v>0</v>
      </c>
      <c r="Q139" s="141">
        <v>0</v>
      </c>
      <c r="R139" s="141">
        <f t="shared" si="2"/>
        <v>0</v>
      </c>
      <c r="S139" s="141">
        <v>0</v>
      </c>
      <c r="T139" s="142">
        <f t="shared" si="3"/>
        <v>0</v>
      </c>
      <c r="AR139" s="143" t="s">
        <v>604</v>
      </c>
      <c r="AT139" s="143" t="s">
        <v>1046</v>
      </c>
      <c r="AU139" s="143" t="s">
        <v>87</v>
      </c>
      <c r="AY139" s="17" t="s">
        <v>175</v>
      </c>
      <c r="BE139" s="144">
        <f t="shared" si="4"/>
        <v>0</v>
      </c>
      <c r="BF139" s="144">
        <f t="shared" si="5"/>
        <v>0</v>
      </c>
      <c r="BG139" s="144">
        <f t="shared" si="6"/>
        <v>0</v>
      </c>
      <c r="BH139" s="144">
        <f t="shared" si="7"/>
        <v>0</v>
      </c>
      <c r="BI139" s="144">
        <f t="shared" si="8"/>
        <v>0</v>
      </c>
      <c r="BJ139" s="17" t="s">
        <v>85</v>
      </c>
      <c r="BK139" s="144">
        <f t="shared" si="9"/>
        <v>0</v>
      </c>
      <c r="BL139" s="17" t="s">
        <v>129</v>
      </c>
      <c r="BM139" s="143" t="s">
        <v>4326</v>
      </c>
    </row>
    <row r="140" spans="2:65" s="1" customFormat="1" ht="16.5" customHeight="1">
      <c r="B140" s="32"/>
      <c r="C140" s="184" t="s">
        <v>138</v>
      </c>
      <c r="D140" s="184" t="s">
        <v>1046</v>
      </c>
      <c r="E140" s="185" t="s">
        <v>4327</v>
      </c>
      <c r="F140" s="186" t="s">
        <v>4328</v>
      </c>
      <c r="G140" s="187" t="s">
        <v>3179</v>
      </c>
      <c r="H140" s="188">
        <v>1</v>
      </c>
      <c r="I140" s="189"/>
      <c r="J140" s="190">
        <f t="shared" si="0"/>
        <v>0</v>
      </c>
      <c r="K140" s="186" t="s">
        <v>1</v>
      </c>
      <c r="L140" s="191"/>
      <c r="M140" s="192" t="s">
        <v>1</v>
      </c>
      <c r="N140" s="193" t="s">
        <v>42</v>
      </c>
      <c r="P140" s="141">
        <f t="shared" si="1"/>
        <v>0</v>
      </c>
      <c r="Q140" s="141">
        <v>0</v>
      </c>
      <c r="R140" s="141">
        <f t="shared" si="2"/>
        <v>0</v>
      </c>
      <c r="S140" s="141">
        <v>0</v>
      </c>
      <c r="T140" s="142">
        <f t="shared" si="3"/>
        <v>0</v>
      </c>
      <c r="AR140" s="143" t="s">
        <v>604</v>
      </c>
      <c r="AT140" s="143" t="s">
        <v>1046</v>
      </c>
      <c r="AU140" s="143" t="s">
        <v>87</v>
      </c>
      <c r="AY140" s="17" t="s">
        <v>175</v>
      </c>
      <c r="BE140" s="144">
        <f t="shared" si="4"/>
        <v>0</v>
      </c>
      <c r="BF140" s="144">
        <f t="shared" si="5"/>
        <v>0</v>
      </c>
      <c r="BG140" s="144">
        <f t="shared" si="6"/>
        <v>0</v>
      </c>
      <c r="BH140" s="144">
        <f t="shared" si="7"/>
        <v>0</v>
      </c>
      <c r="BI140" s="144">
        <f t="shared" si="8"/>
        <v>0</v>
      </c>
      <c r="BJ140" s="17" t="s">
        <v>85</v>
      </c>
      <c r="BK140" s="144">
        <f t="shared" si="9"/>
        <v>0</v>
      </c>
      <c r="BL140" s="17" t="s">
        <v>129</v>
      </c>
      <c r="BM140" s="143" t="s">
        <v>4329</v>
      </c>
    </row>
    <row r="141" spans="2:65" s="1" customFormat="1" ht="16.5" customHeight="1">
      <c r="B141" s="32"/>
      <c r="C141" s="184" t="s">
        <v>141</v>
      </c>
      <c r="D141" s="184" t="s">
        <v>1046</v>
      </c>
      <c r="E141" s="185" t="s">
        <v>4330</v>
      </c>
      <c r="F141" s="186" t="s">
        <v>4331</v>
      </c>
      <c r="G141" s="187" t="s">
        <v>3179</v>
      </c>
      <c r="H141" s="188">
        <v>1</v>
      </c>
      <c r="I141" s="189"/>
      <c r="J141" s="190">
        <f t="shared" si="0"/>
        <v>0</v>
      </c>
      <c r="K141" s="186" t="s">
        <v>1</v>
      </c>
      <c r="L141" s="191"/>
      <c r="M141" s="192" t="s">
        <v>1</v>
      </c>
      <c r="N141" s="193" t="s">
        <v>42</v>
      </c>
      <c r="P141" s="141">
        <f t="shared" si="1"/>
        <v>0</v>
      </c>
      <c r="Q141" s="141">
        <v>0</v>
      </c>
      <c r="R141" s="141">
        <f t="shared" si="2"/>
        <v>0</v>
      </c>
      <c r="S141" s="141">
        <v>0</v>
      </c>
      <c r="T141" s="142">
        <f t="shared" si="3"/>
        <v>0</v>
      </c>
      <c r="AR141" s="143" t="s">
        <v>604</v>
      </c>
      <c r="AT141" s="143" t="s">
        <v>1046</v>
      </c>
      <c r="AU141" s="143" t="s">
        <v>87</v>
      </c>
      <c r="AY141" s="17" t="s">
        <v>175</v>
      </c>
      <c r="BE141" s="144">
        <f t="shared" si="4"/>
        <v>0</v>
      </c>
      <c r="BF141" s="144">
        <f t="shared" si="5"/>
        <v>0</v>
      </c>
      <c r="BG141" s="144">
        <f t="shared" si="6"/>
        <v>0</v>
      </c>
      <c r="BH141" s="144">
        <f t="shared" si="7"/>
        <v>0</v>
      </c>
      <c r="BI141" s="144">
        <f t="shared" si="8"/>
        <v>0</v>
      </c>
      <c r="BJ141" s="17" t="s">
        <v>85</v>
      </c>
      <c r="BK141" s="144">
        <f t="shared" si="9"/>
        <v>0</v>
      </c>
      <c r="BL141" s="17" t="s">
        <v>129</v>
      </c>
      <c r="BM141" s="143" t="s">
        <v>4332</v>
      </c>
    </row>
    <row r="142" spans="2:65" s="1" customFormat="1" ht="16.5" customHeight="1">
      <c r="B142" s="32"/>
      <c r="C142" s="184" t="s">
        <v>7</v>
      </c>
      <c r="D142" s="184" t="s">
        <v>1046</v>
      </c>
      <c r="E142" s="185" t="s">
        <v>4333</v>
      </c>
      <c r="F142" s="186" t="s">
        <v>4334</v>
      </c>
      <c r="G142" s="187" t="s">
        <v>3179</v>
      </c>
      <c r="H142" s="188">
        <v>1</v>
      </c>
      <c r="I142" s="189"/>
      <c r="J142" s="190">
        <f t="shared" si="0"/>
        <v>0</v>
      </c>
      <c r="K142" s="186" t="s">
        <v>1</v>
      </c>
      <c r="L142" s="191"/>
      <c r="M142" s="192" t="s">
        <v>1</v>
      </c>
      <c r="N142" s="193" t="s">
        <v>42</v>
      </c>
      <c r="P142" s="141">
        <f t="shared" si="1"/>
        <v>0</v>
      </c>
      <c r="Q142" s="141">
        <v>0</v>
      </c>
      <c r="R142" s="141">
        <f t="shared" si="2"/>
        <v>0</v>
      </c>
      <c r="S142" s="141">
        <v>0</v>
      </c>
      <c r="T142" s="142">
        <f t="shared" si="3"/>
        <v>0</v>
      </c>
      <c r="AR142" s="143" t="s">
        <v>604</v>
      </c>
      <c r="AT142" s="143" t="s">
        <v>1046</v>
      </c>
      <c r="AU142" s="143" t="s">
        <v>87</v>
      </c>
      <c r="AY142" s="17" t="s">
        <v>175</v>
      </c>
      <c r="BE142" s="144">
        <f t="shared" si="4"/>
        <v>0</v>
      </c>
      <c r="BF142" s="144">
        <f t="shared" si="5"/>
        <v>0</v>
      </c>
      <c r="BG142" s="144">
        <f t="shared" si="6"/>
        <v>0</v>
      </c>
      <c r="BH142" s="144">
        <f t="shared" si="7"/>
        <v>0</v>
      </c>
      <c r="BI142" s="144">
        <f t="shared" si="8"/>
        <v>0</v>
      </c>
      <c r="BJ142" s="17" t="s">
        <v>85</v>
      </c>
      <c r="BK142" s="144">
        <f t="shared" si="9"/>
        <v>0</v>
      </c>
      <c r="BL142" s="17" t="s">
        <v>129</v>
      </c>
      <c r="BM142" s="143" t="s">
        <v>4335</v>
      </c>
    </row>
    <row r="143" spans="2:65" s="1" customFormat="1" ht="16.5" customHeight="1">
      <c r="B143" s="32"/>
      <c r="C143" s="184" t="s">
        <v>382</v>
      </c>
      <c r="D143" s="184" t="s">
        <v>1046</v>
      </c>
      <c r="E143" s="185" t="s">
        <v>4336</v>
      </c>
      <c r="F143" s="186" t="s">
        <v>4337</v>
      </c>
      <c r="G143" s="187" t="s">
        <v>3179</v>
      </c>
      <c r="H143" s="188">
        <v>0</v>
      </c>
      <c r="I143" s="189"/>
      <c r="J143" s="190">
        <f t="shared" si="0"/>
        <v>0</v>
      </c>
      <c r="K143" s="186" t="s">
        <v>1</v>
      </c>
      <c r="L143" s="191"/>
      <c r="M143" s="192" t="s">
        <v>1</v>
      </c>
      <c r="N143" s="193" t="s">
        <v>42</v>
      </c>
      <c r="P143" s="141">
        <f t="shared" si="1"/>
        <v>0</v>
      </c>
      <c r="Q143" s="141">
        <v>0</v>
      </c>
      <c r="R143" s="141">
        <f t="shared" si="2"/>
        <v>0</v>
      </c>
      <c r="S143" s="141">
        <v>0</v>
      </c>
      <c r="T143" s="142">
        <f t="shared" si="3"/>
        <v>0</v>
      </c>
      <c r="AR143" s="143" t="s">
        <v>604</v>
      </c>
      <c r="AT143" s="143" t="s">
        <v>1046</v>
      </c>
      <c r="AU143" s="143" t="s">
        <v>87</v>
      </c>
      <c r="AY143" s="17" t="s">
        <v>175</v>
      </c>
      <c r="BE143" s="144">
        <f t="shared" si="4"/>
        <v>0</v>
      </c>
      <c r="BF143" s="144">
        <f t="shared" si="5"/>
        <v>0</v>
      </c>
      <c r="BG143" s="144">
        <f t="shared" si="6"/>
        <v>0</v>
      </c>
      <c r="BH143" s="144">
        <f t="shared" si="7"/>
        <v>0</v>
      </c>
      <c r="BI143" s="144">
        <f t="shared" si="8"/>
        <v>0</v>
      </c>
      <c r="BJ143" s="17" t="s">
        <v>85</v>
      </c>
      <c r="BK143" s="144">
        <f t="shared" si="9"/>
        <v>0</v>
      </c>
      <c r="BL143" s="17" t="s">
        <v>129</v>
      </c>
      <c r="BM143" s="143" t="s">
        <v>4338</v>
      </c>
    </row>
    <row r="144" spans="2:65" s="1" customFormat="1" ht="16.5" customHeight="1">
      <c r="B144" s="32"/>
      <c r="C144" s="184" t="s">
        <v>386</v>
      </c>
      <c r="D144" s="184" t="s">
        <v>1046</v>
      </c>
      <c r="E144" s="185" t="s">
        <v>4339</v>
      </c>
      <c r="F144" s="186" t="s">
        <v>4340</v>
      </c>
      <c r="G144" s="187" t="s">
        <v>3179</v>
      </c>
      <c r="H144" s="188">
        <v>1</v>
      </c>
      <c r="I144" s="189"/>
      <c r="J144" s="190">
        <f t="shared" si="0"/>
        <v>0</v>
      </c>
      <c r="K144" s="186" t="s">
        <v>1</v>
      </c>
      <c r="L144" s="191"/>
      <c r="M144" s="192" t="s">
        <v>1</v>
      </c>
      <c r="N144" s="193" t="s">
        <v>42</v>
      </c>
      <c r="P144" s="141">
        <f t="shared" si="1"/>
        <v>0</v>
      </c>
      <c r="Q144" s="141">
        <v>0</v>
      </c>
      <c r="R144" s="141">
        <f t="shared" si="2"/>
        <v>0</v>
      </c>
      <c r="S144" s="141">
        <v>0</v>
      </c>
      <c r="T144" s="142">
        <f t="shared" si="3"/>
        <v>0</v>
      </c>
      <c r="AR144" s="143" t="s">
        <v>604</v>
      </c>
      <c r="AT144" s="143" t="s">
        <v>1046</v>
      </c>
      <c r="AU144" s="143" t="s">
        <v>87</v>
      </c>
      <c r="AY144" s="17" t="s">
        <v>175</v>
      </c>
      <c r="BE144" s="144">
        <f t="shared" si="4"/>
        <v>0</v>
      </c>
      <c r="BF144" s="144">
        <f t="shared" si="5"/>
        <v>0</v>
      </c>
      <c r="BG144" s="144">
        <f t="shared" si="6"/>
        <v>0</v>
      </c>
      <c r="BH144" s="144">
        <f t="shared" si="7"/>
        <v>0</v>
      </c>
      <c r="BI144" s="144">
        <f t="shared" si="8"/>
        <v>0</v>
      </c>
      <c r="BJ144" s="17" t="s">
        <v>85</v>
      </c>
      <c r="BK144" s="144">
        <f t="shared" si="9"/>
        <v>0</v>
      </c>
      <c r="BL144" s="17" t="s">
        <v>129</v>
      </c>
      <c r="BM144" s="143" t="s">
        <v>4341</v>
      </c>
    </row>
    <row r="145" spans="2:65" s="1" customFormat="1" ht="16.5" customHeight="1">
      <c r="B145" s="32"/>
      <c r="C145" s="184" t="s">
        <v>390</v>
      </c>
      <c r="D145" s="184" t="s">
        <v>1046</v>
      </c>
      <c r="E145" s="185" t="s">
        <v>4342</v>
      </c>
      <c r="F145" s="186" t="s">
        <v>4343</v>
      </c>
      <c r="G145" s="187" t="s">
        <v>3179</v>
      </c>
      <c r="H145" s="188">
        <v>1</v>
      </c>
      <c r="I145" s="189"/>
      <c r="J145" s="190">
        <f t="shared" si="0"/>
        <v>0</v>
      </c>
      <c r="K145" s="186" t="s">
        <v>1</v>
      </c>
      <c r="L145" s="191"/>
      <c r="M145" s="192" t="s">
        <v>1</v>
      </c>
      <c r="N145" s="193" t="s">
        <v>42</v>
      </c>
      <c r="P145" s="141">
        <f t="shared" si="1"/>
        <v>0</v>
      </c>
      <c r="Q145" s="141">
        <v>0</v>
      </c>
      <c r="R145" s="141">
        <f t="shared" si="2"/>
        <v>0</v>
      </c>
      <c r="S145" s="141">
        <v>0</v>
      </c>
      <c r="T145" s="142">
        <f t="shared" si="3"/>
        <v>0</v>
      </c>
      <c r="AR145" s="143" t="s">
        <v>604</v>
      </c>
      <c r="AT145" s="143" t="s">
        <v>1046</v>
      </c>
      <c r="AU145" s="143" t="s">
        <v>87</v>
      </c>
      <c r="AY145" s="17" t="s">
        <v>175</v>
      </c>
      <c r="BE145" s="144">
        <f t="shared" si="4"/>
        <v>0</v>
      </c>
      <c r="BF145" s="144">
        <f t="shared" si="5"/>
        <v>0</v>
      </c>
      <c r="BG145" s="144">
        <f t="shared" si="6"/>
        <v>0</v>
      </c>
      <c r="BH145" s="144">
        <f t="shared" si="7"/>
        <v>0</v>
      </c>
      <c r="BI145" s="144">
        <f t="shared" si="8"/>
        <v>0</v>
      </c>
      <c r="BJ145" s="17" t="s">
        <v>85</v>
      </c>
      <c r="BK145" s="144">
        <f t="shared" si="9"/>
        <v>0</v>
      </c>
      <c r="BL145" s="17" t="s">
        <v>129</v>
      </c>
      <c r="BM145" s="143" t="s">
        <v>4344</v>
      </c>
    </row>
    <row r="146" spans="2:65" s="1" customFormat="1" ht="16.5" customHeight="1">
      <c r="B146" s="32"/>
      <c r="C146" s="184" t="s">
        <v>394</v>
      </c>
      <c r="D146" s="184" t="s">
        <v>1046</v>
      </c>
      <c r="E146" s="185" t="s">
        <v>4345</v>
      </c>
      <c r="F146" s="186" t="s">
        <v>4346</v>
      </c>
      <c r="G146" s="187" t="s">
        <v>3179</v>
      </c>
      <c r="H146" s="188">
        <v>2</v>
      </c>
      <c r="I146" s="189"/>
      <c r="J146" s="190">
        <f t="shared" si="0"/>
        <v>0</v>
      </c>
      <c r="K146" s="186" t="s">
        <v>1</v>
      </c>
      <c r="L146" s="191"/>
      <c r="M146" s="192" t="s">
        <v>1</v>
      </c>
      <c r="N146" s="193" t="s">
        <v>42</v>
      </c>
      <c r="P146" s="141">
        <f t="shared" si="1"/>
        <v>0</v>
      </c>
      <c r="Q146" s="141">
        <v>0</v>
      </c>
      <c r="R146" s="141">
        <f t="shared" si="2"/>
        <v>0</v>
      </c>
      <c r="S146" s="141">
        <v>0</v>
      </c>
      <c r="T146" s="142">
        <f t="shared" si="3"/>
        <v>0</v>
      </c>
      <c r="AR146" s="143" t="s">
        <v>604</v>
      </c>
      <c r="AT146" s="143" t="s">
        <v>1046</v>
      </c>
      <c r="AU146" s="143" t="s">
        <v>87</v>
      </c>
      <c r="AY146" s="17" t="s">
        <v>175</v>
      </c>
      <c r="BE146" s="144">
        <f t="shared" si="4"/>
        <v>0</v>
      </c>
      <c r="BF146" s="144">
        <f t="shared" si="5"/>
        <v>0</v>
      </c>
      <c r="BG146" s="144">
        <f t="shared" si="6"/>
        <v>0</v>
      </c>
      <c r="BH146" s="144">
        <f t="shared" si="7"/>
        <v>0</v>
      </c>
      <c r="BI146" s="144">
        <f t="shared" si="8"/>
        <v>0</v>
      </c>
      <c r="BJ146" s="17" t="s">
        <v>85</v>
      </c>
      <c r="BK146" s="144">
        <f t="shared" si="9"/>
        <v>0</v>
      </c>
      <c r="BL146" s="17" t="s">
        <v>129</v>
      </c>
      <c r="BM146" s="143" t="s">
        <v>4347</v>
      </c>
    </row>
    <row r="147" spans="2:65" s="1" customFormat="1" ht="16.5" customHeight="1">
      <c r="B147" s="32"/>
      <c r="C147" s="229" t="s">
        <v>402</v>
      </c>
      <c r="D147" s="229" t="s">
        <v>1046</v>
      </c>
      <c r="E147" s="230" t="s">
        <v>4348</v>
      </c>
      <c r="F147" s="231" t="s">
        <v>4349</v>
      </c>
      <c r="G147" s="232" t="s">
        <v>3179</v>
      </c>
      <c r="H147" s="233">
        <v>1</v>
      </c>
      <c r="I147" s="189"/>
      <c r="J147" s="190">
        <f t="shared" si="0"/>
        <v>0</v>
      </c>
      <c r="K147" s="186" t="s">
        <v>1</v>
      </c>
      <c r="L147" s="191"/>
      <c r="M147" s="192" t="s">
        <v>1</v>
      </c>
      <c r="N147" s="193" t="s">
        <v>42</v>
      </c>
      <c r="P147" s="141">
        <f t="shared" si="1"/>
        <v>0</v>
      </c>
      <c r="Q147" s="141">
        <v>0</v>
      </c>
      <c r="R147" s="141">
        <f t="shared" si="2"/>
        <v>0</v>
      </c>
      <c r="S147" s="141">
        <v>0</v>
      </c>
      <c r="T147" s="142">
        <f t="shared" si="3"/>
        <v>0</v>
      </c>
      <c r="AR147" s="143" t="s">
        <v>604</v>
      </c>
      <c r="AT147" s="143" t="s">
        <v>1046</v>
      </c>
      <c r="AU147" s="143" t="s">
        <v>87</v>
      </c>
      <c r="AY147" s="17" t="s">
        <v>175</v>
      </c>
      <c r="BE147" s="144">
        <f t="shared" si="4"/>
        <v>0</v>
      </c>
      <c r="BF147" s="144">
        <f t="shared" si="5"/>
        <v>0</v>
      </c>
      <c r="BG147" s="144">
        <f t="shared" si="6"/>
        <v>0</v>
      </c>
      <c r="BH147" s="144">
        <f t="shared" si="7"/>
        <v>0</v>
      </c>
      <c r="BI147" s="144">
        <f t="shared" si="8"/>
        <v>0</v>
      </c>
      <c r="BJ147" s="17" t="s">
        <v>85</v>
      </c>
      <c r="BK147" s="144">
        <f t="shared" si="9"/>
        <v>0</v>
      </c>
      <c r="BL147" s="17" t="s">
        <v>129</v>
      </c>
      <c r="BM147" s="143" t="s">
        <v>4350</v>
      </c>
    </row>
    <row r="148" spans="2:65" s="1" customFormat="1" ht="16.5" customHeight="1">
      <c r="B148" s="32"/>
      <c r="C148" s="184" t="s">
        <v>548</v>
      </c>
      <c r="D148" s="184" t="s">
        <v>1046</v>
      </c>
      <c r="E148" s="185" t="s">
        <v>4351</v>
      </c>
      <c r="F148" s="186" t="s">
        <v>4352</v>
      </c>
      <c r="G148" s="187" t="s">
        <v>181</v>
      </c>
      <c r="H148" s="188">
        <v>1</v>
      </c>
      <c r="I148" s="189"/>
      <c r="J148" s="190">
        <f t="shared" si="0"/>
        <v>0</v>
      </c>
      <c r="K148" s="186" t="s">
        <v>1</v>
      </c>
      <c r="L148" s="191"/>
      <c r="M148" s="192" t="s">
        <v>1</v>
      </c>
      <c r="N148" s="193" t="s">
        <v>42</v>
      </c>
      <c r="P148" s="141">
        <f t="shared" si="1"/>
        <v>0</v>
      </c>
      <c r="Q148" s="141">
        <v>0</v>
      </c>
      <c r="R148" s="141">
        <f t="shared" si="2"/>
        <v>0</v>
      </c>
      <c r="S148" s="141">
        <v>0</v>
      </c>
      <c r="T148" s="142">
        <f t="shared" si="3"/>
        <v>0</v>
      </c>
      <c r="AR148" s="143" t="s">
        <v>604</v>
      </c>
      <c r="AT148" s="143" t="s">
        <v>1046</v>
      </c>
      <c r="AU148" s="143" t="s">
        <v>87</v>
      </c>
      <c r="AY148" s="17" t="s">
        <v>175</v>
      </c>
      <c r="BE148" s="144">
        <f t="shared" si="4"/>
        <v>0</v>
      </c>
      <c r="BF148" s="144">
        <f t="shared" si="5"/>
        <v>0</v>
      </c>
      <c r="BG148" s="144">
        <f t="shared" si="6"/>
        <v>0</v>
      </c>
      <c r="BH148" s="144">
        <f t="shared" si="7"/>
        <v>0</v>
      </c>
      <c r="BI148" s="144">
        <f t="shared" si="8"/>
        <v>0</v>
      </c>
      <c r="BJ148" s="17" t="s">
        <v>85</v>
      </c>
      <c r="BK148" s="144">
        <f t="shared" si="9"/>
        <v>0</v>
      </c>
      <c r="BL148" s="17" t="s">
        <v>129</v>
      </c>
      <c r="BM148" s="143" t="s">
        <v>4353</v>
      </c>
    </row>
    <row r="149" spans="2:65" s="11" customFormat="1" ht="22.9" customHeight="1">
      <c r="B149" s="120"/>
      <c r="D149" s="121" t="s">
        <v>76</v>
      </c>
      <c r="E149" s="130" t="s">
        <v>4354</v>
      </c>
      <c r="F149" s="130" t="s">
        <v>3319</v>
      </c>
      <c r="I149" s="123"/>
      <c r="J149" s="131">
        <f>BK149</f>
        <v>0</v>
      </c>
      <c r="L149" s="120"/>
      <c r="M149" s="125"/>
      <c r="P149" s="126">
        <f>SUM(P150:P155)</f>
        <v>0</v>
      </c>
      <c r="R149" s="126">
        <f>SUM(R150:R155)</f>
        <v>0</v>
      </c>
      <c r="T149" s="127">
        <f>SUM(T150:T155)</f>
        <v>0</v>
      </c>
      <c r="AR149" s="121" t="s">
        <v>87</v>
      </c>
      <c r="AT149" s="128" t="s">
        <v>76</v>
      </c>
      <c r="AU149" s="128" t="s">
        <v>85</v>
      </c>
      <c r="AY149" s="121" t="s">
        <v>175</v>
      </c>
      <c r="BK149" s="129">
        <f>SUM(BK150:BK155)</f>
        <v>0</v>
      </c>
    </row>
    <row r="150" spans="2:65" s="1" customFormat="1" ht="16.5" customHeight="1">
      <c r="B150" s="32"/>
      <c r="C150" s="226" t="s">
        <v>553</v>
      </c>
      <c r="D150" s="226" t="s">
        <v>178</v>
      </c>
      <c r="E150" s="227" t="s">
        <v>4128</v>
      </c>
      <c r="F150" s="228" t="s">
        <v>4355</v>
      </c>
      <c r="G150" s="220" t="s">
        <v>3179</v>
      </c>
      <c r="H150" s="221">
        <v>22</v>
      </c>
      <c r="I150" s="137"/>
      <c r="J150" s="138">
        <f t="shared" ref="J150:J155" si="10">ROUND(I150*H150,2)</f>
        <v>0</v>
      </c>
      <c r="K150" s="134" t="s">
        <v>1</v>
      </c>
      <c r="L150" s="32"/>
      <c r="M150" s="139" t="s">
        <v>1</v>
      </c>
      <c r="N150" s="140" t="s">
        <v>42</v>
      </c>
      <c r="P150" s="141">
        <f t="shared" ref="P150:P155" si="11">O150*H150</f>
        <v>0</v>
      </c>
      <c r="Q150" s="141">
        <v>0</v>
      </c>
      <c r="R150" s="141">
        <f t="shared" ref="R150:R155" si="12">Q150*H150</f>
        <v>0</v>
      </c>
      <c r="S150" s="141">
        <v>0</v>
      </c>
      <c r="T150" s="142">
        <f t="shared" ref="T150:T155" si="13">S150*H150</f>
        <v>0</v>
      </c>
      <c r="AR150" s="143" t="s">
        <v>129</v>
      </c>
      <c r="AT150" s="143" t="s">
        <v>178</v>
      </c>
      <c r="AU150" s="143" t="s">
        <v>87</v>
      </c>
      <c r="AY150" s="17" t="s">
        <v>175</v>
      </c>
      <c r="BE150" s="144">
        <f t="shared" ref="BE150:BE155" si="14">IF(N150="základní",J150,0)</f>
        <v>0</v>
      </c>
      <c r="BF150" s="144">
        <f t="shared" ref="BF150:BF155" si="15">IF(N150="snížená",J150,0)</f>
        <v>0</v>
      </c>
      <c r="BG150" s="144">
        <f t="shared" ref="BG150:BG155" si="16">IF(N150="zákl. přenesená",J150,0)</f>
        <v>0</v>
      </c>
      <c r="BH150" s="144">
        <f t="shared" ref="BH150:BH155" si="17">IF(N150="sníž. přenesená",J150,0)</f>
        <v>0</v>
      </c>
      <c r="BI150" s="144">
        <f t="shared" ref="BI150:BI155" si="18">IF(N150="nulová",J150,0)</f>
        <v>0</v>
      </c>
      <c r="BJ150" s="17" t="s">
        <v>85</v>
      </c>
      <c r="BK150" s="144">
        <f t="shared" ref="BK150:BK155" si="19">ROUND(I150*H150,2)</f>
        <v>0</v>
      </c>
      <c r="BL150" s="17" t="s">
        <v>129</v>
      </c>
      <c r="BM150" s="143" t="s">
        <v>4356</v>
      </c>
    </row>
    <row r="151" spans="2:65" s="1" customFormat="1" ht="16.5" customHeight="1">
      <c r="B151" s="32"/>
      <c r="C151" s="132" t="s">
        <v>560</v>
      </c>
      <c r="D151" s="132" t="s">
        <v>178</v>
      </c>
      <c r="E151" s="133" t="s">
        <v>4357</v>
      </c>
      <c r="F151" s="134" t="s">
        <v>4358</v>
      </c>
      <c r="G151" s="135" t="s">
        <v>3179</v>
      </c>
      <c r="H151" s="136">
        <v>40</v>
      </c>
      <c r="I151" s="137"/>
      <c r="J151" s="138">
        <f t="shared" si="10"/>
        <v>0</v>
      </c>
      <c r="K151" s="134" t="s">
        <v>1</v>
      </c>
      <c r="L151" s="32"/>
      <c r="M151" s="139" t="s">
        <v>1</v>
      </c>
      <c r="N151" s="140" t="s">
        <v>42</v>
      </c>
      <c r="P151" s="141">
        <f t="shared" si="11"/>
        <v>0</v>
      </c>
      <c r="Q151" s="141">
        <v>0</v>
      </c>
      <c r="R151" s="141">
        <f t="shared" si="12"/>
        <v>0</v>
      </c>
      <c r="S151" s="141">
        <v>0</v>
      </c>
      <c r="T151" s="142">
        <f t="shared" si="13"/>
        <v>0</v>
      </c>
      <c r="AR151" s="143" t="s">
        <v>129</v>
      </c>
      <c r="AT151" s="143" t="s">
        <v>178</v>
      </c>
      <c r="AU151" s="143" t="s">
        <v>87</v>
      </c>
      <c r="AY151" s="17" t="s">
        <v>175</v>
      </c>
      <c r="BE151" s="144">
        <f t="shared" si="14"/>
        <v>0</v>
      </c>
      <c r="BF151" s="144">
        <f t="shared" si="15"/>
        <v>0</v>
      </c>
      <c r="BG151" s="144">
        <f t="shared" si="16"/>
        <v>0</v>
      </c>
      <c r="BH151" s="144">
        <f t="shared" si="17"/>
        <v>0</v>
      </c>
      <c r="BI151" s="144">
        <f t="shared" si="18"/>
        <v>0</v>
      </c>
      <c r="BJ151" s="17" t="s">
        <v>85</v>
      </c>
      <c r="BK151" s="144">
        <f t="shared" si="19"/>
        <v>0</v>
      </c>
      <c r="BL151" s="17" t="s">
        <v>129</v>
      </c>
      <c r="BM151" s="143" t="s">
        <v>4359</v>
      </c>
    </row>
    <row r="152" spans="2:65" s="1" customFormat="1" ht="16.5" customHeight="1">
      <c r="B152" s="32"/>
      <c r="C152" s="132" t="s">
        <v>570</v>
      </c>
      <c r="D152" s="132" t="s">
        <v>178</v>
      </c>
      <c r="E152" s="133" t="s">
        <v>4140</v>
      </c>
      <c r="F152" s="134" t="s">
        <v>4360</v>
      </c>
      <c r="G152" s="135" t="s">
        <v>3179</v>
      </c>
      <c r="H152" s="136">
        <v>1</v>
      </c>
      <c r="I152" s="137"/>
      <c r="J152" s="138">
        <f t="shared" si="10"/>
        <v>0</v>
      </c>
      <c r="K152" s="134" t="s">
        <v>1</v>
      </c>
      <c r="L152" s="32"/>
      <c r="M152" s="139" t="s">
        <v>1</v>
      </c>
      <c r="N152" s="140" t="s">
        <v>42</v>
      </c>
      <c r="P152" s="141">
        <f t="shared" si="11"/>
        <v>0</v>
      </c>
      <c r="Q152" s="141">
        <v>0</v>
      </c>
      <c r="R152" s="141">
        <f t="shared" si="12"/>
        <v>0</v>
      </c>
      <c r="S152" s="141">
        <v>0</v>
      </c>
      <c r="T152" s="142">
        <f t="shared" si="13"/>
        <v>0</v>
      </c>
      <c r="AR152" s="143" t="s">
        <v>129</v>
      </c>
      <c r="AT152" s="143" t="s">
        <v>178</v>
      </c>
      <c r="AU152" s="143" t="s">
        <v>87</v>
      </c>
      <c r="AY152" s="17" t="s">
        <v>175</v>
      </c>
      <c r="BE152" s="144">
        <f t="shared" si="14"/>
        <v>0</v>
      </c>
      <c r="BF152" s="144">
        <f t="shared" si="15"/>
        <v>0</v>
      </c>
      <c r="BG152" s="144">
        <f t="shared" si="16"/>
        <v>0</v>
      </c>
      <c r="BH152" s="144">
        <f t="shared" si="17"/>
        <v>0</v>
      </c>
      <c r="BI152" s="144">
        <f t="shared" si="18"/>
        <v>0</v>
      </c>
      <c r="BJ152" s="17" t="s">
        <v>85</v>
      </c>
      <c r="BK152" s="144">
        <f t="shared" si="19"/>
        <v>0</v>
      </c>
      <c r="BL152" s="17" t="s">
        <v>129</v>
      </c>
      <c r="BM152" s="143" t="s">
        <v>4361</v>
      </c>
    </row>
    <row r="153" spans="2:65" s="1" customFormat="1" ht="16.5" customHeight="1">
      <c r="B153" s="32"/>
      <c r="C153" s="132" t="s">
        <v>581</v>
      </c>
      <c r="D153" s="132" t="s">
        <v>178</v>
      </c>
      <c r="E153" s="133" t="s">
        <v>4142</v>
      </c>
      <c r="F153" s="134" t="s">
        <v>4362</v>
      </c>
      <c r="G153" s="135" t="s">
        <v>181</v>
      </c>
      <c r="H153" s="136">
        <v>1</v>
      </c>
      <c r="I153" s="137"/>
      <c r="J153" s="138">
        <f t="shared" si="10"/>
        <v>0</v>
      </c>
      <c r="K153" s="134" t="s">
        <v>1</v>
      </c>
      <c r="L153" s="32"/>
      <c r="M153" s="139" t="s">
        <v>1</v>
      </c>
      <c r="N153" s="140" t="s">
        <v>42</v>
      </c>
      <c r="P153" s="141">
        <f t="shared" si="11"/>
        <v>0</v>
      </c>
      <c r="Q153" s="141">
        <v>0</v>
      </c>
      <c r="R153" s="141">
        <f t="shared" si="12"/>
        <v>0</v>
      </c>
      <c r="S153" s="141">
        <v>0</v>
      </c>
      <c r="T153" s="142">
        <f t="shared" si="13"/>
        <v>0</v>
      </c>
      <c r="AR153" s="143" t="s">
        <v>129</v>
      </c>
      <c r="AT153" s="143" t="s">
        <v>178</v>
      </c>
      <c r="AU153" s="143" t="s">
        <v>87</v>
      </c>
      <c r="AY153" s="17" t="s">
        <v>175</v>
      </c>
      <c r="BE153" s="144">
        <f t="shared" si="14"/>
        <v>0</v>
      </c>
      <c r="BF153" s="144">
        <f t="shared" si="15"/>
        <v>0</v>
      </c>
      <c r="BG153" s="144">
        <f t="shared" si="16"/>
        <v>0</v>
      </c>
      <c r="BH153" s="144">
        <f t="shared" si="17"/>
        <v>0</v>
      </c>
      <c r="BI153" s="144">
        <f t="shared" si="18"/>
        <v>0</v>
      </c>
      <c r="BJ153" s="17" t="s">
        <v>85</v>
      </c>
      <c r="BK153" s="144">
        <f t="shared" si="19"/>
        <v>0</v>
      </c>
      <c r="BL153" s="17" t="s">
        <v>129</v>
      </c>
      <c r="BM153" s="143" t="s">
        <v>4363</v>
      </c>
    </row>
    <row r="154" spans="2:65" s="1" customFormat="1" ht="16.5" customHeight="1">
      <c r="B154" s="32"/>
      <c r="C154" s="132" t="s">
        <v>604</v>
      </c>
      <c r="D154" s="132" t="s">
        <v>178</v>
      </c>
      <c r="E154" s="133" t="s">
        <v>4364</v>
      </c>
      <c r="F154" s="134" t="s">
        <v>3346</v>
      </c>
      <c r="G154" s="135" t="s">
        <v>181</v>
      </c>
      <c r="H154" s="136">
        <v>1</v>
      </c>
      <c r="I154" s="137"/>
      <c r="J154" s="138">
        <f t="shared" si="10"/>
        <v>0</v>
      </c>
      <c r="K154" s="134" t="s">
        <v>1</v>
      </c>
      <c r="L154" s="32"/>
      <c r="M154" s="139" t="s">
        <v>1</v>
      </c>
      <c r="N154" s="140" t="s">
        <v>42</v>
      </c>
      <c r="P154" s="141">
        <f t="shared" si="11"/>
        <v>0</v>
      </c>
      <c r="Q154" s="141">
        <v>0</v>
      </c>
      <c r="R154" s="141">
        <f t="shared" si="12"/>
        <v>0</v>
      </c>
      <c r="S154" s="141">
        <v>0</v>
      </c>
      <c r="T154" s="142">
        <f t="shared" si="13"/>
        <v>0</v>
      </c>
      <c r="AR154" s="143" t="s">
        <v>129</v>
      </c>
      <c r="AT154" s="143" t="s">
        <v>178</v>
      </c>
      <c r="AU154" s="143" t="s">
        <v>87</v>
      </c>
      <c r="AY154" s="17" t="s">
        <v>175</v>
      </c>
      <c r="BE154" s="144">
        <f t="shared" si="14"/>
        <v>0</v>
      </c>
      <c r="BF154" s="144">
        <f t="shared" si="15"/>
        <v>0</v>
      </c>
      <c r="BG154" s="144">
        <f t="shared" si="16"/>
        <v>0</v>
      </c>
      <c r="BH154" s="144">
        <f t="shared" si="17"/>
        <v>0</v>
      </c>
      <c r="BI154" s="144">
        <f t="shared" si="18"/>
        <v>0</v>
      </c>
      <c r="BJ154" s="17" t="s">
        <v>85</v>
      </c>
      <c r="BK154" s="144">
        <f t="shared" si="19"/>
        <v>0</v>
      </c>
      <c r="BL154" s="17" t="s">
        <v>129</v>
      </c>
      <c r="BM154" s="143" t="s">
        <v>4365</v>
      </c>
    </row>
    <row r="155" spans="2:65" s="1" customFormat="1" ht="16.5" customHeight="1">
      <c r="B155" s="32"/>
      <c r="C155" s="132" t="s">
        <v>618</v>
      </c>
      <c r="D155" s="132" t="s">
        <v>178</v>
      </c>
      <c r="E155" s="133" t="s">
        <v>4366</v>
      </c>
      <c r="F155" s="134" t="s">
        <v>1306</v>
      </c>
      <c r="G155" s="135" t="s">
        <v>181</v>
      </c>
      <c r="H155" s="136">
        <v>1</v>
      </c>
      <c r="I155" s="137"/>
      <c r="J155" s="138">
        <f t="shared" si="10"/>
        <v>0</v>
      </c>
      <c r="K155" s="134" t="s">
        <v>1</v>
      </c>
      <c r="L155" s="32"/>
      <c r="M155" s="149" t="s">
        <v>1</v>
      </c>
      <c r="N155" s="150" t="s">
        <v>42</v>
      </c>
      <c r="O155" s="151"/>
      <c r="P155" s="152">
        <f t="shared" si="11"/>
        <v>0</v>
      </c>
      <c r="Q155" s="152">
        <v>0</v>
      </c>
      <c r="R155" s="152">
        <f t="shared" si="12"/>
        <v>0</v>
      </c>
      <c r="S155" s="152">
        <v>0</v>
      </c>
      <c r="T155" s="153">
        <f t="shared" si="13"/>
        <v>0</v>
      </c>
      <c r="AR155" s="143" t="s">
        <v>129</v>
      </c>
      <c r="AT155" s="143" t="s">
        <v>178</v>
      </c>
      <c r="AU155" s="143" t="s">
        <v>87</v>
      </c>
      <c r="AY155" s="17" t="s">
        <v>175</v>
      </c>
      <c r="BE155" s="144">
        <f t="shared" si="14"/>
        <v>0</v>
      </c>
      <c r="BF155" s="144">
        <f t="shared" si="15"/>
        <v>0</v>
      </c>
      <c r="BG155" s="144">
        <f t="shared" si="16"/>
        <v>0</v>
      </c>
      <c r="BH155" s="144">
        <f t="shared" si="17"/>
        <v>0</v>
      </c>
      <c r="BI155" s="144">
        <f t="shared" si="18"/>
        <v>0</v>
      </c>
      <c r="BJ155" s="17" t="s">
        <v>85</v>
      </c>
      <c r="BK155" s="144">
        <f t="shared" si="19"/>
        <v>0</v>
      </c>
      <c r="BL155" s="17" t="s">
        <v>129</v>
      </c>
      <c r="BM155" s="143" t="s">
        <v>4367</v>
      </c>
    </row>
    <row r="156" spans="2:65" s="1" customFormat="1" ht="6.95" customHeight="1">
      <c r="B156" s="44"/>
      <c r="C156" s="45"/>
      <c r="D156" s="45"/>
      <c r="E156" s="45"/>
      <c r="F156" s="45"/>
      <c r="G156" s="45"/>
      <c r="H156" s="45"/>
      <c r="I156" s="45"/>
      <c r="J156" s="45"/>
      <c r="K156" s="45"/>
      <c r="L156" s="32"/>
    </row>
  </sheetData>
  <sheetProtection algorithmName="SHA-512" hashValue="wqYN3AQbaovG+ExB9+BXB02OjenNLpOHah5Urs5+AeTWhLrd8/rgt7KtRxGs1qJZVaGTn7JfepXF/7FdcoVL3Q==" saltValue="jlBcaG8U0cOHLl0Qq4SQ4g==" spinCount="100000" sheet="1" objects="1" scenarios="1" formatColumns="0" formatRows="0" autoFilter="0"/>
  <autoFilter ref="C118:K155" xr:uid="{00000000-0009-0000-0000-00000A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BM147"/>
  <sheetViews>
    <sheetView showGridLines="0" topLeftCell="A98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7" t="s">
        <v>117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146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307" t="str">
        <f>'Rekapitulace stavby'!K6</f>
        <v>MŠ KOVÁŘSKÁ II - REKONSTRUKCE OBJEKTU</v>
      </c>
      <c r="F7" s="308"/>
      <c r="G7" s="308"/>
      <c r="H7" s="308"/>
      <c r="L7" s="20"/>
    </row>
    <row r="8" spans="2:46" s="1" customFormat="1" ht="12" hidden="1" customHeight="1">
      <c r="B8" s="32"/>
      <c r="D8" s="27" t="s">
        <v>147</v>
      </c>
      <c r="L8" s="32"/>
    </row>
    <row r="9" spans="2:46" s="1" customFormat="1" ht="16.5" hidden="1" customHeight="1">
      <c r="B9" s="32"/>
      <c r="E9" s="305" t="s">
        <v>4368</v>
      </c>
      <c r="F9" s="306"/>
      <c r="G9" s="306"/>
      <c r="H9" s="306"/>
      <c r="L9" s="32"/>
    </row>
    <row r="10" spans="2:46" s="1" customFormat="1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311" t="str">
        <f>'Rekapitulace stavby'!E14</f>
        <v>Vyplň údaj</v>
      </c>
      <c r="F18" s="312"/>
      <c r="G18" s="312"/>
      <c r="H18" s="312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313" t="s">
        <v>1</v>
      </c>
      <c r="F27" s="313"/>
      <c r="G27" s="313"/>
      <c r="H27" s="313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ROUND(J120,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ROUND((SUM(BE120:BE146)),  2)</f>
        <v>0</v>
      </c>
      <c r="I33" s="92">
        <v>0.21</v>
      </c>
      <c r="J33" s="91">
        <f>ROUND(((SUM(BE120:BE146))*I33),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ROUND((SUM(BF120:BF146)),  2)</f>
        <v>0</v>
      </c>
      <c r="I34" s="92">
        <v>0.12</v>
      </c>
      <c r="J34" s="91">
        <f>ROUND(((SUM(BF120:BF146))*I34),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ROUND((SUM(BG120:BG146)),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ROUND((SUM(BH120:BH146)),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ROUND((SUM(BI120:BI146)),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idden="1">
      <c r="B51" s="20"/>
      <c r="L51" s="20"/>
    </row>
    <row r="52" spans="2:12" hidden="1">
      <c r="B52" s="20"/>
      <c r="L52" s="20"/>
    </row>
    <row r="53" spans="2:12" hidden="1">
      <c r="B53" s="20"/>
      <c r="L53" s="20"/>
    </row>
    <row r="54" spans="2:12" hidden="1">
      <c r="B54" s="20"/>
      <c r="L54" s="20"/>
    </row>
    <row r="55" spans="2:12" hidden="1">
      <c r="B55" s="20"/>
      <c r="L55" s="20"/>
    </row>
    <row r="56" spans="2:12" hidden="1">
      <c r="B56" s="20"/>
      <c r="L56" s="20"/>
    </row>
    <row r="57" spans="2:12" hidden="1">
      <c r="B57" s="20"/>
      <c r="L57" s="20"/>
    </row>
    <row r="58" spans="2:12" hidden="1">
      <c r="B58" s="20"/>
      <c r="L58" s="20"/>
    </row>
    <row r="59" spans="2:12" hidden="1">
      <c r="B59" s="20"/>
      <c r="L59" s="20"/>
    </row>
    <row r="60" spans="2:12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idden="1">
      <c r="B62" s="20"/>
      <c r="L62" s="20"/>
    </row>
    <row r="63" spans="2:12" hidden="1">
      <c r="B63" s="20"/>
      <c r="L63" s="20"/>
    </row>
    <row r="64" spans="2:12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idden="1">
      <c r="B66" s="20"/>
      <c r="L66" s="20"/>
    </row>
    <row r="67" spans="2:12" hidden="1">
      <c r="B67" s="20"/>
      <c r="L67" s="20"/>
    </row>
    <row r="68" spans="2:12" hidden="1">
      <c r="B68" s="20"/>
      <c r="L68" s="20"/>
    </row>
    <row r="69" spans="2:12" hidden="1">
      <c r="B69" s="20"/>
      <c r="L69" s="20"/>
    </row>
    <row r="70" spans="2:12" hidden="1">
      <c r="B70" s="20"/>
      <c r="L70" s="20"/>
    </row>
    <row r="71" spans="2:12" hidden="1">
      <c r="B71" s="20"/>
      <c r="L71" s="20"/>
    </row>
    <row r="72" spans="2:12" hidden="1">
      <c r="B72" s="20"/>
      <c r="L72" s="20"/>
    </row>
    <row r="73" spans="2:12" hidden="1">
      <c r="B73" s="20"/>
      <c r="L73" s="20"/>
    </row>
    <row r="74" spans="2:12" hidden="1">
      <c r="B74" s="20"/>
      <c r="L74" s="20"/>
    </row>
    <row r="75" spans="2:12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idden="1"/>
    <row r="79" spans="2:12" hidden="1"/>
    <row r="80" spans="2:12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149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307" t="str">
        <f>E7</f>
        <v>MŠ KOVÁŘSKÁ II - REKONSTRUKCE OBJEKTU</v>
      </c>
      <c r="F85" s="308"/>
      <c r="G85" s="308"/>
      <c r="H85" s="308"/>
      <c r="L85" s="32"/>
    </row>
    <row r="86" spans="2:47" s="1" customFormat="1" ht="12" customHeight="1">
      <c r="B86" s="32"/>
      <c r="C86" s="27" t="s">
        <v>147</v>
      </c>
      <c r="L86" s="32"/>
    </row>
    <row r="87" spans="2:47" s="1" customFormat="1" ht="16.5" customHeight="1">
      <c r="B87" s="32"/>
      <c r="E87" s="305" t="str">
        <f>E9</f>
        <v>11 - EZS</v>
      </c>
      <c r="F87" s="306"/>
      <c r="G87" s="306"/>
      <c r="H87" s="306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150</v>
      </c>
      <c r="D94" s="93"/>
      <c r="E94" s="93"/>
      <c r="F94" s="93"/>
      <c r="G94" s="93"/>
      <c r="H94" s="93"/>
      <c r="I94" s="93"/>
      <c r="J94" s="102" t="s">
        <v>151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152</v>
      </c>
      <c r="J96" s="66">
        <f>J120</f>
        <v>0</v>
      </c>
      <c r="L96" s="32"/>
      <c r="AU96" s="17" t="s">
        <v>153</v>
      </c>
    </row>
    <row r="97" spans="2:12" s="8" customFormat="1" ht="24.95" customHeight="1">
      <c r="B97" s="104"/>
      <c r="D97" s="105" t="s">
        <v>4369</v>
      </c>
      <c r="E97" s="106"/>
      <c r="F97" s="106"/>
      <c r="G97" s="106"/>
      <c r="H97" s="106"/>
      <c r="I97" s="106"/>
      <c r="J97" s="107">
        <f>J121</f>
        <v>0</v>
      </c>
      <c r="L97" s="104"/>
    </row>
    <row r="98" spans="2:12" s="9" customFormat="1" ht="19.899999999999999" customHeight="1">
      <c r="B98" s="108"/>
      <c r="D98" s="109" t="s">
        <v>4370</v>
      </c>
      <c r="E98" s="110"/>
      <c r="F98" s="110"/>
      <c r="G98" s="110"/>
      <c r="H98" s="110"/>
      <c r="I98" s="110"/>
      <c r="J98" s="111">
        <f>J122</f>
        <v>0</v>
      </c>
      <c r="L98" s="108"/>
    </row>
    <row r="99" spans="2:12" s="9" customFormat="1" ht="19.899999999999999" customHeight="1">
      <c r="B99" s="108"/>
      <c r="D99" s="109" t="s">
        <v>4371</v>
      </c>
      <c r="E99" s="110"/>
      <c r="F99" s="110"/>
      <c r="G99" s="110"/>
      <c r="H99" s="110"/>
      <c r="I99" s="110"/>
      <c r="J99" s="111">
        <f>J137</f>
        <v>0</v>
      </c>
      <c r="L99" s="108"/>
    </row>
    <row r="100" spans="2:12" s="9" customFormat="1" ht="19.899999999999999" customHeight="1">
      <c r="B100" s="108"/>
      <c r="D100" s="109" t="s">
        <v>4372</v>
      </c>
      <c r="E100" s="110"/>
      <c r="F100" s="110"/>
      <c r="G100" s="110"/>
      <c r="H100" s="110"/>
      <c r="I100" s="110"/>
      <c r="J100" s="111">
        <f>J143</f>
        <v>0</v>
      </c>
      <c r="L100" s="108"/>
    </row>
    <row r="101" spans="2:12" s="1" customFormat="1" ht="21.75" customHeight="1">
      <c r="B101" s="32"/>
      <c r="L101" s="32"/>
    </row>
    <row r="102" spans="2:12" s="1" customFormat="1" ht="6.95" customHeight="1">
      <c r="B102" s="44"/>
      <c r="C102" s="45"/>
      <c r="D102" s="45"/>
      <c r="E102" s="45"/>
      <c r="F102" s="45"/>
      <c r="G102" s="45"/>
      <c r="H102" s="45"/>
      <c r="I102" s="45"/>
      <c r="J102" s="45"/>
      <c r="K102" s="45"/>
      <c r="L102" s="32"/>
    </row>
    <row r="106" spans="2:12" s="1" customFormat="1" ht="6.95" customHeight="1">
      <c r="B106" s="46"/>
      <c r="C106" s="47"/>
      <c r="D106" s="47"/>
      <c r="E106" s="47"/>
      <c r="F106" s="47"/>
      <c r="G106" s="47"/>
      <c r="H106" s="47"/>
      <c r="I106" s="47"/>
      <c r="J106" s="47"/>
      <c r="K106" s="47"/>
      <c r="L106" s="32"/>
    </row>
    <row r="107" spans="2:12" s="1" customFormat="1" ht="24.95" customHeight="1">
      <c r="B107" s="32"/>
      <c r="C107" s="21" t="s">
        <v>159</v>
      </c>
      <c r="L107" s="32"/>
    </row>
    <row r="108" spans="2:12" s="1" customFormat="1" ht="6.95" customHeight="1">
      <c r="B108" s="32"/>
      <c r="L108" s="32"/>
    </row>
    <row r="109" spans="2:12" s="1" customFormat="1" ht="12" customHeight="1">
      <c r="B109" s="32"/>
      <c r="C109" s="27" t="s">
        <v>16</v>
      </c>
      <c r="L109" s="32"/>
    </row>
    <row r="110" spans="2:12" s="1" customFormat="1" ht="16.5" customHeight="1">
      <c r="B110" s="32"/>
      <c r="E110" s="307" t="str">
        <f>E7</f>
        <v>MŠ KOVÁŘSKÁ II - REKONSTRUKCE OBJEKTU</v>
      </c>
      <c r="F110" s="308"/>
      <c r="G110" s="308"/>
      <c r="H110" s="308"/>
      <c r="L110" s="32"/>
    </row>
    <row r="111" spans="2:12" s="1" customFormat="1" ht="12" customHeight="1">
      <c r="B111" s="32"/>
      <c r="C111" s="27" t="s">
        <v>147</v>
      </c>
      <c r="L111" s="32"/>
    </row>
    <row r="112" spans="2:12" s="1" customFormat="1" ht="16.5" customHeight="1">
      <c r="B112" s="32"/>
      <c r="E112" s="305" t="str">
        <f>E9</f>
        <v>11 - EZS</v>
      </c>
      <c r="F112" s="306"/>
      <c r="G112" s="306"/>
      <c r="H112" s="306"/>
      <c r="L112" s="32"/>
    </row>
    <row r="113" spans="2:65" s="1" customFormat="1" ht="6.95" customHeight="1">
      <c r="B113" s="32"/>
      <c r="L113" s="32"/>
    </row>
    <row r="114" spans="2:65" s="1" customFormat="1" ht="12" customHeight="1">
      <c r="B114" s="32"/>
      <c r="C114" s="27" t="s">
        <v>20</v>
      </c>
      <c r="F114" s="25" t="str">
        <f>F12</f>
        <v>U Školičky 2176/1, 2177/3, Praha 9</v>
      </c>
      <c r="I114" s="27" t="s">
        <v>22</v>
      </c>
      <c r="J114" s="52" t="str">
        <f>IF(J12="","",J12)</f>
        <v>19. 12. 2025</v>
      </c>
      <c r="L114" s="32"/>
    </row>
    <row r="115" spans="2:65" s="1" customFormat="1" ht="6.95" customHeight="1">
      <c r="B115" s="32"/>
      <c r="L115" s="32"/>
    </row>
    <row r="116" spans="2:65" s="1" customFormat="1" ht="15.2" customHeight="1">
      <c r="B116" s="32"/>
      <c r="C116" s="27" t="s">
        <v>24</v>
      </c>
      <c r="F116" s="25" t="str">
        <f>E15</f>
        <v>MČ Praha 9</v>
      </c>
      <c r="I116" s="27" t="s">
        <v>30</v>
      </c>
      <c r="J116" s="30" t="str">
        <f>E21</f>
        <v>ArtStat s.r.o.</v>
      </c>
      <c r="L116" s="32"/>
    </row>
    <row r="117" spans="2:65" s="1" customFormat="1" ht="15.2" customHeight="1">
      <c r="B117" s="32"/>
      <c r="C117" s="27" t="s">
        <v>28</v>
      </c>
      <c r="F117" s="25" t="str">
        <f>IF(E18="","",E18)</f>
        <v>Vyplň údaj</v>
      </c>
      <c r="I117" s="27" t="s">
        <v>33</v>
      </c>
      <c r="J117" s="30" t="str">
        <f>E24</f>
        <v>Vladimír Mrázek</v>
      </c>
      <c r="L117" s="32"/>
    </row>
    <row r="118" spans="2:65" s="1" customFormat="1" ht="10.35" customHeight="1">
      <c r="B118" s="32"/>
      <c r="L118" s="32"/>
    </row>
    <row r="119" spans="2:65" s="10" customFormat="1" ht="29.25" customHeight="1">
      <c r="B119" s="112"/>
      <c r="C119" s="113" t="s">
        <v>160</v>
      </c>
      <c r="D119" s="114" t="s">
        <v>62</v>
      </c>
      <c r="E119" s="114" t="s">
        <v>58</v>
      </c>
      <c r="F119" s="114" t="s">
        <v>59</v>
      </c>
      <c r="G119" s="114" t="s">
        <v>161</v>
      </c>
      <c r="H119" s="114" t="s">
        <v>162</v>
      </c>
      <c r="I119" s="114" t="s">
        <v>163</v>
      </c>
      <c r="J119" s="114" t="s">
        <v>151</v>
      </c>
      <c r="K119" s="115" t="s">
        <v>164</v>
      </c>
      <c r="L119" s="112"/>
      <c r="M119" s="59" t="s">
        <v>1</v>
      </c>
      <c r="N119" s="60" t="s">
        <v>41</v>
      </c>
      <c r="O119" s="60" t="s">
        <v>165</v>
      </c>
      <c r="P119" s="60" t="s">
        <v>166</v>
      </c>
      <c r="Q119" s="60" t="s">
        <v>167</v>
      </c>
      <c r="R119" s="60" t="s">
        <v>168</v>
      </c>
      <c r="S119" s="60" t="s">
        <v>169</v>
      </c>
      <c r="T119" s="61" t="s">
        <v>170</v>
      </c>
    </row>
    <row r="120" spans="2:65" s="1" customFormat="1" ht="22.9" customHeight="1">
      <c r="B120" s="32"/>
      <c r="C120" s="64" t="s">
        <v>171</v>
      </c>
      <c r="J120" s="116">
        <f>BK120</f>
        <v>0</v>
      </c>
      <c r="L120" s="32"/>
      <c r="M120" s="62"/>
      <c r="N120" s="53"/>
      <c r="O120" s="53"/>
      <c r="P120" s="117">
        <f>P121</f>
        <v>0</v>
      </c>
      <c r="Q120" s="53"/>
      <c r="R120" s="117">
        <f>R121</f>
        <v>0</v>
      </c>
      <c r="S120" s="53"/>
      <c r="T120" s="118">
        <f>T121</f>
        <v>0</v>
      </c>
      <c r="AT120" s="17" t="s">
        <v>76</v>
      </c>
      <c r="AU120" s="17" t="s">
        <v>153</v>
      </c>
      <c r="BK120" s="119">
        <f>BK121</f>
        <v>0</v>
      </c>
    </row>
    <row r="121" spans="2:65" s="11" customFormat="1" ht="25.9" customHeight="1">
      <c r="B121" s="120"/>
      <c r="D121" s="121" t="s">
        <v>76</v>
      </c>
      <c r="E121" s="122" t="s">
        <v>398</v>
      </c>
      <c r="F121" s="122" t="s">
        <v>4373</v>
      </c>
      <c r="I121" s="123"/>
      <c r="J121" s="124">
        <f>BK121</f>
        <v>0</v>
      </c>
      <c r="L121" s="120"/>
      <c r="M121" s="125"/>
      <c r="P121" s="126">
        <f>P122+P137+P143</f>
        <v>0</v>
      </c>
      <c r="R121" s="126">
        <f>R122+R137+R143</f>
        <v>0</v>
      </c>
      <c r="T121" s="127">
        <f>T122+T137+T143</f>
        <v>0</v>
      </c>
      <c r="AR121" s="121" t="s">
        <v>87</v>
      </c>
      <c r="AT121" s="128" t="s">
        <v>76</v>
      </c>
      <c r="AU121" s="128" t="s">
        <v>77</v>
      </c>
      <c r="AY121" s="121" t="s">
        <v>175</v>
      </c>
      <c r="BK121" s="129">
        <f>BK122+BK137+BK143</f>
        <v>0</v>
      </c>
    </row>
    <row r="122" spans="2:65" s="11" customFormat="1" ht="22.9" customHeight="1">
      <c r="B122" s="120"/>
      <c r="D122" s="121" t="s">
        <v>76</v>
      </c>
      <c r="E122" s="130" t="s">
        <v>4374</v>
      </c>
      <c r="F122" s="130" t="s">
        <v>4375</v>
      </c>
      <c r="I122" s="123"/>
      <c r="J122" s="131">
        <f>BK122</f>
        <v>0</v>
      </c>
      <c r="L122" s="120"/>
      <c r="M122" s="125"/>
      <c r="P122" s="126">
        <f>SUM(P123:P136)</f>
        <v>0</v>
      </c>
      <c r="R122" s="126">
        <f>SUM(R123:R136)</f>
        <v>0</v>
      </c>
      <c r="T122" s="127">
        <f>SUM(T123:T136)</f>
        <v>0</v>
      </c>
      <c r="AR122" s="121" t="s">
        <v>87</v>
      </c>
      <c r="AT122" s="128" t="s">
        <v>76</v>
      </c>
      <c r="AU122" s="128" t="s">
        <v>85</v>
      </c>
      <c r="AY122" s="121" t="s">
        <v>175</v>
      </c>
      <c r="BK122" s="129">
        <f>SUM(BK123:BK136)</f>
        <v>0</v>
      </c>
    </row>
    <row r="123" spans="2:65" s="1" customFormat="1" ht="16.5" customHeight="1">
      <c r="B123" s="32"/>
      <c r="C123" s="132" t="s">
        <v>85</v>
      </c>
      <c r="D123" s="132" t="s">
        <v>178</v>
      </c>
      <c r="E123" s="133" t="s">
        <v>3521</v>
      </c>
      <c r="F123" s="134" t="s">
        <v>4040</v>
      </c>
      <c r="G123" s="135" t="s">
        <v>181</v>
      </c>
      <c r="H123" s="136">
        <v>1</v>
      </c>
      <c r="I123" s="137"/>
      <c r="J123" s="138">
        <f t="shared" ref="J123:J136" si="0">ROUND(I123*H123,2)</f>
        <v>0</v>
      </c>
      <c r="K123" s="134" t="s">
        <v>1</v>
      </c>
      <c r="L123" s="32"/>
      <c r="M123" s="139" t="s">
        <v>1</v>
      </c>
      <c r="N123" s="140" t="s">
        <v>42</v>
      </c>
      <c r="P123" s="141">
        <f t="shared" ref="P123:P136" si="1">O123*H123</f>
        <v>0</v>
      </c>
      <c r="Q123" s="141">
        <v>0</v>
      </c>
      <c r="R123" s="141">
        <f t="shared" ref="R123:R136" si="2">Q123*H123</f>
        <v>0</v>
      </c>
      <c r="S123" s="141">
        <v>0</v>
      </c>
      <c r="T123" s="142">
        <f t="shared" ref="T123:T136" si="3">S123*H123</f>
        <v>0</v>
      </c>
      <c r="AR123" s="143" t="s">
        <v>129</v>
      </c>
      <c r="AT123" s="143" t="s">
        <v>178</v>
      </c>
      <c r="AU123" s="143" t="s">
        <v>87</v>
      </c>
      <c r="AY123" s="17" t="s">
        <v>175</v>
      </c>
      <c r="BE123" s="144">
        <f t="shared" ref="BE123:BE136" si="4">IF(N123="základní",J123,0)</f>
        <v>0</v>
      </c>
      <c r="BF123" s="144">
        <f t="shared" ref="BF123:BF136" si="5">IF(N123="snížená",J123,0)</f>
        <v>0</v>
      </c>
      <c r="BG123" s="144">
        <f t="shared" ref="BG123:BG136" si="6">IF(N123="zákl. přenesená",J123,0)</f>
        <v>0</v>
      </c>
      <c r="BH123" s="144">
        <f t="shared" ref="BH123:BH136" si="7">IF(N123="sníž. přenesená",J123,0)</f>
        <v>0</v>
      </c>
      <c r="BI123" s="144">
        <f t="shared" ref="BI123:BI136" si="8">IF(N123="nulová",J123,0)</f>
        <v>0</v>
      </c>
      <c r="BJ123" s="17" t="s">
        <v>85</v>
      </c>
      <c r="BK123" s="144">
        <f t="shared" ref="BK123:BK136" si="9">ROUND(I123*H123,2)</f>
        <v>0</v>
      </c>
      <c r="BL123" s="17" t="s">
        <v>129</v>
      </c>
      <c r="BM123" s="143" t="s">
        <v>4376</v>
      </c>
    </row>
    <row r="124" spans="2:65" s="1" customFormat="1" ht="21.75" customHeight="1">
      <c r="B124" s="32"/>
      <c r="C124" s="184" t="s">
        <v>87</v>
      </c>
      <c r="D124" s="184" t="s">
        <v>1046</v>
      </c>
      <c r="E124" s="185" t="s">
        <v>4377</v>
      </c>
      <c r="F124" s="186" t="s">
        <v>4378</v>
      </c>
      <c r="G124" s="187" t="s">
        <v>3179</v>
      </c>
      <c r="H124" s="188">
        <v>1</v>
      </c>
      <c r="I124" s="189"/>
      <c r="J124" s="190">
        <f t="shared" si="0"/>
        <v>0</v>
      </c>
      <c r="K124" s="186" t="s">
        <v>1</v>
      </c>
      <c r="L124" s="191"/>
      <c r="M124" s="192" t="s">
        <v>1</v>
      </c>
      <c r="N124" s="193" t="s">
        <v>42</v>
      </c>
      <c r="P124" s="141">
        <f t="shared" si="1"/>
        <v>0</v>
      </c>
      <c r="Q124" s="141">
        <v>0</v>
      </c>
      <c r="R124" s="141">
        <f t="shared" si="2"/>
        <v>0</v>
      </c>
      <c r="S124" s="141">
        <v>0</v>
      </c>
      <c r="T124" s="142">
        <f t="shared" si="3"/>
        <v>0</v>
      </c>
      <c r="AR124" s="143" t="s">
        <v>604</v>
      </c>
      <c r="AT124" s="143" t="s">
        <v>1046</v>
      </c>
      <c r="AU124" s="143" t="s">
        <v>87</v>
      </c>
      <c r="AY124" s="17" t="s">
        <v>175</v>
      </c>
      <c r="BE124" s="144">
        <f t="shared" si="4"/>
        <v>0</v>
      </c>
      <c r="BF124" s="144">
        <f t="shared" si="5"/>
        <v>0</v>
      </c>
      <c r="BG124" s="144">
        <f t="shared" si="6"/>
        <v>0</v>
      </c>
      <c r="BH124" s="144">
        <f t="shared" si="7"/>
        <v>0</v>
      </c>
      <c r="BI124" s="144">
        <f t="shared" si="8"/>
        <v>0</v>
      </c>
      <c r="BJ124" s="17" t="s">
        <v>85</v>
      </c>
      <c r="BK124" s="144">
        <f t="shared" si="9"/>
        <v>0</v>
      </c>
      <c r="BL124" s="17" t="s">
        <v>129</v>
      </c>
      <c r="BM124" s="143" t="s">
        <v>4379</v>
      </c>
    </row>
    <row r="125" spans="2:65" s="1" customFormat="1" ht="16.5" customHeight="1">
      <c r="B125" s="32"/>
      <c r="C125" s="184" t="s">
        <v>187</v>
      </c>
      <c r="D125" s="184" t="s">
        <v>1046</v>
      </c>
      <c r="E125" s="185" t="s">
        <v>4380</v>
      </c>
      <c r="F125" s="186" t="s">
        <v>4381</v>
      </c>
      <c r="G125" s="187" t="s">
        <v>3179</v>
      </c>
      <c r="H125" s="188">
        <v>4</v>
      </c>
      <c r="I125" s="189"/>
      <c r="J125" s="190">
        <f t="shared" si="0"/>
        <v>0</v>
      </c>
      <c r="K125" s="186" t="s">
        <v>1</v>
      </c>
      <c r="L125" s="191"/>
      <c r="M125" s="192" t="s">
        <v>1</v>
      </c>
      <c r="N125" s="193" t="s">
        <v>42</v>
      </c>
      <c r="P125" s="141">
        <f t="shared" si="1"/>
        <v>0</v>
      </c>
      <c r="Q125" s="141">
        <v>0</v>
      </c>
      <c r="R125" s="141">
        <f t="shared" si="2"/>
        <v>0</v>
      </c>
      <c r="S125" s="141">
        <v>0</v>
      </c>
      <c r="T125" s="142">
        <f t="shared" si="3"/>
        <v>0</v>
      </c>
      <c r="AR125" s="143" t="s">
        <v>604</v>
      </c>
      <c r="AT125" s="143" t="s">
        <v>1046</v>
      </c>
      <c r="AU125" s="143" t="s">
        <v>87</v>
      </c>
      <c r="AY125" s="17" t="s">
        <v>175</v>
      </c>
      <c r="BE125" s="144">
        <f t="shared" si="4"/>
        <v>0</v>
      </c>
      <c r="BF125" s="144">
        <f t="shared" si="5"/>
        <v>0</v>
      </c>
      <c r="BG125" s="144">
        <f t="shared" si="6"/>
        <v>0</v>
      </c>
      <c r="BH125" s="144">
        <f t="shared" si="7"/>
        <v>0</v>
      </c>
      <c r="BI125" s="144">
        <f t="shared" si="8"/>
        <v>0</v>
      </c>
      <c r="BJ125" s="17" t="s">
        <v>85</v>
      </c>
      <c r="BK125" s="144">
        <f t="shared" si="9"/>
        <v>0</v>
      </c>
      <c r="BL125" s="17" t="s">
        <v>129</v>
      </c>
      <c r="BM125" s="143" t="s">
        <v>4382</v>
      </c>
    </row>
    <row r="126" spans="2:65" s="1" customFormat="1" ht="16.5" customHeight="1">
      <c r="B126" s="32"/>
      <c r="C126" s="184" t="s">
        <v>193</v>
      </c>
      <c r="D126" s="184" t="s">
        <v>1046</v>
      </c>
      <c r="E126" s="185" t="s">
        <v>4383</v>
      </c>
      <c r="F126" s="186" t="s">
        <v>4384</v>
      </c>
      <c r="G126" s="187" t="s">
        <v>3179</v>
      </c>
      <c r="H126" s="188">
        <v>1</v>
      </c>
      <c r="I126" s="189"/>
      <c r="J126" s="190">
        <f t="shared" si="0"/>
        <v>0</v>
      </c>
      <c r="K126" s="186" t="s">
        <v>1</v>
      </c>
      <c r="L126" s="191"/>
      <c r="M126" s="192" t="s">
        <v>1</v>
      </c>
      <c r="N126" s="193" t="s">
        <v>42</v>
      </c>
      <c r="P126" s="141">
        <f t="shared" si="1"/>
        <v>0</v>
      </c>
      <c r="Q126" s="141">
        <v>0</v>
      </c>
      <c r="R126" s="141">
        <f t="shared" si="2"/>
        <v>0</v>
      </c>
      <c r="S126" s="141">
        <v>0</v>
      </c>
      <c r="T126" s="142">
        <f t="shared" si="3"/>
        <v>0</v>
      </c>
      <c r="AR126" s="143" t="s">
        <v>604</v>
      </c>
      <c r="AT126" s="143" t="s">
        <v>1046</v>
      </c>
      <c r="AU126" s="143" t="s">
        <v>87</v>
      </c>
      <c r="AY126" s="17" t="s">
        <v>175</v>
      </c>
      <c r="BE126" s="144">
        <f t="shared" si="4"/>
        <v>0</v>
      </c>
      <c r="BF126" s="144">
        <f t="shared" si="5"/>
        <v>0</v>
      </c>
      <c r="BG126" s="144">
        <f t="shared" si="6"/>
        <v>0</v>
      </c>
      <c r="BH126" s="144">
        <f t="shared" si="7"/>
        <v>0</v>
      </c>
      <c r="BI126" s="144">
        <f t="shared" si="8"/>
        <v>0</v>
      </c>
      <c r="BJ126" s="17" t="s">
        <v>85</v>
      </c>
      <c r="BK126" s="144">
        <f t="shared" si="9"/>
        <v>0</v>
      </c>
      <c r="BL126" s="17" t="s">
        <v>129</v>
      </c>
      <c r="BM126" s="143" t="s">
        <v>4385</v>
      </c>
    </row>
    <row r="127" spans="2:65" s="1" customFormat="1" ht="16.5" customHeight="1">
      <c r="B127" s="32"/>
      <c r="C127" s="184" t="s">
        <v>174</v>
      </c>
      <c r="D127" s="184" t="s">
        <v>1046</v>
      </c>
      <c r="E127" s="185" t="s">
        <v>4386</v>
      </c>
      <c r="F127" s="186" t="s">
        <v>4387</v>
      </c>
      <c r="G127" s="187" t="s">
        <v>3179</v>
      </c>
      <c r="H127" s="188">
        <v>1</v>
      </c>
      <c r="I127" s="189"/>
      <c r="J127" s="190">
        <f t="shared" si="0"/>
        <v>0</v>
      </c>
      <c r="K127" s="186" t="s">
        <v>1</v>
      </c>
      <c r="L127" s="191"/>
      <c r="M127" s="192" t="s">
        <v>1</v>
      </c>
      <c r="N127" s="193" t="s">
        <v>42</v>
      </c>
      <c r="P127" s="141">
        <f t="shared" si="1"/>
        <v>0</v>
      </c>
      <c r="Q127" s="141">
        <v>0</v>
      </c>
      <c r="R127" s="141">
        <f t="shared" si="2"/>
        <v>0</v>
      </c>
      <c r="S127" s="141">
        <v>0</v>
      </c>
      <c r="T127" s="142">
        <f t="shared" si="3"/>
        <v>0</v>
      </c>
      <c r="AR127" s="143" t="s">
        <v>604</v>
      </c>
      <c r="AT127" s="143" t="s">
        <v>1046</v>
      </c>
      <c r="AU127" s="143" t="s">
        <v>87</v>
      </c>
      <c r="AY127" s="17" t="s">
        <v>175</v>
      </c>
      <c r="BE127" s="144">
        <f t="shared" si="4"/>
        <v>0</v>
      </c>
      <c r="BF127" s="144">
        <f t="shared" si="5"/>
        <v>0</v>
      </c>
      <c r="BG127" s="144">
        <f t="shared" si="6"/>
        <v>0</v>
      </c>
      <c r="BH127" s="144">
        <f t="shared" si="7"/>
        <v>0</v>
      </c>
      <c r="BI127" s="144">
        <f t="shared" si="8"/>
        <v>0</v>
      </c>
      <c r="BJ127" s="17" t="s">
        <v>85</v>
      </c>
      <c r="BK127" s="144">
        <f t="shared" si="9"/>
        <v>0</v>
      </c>
      <c r="BL127" s="17" t="s">
        <v>129</v>
      </c>
      <c r="BM127" s="143" t="s">
        <v>4388</v>
      </c>
    </row>
    <row r="128" spans="2:65" s="1" customFormat="1" ht="16.5" customHeight="1">
      <c r="B128" s="32"/>
      <c r="C128" s="184" t="s">
        <v>202</v>
      </c>
      <c r="D128" s="184" t="s">
        <v>1046</v>
      </c>
      <c r="E128" s="185" t="s">
        <v>4389</v>
      </c>
      <c r="F128" s="186" t="s">
        <v>4390</v>
      </c>
      <c r="G128" s="187" t="s">
        <v>3179</v>
      </c>
      <c r="H128" s="188">
        <v>9</v>
      </c>
      <c r="I128" s="189"/>
      <c r="J128" s="190">
        <f t="shared" si="0"/>
        <v>0</v>
      </c>
      <c r="K128" s="186" t="s">
        <v>1</v>
      </c>
      <c r="L128" s="191"/>
      <c r="M128" s="192" t="s">
        <v>1</v>
      </c>
      <c r="N128" s="193" t="s">
        <v>42</v>
      </c>
      <c r="P128" s="141">
        <f t="shared" si="1"/>
        <v>0</v>
      </c>
      <c r="Q128" s="141">
        <v>0</v>
      </c>
      <c r="R128" s="141">
        <f t="shared" si="2"/>
        <v>0</v>
      </c>
      <c r="S128" s="141">
        <v>0</v>
      </c>
      <c r="T128" s="142">
        <f t="shared" si="3"/>
        <v>0</v>
      </c>
      <c r="AR128" s="143" t="s">
        <v>604</v>
      </c>
      <c r="AT128" s="143" t="s">
        <v>1046</v>
      </c>
      <c r="AU128" s="143" t="s">
        <v>87</v>
      </c>
      <c r="AY128" s="17" t="s">
        <v>175</v>
      </c>
      <c r="BE128" s="144">
        <f t="shared" si="4"/>
        <v>0</v>
      </c>
      <c r="BF128" s="144">
        <f t="shared" si="5"/>
        <v>0</v>
      </c>
      <c r="BG128" s="144">
        <f t="shared" si="6"/>
        <v>0</v>
      </c>
      <c r="BH128" s="144">
        <f t="shared" si="7"/>
        <v>0</v>
      </c>
      <c r="BI128" s="144">
        <f t="shared" si="8"/>
        <v>0</v>
      </c>
      <c r="BJ128" s="17" t="s">
        <v>85</v>
      </c>
      <c r="BK128" s="144">
        <f t="shared" si="9"/>
        <v>0</v>
      </c>
      <c r="BL128" s="17" t="s">
        <v>129</v>
      </c>
      <c r="BM128" s="143" t="s">
        <v>4391</v>
      </c>
    </row>
    <row r="129" spans="2:65" s="1" customFormat="1" ht="16.5" customHeight="1">
      <c r="B129" s="32"/>
      <c r="C129" s="184" t="s">
        <v>208</v>
      </c>
      <c r="D129" s="184" t="s">
        <v>1046</v>
      </c>
      <c r="E129" s="185" t="s">
        <v>4392</v>
      </c>
      <c r="F129" s="186" t="s">
        <v>4393</v>
      </c>
      <c r="G129" s="187" t="s">
        <v>3179</v>
      </c>
      <c r="H129" s="188">
        <v>6</v>
      </c>
      <c r="I129" s="189"/>
      <c r="J129" s="190">
        <f t="shared" si="0"/>
        <v>0</v>
      </c>
      <c r="K129" s="186" t="s">
        <v>1</v>
      </c>
      <c r="L129" s="191"/>
      <c r="M129" s="192" t="s">
        <v>1</v>
      </c>
      <c r="N129" s="193" t="s">
        <v>42</v>
      </c>
      <c r="P129" s="141">
        <f t="shared" si="1"/>
        <v>0</v>
      </c>
      <c r="Q129" s="141">
        <v>0</v>
      </c>
      <c r="R129" s="141">
        <f t="shared" si="2"/>
        <v>0</v>
      </c>
      <c r="S129" s="141">
        <v>0</v>
      </c>
      <c r="T129" s="142">
        <f t="shared" si="3"/>
        <v>0</v>
      </c>
      <c r="AR129" s="143" t="s">
        <v>604</v>
      </c>
      <c r="AT129" s="143" t="s">
        <v>1046</v>
      </c>
      <c r="AU129" s="143" t="s">
        <v>87</v>
      </c>
      <c r="AY129" s="17" t="s">
        <v>175</v>
      </c>
      <c r="BE129" s="144">
        <f t="shared" si="4"/>
        <v>0</v>
      </c>
      <c r="BF129" s="144">
        <f t="shared" si="5"/>
        <v>0</v>
      </c>
      <c r="BG129" s="144">
        <f t="shared" si="6"/>
        <v>0</v>
      </c>
      <c r="BH129" s="144">
        <f t="shared" si="7"/>
        <v>0</v>
      </c>
      <c r="BI129" s="144">
        <f t="shared" si="8"/>
        <v>0</v>
      </c>
      <c r="BJ129" s="17" t="s">
        <v>85</v>
      </c>
      <c r="BK129" s="144">
        <f t="shared" si="9"/>
        <v>0</v>
      </c>
      <c r="BL129" s="17" t="s">
        <v>129</v>
      </c>
      <c r="BM129" s="143" t="s">
        <v>4394</v>
      </c>
    </row>
    <row r="130" spans="2:65" s="1" customFormat="1" ht="16.5" customHeight="1">
      <c r="B130" s="32"/>
      <c r="C130" s="184" t="s">
        <v>212</v>
      </c>
      <c r="D130" s="184" t="s">
        <v>1046</v>
      </c>
      <c r="E130" s="185" t="s">
        <v>4395</v>
      </c>
      <c r="F130" s="186" t="s">
        <v>4396</v>
      </c>
      <c r="G130" s="187" t="s">
        <v>3179</v>
      </c>
      <c r="H130" s="188">
        <v>5</v>
      </c>
      <c r="I130" s="189"/>
      <c r="J130" s="190">
        <f t="shared" si="0"/>
        <v>0</v>
      </c>
      <c r="K130" s="186" t="s">
        <v>1</v>
      </c>
      <c r="L130" s="191"/>
      <c r="M130" s="192" t="s">
        <v>1</v>
      </c>
      <c r="N130" s="193" t="s">
        <v>42</v>
      </c>
      <c r="P130" s="141">
        <f t="shared" si="1"/>
        <v>0</v>
      </c>
      <c r="Q130" s="141">
        <v>0</v>
      </c>
      <c r="R130" s="141">
        <f t="shared" si="2"/>
        <v>0</v>
      </c>
      <c r="S130" s="141">
        <v>0</v>
      </c>
      <c r="T130" s="142">
        <f t="shared" si="3"/>
        <v>0</v>
      </c>
      <c r="AR130" s="143" t="s">
        <v>604</v>
      </c>
      <c r="AT130" s="143" t="s">
        <v>1046</v>
      </c>
      <c r="AU130" s="143" t="s">
        <v>87</v>
      </c>
      <c r="AY130" s="17" t="s">
        <v>175</v>
      </c>
      <c r="BE130" s="144">
        <f t="shared" si="4"/>
        <v>0</v>
      </c>
      <c r="BF130" s="144">
        <f t="shared" si="5"/>
        <v>0</v>
      </c>
      <c r="BG130" s="144">
        <f t="shared" si="6"/>
        <v>0</v>
      </c>
      <c r="BH130" s="144">
        <f t="shared" si="7"/>
        <v>0</v>
      </c>
      <c r="BI130" s="144">
        <f t="shared" si="8"/>
        <v>0</v>
      </c>
      <c r="BJ130" s="17" t="s">
        <v>85</v>
      </c>
      <c r="BK130" s="144">
        <f t="shared" si="9"/>
        <v>0</v>
      </c>
      <c r="BL130" s="17" t="s">
        <v>129</v>
      </c>
      <c r="BM130" s="143" t="s">
        <v>4397</v>
      </c>
    </row>
    <row r="131" spans="2:65" s="1" customFormat="1" ht="16.5" customHeight="1">
      <c r="B131" s="32"/>
      <c r="C131" s="184" t="s">
        <v>216</v>
      </c>
      <c r="D131" s="184" t="s">
        <v>1046</v>
      </c>
      <c r="E131" s="185" t="s">
        <v>4398</v>
      </c>
      <c r="F131" s="186" t="s">
        <v>4399</v>
      </c>
      <c r="G131" s="187" t="s">
        <v>3179</v>
      </c>
      <c r="H131" s="188">
        <v>28</v>
      </c>
      <c r="I131" s="189"/>
      <c r="J131" s="190">
        <f t="shared" si="0"/>
        <v>0</v>
      </c>
      <c r="K131" s="186" t="s">
        <v>1</v>
      </c>
      <c r="L131" s="191"/>
      <c r="M131" s="192" t="s">
        <v>1</v>
      </c>
      <c r="N131" s="193" t="s">
        <v>42</v>
      </c>
      <c r="P131" s="141">
        <f t="shared" si="1"/>
        <v>0</v>
      </c>
      <c r="Q131" s="141">
        <v>0</v>
      </c>
      <c r="R131" s="141">
        <f t="shared" si="2"/>
        <v>0</v>
      </c>
      <c r="S131" s="141">
        <v>0</v>
      </c>
      <c r="T131" s="142">
        <f t="shared" si="3"/>
        <v>0</v>
      </c>
      <c r="AR131" s="143" t="s">
        <v>604</v>
      </c>
      <c r="AT131" s="143" t="s">
        <v>1046</v>
      </c>
      <c r="AU131" s="143" t="s">
        <v>87</v>
      </c>
      <c r="AY131" s="17" t="s">
        <v>175</v>
      </c>
      <c r="BE131" s="144">
        <f t="shared" si="4"/>
        <v>0</v>
      </c>
      <c r="BF131" s="144">
        <f t="shared" si="5"/>
        <v>0</v>
      </c>
      <c r="BG131" s="144">
        <f t="shared" si="6"/>
        <v>0</v>
      </c>
      <c r="BH131" s="144">
        <f t="shared" si="7"/>
        <v>0</v>
      </c>
      <c r="BI131" s="144">
        <f t="shared" si="8"/>
        <v>0</v>
      </c>
      <c r="BJ131" s="17" t="s">
        <v>85</v>
      </c>
      <c r="BK131" s="144">
        <f t="shared" si="9"/>
        <v>0</v>
      </c>
      <c r="BL131" s="17" t="s">
        <v>129</v>
      </c>
      <c r="BM131" s="143" t="s">
        <v>4400</v>
      </c>
    </row>
    <row r="132" spans="2:65" s="1" customFormat="1" ht="16.5" customHeight="1">
      <c r="B132" s="32"/>
      <c r="C132" s="184" t="s">
        <v>112</v>
      </c>
      <c r="D132" s="184" t="s">
        <v>1046</v>
      </c>
      <c r="E132" s="185" t="s">
        <v>4401</v>
      </c>
      <c r="F132" s="186" t="s">
        <v>4402</v>
      </c>
      <c r="G132" s="187" t="s">
        <v>3179</v>
      </c>
      <c r="H132" s="188">
        <v>2</v>
      </c>
      <c r="I132" s="189"/>
      <c r="J132" s="190">
        <f t="shared" si="0"/>
        <v>0</v>
      </c>
      <c r="K132" s="186" t="s">
        <v>1</v>
      </c>
      <c r="L132" s="191"/>
      <c r="M132" s="192" t="s">
        <v>1</v>
      </c>
      <c r="N132" s="193" t="s">
        <v>42</v>
      </c>
      <c r="P132" s="141">
        <f t="shared" si="1"/>
        <v>0</v>
      </c>
      <c r="Q132" s="141">
        <v>0</v>
      </c>
      <c r="R132" s="141">
        <f t="shared" si="2"/>
        <v>0</v>
      </c>
      <c r="S132" s="141">
        <v>0</v>
      </c>
      <c r="T132" s="142">
        <f t="shared" si="3"/>
        <v>0</v>
      </c>
      <c r="AR132" s="143" t="s">
        <v>604</v>
      </c>
      <c r="AT132" s="143" t="s">
        <v>1046</v>
      </c>
      <c r="AU132" s="143" t="s">
        <v>87</v>
      </c>
      <c r="AY132" s="17" t="s">
        <v>175</v>
      </c>
      <c r="BE132" s="144">
        <f t="shared" si="4"/>
        <v>0</v>
      </c>
      <c r="BF132" s="144">
        <f t="shared" si="5"/>
        <v>0</v>
      </c>
      <c r="BG132" s="144">
        <f t="shared" si="6"/>
        <v>0</v>
      </c>
      <c r="BH132" s="144">
        <f t="shared" si="7"/>
        <v>0</v>
      </c>
      <c r="BI132" s="144">
        <f t="shared" si="8"/>
        <v>0</v>
      </c>
      <c r="BJ132" s="17" t="s">
        <v>85</v>
      </c>
      <c r="BK132" s="144">
        <f t="shared" si="9"/>
        <v>0</v>
      </c>
      <c r="BL132" s="17" t="s">
        <v>129</v>
      </c>
      <c r="BM132" s="143" t="s">
        <v>4403</v>
      </c>
    </row>
    <row r="133" spans="2:65" s="1" customFormat="1" ht="16.5" customHeight="1">
      <c r="B133" s="32"/>
      <c r="C133" s="184" t="s">
        <v>115</v>
      </c>
      <c r="D133" s="184" t="s">
        <v>1046</v>
      </c>
      <c r="E133" s="185" t="s">
        <v>4404</v>
      </c>
      <c r="F133" s="186" t="s">
        <v>4405</v>
      </c>
      <c r="G133" s="187" t="s">
        <v>3179</v>
      </c>
      <c r="H133" s="188">
        <v>1</v>
      </c>
      <c r="I133" s="189"/>
      <c r="J133" s="190">
        <f t="shared" si="0"/>
        <v>0</v>
      </c>
      <c r="K133" s="186" t="s">
        <v>1</v>
      </c>
      <c r="L133" s="191"/>
      <c r="M133" s="192" t="s">
        <v>1</v>
      </c>
      <c r="N133" s="193" t="s">
        <v>42</v>
      </c>
      <c r="P133" s="141">
        <f t="shared" si="1"/>
        <v>0</v>
      </c>
      <c r="Q133" s="141">
        <v>0</v>
      </c>
      <c r="R133" s="141">
        <f t="shared" si="2"/>
        <v>0</v>
      </c>
      <c r="S133" s="141">
        <v>0</v>
      </c>
      <c r="T133" s="142">
        <f t="shared" si="3"/>
        <v>0</v>
      </c>
      <c r="AR133" s="143" t="s">
        <v>604</v>
      </c>
      <c r="AT133" s="143" t="s">
        <v>1046</v>
      </c>
      <c r="AU133" s="143" t="s">
        <v>87</v>
      </c>
      <c r="AY133" s="17" t="s">
        <v>175</v>
      </c>
      <c r="BE133" s="144">
        <f t="shared" si="4"/>
        <v>0</v>
      </c>
      <c r="BF133" s="144">
        <f t="shared" si="5"/>
        <v>0</v>
      </c>
      <c r="BG133" s="144">
        <f t="shared" si="6"/>
        <v>0</v>
      </c>
      <c r="BH133" s="144">
        <f t="shared" si="7"/>
        <v>0</v>
      </c>
      <c r="BI133" s="144">
        <f t="shared" si="8"/>
        <v>0</v>
      </c>
      <c r="BJ133" s="17" t="s">
        <v>85</v>
      </c>
      <c r="BK133" s="144">
        <f t="shared" si="9"/>
        <v>0</v>
      </c>
      <c r="BL133" s="17" t="s">
        <v>129</v>
      </c>
      <c r="BM133" s="143" t="s">
        <v>4406</v>
      </c>
    </row>
    <row r="134" spans="2:65" s="1" customFormat="1" ht="16.5" customHeight="1">
      <c r="B134" s="32"/>
      <c r="C134" s="184" t="s">
        <v>8</v>
      </c>
      <c r="D134" s="184" t="s">
        <v>1046</v>
      </c>
      <c r="E134" s="185" t="s">
        <v>4407</v>
      </c>
      <c r="F134" s="186" t="s">
        <v>4408</v>
      </c>
      <c r="G134" s="187" t="s">
        <v>3179</v>
      </c>
      <c r="H134" s="188">
        <v>1</v>
      </c>
      <c r="I134" s="189"/>
      <c r="J134" s="190">
        <f t="shared" si="0"/>
        <v>0</v>
      </c>
      <c r="K134" s="186" t="s">
        <v>1</v>
      </c>
      <c r="L134" s="191"/>
      <c r="M134" s="192" t="s">
        <v>1</v>
      </c>
      <c r="N134" s="193" t="s">
        <v>42</v>
      </c>
      <c r="P134" s="141">
        <f t="shared" si="1"/>
        <v>0</v>
      </c>
      <c r="Q134" s="141">
        <v>0</v>
      </c>
      <c r="R134" s="141">
        <f t="shared" si="2"/>
        <v>0</v>
      </c>
      <c r="S134" s="141">
        <v>0</v>
      </c>
      <c r="T134" s="142">
        <f t="shared" si="3"/>
        <v>0</v>
      </c>
      <c r="AR134" s="143" t="s">
        <v>604</v>
      </c>
      <c r="AT134" s="143" t="s">
        <v>1046</v>
      </c>
      <c r="AU134" s="143" t="s">
        <v>87</v>
      </c>
      <c r="AY134" s="17" t="s">
        <v>175</v>
      </c>
      <c r="BE134" s="144">
        <f t="shared" si="4"/>
        <v>0</v>
      </c>
      <c r="BF134" s="144">
        <f t="shared" si="5"/>
        <v>0</v>
      </c>
      <c r="BG134" s="144">
        <f t="shared" si="6"/>
        <v>0</v>
      </c>
      <c r="BH134" s="144">
        <f t="shared" si="7"/>
        <v>0</v>
      </c>
      <c r="BI134" s="144">
        <f t="shared" si="8"/>
        <v>0</v>
      </c>
      <c r="BJ134" s="17" t="s">
        <v>85</v>
      </c>
      <c r="BK134" s="144">
        <f t="shared" si="9"/>
        <v>0</v>
      </c>
      <c r="BL134" s="17" t="s">
        <v>129</v>
      </c>
      <c r="BM134" s="143" t="s">
        <v>4409</v>
      </c>
    </row>
    <row r="135" spans="2:65" s="1" customFormat="1" ht="16.5" customHeight="1">
      <c r="B135" s="32"/>
      <c r="C135" s="184" t="s">
        <v>120</v>
      </c>
      <c r="D135" s="184" t="s">
        <v>1046</v>
      </c>
      <c r="E135" s="185" t="s">
        <v>4410</v>
      </c>
      <c r="F135" s="186" t="s">
        <v>4411</v>
      </c>
      <c r="G135" s="187" t="s">
        <v>3179</v>
      </c>
      <c r="H135" s="188">
        <v>3</v>
      </c>
      <c r="I135" s="189"/>
      <c r="J135" s="190">
        <f t="shared" si="0"/>
        <v>0</v>
      </c>
      <c r="K135" s="186" t="s">
        <v>1</v>
      </c>
      <c r="L135" s="191"/>
      <c r="M135" s="192" t="s">
        <v>1</v>
      </c>
      <c r="N135" s="193" t="s">
        <v>42</v>
      </c>
      <c r="P135" s="141">
        <f t="shared" si="1"/>
        <v>0</v>
      </c>
      <c r="Q135" s="141">
        <v>0</v>
      </c>
      <c r="R135" s="141">
        <f t="shared" si="2"/>
        <v>0</v>
      </c>
      <c r="S135" s="141">
        <v>0</v>
      </c>
      <c r="T135" s="142">
        <f t="shared" si="3"/>
        <v>0</v>
      </c>
      <c r="AR135" s="143" t="s">
        <v>604</v>
      </c>
      <c r="AT135" s="143" t="s">
        <v>1046</v>
      </c>
      <c r="AU135" s="143" t="s">
        <v>87</v>
      </c>
      <c r="AY135" s="17" t="s">
        <v>175</v>
      </c>
      <c r="BE135" s="144">
        <f t="shared" si="4"/>
        <v>0</v>
      </c>
      <c r="BF135" s="144">
        <f t="shared" si="5"/>
        <v>0</v>
      </c>
      <c r="BG135" s="144">
        <f t="shared" si="6"/>
        <v>0</v>
      </c>
      <c r="BH135" s="144">
        <f t="shared" si="7"/>
        <v>0</v>
      </c>
      <c r="BI135" s="144">
        <f t="shared" si="8"/>
        <v>0</v>
      </c>
      <c r="BJ135" s="17" t="s">
        <v>85</v>
      </c>
      <c r="BK135" s="144">
        <f t="shared" si="9"/>
        <v>0</v>
      </c>
      <c r="BL135" s="17" t="s">
        <v>129</v>
      </c>
      <c r="BM135" s="143" t="s">
        <v>4412</v>
      </c>
    </row>
    <row r="136" spans="2:65" s="1" customFormat="1" ht="16.5" customHeight="1">
      <c r="B136" s="32"/>
      <c r="C136" s="184" t="s">
        <v>123</v>
      </c>
      <c r="D136" s="184" t="s">
        <v>1046</v>
      </c>
      <c r="E136" s="185" t="s">
        <v>4413</v>
      </c>
      <c r="F136" s="186" t="s">
        <v>4414</v>
      </c>
      <c r="G136" s="187" t="s">
        <v>181</v>
      </c>
      <c r="H136" s="188">
        <v>1</v>
      </c>
      <c r="I136" s="189"/>
      <c r="J136" s="190">
        <f t="shared" si="0"/>
        <v>0</v>
      </c>
      <c r="K136" s="186" t="s">
        <v>1</v>
      </c>
      <c r="L136" s="191"/>
      <c r="M136" s="192" t="s">
        <v>1</v>
      </c>
      <c r="N136" s="193" t="s">
        <v>42</v>
      </c>
      <c r="P136" s="141">
        <f t="shared" si="1"/>
        <v>0</v>
      </c>
      <c r="Q136" s="141">
        <v>0</v>
      </c>
      <c r="R136" s="141">
        <f t="shared" si="2"/>
        <v>0</v>
      </c>
      <c r="S136" s="141">
        <v>0</v>
      </c>
      <c r="T136" s="142">
        <f t="shared" si="3"/>
        <v>0</v>
      </c>
      <c r="AR136" s="143" t="s">
        <v>604</v>
      </c>
      <c r="AT136" s="143" t="s">
        <v>1046</v>
      </c>
      <c r="AU136" s="143" t="s">
        <v>87</v>
      </c>
      <c r="AY136" s="17" t="s">
        <v>175</v>
      </c>
      <c r="BE136" s="144">
        <f t="shared" si="4"/>
        <v>0</v>
      </c>
      <c r="BF136" s="144">
        <f t="shared" si="5"/>
        <v>0</v>
      </c>
      <c r="BG136" s="144">
        <f t="shared" si="6"/>
        <v>0</v>
      </c>
      <c r="BH136" s="144">
        <f t="shared" si="7"/>
        <v>0</v>
      </c>
      <c r="BI136" s="144">
        <f t="shared" si="8"/>
        <v>0</v>
      </c>
      <c r="BJ136" s="17" t="s">
        <v>85</v>
      </c>
      <c r="BK136" s="144">
        <f t="shared" si="9"/>
        <v>0</v>
      </c>
      <c r="BL136" s="17" t="s">
        <v>129</v>
      </c>
      <c r="BM136" s="143" t="s">
        <v>4415</v>
      </c>
    </row>
    <row r="137" spans="2:65" s="11" customFormat="1" ht="22.9" customHeight="1">
      <c r="B137" s="120"/>
      <c r="D137" s="121" t="s">
        <v>76</v>
      </c>
      <c r="E137" s="130" t="s">
        <v>4416</v>
      </c>
      <c r="F137" s="130" t="s">
        <v>4417</v>
      </c>
      <c r="I137" s="123"/>
      <c r="J137" s="131">
        <f>BK137</f>
        <v>0</v>
      </c>
      <c r="L137" s="120"/>
      <c r="M137" s="125"/>
      <c r="P137" s="126">
        <f>SUM(P138:P142)</f>
        <v>0</v>
      </c>
      <c r="R137" s="126">
        <f>SUM(R138:R142)</f>
        <v>0</v>
      </c>
      <c r="T137" s="127">
        <f>SUM(T138:T142)</f>
        <v>0</v>
      </c>
      <c r="AR137" s="121" t="s">
        <v>87</v>
      </c>
      <c r="AT137" s="128" t="s">
        <v>76</v>
      </c>
      <c r="AU137" s="128" t="s">
        <v>85</v>
      </c>
      <c r="AY137" s="121" t="s">
        <v>175</v>
      </c>
      <c r="BK137" s="129">
        <f>SUM(BK138:BK142)</f>
        <v>0</v>
      </c>
    </row>
    <row r="138" spans="2:65" s="1" customFormat="1" ht="16.5" customHeight="1">
      <c r="B138" s="32"/>
      <c r="C138" s="132" t="s">
        <v>126</v>
      </c>
      <c r="D138" s="132" t="s">
        <v>178</v>
      </c>
      <c r="E138" s="133" t="s">
        <v>3649</v>
      </c>
      <c r="F138" s="134" t="s">
        <v>4418</v>
      </c>
      <c r="G138" s="135" t="s">
        <v>318</v>
      </c>
      <c r="H138" s="136">
        <v>1540</v>
      </c>
      <c r="I138" s="137"/>
      <c r="J138" s="138">
        <f>ROUND(I138*H138,2)</f>
        <v>0</v>
      </c>
      <c r="K138" s="134" t="s">
        <v>1</v>
      </c>
      <c r="L138" s="32"/>
      <c r="M138" s="139" t="s">
        <v>1</v>
      </c>
      <c r="N138" s="140" t="s">
        <v>42</v>
      </c>
      <c r="P138" s="141">
        <f>O138*H138</f>
        <v>0</v>
      </c>
      <c r="Q138" s="141">
        <v>0</v>
      </c>
      <c r="R138" s="141">
        <f>Q138*H138</f>
        <v>0</v>
      </c>
      <c r="S138" s="141">
        <v>0</v>
      </c>
      <c r="T138" s="142">
        <f>S138*H138</f>
        <v>0</v>
      </c>
      <c r="AR138" s="143" t="s">
        <v>129</v>
      </c>
      <c r="AT138" s="143" t="s">
        <v>178</v>
      </c>
      <c r="AU138" s="143" t="s">
        <v>87</v>
      </c>
      <c r="AY138" s="17" t="s">
        <v>175</v>
      </c>
      <c r="BE138" s="144">
        <f>IF(N138="základní",J138,0)</f>
        <v>0</v>
      </c>
      <c r="BF138" s="144">
        <f>IF(N138="snížená",J138,0)</f>
        <v>0</v>
      </c>
      <c r="BG138" s="144">
        <f>IF(N138="zákl. přenesená",J138,0)</f>
        <v>0</v>
      </c>
      <c r="BH138" s="144">
        <f>IF(N138="sníž. přenesená",J138,0)</f>
        <v>0</v>
      </c>
      <c r="BI138" s="144">
        <f>IF(N138="nulová",J138,0)</f>
        <v>0</v>
      </c>
      <c r="BJ138" s="17" t="s">
        <v>85</v>
      </c>
      <c r="BK138" s="144">
        <f>ROUND(I138*H138,2)</f>
        <v>0</v>
      </c>
      <c r="BL138" s="17" t="s">
        <v>129</v>
      </c>
      <c r="BM138" s="143" t="s">
        <v>4419</v>
      </c>
    </row>
    <row r="139" spans="2:65" s="1" customFormat="1" ht="16.5" customHeight="1">
      <c r="B139" s="32"/>
      <c r="C139" s="184" t="s">
        <v>129</v>
      </c>
      <c r="D139" s="184" t="s">
        <v>1046</v>
      </c>
      <c r="E139" s="185" t="s">
        <v>4420</v>
      </c>
      <c r="F139" s="186" t="s">
        <v>3813</v>
      </c>
      <c r="G139" s="187" t="s">
        <v>318</v>
      </c>
      <c r="H139" s="188">
        <v>300</v>
      </c>
      <c r="I139" s="189"/>
      <c r="J139" s="190">
        <f>ROUND(I139*H139,2)</f>
        <v>0</v>
      </c>
      <c r="K139" s="186" t="s">
        <v>1</v>
      </c>
      <c r="L139" s="191"/>
      <c r="M139" s="192" t="s">
        <v>1</v>
      </c>
      <c r="N139" s="193" t="s">
        <v>42</v>
      </c>
      <c r="P139" s="141">
        <f>O139*H139</f>
        <v>0</v>
      </c>
      <c r="Q139" s="141">
        <v>0</v>
      </c>
      <c r="R139" s="141">
        <f>Q139*H139</f>
        <v>0</v>
      </c>
      <c r="S139" s="141">
        <v>0</v>
      </c>
      <c r="T139" s="142">
        <f>S139*H139</f>
        <v>0</v>
      </c>
      <c r="AR139" s="143" t="s">
        <v>604</v>
      </c>
      <c r="AT139" s="143" t="s">
        <v>1046</v>
      </c>
      <c r="AU139" s="143" t="s">
        <v>87</v>
      </c>
      <c r="AY139" s="17" t="s">
        <v>175</v>
      </c>
      <c r="BE139" s="144">
        <f>IF(N139="základní",J139,0)</f>
        <v>0</v>
      </c>
      <c r="BF139" s="144">
        <f>IF(N139="snížená",J139,0)</f>
        <v>0</v>
      </c>
      <c r="BG139" s="144">
        <f>IF(N139="zákl. přenesená",J139,0)</f>
        <v>0</v>
      </c>
      <c r="BH139" s="144">
        <f>IF(N139="sníž. přenesená",J139,0)</f>
        <v>0</v>
      </c>
      <c r="BI139" s="144">
        <f>IF(N139="nulová",J139,0)</f>
        <v>0</v>
      </c>
      <c r="BJ139" s="17" t="s">
        <v>85</v>
      </c>
      <c r="BK139" s="144">
        <f>ROUND(I139*H139,2)</f>
        <v>0</v>
      </c>
      <c r="BL139" s="17" t="s">
        <v>129</v>
      </c>
      <c r="BM139" s="143" t="s">
        <v>4421</v>
      </c>
    </row>
    <row r="140" spans="2:65" s="1" customFormat="1" ht="16.5" customHeight="1">
      <c r="B140" s="32"/>
      <c r="C140" s="184" t="s">
        <v>132</v>
      </c>
      <c r="D140" s="184" t="s">
        <v>1046</v>
      </c>
      <c r="E140" s="185" t="s">
        <v>4422</v>
      </c>
      <c r="F140" s="186" t="s">
        <v>4423</v>
      </c>
      <c r="G140" s="187" t="s">
        <v>318</v>
      </c>
      <c r="H140" s="188">
        <v>40</v>
      </c>
      <c r="I140" s="189"/>
      <c r="J140" s="190">
        <f>ROUND(I140*H140,2)</f>
        <v>0</v>
      </c>
      <c r="K140" s="186" t="s">
        <v>1</v>
      </c>
      <c r="L140" s="191"/>
      <c r="M140" s="192" t="s">
        <v>1</v>
      </c>
      <c r="N140" s="193" t="s">
        <v>42</v>
      </c>
      <c r="P140" s="141">
        <f>O140*H140</f>
        <v>0</v>
      </c>
      <c r="Q140" s="141">
        <v>0</v>
      </c>
      <c r="R140" s="141">
        <f>Q140*H140</f>
        <v>0</v>
      </c>
      <c r="S140" s="141">
        <v>0</v>
      </c>
      <c r="T140" s="142">
        <f>S140*H140</f>
        <v>0</v>
      </c>
      <c r="AR140" s="143" t="s">
        <v>604</v>
      </c>
      <c r="AT140" s="143" t="s">
        <v>1046</v>
      </c>
      <c r="AU140" s="143" t="s">
        <v>87</v>
      </c>
      <c r="AY140" s="17" t="s">
        <v>175</v>
      </c>
      <c r="BE140" s="144">
        <f>IF(N140="základní",J140,0)</f>
        <v>0</v>
      </c>
      <c r="BF140" s="144">
        <f>IF(N140="snížená",J140,0)</f>
        <v>0</v>
      </c>
      <c r="BG140" s="144">
        <f>IF(N140="zákl. přenesená",J140,0)</f>
        <v>0</v>
      </c>
      <c r="BH140" s="144">
        <f>IF(N140="sníž. přenesená",J140,0)</f>
        <v>0</v>
      </c>
      <c r="BI140" s="144">
        <f>IF(N140="nulová",J140,0)</f>
        <v>0</v>
      </c>
      <c r="BJ140" s="17" t="s">
        <v>85</v>
      </c>
      <c r="BK140" s="144">
        <f>ROUND(I140*H140,2)</f>
        <v>0</v>
      </c>
      <c r="BL140" s="17" t="s">
        <v>129</v>
      </c>
      <c r="BM140" s="143" t="s">
        <v>4424</v>
      </c>
    </row>
    <row r="141" spans="2:65" s="1" customFormat="1" ht="16.5" customHeight="1">
      <c r="B141" s="32"/>
      <c r="C141" s="184" t="s">
        <v>135</v>
      </c>
      <c r="D141" s="184" t="s">
        <v>1046</v>
      </c>
      <c r="E141" s="185" t="s">
        <v>4425</v>
      </c>
      <c r="F141" s="186" t="s">
        <v>3828</v>
      </c>
      <c r="G141" s="187" t="s">
        <v>318</v>
      </c>
      <c r="H141" s="188">
        <v>300</v>
      </c>
      <c r="I141" s="189"/>
      <c r="J141" s="190">
        <f>ROUND(I141*H141,2)</f>
        <v>0</v>
      </c>
      <c r="K141" s="186" t="s">
        <v>1</v>
      </c>
      <c r="L141" s="191"/>
      <c r="M141" s="192" t="s">
        <v>1</v>
      </c>
      <c r="N141" s="193" t="s">
        <v>42</v>
      </c>
      <c r="P141" s="141">
        <f>O141*H141</f>
        <v>0</v>
      </c>
      <c r="Q141" s="141">
        <v>0</v>
      </c>
      <c r="R141" s="141">
        <f>Q141*H141</f>
        <v>0</v>
      </c>
      <c r="S141" s="141">
        <v>0</v>
      </c>
      <c r="T141" s="142">
        <f>S141*H141</f>
        <v>0</v>
      </c>
      <c r="AR141" s="143" t="s">
        <v>604</v>
      </c>
      <c r="AT141" s="143" t="s">
        <v>1046</v>
      </c>
      <c r="AU141" s="143" t="s">
        <v>87</v>
      </c>
      <c r="AY141" s="17" t="s">
        <v>175</v>
      </c>
      <c r="BE141" s="144">
        <f>IF(N141="základní",J141,0)</f>
        <v>0</v>
      </c>
      <c r="BF141" s="144">
        <f>IF(N141="snížená",J141,0)</f>
        <v>0</v>
      </c>
      <c r="BG141" s="144">
        <f>IF(N141="zákl. přenesená",J141,0)</f>
        <v>0</v>
      </c>
      <c r="BH141" s="144">
        <f>IF(N141="sníž. přenesená",J141,0)</f>
        <v>0</v>
      </c>
      <c r="BI141" s="144">
        <f>IF(N141="nulová",J141,0)</f>
        <v>0</v>
      </c>
      <c r="BJ141" s="17" t="s">
        <v>85</v>
      </c>
      <c r="BK141" s="144">
        <f>ROUND(I141*H141,2)</f>
        <v>0</v>
      </c>
      <c r="BL141" s="17" t="s">
        <v>129</v>
      </c>
      <c r="BM141" s="143" t="s">
        <v>4426</v>
      </c>
    </row>
    <row r="142" spans="2:65" s="1" customFormat="1" ht="16.5" customHeight="1">
      <c r="B142" s="32"/>
      <c r="C142" s="184" t="s">
        <v>138</v>
      </c>
      <c r="D142" s="184" t="s">
        <v>1046</v>
      </c>
      <c r="E142" s="185" t="s">
        <v>4427</v>
      </c>
      <c r="F142" s="186" t="s">
        <v>4428</v>
      </c>
      <c r="G142" s="187" t="s">
        <v>318</v>
      </c>
      <c r="H142" s="188">
        <v>900</v>
      </c>
      <c r="I142" s="189"/>
      <c r="J142" s="190">
        <f>ROUND(I142*H142,2)</f>
        <v>0</v>
      </c>
      <c r="K142" s="186" t="s">
        <v>1</v>
      </c>
      <c r="L142" s="191"/>
      <c r="M142" s="192" t="s">
        <v>1</v>
      </c>
      <c r="N142" s="193" t="s">
        <v>42</v>
      </c>
      <c r="P142" s="141">
        <f>O142*H142</f>
        <v>0</v>
      </c>
      <c r="Q142" s="141">
        <v>0</v>
      </c>
      <c r="R142" s="141">
        <f>Q142*H142</f>
        <v>0</v>
      </c>
      <c r="S142" s="141">
        <v>0</v>
      </c>
      <c r="T142" s="142">
        <f>S142*H142</f>
        <v>0</v>
      </c>
      <c r="AR142" s="143" t="s">
        <v>604</v>
      </c>
      <c r="AT142" s="143" t="s">
        <v>1046</v>
      </c>
      <c r="AU142" s="143" t="s">
        <v>87</v>
      </c>
      <c r="AY142" s="17" t="s">
        <v>175</v>
      </c>
      <c r="BE142" s="144">
        <f>IF(N142="základní",J142,0)</f>
        <v>0</v>
      </c>
      <c r="BF142" s="144">
        <f>IF(N142="snížená",J142,0)</f>
        <v>0</v>
      </c>
      <c r="BG142" s="144">
        <f>IF(N142="zákl. přenesená",J142,0)</f>
        <v>0</v>
      </c>
      <c r="BH142" s="144">
        <f>IF(N142="sníž. přenesená",J142,0)</f>
        <v>0</v>
      </c>
      <c r="BI142" s="144">
        <f>IF(N142="nulová",J142,0)</f>
        <v>0</v>
      </c>
      <c r="BJ142" s="17" t="s">
        <v>85</v>
      </c>
      <c r="BK142" s="144">
        <f>ROUND(I142*H142,2)</f>
        <v>0</v>
      </c>
      <c r="BL142" s="17" t="s">
        <v>129</v>
      </c>
      <c r="BM142" s="143" t="s">
        <v>4429</v>
      </c>
    </row>
    <row r="143" spans="2:65" s="11" customFormat="1" ht="22.9" customHeight="1">
      <c r="B143" s="120"/>
      <c r="D143" s="121" t="s">
        <v>76</v>
      </c>
      <c r="E143" s="130" t="s">
        <v>4430</v>
      </c>
      <c r="F143" s="130" t="s">
        <v>3319</v>
      </c>
      <c r="I143" s="123"/>
      <c r="J143" s="131">
        <f>BK143</f>
        <v>0</v>
      </c>
      <c r="L143" s="120"/>
      <c r="M143" s="125"/>
      <c r="P143" s="126">
        <f>SUM(P144:P146)</f>
        <v>0</v>
      </c>
      <c r="R143" s="126">
        <f>SUM(R144:R146)</f>
        <v>0</v>
      </c>
      <c r="T143" s="127">
        <f>SUM(T144:T146)</f>
        <v>0</v>
      </c>
      <c r="AR143" s="121" t="s">
        <v>87</v>
      </c>
      <c r="AT143" s="128" t="s">
        <v>76</v>
      </c>
      <c r="AU143" s="128" t="s">
        <v>85</v>
      </c>
      <c r="AY143" s="121" t="s">
        <v>175</v>
      </c>
      <c r="BK143" s="129">
        <f>SUM(BK144:BK146)</f>
        <v>0</v>
      </c>
    </row>
    <row r="144" spans="2:65" s="1" customFormat="1" ht="16.5" customHeight="1">
      <c r="B144" s="32"/>
      <c r="C144" s="132" t="s">
        <v>141</v>
      </c>
      <c r="D144" s="132" t="s">
        <v>178</v>
      </c>
      <c r="E144" s="133" t="s">
        <v>4431</v>
      </c>
      <c r="F144" s="134" t="s">
        <v>4432</v>
      </c>
      <c r="G144" s="135" t="s">
        <v>181</v>
      </c>
      <c r="H144" s="136">
        <v>1</v>
      </c>
      <c r="I144" s="137"/>
      <c r="J144" s="138">
        <f>ROUND(I144*H144,2)</f>
        <v>0</v>
      </c>
      <c r="K144" s="134" t="s">
        <v>1</v>
      </c>
      <c r="L144" s="32"/>
      <c r="M144" s="139" t="s">
        <v>1</v>
      </c>
      <c r="N144" s="140" t="s">
        <v>42</v>
      </c>
      <c r="P144" s="141">
        <f>O144*H144</f>
        <v>0</v>
      </c>
      <c r="Q144" s="141">
        <v>0</v>
      </c>
      <c r="R144" s="141">
        <f>Q144*H144</f>
        <v>0</v>
      </c>
      <c r="S144" s="141">
        <v>0</v>
      </c>
      <c r="T144" s="142">
        <f>S144*H144</f>
        <v>0</v>
      </c>
      <c r="AR144" s="143" t="s">
        <v>129</v>
      </c>
      <c r="AT144" s="143" t="s">
        <v>178</v>
      </c>
      <c r="AU144" s="143" t="s">
        <v>87</v>
      </c>
      <c r="AY144" s="17" t="s">
        <v>175</v>
      </c>
      <c r="BE144" s="144">
        <f>IF(N144="základní",J144,0)</f>
        <v>0</v>
      </c>
      <c r="BF144" s="144">
        <f>IF(N144="snížená",J144,0)</f>
        <v>0</v>
      </c>
      <c r="BG144" s="144">
        <f>IF(N144="zákl. přenesená",J144,0)</f>
        <v>0</v>
      </c>
      <c r="BH144" s="144">
        <f>IF(N144="sníž. přenesená",J144,0)</f>
        <v>0</v>
      </c>
      <c r="BI144" s="144">
        <f>IF(N144="nulová",J144,0)</f>
        <v>0</v>
      </c>
      <c r="BJ144" s="17" t="s">
        <v>85</v>
      </c>
      <c r="BK144" s="144">
        <f>ROUND(I144*H144,2)</f>
        <v>0</v>
      </c>
      <c r="BL144" s="17" t="s">
        <v>129</v>
      </c>
      <c r="BM144" s="143" t="s">
        <v>4433</v>
      </c>
    </row>
    <row r="145" spans="2:65" s="1" customFormat="1" ht="16.5" customHeight="1">
      <c r="B145" s="32"/>
      <c r="C145" s="132" t="s">
        <v>7</v>
      </c>
      <c r="D145" s="132" t="s">
        <v>178</v>
      </c>
      <c r="E145" s="133" t="s">
        <v>4434</v>
      </c>
      <c r="F145" s="134" t="s">
        <v>3346</v>
      </c>
      <c r="G145" s="135" t="s">
        <v>181</v>
      </c>
      <c r="H145" s="136">
        <v>1</v>
      </c>
      <c r="I145" s="137"/>
      <c r="J145" s="138">
        <f>ROUND(I145*H145,2)</f>
        <v>0</v>
      </c>
      <c r="K145" s="134" t="s">
        <v>1</v>
      </c>
      <c r="L145" s="32"/>
      <c r="M145" s="139" t="s">
        <v>1</v>
      </c>
      <c r="N145" s="140" t="s">
        <v>42</v>
      </c>
      <c r="P145" s="141">
        <f>O145*H145</f>
        <v>0</v>
      </c>
      <c r="Q145" s="141">
        <v>0</v>
      </c>
      <c r="R145" s="141">
        <f>Q145*H145</f>
        <v>0</v>
      </c>
      <c r="S145" s="141">
        <v>0</v>
      </c>
      <c r="T145" s="142">
        <f>S145*H145</f>
        <v>0</v>
      </c>
      <c r="AR145" s="143" t="s">
        <v>129</v>
      </c>
      <c r="AT145" s="143" t="s">
        <v>178</v>
      </c>
      <c r="AU145" s="143" t="s">
        <v>87</v>
      </c>
      <c r="AY145" s="17" t="s">
        <v>175</v>
      </c>
      <c r="BE145" s="144">
        <f>IF(N145="základní",J145,0)</f>
        <v>0</v>
      </c>
      <c r="BF145" s="144">
        <f>IF(N145="snížená",J145,0)</f>
        <v>0</v>
      </c>
      <c r="BG145" s="144">
        <f>IF(N145="zákl. přenesená",J145,0)</f>
        <v>0</v>
      </c>
      <c r="BH145" s="144">
        <f>IF(N145="sníž. přenesená",J145,0)</f>
        <v>0</v>
      </c>
      <c r="BI145" s="144">
        <f>IF(N145="nulová",J145,0)</f>
        <v>0</v>
      </c>
      <c r="BJ145" s="17" t="s">
        <v>85</v>
      </c>
      <c r="BK145" s="144">
        <f>ROUND(I145*H145,2)</f>
        <v>0</v>
      </c>
      <c r="BL145" s="17" t="s">
        <v>129</v>
      </c>
      <c r="BM145" s="143" t="s">
        <v>4435</v>
      </c>
    </row>
    <row r="146" spans="2:65" s="1" customFormat="1" ht="16.5" customHeight="1">
      <c r="B146" s="32"/>
      <c r="C146" s="132" t="s">
        <v>382</v>
      </c>
      <c r="D146" s="132" t="s">
        <v>178</v>
      </c>
      <c r="E146" s="133" t="s">
        <v>4436</v>
      </c>
      <c r="F146" s="134" t="s">
        <v>1306</v>
      </c>
      <c r="G146" s="135" t="s">
        <v>181</v>
      </c>
      <c r="H146" s="136">
        <v>1</v>
      </c>
      <c r="I146" s="137"/>
      <c r="J146" s="138">
        <f>ROUND(I146*H146,2)</f>
        <v>0</v>
      </c>
      <c r="K146" s="134" t="s">
        <v>1</v>
      </c>
      <c r="L146" s="32"/>
      <c r="M146" s="149" t="s">
        <v>1</v>
      </c>
      <c r="N146" s="150" t="s">
        <v>42</v>
      </c>
      <c r="O146" s="151"/>
      <c r="P146" s="152">
        <f>O146*H146</f>
        <v>0</v>
      </c>
      <c r="Q146" s="152">
        <v>0</v>
      </c>
      <c r="R146" s="152">
        <f>Q146*H146</f>
        <v>0</v>
      </c>
      <c r="S146" s="152">
        <v>0</v>
      </c>
      <c r="T146" s="153">
        <f>S146*H146</f>
        <v>0</v>
      </c>
      <c r="AR146" s="143" t="s">
        <v>129</v>
      </c>
      <c r="AT146" s="143" t="s">
        <v>178</v>
      </c>
      <c r="AU146" s="143" t="s">
        <v>87</v>
      </c>
      <c r="AY146" s="17" t="s">
        <v>175</v>
      </c>
      <c r="BE146" s="144">
        <f>IF(N146="základní",J146,0)</f>
        <v>0</v>
      </c>
      <c r="BF146" s="144">
        <f>IF(N146="snížená",J146,0)</f>
        <v>0</v>
      </c>
      <c r="BG146" s="144">
        <f>IF(N146="zákl. přenesená",J146,0)</f>
        <v>0</v>
      </c>
      <c r="BH146" s="144">
        <f>IF(N146="sníž. přenesená",J146,0)</f>
        <v>0</v>
      </c>
      <c r="BI146" s="144">
        <f>IF(N146="nulová",J146,0)</f>
        <v>0</v>
      </c>
      <c r="BJ146" s="17" t="s">
        <v>85</v>
      </c>
      <c r="BK146" s="144">
        <f>ROUND(I146*H146,2)</f>
        <v>0</v>
      </c>
      <c r="BL146" s="17" t="s">
        <v>129</v>
      </c>
      <c r="BM146" s="143" t="s">
        <v>4437</v>
      </c>
    </row>
    <row r="147" spans="2:65" s="1" customFormat="1" ht="6.95" customHeight="1">
      <c r="B147" s="44"/>
      <c r="C147" s="45"/>
      <c r="D147" s="45"/>
      <c r="E147" s="45"/>
      <c r="F147" s="45"/>
      <c r="G147" s="45"/>
      <c r="H147" s="45"/>
      <c r="I147" s="45"/>
      <c r="J147" s="45"/>
      <c r="K147" s="45"/>
      <c r="L147" s="32"/>
    </row>
  </sheetData>
  <sheetProtection algorithmName="SHA-512" hashValue="dy6Qf+K3F/gr45MyuMplPoLYKGQnquBQU0u1eUsAnvW7nH6pG1dT8SHpplpOzf3J8TGCKZ2/V29KVymbCuFXaA==" saltValue="U5DguYpepZN78O7IpFL9z2SjzmU+Qw29drjCbJ/pXRWkWpLUJuMf6KnT655pEMjZ1JUPO1OyLUlsazRU1ghIDQ==" spinCount="100000" sheet="1" objects="1" scenarios="1" formatColumns="0" formatRows="0" autoFilter="0"/>
  <autoFilter ref="C119:K146" xr:uid="{00000000-0009-0000-0000-00000B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BM175"/>
  <sheetViews>
    <sheetView showGridLines="0" topLeftCell="A124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7" t="s">
        <v>119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146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307" t="str">
        <f>'Rekapitulace stavby'!K6</f>
        <v>MŠ KOVÁŘSKÁ II - REKONSTRUKCE OBJEKTU</v>
      </c>
      <c r="F7" s="308"/>
      <c r="G7" s="308"/>
      <c r="H7" s="308"/>
      <c r="L7" s="20"/>
    </row>
    <row r="8" spans="2:46" s="1" customFormat="1" ht="12" hidden="1" customHeight="1">
      <c r="B8" s="32"/>
      <c r="D8" s="27" t="s">
        <v>147</v>
      </c>
      <c r="L8" s="32"/>
    </row>
    <row r="9" spans="2:46" s="1" customFormat="1" ht="16.5" hidden="1" customHeight="1">
      <c r="B9" s="32"/>
      <c r="E9" s="305" t="s">
        <v>4438</v>
      </c>
      <c r="F9" s="306"/>
      <c r="G9" s="306"/>
      <c r="H9" s="306"/>
      <c r="L9" s="32"/>
    </row>
    <row r="10" spans="2:46" s="1" customFormat="1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311" t="str">
        <f>'Rekapitulace stavby'!E14</f>
        <v>Vyplň údaj</v>
      </c>
      <c r="F18" s="312"/>
      <c r="G18" s="312"/>
      <c r="H18" s="312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313" t="s">
        <v>1</v>
      </c>
      <c r="F27" s="313"/>
      <c r="G27" s="313"/>
      <c r="H27" s="313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ROUND(J119,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ROUND((SUM(BE119:BE174)),  2)</f>
        <v>0</v>
      </c>
      <c r="I33" s="92">
        <v>0.21</v>
      </c>
      <c r="J33" s="91">
        <f>ROUND(((SUM(BE119:BE174))*I33),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ROUND((SUM(BF119:BF174)),  2)</f>
        <v>0</v>
      </c>
      <c r="I34" s="92">
        <v>0.12</v>
      </c>
      <c r="J34" s="91">
        <f>ROUND(((SUM(BF119:BF174))*I34),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ROUND((SUM(BG119:BG174)),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ROUND((SUM(BH119:BH174)),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ROUND((SUM(BI119:BI174)),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idden="1">
      <c r="B51" s="20"/>
      <c r="L51" s="20"/>
    </row>
    <row r="52" spans="2:12" hidden="1">
      <c r="B52" s="20"/>
      <c r="L52" s="20"/>
    </row>
    <row r="53" spans="2:12" hidden="1">
      <c r="B53" s="20"/>
      <c r="L53" s="20"/>
    </row>
    <row r="54" spans="2:12" hidden="1">
      <c r="B54" s="20"/>
      <c r="L54" s="20"/>
    </row>
    <row r="55" spans="2:12" hidden="1">
      <c r="B55" s="20"/>
      <c r="L55" s="20"/>
    </row>
    <row r="56" spans="2:12" hidden="1">
      <c r="B56" s="20"/>
      <c r="L56" s="20"/>
    </row>
    <row r="57" spans="2:12" hidden="1">
      <c r="B57" s="20"/>
      <c r="L57" s="20"/>
    </row>
    <row r="58" spans="2:12" hidden="1">
      <c r="B58" s="20"/>
      <c r="L58" s="20"/>
    </row>
    <row r="59" spans="2:12" hidden="1">
      <c r="B59" s="20"/>
      <c r="L59" s="20"/>
    </row>
    <row r="60" spans="2:12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idden="1">
      <c r="B62" s="20"/>
      <c r="L62" s="20"/>
    </row>
    <row r="63" spans="2:12" hidden="1">
      <c r="B63" s="20"/>
      <c r="L63" s="20"/>
    </row>
    <row r="64" spans="2:12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idden="1">
      <c r="B66" s="20"/>
      <c r="L66" s="20"/>
    </row>
    <row r="67" spans="2:12" hidden="1">
      <c r="B67" s="20"/>
      <c r="L67" s="20"/>
    </row>
    <row r="68" spans="2:12" hidden="1">
      <c r="B68" s="20"/>
      <c r="L68" s="20"/>
    </row>
    <row r="69" spans="2:12" hidden="1">
      <c r="B69" s="20"/>
      <c r="L69" s="20"/>
    </row>
    <row r="70" spans="2:12" hidden="1">
      <c r="B70" s="20"/>
      <c r="L70" s="20"/>
    </row>
    <row r="71" spans="2:12" hidden="1">
      <c r="B71" s="20"/>
      <c r="L71" s="20"/>
    </row>
    <row r="72" spans="2:12" hidden="1">
      <c r="B72" s="20"/>
      <c r="L72" s="20"/>
    </row>
    <row r="73" spans="2:12" hidden="1">
      <c r="B73" s="20"/>
      <c r="L73" s="20"/>
    </row>
    <row r="74" spans="2:12" hidden="1">
      <c r="B74" s="20"/>
      <c r="L74" s="20"/>
    </row>
    <row r="75" spans="2:12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idden="1"/>
    <row r="79" spans="2:12" hidden="1"/>
    <row r="80" spans="2:12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149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307" t="str">
        <f>E7</f>
        <v>MŠ KOVÁŘSKÁ II - REKONSTRUKCE OBJEKTU</v>
      </c>
      <c r="F85" s="308"/>
      <c r="G85" s="308"/>
      <c r="H85" s="308"/>
      <c r="L85" s="32"/>
    </row>
    <row r="86" spans="2:47" s="1" customFormat="1" ht="12" customHeight="1">
      <c r="B86" s="32"/>
      <c r="C86" s="27" t="s">
        <v>147</v>
      </c>
      <c r="L86" s="32"/>
    </row>
    <row r="87" spans="2:47" s="1" customFormat="1" ht="16.5" customHeight="1">
      <c r="B87" s="32"/>
      <c r="E87" s="305" t="str">
        <f>E9</f>
        <v>12 - FVE</v>
      </c>
      <c r="F87" s="306"/>
      <c r="G87" s="306"/>
      <c r="H87" s="306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150</v>
      </c>
      <c r="D94" s="93"/>
      <c r="E94" s="93"/>
      <c r="F94" s="93"/>
      <c r="G94" s="93"/>
      <c r="H94" s="93"/>
      <c r="I94" s="93"/>
      <c r="J94" s="102" t="s">
        <v>151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152</v>
      </c>
      <c r="J96" s="66">
        <f>J119</f>
        <v>0</v>
      </c>
      <c r="L96" s="32"/>
      <c r="AU96" s="17" t="s">
        <v>153</v>
      </c>
    </row>
    <row r="97" spans="2:12" s="8" customFormat="1" ht="24.95" customHeight="1">
      <c r="B97" s="104"/>
      <c r="D97" s="105" t="s">
        <v>4439</v>
      </c>
      <c r="E97" s="106"/>
      <c r="F97" s="106"/>
      <c r="G97" s="106"/>
      <c r="H97" s="106"/>
      <c r="I97" s="106"/>
      <c r="J97" s="107">
        <f>J120</f>
        <v>0</v>
      </c>
      <c r="L97" s="104"/>
    </row>
    <row r="98" spans="2:12" s="9" customFormat="1" ht="19.899999999999999" customHeight="1">
      <c r="B98" s="108"/>
      <c r="D98" s="109" t="s">
        <v>4440</v>
      </c>
      <c r="E98" s="110"/>
      <c r="F98" s="110"/>
      <c r="G98" s="110"/>
      <c r="H98" s="110"/>
      <c r="I98" s="110"/>
      <c r="J98" s="111">
        <f>J121</f>
        <v>0</v>
      </c>
      <c r="L98" s="108"/>
    </row>
    <row r="99" spans="2:12" s="9" customFormat="1" ht="19.899999999999999" customHeight="1">
      <c r="B99" s="108"/>
      <c r="D99" s="109" t="s">
        <v>4441</v>
      </c>
      <c r="E99" s="110"/>
      <c r="F99" s="110"/>
      <c r="G99" s="110"/>
      <c r="H99" s="110"/>
      <c r="I99" s="110"/>
      <c r="J99" s="111">
        <f>J169</f>
        <v>0</v>
      </c>
      <c r="L99" s="108"/>
    </row>
    <row r="100" spans="2:12" s="1" customFormat="1" ht="21.75" customHeight="1">
      <c r="B100" s="32"/>
      <c r="L100" s="32"/>
    </row>
    <row r="101" spans="2:12" s="1" customFormat="1" ht="6.95" customHeight="1">
      <c r="B101" s="44"/>
      <c r="C101" s="45"/>
      <c r="D101" s="45"/>
      <c r="E101" s="45"/>
      <c r="F101" s="45"/>
      <c r="G101" s="45"/>
      <c r="H101" s="45"/>
      <c r="I101" s="45"/>
      <c r="J101" s="45"/>
      <c r="K101" s="45"/>
      <c r="L101" s="32"/>
    </row>
    <row r="105" spans="2:12" s="1" customFormat="1" ht="6.95" customHeight="1">
      <c r="B105" s="46"/>
      <c r="C105" s="47"/>
      <c r="D105" s="47"/>
      <c r="E105" s="47"/>
      <c r="F105" s="47"/>
      <c r="G105" s="47"/>
      <c r="H105" s="47"/>
      <c r="I105" s="47"/>
      <c r="J105" s="47"/>
      <c r="K105" s="47"/>
      <c r="L105" s="32"/>
    </row>
    <row r="106" spans="2:12" s="1" customFormat="1" ht="24.95" customHeight="1">
      <c r="B106" s="32"/>
      <c r="C106" s="21" t="s">
        <v>159</v>
      </c>
      <c r="L106" s="32"/>
    </row>
    <row r="107" spans="2:12" s="1" customFormat="1" ht="6.95" customHeight="1">
      <c r="B107" s="32"/>
      <c r="L107" s="32"/>
    </row>
    <row r="108" spans="2:12" s="1" customFormat="1" ht="12" customHeight="1">
      <c r="B108" s="32"/>
      <c r="C108" s="27" t="s">
        <v>16</v>
      </c>
      <c r="L108" s="32"/>
    </row>
    <row r="109" spans="2:12" s="1" customFormat="1" ht="16.5" customHeight="1">
      <c r="B109" s="32"/>
      <c r="E109" s="307" t="str">
        <f>E7</f>
        <v>MŠ KOVÁŘSKÁ II - REKONSTRUKCE OBJEKTU</v>
      </c>
      <c r="F109" s="308"/>
      <c r="G109" s="308"/>
      <c r="H109" s="308"/>
      <c r="L109" s="32"/>
    </row>
    <row r="110" spans="2:12" s="1" customFormat="1" ht="12" customHeight="1">
      <c r="B110" s="32"/>
      <c r="C110" s="27" t="s">
        <v>147</v>
      </c>
      <c r="L110" s="32"/>
    </row>
    <row r="111" spans="2:12" s="1" customFormat="1" ht="16.5" customHeight="1">
      <c r="B111" s="32"/>
      <c r="E111" s="305" t="str">
        <f>E9</f>
        <v>12 - FVE</v>
      </c>
      <c r="F111" s="306"/>
      <c r="G111" s="306"/>
      <c r="H111" s="306"/>
      <c r="L111" s="32"/>
    </row>
    <row r="112" spans="2:12" s="1" customFormat="1" ht="6.95" customHeight="1">
      <c r="B112" s="32"/>
      <c r="L112" s="32"/>
    </row>
    <row r="113" spans="2:65" s="1" customFormat="1" ht="12" customHeight="1">
      <c r="B113" s="32"/>
      <c r="C113" s="27" t="s">
        <v>20</v>
      </c>
      <c r="F113" s="25" t="str">
        <f>F12</f>
        <v>U Školičky 2176/1, 2177/3, Praha 9</v>
      </c>
      <c r="I113" s="27" t="s">
        <v>22</v>
      </c>
      <c r="J113" s="52" t="str">
        <f>IF(J12="","",J12)</f>
        <v>19. 12. 2025</v>
      </c>
      <c r="L113" s="32"/>
    </row>
    <row r="114" spans="2:65" s="1" customFormat="1" ht="6.95" customHeight="1">
      <c r="B114" s="32"/>
      <c r="L114" s="32"/>
    </row>
    <row r="115" spans="2:65" s="1" customFormat="1" ht="15.2" customHeight="1">
      <c r="B115" s="32"/>
      <c r="C115" s="27" t="s">
        <v>24</v>
      </c>
      <c r="F115" s="25" t="str">
        <f>E15</f>
        <v>MČ Praha 9</v>
      </c>
      <c r="I115" s="27" t="s">
        <v>30</v>
      </c>
      <c r="J115" s="30" t="str">
        <f>E21</f>
        <v>ArtStat s.r.o.</v>
      </c>
      <c r="L115" s="32"/>
    </row>
    <row r="116" spans="2:65" s="1" customFormat="1" ht="15.2" customHeight="1">
      <c r="B116" s="32"/>
      <c r="C116" s="27" t="s">
        <v>28</v>
      </c>
      <c r="F116" s="25" t="str">
        <f>IF(E18="","",E18)</f>
        <v>Vyplň údaj</v>
      </c>
      <c r="I116" s="27" t="s">
        <v>33</v>
      </c>
      <c r="J116" s="30" t="str">
        <f>E24</f>
        <v>Vladimír Mrázek</v>
      </c>
      <c r="L116" s="32"/>
    </row>
    <row r="117" spans="2:65" s="1" customFormat="1" ht="10.35" customHeight="1">
      <c r="B117" s="32"/>
      <c r="L117" s="32"/>
    </row>
    <row r="118" spans="2:65" s="10" customFormat="1" ht="29.25" customHeight="1">
      <c r="B118" s="112"/>
      <c r="C118" s="113" t="s">
        <v>160</v>
      </c>
      <c r="D118" s="114" t="s">
        <v>62</v>
      </c>
      <c r="E118" s="114" t="s">
        <v>58</v>
      </c>
      <c r="F118" s="114" t="s">
        <v>59</v>
      </c>
      <c r="G118" s="114" t="s">
        <v>161</v>
      </c>
      <c r="H118" s="114" t="s">
        <v>162</v>
      </c>
      <c r="I118" s="114" t="s">
        <v>163</v>
      </c>
      <c r="J118" s="114" t="s">
        <v>151</v>
      </c>
      <c r="K118" s="115" t="s">
        <v>164</v>
      </c>
      <c r="L118" s="112"/>
      <c r="M118" s="59" t="s">
        <v>1</v>
      </c>
      <c r="N118" s="60" t="s">
        <v>41</v>
      </c>
      <c r="O118" s="60" t="s">
        <v>165</v>
      </c>
      <c r="P118" s="60" t="s">
        <v>166</v>
      </c>
      <c r="Q118" s="60" t="s">
        <v>167</v>
      </c>
      <c r="R118" s="60" t="s">
        <v>168</v>
      </c>
      <c r="S118" s="60" t="s">
        <v>169</v>
      </c>
      <c r="T118" s="61" t="s">
        <v>170</v>
      </c>
    </row>
    <row r="119" spans="2:65" s="1" customFormat="1" ht="22.9" customHeight="1">
      <c r="B119" s="32"/>
      <c r="C119" s="64" t="s">
        <v>171</v>
      </c>
      <c r="J119" s="116">
        <f>BK119</f>
        <v>0</v>
      </c>
      <c r="L119" s="32"/>
      <c r="M119" s="62"/>
      <c r="N119" s="53"/>
      <c r="O119" s="53"/>
      <c r="P119" s="117">
        <f>P120</f>
        <v>0</v>
      </c>
      <c r="Q119" s="53"/>
      <c r="R119" s="117">
        <f>R120</f>
        <v>0</v>
      </c>
      <c r="S119" s="53"/>
      <c r="T119" s="118">
        <f>T120</f>
        <v>0</v>
      </c>
      <c r="AT119" s="17" t="s">
        <v>76</v>
      </c>
      <c r="AU119" s="17" t="s">
        <v>153</v>
      </c>
      <c r="BK119" s="119">
        <f>BK120</f>
        <v>0</v>
      </c>
    </row>
    <row r="120" spans="2:65" s="11" customFormat="1" ht="25.9" customHeight="1">
      <c r="B120" s="120"/>
      <c r="D120" s="121" t="s">
        <v>76</v>
      </c>
      <c r="E120" s="122" t="s">
        <v>398</v>
      </c>
      <c r="F120" s="122" t="s">
        <v>4442</v>
      </c>
      <c r="I120" s="123"/>
      <c r="J120" s="124">
        <f>BK120</f>
        <v>0</v>
      </c>
      <c r="L120" s="120"/>
      <c r="M120" s="125"/>
      <c r="P120" s="126">
        <f>P121+P169</f>
        <v>0</v>
      </c>
      <c r="R120" s="126">
        <f>R121+R169</f>
        <v>0</v>
      </c>
      <c r="T120" s="127">
        <f>T121+T169</f>
        <v>0</v>
      </c>
      <c r="AR120" s="121" t="s">
        <v>87</v>
      </c>
      <c r="AT120" s="128" t="s">
        <v>76</v>
      </c>
      <c r="AU120" s="128" t="s">
        <v>77</v>
      </c>
      <c r="AY120" s="121" t="s">
        <v>175</v>
      </c>
      <c r="BK120" s="129">
        <f>BK121+BK169</f>
        <v>0</v>
      </c>
    </row>
    <row r="121" spans="2:65" s="11" customFormat="1" ht="22.9" customHeight="1">
      <c r="B121" s="120"/>
      <c r="D121" s="121" t="s">
        <v>76</v>
      </c>
      <c r="E121" s="130" t="s">
        <v>4443</v>
      </c>
      <c r="F121" s="130" t="s">
        <v>118</v>
      </c>
      <c r="I121" s="123"/>
      <c r="J121" s="131">
        <f>BK121</f>
        <v>0</v>
      </c>
      <c r="L121" s="120"/>
      <c r="M121" s="125"/>
      <c r="P121" s="126">
        <f>SUM(P122:P168)</f>
        <v>0</v>
      </c>
      <c r="R121" s="126">
        <f>SUM(R122:R168)</f>
        <v>0</v>
      </c>
      <c r="T121" s="127">
        <f>SUM(T122:T168)</f>
        <v>0</v>
      </c>
      <c r="AR121" s="121" t="s">
        <v>87</v>
      </c>
      <c r="AT121" s="128" t="s">
        <v>76</v>
      </c>
      <c r="AU121" s="128" t="s">
        <v>85</v>
      </c>
      <c r="AY121" s="121" t="s">
        <v>175</v>
      </c>
      <c r="BK121" s="129">
        <f>SUM(BK122:BK168)</f>
        <v>0</v>
      </c>
    </row>
    <row r="122" spans="2:65" s="1" customFormat="1" ht="16.5" customHeight="1">
      <c r="B122" s="32"/>
      <c r="C122" s="132" t="s">
        <v>85</v>
      </c>
      <c r="D122" s="132" t="s">
        <v>178</v>
      </c>
      <c r="E122" s="133" t="s">
        <v>4444</v>
      </c>
      <c r="F122" s="134" t="s">
        <v>4445</v>
      </c>
      <c r="G122" s="135" t="s">
        <v>181</v>
      </c>
      <c r="H122" s="136">
        <v>1</v>
      </c>
      <c r="I122" s="137"/>
      <c r="J122" s="138">
        <f t="shared" ref="J122:J127" si="0">ROUND(I122*H122,2)</f>
        <v>0</v>
      </c>
      <c r="K122" s="134" t="s">
        <v>1</v>
      </c>
      <c r="L122" s="32"/>
      <c r="M122" s="139" t="s">
        <v>1</v>
      </c>
      <c r="N122" s="140" t="s">
        <v>42</v>
      </c>
      <c r="P122" s="141">
        <f t="shared" ref="P122:P127" si="1">O122*H122</f>
        <v>0</v>
      </c>
      <c r="Q122" s="141">
        <v>0</v>
      </c>
      <c r="R122" s="141">
        <f t="shared" ref="R122:R127" si="2">Q122*H122</f>
        <v>0</v>
      </c>
      <c r="S122" s="141">
        <v>0</v>
      </c>
      <c r="T122" s="142">
        <f t="shared" ref="T122:T127" si="3">S122*H122</f>
        <v>0</v>
      </c>
      <c r="AR122" s="143" t="s">
        <v>129</v>
      </c>
      <c r="AT122" s="143" t="s">
        <v>178</v>
      </c>
      <c r="AU122" s="143" t="s">
        <v>87</v>
      </c>
      <c r="AY122" s="17" t="s">
        <v>175</v>
      </c>
      <c r="BE122" s="144">
        <f t="shared" ref="BE122:BE127" si="4">IF(N122="základní",J122,0)</f>
        <v>0</v>
      </c>
      <c r="BF122" s="144">
        <f t="shared" ref="BF122:BF127" si="5">IF(N122="snížená",J122,0)</f>
        <v>0</v>
      </c>
      <c r="BG122" s="144">
        <f t="shared" ref="BG122:BG127" si="6">IF(N122="zákl. přenesená",J122,0)</f>
        <v>0</v>
      </c>
      <c r="BH122" s="144">
        <f t="shared" ref="BH122:BH127" si="7">IF(N122="sníž. přenesená",J122,0)</f>
        <v>0</v>
      </c>
      <c r="BI122" s="144">
        <f t="shared" ref="BI122:BI127" si="8">IF(N122="nulová",J122,0)</f>
        <v>0</v>
      </c>
      <c r="BJ122" s="17" t="s">
        <v>85</v>
      </c>
      <c r="BK122" s="144">
        <f t="shared" ref="BK122:BK127" si="9">ROUND(I122*H122,2)</f>
        <v>0</v>
      </c>
      <c r="BL122" s="17" t="s">
        <v>129</v>
      </c>
      <c r="BM122" s="143" t="s">
        <v>4446</v>
      </c>
    </row>
    <row r="123" spans="2:65" s="1" customFormat="1" ht="16.5" customHeight="1">
      <c r="B123" s="32"/>
      <c r="C123" s="184" t="s">
        <v>87</v>
      </c>
      <c r="D123" s="184" t="s">
        <v>1046</v>
      </c>
      <c r="E123" s="185" t="s">
        <v>4447</v>
      </c>
      <c r="F123" s="186" t="s">
        <v>4448</v>
      </c>
      <c r="G123" s="187" t="s">
        <v>3179</v>
      </c>
      <c r="H123" s="188">
        <v>48</v>
      </c>
      <c r="I123" s="189"/>
      <c r="J123" s="190">
        <f t="shared" si="0"/>
        <v>0</v>
      </c>
      <c r="K123" s="186" t="s">
        <v>1</v>
      </c>
      <c r="L123" s="191"/>
      <c r="M123" s="192" t="s">
        <v>1</v>
      </c>
      <c r="N123" s="193" t="s">
        <v>42</v>
      </c>
      <c r="P123" s="141">
        <f t="shared" si="1"/>
        <v>0</v>
      </c>
      <c r="Q123" s="141">
        <v>0</v>
      </c>
      <c r="R123" s="141">
        <f t="shared" si="2"/>
        <v>0</v>
      </c>
      <c r="S123" s="141">
        <v>0</v>
      </c>
      <c r="T123" s="142">
        <f t="shared" si="3"/>
        <v>0</v>
      </c>
      <c r="AR123" s="143" t="s">
        <v>604</v>
      </c>
      <c r="AT123" s="143" t="s">
        <v>1046</v>
      </c>
      <c r="AU123" s="143" t="s">
        <v>87</v>
      </c>
      <c r="AY123" s="17" t="s">
        <v>175</v>
      </c>
      <c r="BE123" s="144">
        <f t="shared" si="4"/>
        <v>0</v>
      </c>
      <c r="BF123" s="144">
        <f t="shared" si="5"/>
        <v>0</v>
      </c>
      <c r="BG123" s="144">
        <f t="shared" si="6"/>
        <v>0</v>
      </c>
      <c r="BH123" s="144">
        <f t="shared" si="7"/>
        <v>0</v>
      </c>
      <c r="BI123" s="144">
        <f t="shared" si="8"/>
        <v>0</v>
      </c>
      <c r="BJ123" s="17" t="s">
        <v>85</v>
      </c>
      <c r="BK123" s="144">
        <f t="shared" si="9"/>
        <v>0</v>
      </c>
      <c r="BL123" s="17" t="s">
        <v>129</v>
      </c>
      <c r="BM123" s="143" t="s">
        <v>4449</v>
      </c>
    </row>
    <row r="124" spans="2:65" s="1" customFormat="1" ht="24.2" customHeight="1">
      <c r="B124" s="32"/>
      <c r="C124" s="184" t="s">
        <v>187</v>
      </c>
      <c r="D124" s="184" t="s">
        <v>1046</v>
      </c>
      <c r="E124" s="185" t="s">
        <v>4450</v>
      </c>
      <c r="F124" s="186" t="s">
        <v>4451</v>
      </c>
      <c r="G124" s="187" t="s">
        <v>181</v>
      </c>
      <c r="H124" s="188">
        <v>1</v>
      </c>
      <c r="I124" s="189"/>
      <c r="J124" s="190">
        <f t="shared" si="0"/>
        <v>0</v>
      </c>
      <c r="K124" s="186" t="s">
        <v>1</v>
      </c>
      <c r="L124" s="191"/>
      <c r="M124" s="192" t="s">
        <v>1</v>
      </c>
      <c r="N124" s="193" t="s">
        <v>42</v>
      </c>
      <c r="P124" s="141">
        <f t="shared" si="1"/>
        <v>0</v>
      </c>
      <c r="Q124" s="141">
        <v>0</v>
      </c>
      <c r="R124" s="141">
        <f t="shared" si="2"/>
        <v>0</v>
      </c>
      <c r="S124" s="141">
        <v>0</v>
      </c>
      <c r="T124" s="142">
        <f t="shared" si="3"/>
        <v>0</v>
      </c>
      <c r="AR124" s="143" t="s">
        <v>604</v>
      </c>
      <c r="AT124" s="143" t="s">
        <v>1046</v>
      </c>
      <c r="AU124" s="143" t="s">
        <v>87</v>
      </c>
      <c r="AY124" s="17" t="s">
        <v>175</v>
      </c>
      <c r="BE124" s="144">
        <f t="shared" si="4"/>
        <v>0</v>
      </c>
      <c r="BF124" s="144">
        <f t="shared" si="5"/>
        <v>0</v>
      </c>
      <c r="BG124" s="144">
        <f t="shared" si="6"/>
        <v>0</v>
      </c>
      <c r="BH124" s="144">
        <f t="shared" si="7"/>
        <v>0</v>
      </c>
      <c r="BI124" s="144">
        <f t="shared" si="8"/>
        <v>0</v>
      </c>
      <c r="BJ124" s="17" t="s">
        <v>85</v>
      </c>
      <c r="BK124" s="144">
        <f t="shared" si="9"/>
        <v>0</v>
      </c>
      <c r="BL124" s="17" t="s">
        <v>129</v>
      </c>
      <c r="BM124" s="143" t="s">
        <v>4452</v>
      </c>
    </row>
    <row r="125" spans="2:65" s="1" customFormat="1" ht="16.5" customHeight="1">
      <c r="B125" s="32"/>
      <c r="C125" s="184" t="s">
        <v>193</v>
      </c>
      <c r="D125" s="184" t="s">
        <v>1046</v>
      </c>
      <c r="E125" s="185" t="s">
        <v>4453</v>
      </c>
      <c r="F125" s="186" t="s">
        <v>4454</v>
      </c>
      <c r="G125" s="187" t="s">
        <v>3179</v>
      </c>
      <c r="H125" s="188">
        <v>48</v>
      </c>
      <c r="I125" s="189"/>
      <c r="J125" s="190">
        <f t="shared" si="0"/>
        <v>0</v>
      </c>
      <c r="K125" s="186" t="s">
        <v>1</v>
      </c>
      <c r="L125" s="191"/>
      <c r="M125" s="192" t="s">
        <v>1</v>
      </c>
      <c r="N125" s="193" t="s">
        <v>42</v>
      </c>
      <c r="P125" s="141">
        <f t="shared" si="1"/>
        <v>0</v>
      </c>
      <c r="Q125" s="141">
        <v>0</v>
      </c>
      <c r="R125" s="141">
        <f t="shared" si="2"/>
        <v>0</v>
      </c>
      <c r="S125" s="141">
        <v>0</v>
      </c>
      <c r="T125" s="142">
        <f t="shared" si="3"/>
        <v>0</v>
      </c>
      <c r="AR125" s="143" t="s">
        <v>604</v>
      </c>
      <c r="AT125" s="143" t="s">
        <v>1046</v>
      </c>
      <c r="AU125" s="143" t="s">
        <v>87</v>
      </c>
      <c r="AY125" s="17" t="s">
        <v>175</v>
      </c>
      <c r="BE125" s="144">
        <f t="shared" si="4"/>
        <v>0</v>
      </c>
      <c r="BF125" s="144">
        <f t="shared" si="5"/>
        <v>0</v>
      </c>
      <c r="BG125" s="144">
        <f t="shared" si="6"/>
        <v>0</v>
      </c>
      <c r="BH125" s="144">
        <f t="shared" si="7"/>
        <v>0</v>
      </c>
      <c r="BI125" s="144">
        <f t="shared" si="8"/>
        <v>0</v>
      </c>
      <c r="BJ125" s="17" t="s">
        <v>85</v>
      </c>
      <c r="BK125" s="144">
        <f t="shared" si="9"/>
        <v>0</v>
      </c>
      <c r="BL125" s="17" t="s">
        <v>129</v>
      </c>
      <c r="BM125" s="143" t="s">
        <v>4455</v>
      </c>
    </row>
    <row r="126" spans="2:65" s="1" customFormat="1" ht="21.75" customHeight="1">
      <c r="B126" s="32"/>
      <c r="C126" s="184" t="s">
        <v>174</v>
      </c>
      <c r="D126" s="184" t="s">
        <v>1046</v>
      </c>
      <c r="E126" s="185" t="s">
        <v>4456</v>
      </c>
      <c r="F126" s="186" t="s">
        <v>4457</v>
      </c>
      <c r="G126" s="187" t="s">
        <v>3179</v>
      </c>
      <c r="H126" s="188">
        <v>2</v>
      </c>
      <c r="I126" s="189"/>
      <c r="J126" s="190">
        <f t="shared" si="0"/>
        <v>0</v>
      </c>
      <c r="K126" s="186" t="s">
        <v>1</v>
      </c>
      <c r="L126" s="191"/>
      <c r="M126" s="192" t="s">
        <v>1</v>
      </c>
      <c r="N126" s="193" t="s">
        <v>42</v>
      </c>
      <c r="P126" s="141">
        <f t="shared" si="1"/>
        <v>0</v>
      </c>
      <c r="Q126" s="141">
        <v>0</v>
      </c>
      <c r="R126" s="141">
        <f t="shared" si="2"/>
        <v>0</v>
      </c>
      <c r="S126" s="141">
        <v>0</v>
      </c>
      <c r="T126" s="142">
        <f t="shared" si="3"/>
        <v>0</v>
      </c>
      <c r="AR126" s="143" t="s">
        <v>604</v>
      </c>
      <c r="AT126" s="143" t="s">
        <v>1046</v>
      </c>
      <c r="AU126" s="143" t="s">
        <v>87</v>
      </c>
      <c r="AY126" s="17" t="s">
        <v>175</v>
      </c>
      <c r="BE126" s="144">
        <f t="shared" si="4"/>
        <v>0</v>
      </c>
      <c r="BF126" s="144">
        <f t="shared" si="5"/>
        <v>0</v>
      </c>
      <c r="BG126" s="144">
        <f t="shared" si="6"/>
        <v>0</v>
      </c>
      <c r="BH126" s="144">
        <f t="shared" si="7"/>
        <v>0</v>
      </c>
      <c r="BI126" s="144">
        <f t="shared" si="8"/>
        <v>0</v>
      </c>
      <c r="BJ126" s="17" t="s">
        <v>85</v>
      </c>
      <c r="BK126" s="144">
        <f t="shared" si="9"/>
        <v>0</v>
      </c>
      <c r="BL126" s="17" t="s">
        <v>129</v>
      </c>
      <c r="BM126" s="143" t="s">
        <v>4458</v>
      </c>
    </row>
    <row r="127" spans="2:65" s="1" customFormat="1" ht="37.9" customHeight="1">
      <c r="B127" s="32"/>
      <c r="C127" s="184" t="s">
        <v>202</v>
      </c>
      <c r="D127" s="184" t="s">
        <v>1046</v>
      </c>
      <c r="E127" s="185" t="s">
        <v>4459</v>
      </c>
      <c r="F127" s="186" t="s">
        <v>4460</v>
      </c>
      <c r="G127" s="187" t="s">
        <v>3179</v>
      </c>
      <c r="H127" s="188">
        <v>1</v>
      </c>
      <c r="I127" s="189"/>
      <c r="J127" s="190">
        <f t="shared" si="0"/>
        <v>0</v>
      </c>
      <c r="K127" s="186" t="s">
        <v>1</v>
      </c>
      <c r="L127" s="191"/>
      <c r="M127" s="192" t="s">
        <v>1</v>
      </c>
      <c r="N127" s="193" t="s">
        <v>42</v>
      </c>
      <c r="P127" s="141">
        <f t="shared" si="1"/>
        <v>0</v>
      </c>
      <c r="Q127" s="141">
        <v>0</v>
      </c>
      <c r="R127" s="141">
        <f t="shared" si="2"/>
        <v>0</v>
      </c>
      <c r="S127" s="141">
        <v>0</v>
      </c>
      <c r="T127" s="142">
        <f t="shared" si="3"/>
        <v>0</v>
      </c>
      <c r="AR127" s="143" t="s">
        <v>604</v>
      </c>
      <c r="AT127" s="143" t="s">
        <v>1046</v>
      </c>
      <c r="AU127" s="143" t="s">
        <v>87</v>
      </c>
      <c r="AY127" s="17" t="s">
        <v>175</v>
      </c>
      <c r="BE127" s="144">
        <f t="shared" si="4"/>
        <v>0</v>
      </c>
      <c r="BF127" s="144">
        <f t="shared" si="5"/>
        <v>0</v>
      </c>
      <c r="BG127" s="144">
        <f t="shared" si="6"/>
        <v>0</v>
      </c>
      <c r="BH127" s="144">
        <f t="shared" si="7"/>
        <v>0</v>
      </c>
      <c r="BI127" s="144">
        <f t="shared" si="8"/>
        <v>0</v>
      </c>
      <c r="BJ127" s="17" t="s">
        <v>85</v>
      </c>
      <c r="BK127" s="144">
        <f t="shared" si="9"/>
        <v>0</v>
      </c>
      <c r="BL127" s="17" t="s">
        <v>129</v>
      </c>
      <c r="BM127" s="143" t="s">
        <v>4461</v>
      </c>
    </row>
    <row r="128" spans="2:65" s="1" customFormat="1" ht="19.5">
      <c r="B128" s="32"/>
      <c r="D128" s="145" t="s">
        <v>196</v>
      </c>
      <c r="F128" s="146" t="s">
        <v>4462</v>
      </c>
      <c r="I128" s="147"/>
      <c r="L128" s="32"/>
      <c r="M128" s="148"/>
      <c r="T128" s="56"/>
      <c r="AT128" s="17" t="s">
        <v>196</v>
      </c>
      <c r="AU128" s="17" t="s">
        <v>87</v>
      </c>
    </row>
    <row r="129" spans="2:65" s="1" customFormat="1" ht="24.2" customHeight="1">
      <c r="B129" s="32"/>
      <c r="C129" s="184" t="s">
        <v>208</v>
      </c>
      <c r="D129" s="184" t="s">
        <v>1046</v>
      </c>
      <c r="E129" s="185" t="s">
        <v>4463</v>
      </c>
      <c r="F129" s="186" t="s">
        <v>4464</v>
      </c>
      <c r="G129" s="187" t="s">
        <v>3179</v>
      </c>
      <c r="H129" s="188">
        <v>4</v>
      </c>
      <c r="I129" s="189"/>
      <c r="J129" s="190">
        <f t="shared" ref="J129:J168" si="10">ROUND(I129*H129,2)</f>
        <v>0</v>
      </c>
      <c r="K129" s="186" t="s">
        <v>1</v>
      </c>
      <c r="L129" s="191"/>
      <c r="M129" s="192" t="s">
        <v>1</v>
      </c>
      <c r="N129" s="193" t="s">
        <v>42</v>
      </c>
      <c r="P129" s="141">
        <f t="shared" ref="P129:P168" si="11">O129*H129</f>
        <v>0</v>
      </c>
      <c r="Q129" s="141">
        <v>0</v>
      </c>
      <c r="R129" s="141">
        <f t="shared" ref="R129:R168" si="12">Q129*H129</f>
        <v>0</v>
      </c>
      <c r="S129" s="141">
        <v>0</v>
      </c>
      <c r="T129" s="142">
        <f t="shared" ref="T129:T168" si="13">S129*H129</f>
        <v>0</v>
      </c>
      <c r="AR129" s="143" t="s">
        <v>604</v>
      </c>
      <c r="AT129" s="143" t="s">
        <v>1046</v>
      </c>
      <c r="AU129" s="143" t="s">
        <v>87</v>
      </c>
      <c r="AY129" s="17" t="s">
        <v>175</v>
      </c>
      <c r="BE129" s="144">
        <f t="shared" ref="BE129:BE168" si="14">IF(N129="základní",J129,0)</f>
        <v>0</v>
      </c>
      <c r="BF129" s="144">
        <f t="shared" ref="BF129:BF168" si="15">IF(N129="snížená",J129,0)</f>
        <v>0</v>
      </c>
      <c r="BG129" s="144">
        <f t="shared" ref="BG129:BG168" si="16">IF(N129="zákl. přenesená",J129,0)</f>
        <v>0</v>
      </c>
      <c r="BH129" s="144">
        <f t="shared" ref="BH129:BH168" si="17">IF(N129="sníž. přenesená",J129,0)</f>
        <v>0</v>
      </c>
      <c r="BI129" s="144">
        <f t="shared" ref="BI129:BI168" si="18">IF(N129="nulová",J129,0)</f>
        <v>0</v>
      </c>
      <c r="BJ129" s="17" t="s">
        <v>85</v>
      </c>
      <c r="BK129" s="144">
        <f t="shared" ref="BK129:BK168" si="19">ROUND(I129*H129,2)</f>
        <v>0</v>
      </c>
      <c r="BL129" s="17" t="s">
        <v>129</v>
      </c>
      <c r="BM129" s="143" t="s">
        <v>4465</v>
      </c>
    </row>
    <row r="130" spans="2:65" s="1" customFormat="1" ht="16.5" customHeight="1">
      <c r="B130" s="32"/>
      <c r="C130" s="184" t="s">
        <v>212</v>
      </c>
      <c r="D130" s="184" t="s">
        <v>1046</v>
      </c>
      <c r="E130" s="185" t="s">
        <v>4466</v>
      </c>
      <c r="F130" s="186" t="s">
        <v>4467</v>
      </c>
      <c r="G130" s="187" t="s">
        <v>181</v>
      </c>
      <c r="H130" s="188">
        <v>4</v>
      </c>
      <c r="I130" s="189"/>
      <c r="J130" s="190">
        <f t="shared" si="10"/>
        <v>0</v>
      </c>
      <c r="K130" s="186" t="s">
        <v>1</v>
      </c>
      <c r="L130" s="191"/>
      <c r="M130" s="192" t="s">
        <v>1</v>
      </c>
      <c r="N130" s="193" t="s">
        <v>42</v>
      </c>
      <c r="P130" s="141">
        <f t="shared" si="11"/>
        <v>0</v>
      </c>
      <c r="Q130" s="141">
        <v>0</v>
      </c>
      <c r="R130" s="141">
        <f t="shared" si="12"/>
        <v>0</v>
      </c>
      <c r="S130" s="141">
        <v>0</v>
      </c>
      <c r="T130" s="142">
        <f t="shared" si="13"/>
        <v>0</v>
      </c>
      <c r="AR130" s="143" t="s">
        <v>604</v>
      </c>
      <c r="AT130" s="143" t="s">
        <v>1046</v>
      </c>
      <c r="AU130" s="143" t="s">
        <v>87</v>
      </c>
      <c r="AY130" s="17" t="s">
        <v>175</v>
      </c>
      <c r="BE130" s="144">
        <f t="shared" si="14"/>
        <v>0</v>
      </c>
      <c r="BF130" s="144">
        <f t="shared" si="15"/>
        <v>0</v>
      </c>
      <c r="BG130" s="144">
        <f t="shared" si="16"/>
        <v>0</v>
      </c>
      <c r="BH130" s="144">
        <f t="shared" si="17"/>
        <v>0</v>
      </c>
      <c r="BI130" s="144">
        <f t="shared" si="18"/>
        <v>0</v>
      </c>
      <c r="BJ130" s="17" t="s">
        <v>85</v>
      </c>
      <c r="BK130" s="144">
        <f t="shared" si="19"/>
        <v>0</v>
      </c>
      <c r="BL130" s="17" t="s">
        <v>129</v>
      </c>
      <c r="BM130" s="143" t="s">
        <v>4468</v>
      </c>
    </row>
    <row r="131" spans="2:65" s="1" customFormat="1" ht="16.5" customHeight="1">
      <c r="B131" s="32"/>
      <c r="C131" s="184" t="s">
        <v>216</v>
      </c>
      <c r="D131" s="184" t="s">
        <v>1046</v>
      </c>
      <c r="E131" s="185" t="s">
        <v>4469</v>
      </c>
      <c r="F131" s="186" t="s">
        <v>4470</v>
      </c>
      <c r="G131" s="187" t="s">
        <v>3179</v>
      </c>
      <c r="H131" s="188">
        <v>2</v>
      </c>
      <c r="I131" s="189"/>
      <c r="J131" s="190">
        <f t="shared" si="10"/>
        <v>0</v>
      </c>
      <c r="K131" s="186" t="s">
        <v>1</v>
      </c>
      <c r="L131" s="191"/>
      <c r="M131" s="192" t="s">
        <v>1</v>
      </c>
      <c r="N131" s="193" t="s">
        <v>42</v>
      </c>
      <c r="P131" s="141">
        <f t="shared" si="11"/>
        <v>0</v>
      </c>
      <c r="Q131" s="141">
        <v>0</v>
      </c>
      <c r="R131" s="141">
        <f t="shared" si="12"/>
        <v>0</v>
      </c>
      <c r="S131" s="141">
        <v>0</v>
      </c>
      <c r="T131" s="142">
        <f t="shared" si="13"/>
        <v>0</v>
      </c>
      <c r="AR131" s="143" t="s">
        <v>604</v>
      </c>
      <c r="AT131" s="143" t="s">
        <v>1046</v>
      </c>
      <c r="AU131" s="143" t="s">
        <v>87</v>
      </c>
      <c r="AY131" s="17" t="s">
        <v>175</v>
      </c>
      <c r="BE131" s="144">
        <f t="shared" si="14"/>
        <v>0</v>
      </c>
      <c r="BF131" s="144">
        <f t="shared" si="15"/>
        <v>0</v>
      </c>
      <c r="BG131" s="144">
        <f t="shared" si="16"/>
        <v>0</v>
      </c>
      <c r="BH131" s="144">
        <f t="shared" si="17"/>
        <v>0</v>
      </c>
      <c r="BI131" s="144">
        <f t="shared" si="18"/>
        <v>0</v>
      </c>
      <c r="BJ131" s="17" t="s">
        <v>85</v>
      </c>
      <c r="BK131" s="144">
        <f t="shared" si="19"/>
        <v>0</v>
      </c>
      <c r="BL131" s="17" t="s">
        <v>129</v>
      </c>
      <c r="BM131" s="143" t="s">
        <v>4471</v>
      </c>
    </row>
    <row r="132" spans="2:65" s="1" customFormat="1" ht="16.5" customHeight="1">
      <c r="B132" s="32"/>
      <c r="C132" s="184" t="s">
        <v>112</v>
      </c>
      <c r="D132" s="184" t="s">
        <v>1046</v>
      </c>
      <c r="E132" s="185" t="s">
        <v>4472</v>
      </c>
      <c r="F132" s="186" t="s">
        <v>4473</v>
      </c>
      <c r="G132" s="187" t="s">
        <v>181</v>
      </c>
      <c r="H132" s="188">
        <v>1</v>
      </c>
      <c r="I132" s="189"/>
      <c r="J132" s="190">
        <f t="shared" si="10"/>
        <v>0</v>
      </c>
      <c r="K132" s="186" t="s">
        <v>1</v>
      </c>
      <c r="L132" s="191"/>
      <c r="M132" s="192" t="s">
        <v>1</v>
      </c>
      <c r="N132" s="193" t="s">
        <v>42</v>
      </c>
      <c r="P132" s="141">
        <f t="shared" si="11"/>
        <v>0</v>
      </c>
      <c r="Q132" s="141">
        <v>0</v>
      </c>
      <c r="R132" s="141">
        <f t="shared" si="12"/>
        <v>0</v>
      </c>
      <c r="S132" s="141">
        <v>0</v>
      </c>
      <c r="T132" s="142">
        <f t="shared" si="13"/>
        <v>0</v>
      </c>
      <c r="AR132" s="143" t="s">
        <v>604</v>
      </c>
      <c r="AT132" s="143" t="s">
        <v>1046</v>
      </c>
      <c r="AU132" s="143" t="s">
        <v>87</v>
      </c>
      <c r="AY132" s="17" t="s">
        <v>175</v>
      </c>
      <c r="BE132" s="144">
        <f t="shared" si="14"/>
        <v>0</v>
      </c>
      <c r="BF132" s="144">
        <f t="shared" si="15"/>
        <v>0</v>
      </c>
      <c r="BG132" s="144">
        <f t="shared" si="16"/>
        <v>0</v>
      </c>
      <c r="BH132" s="144">
        <f t="shared" si="17"/>
        <v>0</v>
      </c>
      <c r="BI132" s="144">
        <f t="shared" si="18"/>
        <v>0</v>
      </c>
      <c r="BJ132" s="17" t="s">
        <v>85</v>
      </c>
      <c r="BK132" s="144">
        <f t="shared" si="19"/>
        <v>0</v>
      </c>
      <c r="BL132" s="17" t="s">
        <v>129</v>
      </c>
      <c r="BM132" s="143" t="s">
        <v>4474</v>
      </c>
    </row>
    <row r="133" spans="2:65" s="1" customFormat="1" ht="16.5" customHeight="1">
      <c r="B133" s="32"/>
      <c r="C133" s="184" t="s">
        <v>115</v>
      </c>
      <c r="D133" s="184" t="s">
        <v>1046</v>
      </c>
      <c r="E133" s="185" t="s">
        <v>4475</v>
      </c>
      <c r="F133" s="186" t="s">
        <v>4476</v>
      </c>
      <c r="G133" s="187" t="s">
        <v>3179</v>
      </c>
      <c r="H133" s="188">
        <v>1</v>
      </c>
      <c r="I133" s="189"/>
      <c r="J133" s="190">
        <f t="shared" si="10"/>
        <v>0</v>
      </c>
      <c r="K133" s="186" t="s">
        <v>1</v>
      </c>
      <c r="L133" s="191"/>
      <c r="M133" s="192" t="s">
        <v>1</v>
      </c>
      <c r="N133" s="193" t="s">
        <v>42</v>
      </c>
      <c r="P133" s="141">
        <f t="shared" si="11"/>
        <v>0</v>
      </c>
      <c r="Q133" s="141">
        <v>0</v>
      </c>
      <c r="R133" s="141">
        <f t="shared" si="12"/>
        <v>0</v>
      </c>
      <c r="S133" s="141">
        <v>0</v>
      </c>
      <c r="T133" s="142">
        <f t="shared" si="13"/>
        <v>0</v>
      </c>
      <c r="AR133" s="143" t="s">
        <v>604</v>
      </c>
      <c r="AT133" s="143" t="s">
        <v>1046</v>
      </c>
      <c r="AU133" s="143" t="s">
        <v>87</v>
      </c>
      <c r="AY133" s="17" t="s">
        <v>175</v>
      </c>
      <c r="BE133" s="144">
        <f t="shared" si="14"/>
        <v>0</v>
      </c>
      <c r="BF133" s="144">
        <f t="shared" si="15"/>
        <v>0</v>
      </c>
      <c r="BG133" s="144">
        <f t="shared" si="16"/>
        <v>0</v>
      </c>
      <c r="BH133" s="144">
        <f t="shared" si="17"/>
        <v>0</v>
      </c>
      <c r="BI133" s="144">
        <f t="shared" si="18"/>
        <v>0</v>
      </c>
      <c r="BJ133" s="17" t="s">
        <v>85</v>
      </c>
      <c r="BK133" s="144">
        <f t="shared" si="19"/>
        <v>0</v>
      </c>
      <c r="BL133" s="17" t="s">
        <v>129</v>
      </c>
      <c r="BM133" s="143" t="s">
        <v>4477</v>
      </c>
    </row>
    <row r="134" spans="2:65" s="1" customFormat="1" ht="16.5" customHeight="1">
      <c r="B134" s="32"/>
      <c r="C134" s="184" t="s">
        <v>8</v>
      </c>
      <c r="D134" s="184" t="s">
        <v>1046</v>
      </c>
      <c r="E134" s="185" t="s">
        <v>4478</v>
      </c>
      <c r="F134" s="186" t="s">
        <v>4479</v>
      </c>
      <c r="G134" s="187" t="s">
        <v>3179</v>
      </c>
      <c r="H134" s="188">
        <v>1</v>
      </c>
      <c r="I134" s="189"/>
      <c r="J134" s="190">
        <f t="shared" si="10"/>
        <v>0</v>
      </c>
      <c r="K134" s="186" t="s">
        <v>1</v>
      </c>
      <c r="L134" s="191"/>
      <c r="M134" s="192" t="s">
        <v>1</v>
      </c>
      <c r="N134" s="193" t="s">
        <v>42</v>
      </c>
      <c r="P134" s="141">
        <f t="shared" si="11"/>
        <v>0</v>
      </c>
      <c r="Q134" s="141">
        <v>0</v>
      </c>
      <c r="R134" s="141">
        <f t="shared" si="12"/>
        <v>0</v>
      </c>
      <c r="S134" s="141">
        <v>0</v>
      </c>
      <c r="T134" s="142">
        <f t="shared" si="13"/>
        <v>0</v>
      </c>
      <c r="AR134" s="143" t="s">
        <v>604</v>
      </c>
      <c r="AT134" s="143" t="s">
        <v>1046</v>
      </c>
      <c r="AU134" s="143" t="s">
        <v>87</v>
      </c>
      <c r="AY134" s="17" t="s">
        <v>175</v>
      </c>
      <c r="BE134" s="144">
        <f t="shared" si="14"/>
        <v>0</v>
      </c>
      <c r="BF134" s="144">
        <f t="shared" si="15"/>
        <v>0</v>
      </c>
      <c r="BG134" s="144">
        <f t="shared" si="16"/>
        <v>0</v>
      </c>
      <c r="BH134" s="144">
        <f t="shared" si="17"/>
        <v>0</v>
      </c>
      <c r="BI134" s="144">
        <f t="shared" si="18"/>
        <v>0</v>
      </c>
      <c r="BJ134" s="17" t="s">
        <v>85</v>
      </c>
      <c r="BK134" s="144">
        <f t="shared" si="19"/>
        <v>0</v>
      </c>
      <c r="BL134" s="17" t="s">
        <v>129</v>
      </c>
      <c r="BM134" s="143" t="s">
        <v>4480</v>
      </c>
    </row>
    <row r="135" spans="2:65" s="1" customFormat="1" ht="24.2" customHeight="1">
      <c r="B135" s="32"/>
      <c r="C135" s="184" t="s">
        <v>120</v>
      </c>
      <c r="D135" s="184" t="s">
        <v>1046</v>
      </c>
      <c r="E135" s="185" t="s">
        <v>4481</v>
      </c>
      <c r="F135" s="186" t="s">
        <v>4482</v>
      </c>
      <c r="G135" s="187" t="s">
        <v>3179</v>
      </c>
      <c r="H135" s="188">
        <v>1</v>
      </c>
      <c r="I135" s="189"/>
      <c r="J135" s="190">
        <f t="shared" si="10"/>
        <v>0</v>
      </c>
      <c r="K135" s="186" t="s">
        <v>1</v>
      </c>
      <c r="L135" s="191"/>
      <c r="M135" s="192" t="s">
        <v>1</v>
      </c>
      <c r="N135" s="193" t="s">
        <v>42</v>
      </c>
      <c r="P135" s="141">
        <f t="shared" si="11"/>
        <v>0</v>
      </c>
      <c r="Q135" s="141">
        <v>0</v>
      </c>
      <c r="R135" s="141">
        <f t="shared" si="12"/>
        <v>0</v>
      </c>
      <c r="S135" s="141">
        <v>0</v>
      </c>
      <c r="T135" s="142">
        <f t="shared" si="13"/>
        <v>0</v>
      </c>
      <c r="AR135" s="143" t="s">
        <v>604</v>
      </c>
      <c r="AT135" s="143" t="s">
        <v>1046</v>
      </c>
      <c r="AU135" s="143" t="s">
        <v>87</v>
      </c>
      <c r="AY135" s="17" t="s">
        <v>175</v>
      </c>
      <c r="BE135" s="144">
        <f t="shared" si="14"/>
        <v>0</v>
      </c>
      <c r="BF135" s="144">
        <f t="shared" si="15"/>
        <v>0</v>
      </c>
      <c r="BG135" s="144">
        <f t="shared" si="16"/>
        <v>0</v>
      </c>
      <c r="BH135" s="144">
        <f t="shared" si="17"/>
        <v>0</v>
      </c>
      <c r="BI135" s="144">
        <f t="shared" si="18"/>
        <v>0</v>
      </c>
      <c r="BJ135" s="17" t="s">
        <v>85</v>
      </c>
      <c r="BK135" s="144">
        <f t="shared" si="19"/>
        <v>0</v>
      </c>
      <c r="BL135" s="17" t="s">
        <v>129</v>
      </c>
      <c r="BM135" s="143" t="s">
        <v>4483</v>
      </c>
    </row>
    <row r="136" spans="2:65" s="1" customFormat="1" ht="16.5" customHeight="1">
      <c r="B136" s="32"/>
      <c r="C136" s="184" t="s">
        <v>123</v>
      </c>
      <c r="D136" s="184" t="s">
        <v>1046</v>
      </c>
      <c r="E136" s="185" t="s">
        <v>4484</v>
      </c>
      <c r="F136" s="186" t="s">
        <v>4485</v>
      </c>
      <c r="G136" s="187" t="s">
        <v>3179</v>
      </c>
      <c r="H136" s="188">
        <v>1</v>
      </c>
      <c r="I136" s="189"/>
      <c r="J136" s="190">
        <f t="shared" si="10"/>
        <v>0</v>
      </c>
      <c r="K136" s="186" t="s">
        <v>1</v>
      </c>
      <c r="L136" s="191"/>
      <c r="M136" s="192" t="s">
        <v>1</v>
      </c>
      <c r="N136" s="193" t="s">
        <v>42</v>
      </c>
      <c r="P136" s="141">
        <f t="shared" si="11"/>
        <v>0</v>
      </c>
      <c r="Q136" s="141">
        <v>0</v>
      </c>
      <c r="R136" s="141">
        <f t="shared" si="12"/>
        <v>0</v>
      </c>
      <c r="S136" s="141">
        <v>0</v>
      </c>
      <c r="T136" s="142">
        <f t="shared" si="13"/>
        <v>0</v>
      </c>
      <c r="AR136" s="143" t="s">
        <v>604</v>
      </c>
      <c r="AT136" s="143" t="s">
        <v>1046</v>
      </c>
      <c r="AU136" s="143" t="s">
        <v>87</v>
      </c>
      <c r="AY136" s="17" t="s">
        <v>175</v>
      </c>
      <c r="BE136" s="144">
        <f t="shared" si="14"/>
        <v>0</v>
      </c>
      <c r="BF136" s="144">
        <f t="shared" si="15"/>
        <v>0</v>
      </c>
      <c r="BG136" s="144">
        <f t="shared" si="16"/>
        <v>0</v>
      </c>
      <c r="BH136" s="144">
        <f t="shared" si="17"/>
        <v>0</v>
      </c>
      <c r="BI136" s="144">
        <f t="shared" si="18"/>
        <v>0</v>
      </c>
      <c r="BJ136" s="17" t="s">
        <v>85</v>
      </c>
      <c r="BK136" s="144">
        <f t="shared" si="19"/>
        <v>0</v>
      </c>
      <c r="BL136" s="17" t="s">
        <v>129</v>
      </c>
      <c r="BM136" s="143" t="s">
        <v>4486</v>
      </c>
    </row>
    <row r="137" spans="2:65" s="1" customFormat="1" ht="16.5" customHeight="1">
      <c r="B137" s="32"/>
      <c r="C137" s="184" t="s">
        <v>126</v>
      </c>
      <c r="D137" s="184" t="s">
        <v>1046</v>
      </c>
      <c r="E137" s="185" t="s">
        <v>4487</v>
      </c>
      <c r="F137" s="186" t="s">
        <v>4488</v>
      </c>
      <c r="G137" s="187" t="s">
        <v>3179</v>
      </c>
      <c r="H137" s="188">
        <v>4</v>
      </c>
      <c r="I137" s="189"/>
      <c r="J137" s="190">
        <f t="shared" si="10"/>
        <v>0</v>
      </c>
      <c r="K137" s="186" t="s">
        <v>1</v>
      </c>
      <c r="L137" s="191"/>
      <c r="M137" s="192" t="s">
        <v>1</v>
      </c>
      <c r="N137" s="193" t="s">
        <v>42</v>
      </c>
      <c r="P137" s="141">
        <f t="shared" si="11"/>
        <v>0</v>
      </c>
      <c r="Q137" s="141">
        <v>0</v>
      </c>
      <c r="R137" s="141">
        <f t="shared" si="12"/>
        <v>0</v>
      </c>
      <c r="S137" s="141">
        <v>0</v>
      </c>
      <c r="T137" s="142">
        <f t="shared" si="13"/>
        <v>0</v>
      </c>
      <c r="AR137" s="143" t="s">
        <v>604</v>
      </c>
      <c r="AT137" s="143" t="s">
        <v>1046</v>
      </c>
      <c r="AU137" s="143" t="s">
        <v>87</v>
      </c>
      <c r="AY137" s="17" t="s">
        <v>175</v>
      </c>
      <c r="BE137" s="144">
        <f t="shared" si="14"/>
        <v>0</v>
      </c>
      <c r="BF137" s="144">
        <f t="shared" si="15"/>
        <v>0</v>
      </c>
      <c r="BG137" s="144">
        <f t="shared" si="16"/>
        <v>0</v>
      </c>
      <c r="BH137" s="144">
        <f t="shared" si="17"/>
        <v>0</v>
      </c>
      <c r="BI137" s="144">
        <f t="shared" si="18"/>
        <v>0</v>
      </c>
      <c r="BJ137" s="17" t="s">
        <v>85</v>
      </c>
      <c r="BK137" s="144">
        <f t="shared" si="19"/>
        <v>0</v>
      </c>
      <c r="BL137" s="17" t="s">
        <v>129</v>
      </c>
      <c r="BM137" s="143" t="s">
        <v>4489</v>
      </c>
    </row>
    <row r="138" spans="2:65" s="1" customFormat="1" ht="16.5" customHeight="1">
      <c r="B138" s="32"/>
      <c r="C138" s="184" t="s">
        <v>129</v>
      </c>
      <c r="D138" s="184" t="s">
        <v>1046</v>
      </c>
      <c r="E138" s="185" t="s">
        <v>4490</v>
      </c>
      <c r="F138" s="186" t="s">
        <v>4491</v>
      </c>
      <c r="G138" s="187" t="s">
        <v>3179</v>
      </c>
      <c r="H138" s="188">
        <v>1</v>
      </c>
      <c r="I138" s="189"/>
      <c r="J138" s="190">
        <f t="shared" si="10"/>
        <v>0</v>
      </c>
      <c r="K138" s="186" t="s">
        <v>1</v>
      </c>
      <c r="L138" s="191"/>
      <c r="M138" s="192" t="s">
        <v>1</v>
      </c>
      <c r="N138" s="193" t="s">
        <v>42</v>
      </c>
      <c r="P138" s="141">
        <f t="shared" si="11"/>
        <v>0</v>
      </c>
      <c r="Q138" s="141">
        <v>0</v>
      </c>
      <c r="R138" s="141">
        <f t="shared" si="12"/>
        <v>0</v>
      </c>
      <c r="S138" s="141">
        <v>0</v>
      </c>
      <c r="T138" s="142">
        <f t="shared" si="13"/>
        <v>0</v>
      </c>
      <c r="AR138" s="143" t="s">
        <v>604</v>
      </c>
      <c r="AT138" s="143" t="s">
        <v>1046</v>
      </c>
      <c r="AU138" s="143" t="s">
        <v>87</v>
      </c>
      <c r="AY138" s="17" t="s">
        <v>175</v>
      </c>
      <c r="BE138" s="144">
        <f t="shared" si="14"/>
        <v>0</v>
      </c>
      <c r="BF138" s="144">
        <f t="shared" si="15"/>
        <v>0</v>
      </c>
      <c r="BG138" s="144">
        <f t="shared" si="16"/>
        <v>0</v>
      </c>
      <c r="BH138" s="144">
        <f t="shared" si="17"/>
        <v>0</v>
      </c>
      <c r="BI138" s="144">
        <f t="shared" si="18"/>
        <v>0</v>
      </c>
      <c r="BJ138" s="17" t="s">
        <v>85</v>
      </c>
      <c r="BK138" s="144">
        <f t="shared" si="19"/>
        <v>0</v>
      </c>
      <c r="BL138" s="17" t="s">
        <v>129</v>
      </c>
      <c r="BM138" s="143" t="s">
        <v>4492</v>
      </c>
    </row>
    <row r="139" spans="2:65" s="1" customFormat="1" ht="16.5" customHeight="1">
      <c r="B139" s="32"/>
      <c r="C139" s="184" t="s">
        <v>132</v>
      </c>
      <c r="D139" s="184" t="s">
        <v>1046</v>
      </c>
      <c r="E139" s="185" t="s">
        <v>4493</v>
      </c>
      <c r="F139" s="186" t="s">
        <v>4494</v>
      </c>
      <c r="G139" s="187" t="s">
        <v>3179</v>
      </c>
      <c r="H139" s="188">
        <v>1</v>
      </c>
      <c r="I139" s="189"/>
      <c r="J139" s="190">
        <f t="shared" si="10"/>
        <v>0</v>
      </c>
      <c r="K139" s="186" t="s">
        <v>1</v>
      </c>
      <c r="L139" s="191"/>
      <c r="M139" s="192" t="s">
        <v>1</v>
      </c>
      <c r="N139" s="193" t="s">
        <v>42</v>
      </c>
      <c r="P139" s="141">
        <f t="shared" si="11"/>
        <v>0</v>
      </c>
      <c r="Q139" s="141">
        <v>0</v>
      </c>
      <c r="R139" s="141">
        <f t="shared" si="12"/>
        <v>0</v>
      </c>
      <c r="S139" s="141">
        <v>0</v>
      </c>
      <c r="T139" s="142">
        <f t="shared" si="13"/>
        <v>0</v>
      </c>
      <c r="AR139" s="143" t="s">
        <v>604</v>
      </c>
      <c r="AT139" s="143" t="s">
        <v>1046</v>
      </c>
      <c r="AU139" s="143" t="s">
        <v>87</v>
      </c>
      <c r="AY139" s="17" t="s">
        <v>175</v>
      </c>
      <c r="BE139" s="144">
        <f t="shared" si="14"/>
        <v>0</v>
      </c>
      <c r="BF139" s="144">
        <f t="shared" si="15"/>
        <v>0</v>
      </c>
      <c r="BG139" s="144">
        <f t="shared" si="16"/>
        <v>0</v>
      </c>
      <c r="BH139" s="144">
        <f t="shared" si="17"/>
        <v>0</v>
      </c>
      <c r="BI139" s="144">
        <f t="shared" si="18"/>
        <v>0</v>
      </c>
      <c r="BJ139" s="17" t="s">
        <v>85</v>
      </c>
      <c r="BK139" s="144">
        <f t="shared" si="19"/>
        <v>0</v>
      </c>
      <c r="BL139" s="17" t="s">
        <v>129</v>
      </c>
      <c r="BM139" s="143" t="s">
        <v>4495</v>
      </c>
    </row>
    <row r="140" spans="2:65" s="1" customFormat="1" ht="16.5" customHeight="1">
      <c r="B140" s="32"/>
      <c r="C140" s="184" t="s">
        <v>135</v>
      </c>
      <c r="D140" s="184" t="s">
        <v>1046</v>
      </c>
      <c r="E140" s="185" t="s">
        <v>4496</v>
      </c>
      <c r="F140" s="186" t="s">
        <v>4497</v>
      </c>
      <c r="G140" s="187" t="s">
        <v>3179</v>
      </c>
      <c r="H140" s="188">
        <v>3</v>
      </c>
      <c r="I140" s="189"/>
      <c r="J140" s="190">
        <f t="shared" si="10"/>
        <v>0</v>
      </c>
      <c r="K140" s="186" t="s">
        <v>1</v>
      </c>
      <c r="L140" s="191"/>
      <c r="M140" s="192" t="s">
        <v>1</v>
      </c>
      <c r="N140" s="193" t="s">
        <v>42</v>
      </c>
      <c r="P140" s="141">
        <f t="shared" si="11"/>
        <v>0</v>
      </c>
      <c r="Q140" s="141">
        <v>0</v>
      </c>
      <c r="R140" s="141">
        <f t="shared" si="12"/>
        <v>0</v>
      </c>
      <c r="S140" s="141">
        <v>0</v>
      </c>
      <c r="T140" s="142">
        <f t="shared" si="13"/>
        <v>0</v>
      </c>
      <c r="AR140" s="143" t="s">
        <v>604</v>
      </c>
      <c r="AT140" s="143" t="s">
        <v>1046</v>
      </c>
      <c r="AU140" s="143" t="s">
        <v>87</v>
      </c>
      <c r="AY140" s="17" t="s">
        <v>175</v>
      </c>
      <c r="BE140" s="144">
        <f t="shared" si="14"/>
        <v>0</v>
      </c>
      <c r="BF140" s="144">
        <f t="shared" si="15"/>
        <v>0</v>
      </c>
      <c r="BG140" s="144">
        <f t="shared" si="16"/>
        <v>0</v>
      </c>
      <c r="BH140" s="144">
        <f t="shared" si="17"/>
        <v>0</v>
      </c>
      <c r="BI140" s="144">
        <f t="shared" si="18"/>
        <v>0</v>
      </c>
      <c r="BJ140" s="17" t="s">
        <v>85</v>
      </c>
      <c r="BK140" s="144">
        <f t="shared" si="19"/>
        <v>0</v>
      </c>
      <c r="BL140" s="17" t="s">
        <v>129</v>
      </c>
      <c r="BM140" s="143" t="s">
        <v>4498</v>
      </c>
    </row>
    <row r="141" spans="2:65" s="1" customFormat="1" ht="16.5" customHeight="1">
      <c r="B141" s="32"/>
      <c r="C141" s="184" t="s">
        <v>138</v>
      </c>
      <c r="D141" s="184" t="s">
        <v>1046</v>
      </c>
      <c r="E141" s="185" t="s">
        <v>4499</v>
      </c>
      <c r="F141" s="186" t="s">
        <v>4500</v>
      </c>
      <c r="G141" s="187" t="s">
        <v>3179</v>
      </c>
      <c r="H141" s="188">
        <v>1</v>
      </c>
      <c r="I141" s="189"/>
      <c r="J141" s="190">
        <f t="shared" si="10"/>
        <v>0</v>
      </c>
      <c r="K141" s="186" t="s">
        <v>1</v>
      </c>
      <c r="L141" s="191"/>
      <c r="M141" s="192" t="s">
        <v>1</v>
      </c>
      <c r="N141" s="193" t="s">
        <v>42</v>
      </c>
      <c r="P141" s="141">
        <f t="shared" si="11"/>
        <v>0</v>
      </c>
      <c r="Q141" s="141">
        <v>0</v>
      </c>
      <c r="R141" s="141">
        <f t="shared" si="12"/>
        <v>0</v>
      </c>
      <c r="S141" s="141">
        <v>0</v>
      </c>
      <c r="T141" s="142">
        <f t="shared" si="13"/>
        <v>0</v>
      </c>
      <c r="AR141" s="143" t="s">
        <v>604</v>
      </c>
      <c r="AT141" s="143" t="s">
        <v>1046</v>
      </c>
      <c r="AU141" s="143" t="s">
        <v>87</v>
      </c>
      <c r="AY141" s="17" t="s">
        <v>175</v>
      </c>
      <c r="BE141" s="144">
        <f t="shared" si="14"/>
        <v>0</v>
      </c>
      <c r="BF141" s="144">
        <f t="shared" si="15"/>
        <v>0</v>
      </c>
      <c r="BG141" s="144">
        <f t="shared" si="16"/>
        <v>0</v>
      </c>
      <c r="BH141" s="144">
        <f t="shared" si="17"/>
        <v>0</v>
      </c>
      <c r="BI141" s="144">
        <f t="shared" si="18"/>
        <v>0</v>
      </c>
      <c r="BJ141" s="17" t="s">
        <v>85</v>
      </c>
      <c r="BK141" s="144">
        <f t="shared" si="19"/>
        <v>0</v>
      </c>
      <c r="BL141" s="17" t="s">
        <v>129</v>
      </c>
      <c r="BM141" s="143" t="s">
        <v>4501</v>
      </c>
    </row>
    <row r="142" spans="2:65" s="1" customFormat="1" ht="16.5" customHeight="1">
      <c r="B142" s="32"/>
      <c r="C142" s="184" t="s">
        <v>141</v>
      </c>
      <c r="D142" s="184" t="s">
        <v>1046</v>
      </c>
      <c r="E142" s="185" t="s">
        <v>4502</v>
      </c>
      <c r="F142" s="186" t="s">
        <v>4503</v>
      </c>
      <c r="G142" s="187" t="s">
        <v>3179</v>
      </c>
      <c r="H142" s="188">
        <v>1</v>
      </c>
      <c r="I142" s="189"/>
      <c r="J142" s="190">
        <f t="shared" si="10"/>
        <v>0</v>
      </c>
      <c r="K142" s="186" t="s">
        <v>1</v>
      </c>
      <c r="L142" s="191"/>
      <c r="M142" s="192" t="s">
        <v>1</v>
      </c>
      <c r="N142" s="193" t="s">
        <v>42</v>
      </c>
      <c r="P142" s="141">
        <f t="shared" si="11"/>
        <v>0</v>
      </c>
      <c r="Q142" s="141">
        <v>0</v>
      </c>
      <c r="R142" s="141">
        <f t="shared" si="12"/>
        <v>0</v>
      </c>
      <c r="S142" s="141">
        <v>0</v>
      </c>
      <c r="T142" s="142">
        <f t="shared" si="13"/>
        <v>0</v>
      </c>
      <c r="AR142" s="143" t="s">
        <v>604</v>
      </c>
      <c r="AT142" s="143" t="s">
        <v>1046</v>
      </c>
      <c r="AU142" s="143" t="s">
        <v>87</v>
      </c>
      <c r="AY142" s="17" t="s">
        <v>175</v>
      </c>
      <c r="BE142" s="144">
        <f t="shared" si="14"/>
        <v>0</v>
      </c>
      <c r="BF142" s="144">
        <f t="shared" si="15"/>
        <v>0</v>
      </c>
      <c r="BG142" s="144">
        <f t="shared" si="16"/>
        <v>0</v>
      </c>
      <c r="BH142" s="144">
        <f t="shared" si="17"/>
        <v>0</v>
      </c>
      <c r="BI142" s="144">
        <f t="shared" si="18"/>
        <v>0</v>
      </c>
      <c r="BJ142" s="17" t="s">
        <v>85</v>
      </c>
      <c r="BK142" s="144">
        <f t="shared" si="19"/>
        <v>0</v>
      </c>
      <c r="BL142" s="17" t="s">
        <v>129</v>
      </c>
      <c r="BM142" s="143" t="s">
        <v>4504</v>
      </c>
    </row>
    <row r="143" spans="2:65" s="1" customFormat="1" ht="21.75" customHeight="1">
      <c r="B143" s="32"/>
      <c r="C143" s="184" t="s">
        <v>7</v>
      </c>
      <c r="D143" s="184" t="s">
        <v>1046</v>
      </c>
      <c r="E143" s="185" t="s">
        <v>4505</v>
      </c>
      <c r="F143" s="186" t="s">
        <v>4506</v>
      </c>
      <c r="G143" s="187" t="s">
        <v>3179</v>
      </c>
      <c r="H143" s="188">
        <v>1</v>
      </c>
      <c r="I143" s="189"/>
      <c r="J143" s="190">
        <f t="shared" si="10"/>
        <v>0</v>
      </c>
      <c r="K143" s="186" t="s">
        <v>1</v>
      </c>
      <c r="L143" s="191"/>
      <c r="M143" s="192" t="s">
        <v>1</v>
      </c>
      <c r="N143" s="193" t="s">
        <v>42</v>
      </c>
      <c r="P143" s="141">
        <f t="shared" si="11"/>
        <v>0</v>
      </c>
      <c r="Q143" s="141">
        <v>0</v>
      </c>
      <c r="R143" s="141">
        <f t="shared" si="12"/>
        <v>0</v>
      </c>
      <c r="S143" s="141">
        <v>0</v>
      </c>
      <c r="T143" s="142">
        <f t="shared" si="13"/>
        <v>0</v>
      </c>
      <c r="AR143" s="143" t="s">
        <v>604</v>
      </c>
      <c r="AT143" s="143" t="s">
        <v>1046</v>
      </c>
      <c r="AU143" s="143" t="s">
        <v>87</v>
      </c>
      <c r="AY143" s="17" t="s">
        <v>175</v>
      </c>
      <c r="BE143" s="144">
        <f t="shared" si="14"/>
        <v>0</v>
      </c>
      <c r="BF143" s="144">
        <f t="shared" si="15"/>
        <v>0</v>
      </c>
      <c r="BG143" s="144">
        <f t="shared" si="16"/>
        <v>0</v>
      </c>
      <c r="BH143" s="144">
        <f t="shared" si="17"/>
        <v>0</v>
      </c>
      <c r="BI143" s="144">
        <f t="shared" si="18"/>
        <v>0</v>
      </c>
      <c r="BJ143" s="17" t="s">
        <v>85</v>
      </c>
      <c r="BK143" s="144">
        <f t="shared" si="19"/>
        <v>0</v>
      </c>
      <c r="BL143" s="17" t="s">
        <v>129</v>
      </c>
      <c r="BM143" s="143" t="s">
        <v>4507</v>
      </c>
    </row>
    <row r="144" spans="2:65" s="1" customFormat="1" ht="16.5" customHeight="1">
      <c r="B144" s="32"/>
      <c r="C144" s="184" t="s">
        <v>382</v>
      </c>
      <c r="D144" s="184" t="s">
        <v>1046</v>
      </c>
      <c r="E144" s="185" t="s">
        <v>4508</v>
      </c>
      <c r="F144" s="186" t="s">
        <v>4509</v>
      </c>
      <c r="G144" s="187" t="s">
        <v>3179</v>
      </c>
      <c r="H144" s="188">
        <v>1</v>
      </c>
      <c r="I144" s="189"/>
      <c r="J144" s="190">
        <f t="shared" si="10"/>
        <v>0</v>
      </c>
      <c r="K144" s="186" t="s">
        <v>1</v>
      </c>
      <c r="L144" s="191"/>
      <c r="M144" s="192" t="s">
        <v>1</v>
      </c>
      <c r="N144" s="193" t="s">
        <v>42</v>
      </c>
      <c r="P144" s="141">
        <f t="shared" si="11"/>
        <v>0</v>
      </c>
      <c r="Q144" s="141">
        <v>0</v>
      </c>
      <c r="R144" s="141">
        <f t="shared" si="12"/>
        <v>0</v>
      </c>
      <c r="S144" s="141">
        <v>0</v>
      </c>
      <c r="T144" s="142">
        <f t="shared" si="13"/>
        <v>0</v>
      </c>
      <c r="AR144" s="143" t="s">
        <v>604</v>
      </c>
      <c r="AT144" s="143" t="s">
        <v>1046</v>
      </c>
      <c r="AU144" s="143" t="s">
        <v>87</v>
      </c>
      <c r="AY144" s="17" t="s">
        <v>175</v>
      </c>
      <c r="BE144" s="144">
        <f t="shared" si="14"/>
        <v>0</v>
      </c>
      <c r="BF144" s="144">
        <f t="shared" si="15"/>
        <v>0</v>
      </c>
      <c r="BG144" s="144">
        <f t="shared" si="16"/>
        <v>0</v>
      </c>
      <c r="BH144" s="144">
        <f t="shared" si="17"/>
        <v>0</v>
      </c>
      <c r="BI144" s="144">
        <f t="shared" si="18"/>
        <v>0</v>
      </c>
      <c r="BJ144" s="17" t="s">
        <v>85</v>
      </c>
      <c r="BK144" s="144">
        <f t="shared" si="19"/>
        <v>0</v>
      </c>
      <c r="BL144" s="17" t="s">
        <v>129</v>
      </c>
      <c r="BM144" s="143" t="s">
        <v>4510</v>
      </c>
    </row>
    <row r="145" spans="2:65" s="1" customFormat="1" ht="16.5" customHeight="1">
      <c r="B145" s="32"/>
      <c r="C145" s="184" t="s">
        <v>386</v>
      </c>
      <c r="D145" s="184" t="s">
        <v>1046</v>
      </c>
      <c r="E145" s="185" t="s">
        <v>4511</v>
      </c>
      <c r="F145" s="186" t="s">
        <v>4512</v>
      </c>
      <c r="G145" s="187" t="s">
        <v>3179</v>
      </c>
      <c r="H145" s="188">
        <v>2</v>
      </c>
      <c r="I145" s="189"/>
      <c r="J145" s="190">
        <f t="shared" si="10"/>
        <v>0</v>
      </c>
      <c r="K145" s="186" t="s">
        <v>1</v>
      </c>
      <c r="L145" s="191"/>
      <c r="M145" s="192" t="s">
        <v>1</v>
      </c>
      <c r="N145" s="193" t="s">
        <v>42</v>
      </c>
      <c r="P145" s="141">
        <f t="shared" si="11"/>
        <v>0</v>
      </c>
      <c r="Q145" s="141">
        <v>0</v>
      </c>
      <c r="R145" s="141">
        <f t="shared" si="12"/>
        <v>0</v>
      </c>
      <c r="S145" s="141">
        <v>0</v>
      </c>
      <c r="T145" s="142">
        <f t="shared" si="13"/>
        <v>0</v>
      </c>
      <c r="AR145" s="143" t="s">
        <v>604</v>
      </c>
      <c r="AT145" s="143" t="s">
        <v>1046</v>
      </c>
      <c r="AU145" s="143" t="s">
        <v>87</v>
      </c>
      <c r="AY145" s="17" t="s">
        <v>175</v>
      </c>
      <c r="BE145" s="144">
        <f t="shared" si="14"/>
        <v>0</v>
      </c>
      <c r="BF145" s="144">
        <f t="shared" si="15"/>
        <v>0</v>
      </c>
      <c r="BG145" s="144">
        <f t="shared" si="16"/>
        <v>0</v>
      </c>
      <c r="BH145" s="144">
        <f t="shared" si="17"/>
        <v>0</v>
      </c>
      <c r="BI145" s="144">
        <f t="shared" si="18"/>
        <v>0</v>
      </c>
      <c r="BJ145" s="17" t="s">
        <v>85</v>
      </c>
      <c r="BK145" s="144">
        <f t="shared" si="19"/>
        <v>0</v>
      </c>
      <c r="BL145" s="17" t="s">
        <v>129</v>
      </c>
      <c r="BM145" s="143" t="s">
        <v>4513</v>
      </c>
    </row>
    <row r="146" spans="2:65" s="1" customFormat="1" ht="16.5" customHeight="1">
      <c r="B146" s="32"/>
      <c r="C146" s="184" t="s">
        <v>390</v>
      </c>
      <c r="D146" s="184" t="s">
        <v>1046</v>
      </c>
      <c r="E146" s="185" t="s">
        <v>4514</v>
      </c>
      <c r="F146" s="186" t="s">
        <v>4515</v>
      </c>
      <c r="G146" s="187" t="s">
        <v>3179</v>
      </c>
      <c r="H146" s="188">
        <v>1</v>
      </c>
      <c r="I146" s="189"/>
      <c r="J146" s="190">
        <f t="shared" si="10"/>
        <v>0</v>
      </c>
      <c r="K146" s="186" t="s">
        <v>1</v>
      </c>
      <c r="L146" s="191"/>
      <c r="M146" s="192" t="s">
        <v>1</v>
      </c>
      <c r="N146" s="193" t="s">
        <v>42</v>
      </c>
      <c r="P146" s="141">
        <f t="shared" si="11"/>
        <v>0</v>
      </c>
      <c r="Q146" s="141">
        <v>0</v>
      </c>
      <c r="R146" s="141">
        <f t="shared" si="12"/>
        <v>0</v>
      </c>
      <c r="S146" s="141">
        <v>0</v>
      </c>
      <c r="T146" s="142">
        <f t="shared" si="13"/>
        <v>0</v>
      </c>
      <c r="AR146" s="143" t="s">
        <v>604</v>
      </c>
      <c r="AT146" s="143" t="s">
        <v>1046</v>
      </c>
      <c r="AU146" s="143" t="s">
        <v>87</v>
      </c>
      <c r="AY146" s="17" t="s">
        <v>175</v>
      </c>
      <c r="BE146" s="144">
        <f t="shared" si="14"/>
        <v>0</v>
      </c>
      <c r="BF146" s="144">
        <f t="shared" si="15"/>
        <v>0</v>
      </c>
      <c r="BG146" s="144">
        <f t="shared" si="16"/>
        <v>0</v>
      </c>
      <c r="BH146" s="144">
        <f t="shared" si="17"/>
        <v>0</v>
      </c>
      <c r="BI146" s="144">
        <f t="shared" si="18"/>
        <v>0</v>
      </c>
      <c r="BJ146" s="17" t="s">
        <v>85</v>
      </c>
      <c r="BK146" s="144">
        <f t="shared" si="19"/>
        <v>0</v>
      </c>
      <c r="BL146" s="17" t="s">
        <v>129</v>
      </c>
      <c r="BM146" s="143" t="s">
        <v>4516</v>
      </c>
    </row>
    <row r="147" spans="2:65" s="1" customFormat="1" ht="16.5" customHeight="1">
      <c r="B147" s="32"/>
      <c r="C147" s="184" t="s">
        <v>394</v>
      </c>
      <c r="D147" s="184" t="s">
        <v>1046</v>
      </c>
      <c r="E147" s="185" t="s">
        <v>4517</v>
      </c>
      <c r="F147" s="186" t="s">
        <v>4518</v>
      </c>
      <c r="G147" s="187" t="s">
        <v>3179</v>
      </c>
      <c r="H147" s="188">
        <v>2</v>
      </c>
      <c r="I147" s="189"/>
      <c r="J147" s="190">
        <f t="shared" si="10"/>
        <v>0</v>
      </c>
      <c r="K147" s="186" t="s">
        <v>1</v>
      </c>
      <c r="L147" s="191"/>
      <c r="M147" s="192" t="s">
        <v>1</v>
      </c>
      <c r="N147" s="193" t="s">
        <v>42</v>
      </c>
      <c r="P147" s="141">
        <f t="shared" si="11"/>
        <v>0</v>
      </c>
      <c r="Q147" s="141">
        <v>0</v>
      </c>
      <c r="R147" s="141">
        <f t="shared" si="12"/>
        <v>0</v>
      </c>
      <c r="S147" s="141">
        <v>0</v>
      </c>
      <c r="T147" s="142">
        <f t="shared" si="13"/>
        <v>0</v>
      </c>
      <c r="AR147" s="143" t="s">
        <v>604</v>
      </c>
      <c r="AT147" s="143" t="s">
        <v>1046</v>
      </c>
      <c r="AU147" s="143" t="s">
        <v>87</v>
      </c>
      <c r="AY147" s="17" t="s">
        <v>175</v>
      </c>
      <c r="BE147" s="144">
        <f t="shared" si="14"/>
        <v>0</v>
      </c>
      <c r="BF147" s="144">
        <f t="shared" si="15"/>
        <v>0</v>
      </c>
      <c r="BG147" s="144">
        <f t="shared" si="16"/>
        <v>0</v>
      </c>
      <c r="BH147" s="144">
        <f t="shared" si="17"/>
        <v>0</v>
      </c>
      <c r="BI147" s="144">
        <f t="shared" si="18"/>
        <v>0</v>
      </c>
      <c r="BJ147" s="17" t="s">
        <v>85</v>
      </c>
      <c r="BK147" s="144">
        <f t="shared" si="19"/>
        <v>0</v>
      </c>
      <c r="BL147" s="17" t="s">
        <v>129</v>
      </c>
      <c r="BM147" s="143" t="s">
        <v>4519</v>
      </c>
    </row>
    <row r="148" spans="2:65" s="1" customFormat="1" ht="16.5" customHeight="1">
      <c r="B148" s="32"/>
      <c r="C148" s="184" t="s">
        <v>402</v>
      </c>
      <c r="D148" s="184" t="s">
        <v>1046</v>
      </c>
      <c r="E148" s="185" t="s">
        <v>4520</v>
      </c>
      <c r="F148" s="186" t="s">
        <v>4521</v>
      </c>
      <c r="G148" s="187" t="s">
        <v>3179</v>
      </c>
      <c r="H148" s="188">
        <v>1</v>
      </c>
      <c r="I148" s="189"/>
      <c r="J148" s="190">
        <f t="shared" si="10"/>
        <v>0</v>
      </c>
      <c r="K148" s="186" t="s">
        <v>1</v>
      </c>
      <c r="L148" s="191"/>
      <c r="M148" s="192" t="s">
        <v>1</v>
      </c>
      <c r="N148" s="193" t="s">
        <v>42</v>
      </c>
      <c r="P148" s="141">
        <f t="shared" si="11"/>
        <v>0</v>
      </c>
      <c r="Q148" s="141">
        <v>0</v>
      </c>
      <c r="R148" s="141">
        <f t="shared" si="12"/>
        <v>0</v>
      </c>
      <c r="S148" s="141">
        <v>0</v>
      </c>
      <c r="T148" s="142">
        <f t="shared" si="13"/>
        <v>0</v>
      </c>
      <c r="AR148" s="143" t="s">
        <v>604</v>
      </c>
      <c r="AT148" s="143" t="s">
        <v>1046</v>
      </c>
      <c r="AU148" s="143" t="s">
        <v>87</v>
      </c>
      <c r="AY148" s="17" t="s">
        <v>175</v>
      </c>
      <c r="BE148" s="144">
        <f t="shared" si="14"/>
        <v>0</v>
      </c>
      <c r="BF148" s="144">
        <f t="shared" si="15"/>
        <v>0</v>
      </c>
      <c r="BG148" s="144">
        <f t="shared" si="16"/>
        <v>0</v>
      </c>
      <c r="BH148" s="144">
        <f t="shared" si="17"/>
        <v>0</v>
      </c>
      <c r="BI148" s="144">
        <f t="shared" si="18"/>
        <v>0</v>
      </c>
      <c r="BJ148" s="17" t="s">
        <v>85</v>
      </c>
      <c r="BK148" s="144">
        <f t="shared" si="19"/>
        <v>0</v>
      </c>
      <c r="BL148" s="17" t="s">
        <v>129</v>
      </c>
      <c r="BM148" s="143" t="s">
        <v>4522</v>
      </c>
    </row>
    <row r="149" spans="2:65" s="1" customFormat="1" ht="16.5" customHeight="1">
      <c r="B149" s="32"/>
      <c r="C149" s="184" t="s">
        <v>548</v>
      </c>
      <c r="D149" s="184" t="s">
        <v>1046</v>
      </c>
      <c r="E149" s="185" t="s">
        <v>4523</v>
      </c>
      <c r="F149" s="186" t="s">
        <v>4524</v>
      </c>
      <c r="G149" s="187" t="s">
        <v>3179</v>
      </c>
      <c r="H149" s="188">
        <v>1</v>
      </c>
      <c r="I149" s="189"/>
      <c r="J149" s="190">
        <f t="shared" si="10"/>
        <v>0</v>
      </c>
      <c r="K149" s="186" t="s">
        <v>1</v>
      </c>
      <c r="L149" s="191"/>
      <c r="M149" s="192" t="s">
        <v>1</v>
      </c>
      <c r="N149" s="193" t="s">
        <v>42</v>
      </c>
      <c r="P149" s="141">
        <f t="shared" si="11"/>
        <v>0</v>
      </c>
      <c r="Q149" s="141">
        <v>0</v>
      </c>
      <c r="R149" s="141">
        <f t="shared" si="12"/>
        <v>0</v>
      </c>
      <c r="S149" s="141">
        <v>0</v>
      </c>
      <c r="T149" s="142">
        <f t="shared" si="13"/>
        <v>0</v>
      </c>
      <c r="AR149" s="143" t="s">
        <v>604</v>
      </c>
      <c r="AT149" s="143" t="s">
        <v>1046</v>
      </c>
      <c r="AU149" s="143" t="s">
        <v>87</v>
      </c>
      <c r="AY149" s="17" t="s">
        <v>175</v>
      </c>
      <c r="BE149" s="144">
        <f t="shared" si="14"/>
        <v>0</v>
      </c>
      <c r="BF149" s="144">
        <f t="shared" si="15"/>
        <v>0</v>
      </c>
      <c r="BG149" s="144">
        <f t="shared" si="16"/>
        <v>0</v>
      </c>
      <c r="BH149" s="144">
        <f t="shared" si="17"/>
        <v>0</v>
      </c>
      <c r="BI149" s="144">
        <f t="shared" si="18"/>
        <v>0</v>
      </c>
      <c r="BJ149" s="17" t="s">
        <v>85</v>
      </c>
      <c r="BK149" s="144">
        <f t="shared" si="19"/>
        <v>0</v>
      </c>
      <c r="BL149" s="17" t="s">
        <v>129</v>
      </c>
      <c r="BM149" s="143" t="s">
        <v>4525</v>
      </c>
    </row>
    <row r="150" spans="2:65" s="1" customFormat="1" ht="16.5" customHeight="1">
      <c r="B150" s="32"/>
      <c r="C150" s="184" t="s">
        <v>553</v>
      </c>
      <c r="D150" s="184" t="s">
        <v>1046</v>
      </c>
      <c r="E150" s="185" t="s">
        <v>4526</v>
      </c>
      <c r="F150" s="186" t="s">
        <v>4527</v>
      </c>
      <c r="G150" s="187" t="s">
        <v>3179</v>
      </c>
      <c r="H150" s="188">
        <v>1</v>
      </c>
      <c r="I150" s="189"/>
      <c r="J150" s="190">
        <f t="shared" si="10"/>
        <v>0</v>
      </c>
      <c r="K150" s="186" t="s">
        <v>1</v>
      </c>
      <c r="L150" s="191"/>
      <c r="M150" s="192" t="s">
        <v>1</v>
      </c>
      <c r="N150" s="193" t="s">
        <v>42</v>
      </c>
      <c r="P150" s="141">
        <f t="shared" si="11"/>
        <v>0</v>
      </c>
      <c r="Q150" s="141">
        <v>0</v>
      </c>
      <c r="R150" s="141">
        <f t="shared" si="12"/>
        <v>0</v>
      </c>
      <c r="S150" s="141">
        <v>0</v>
      </c>
      <c r="T150" s="142">
        <f t="shared" si="13"/>
        <v>0</v>
      </c>
      <c r="AR150" s="143" t="s">
        <v>604</v>
      </c>
      <c r="AT150" s="143" t="s">
        <v>1046</v>
      </c>
      <c r="AU150" s="143" t="s">
        <v>87</v>
      </c>
      <c r="AY150" s="17" t="s">
        <v>175</v>
      </c>
      <c r="BE150" s="144">
        <f t="shared" si="14"/>
        <v>0</v>
      </c>
      <c r="BF150" s="144">
        <f t="shared" si="15"/>
        <v>0</v>
      </c>
      <c r="BG150" s="144">
        <f t="shared" si="16"/>
        <v>0</v>
      </c>
      <c r="BH150" s="144">
        <f t="shared" si="17"/>
        <v>0</v>
      </c>
      <c r="BI150" s="144">
        <f t="shared" si="18"/>
        <v>0</v>
      </c>
      <c r="BJ150" s="17" t="s">
        <v>85</v>
      </c>
      <c r="BK150" s="144">
        <f t="shared" si="19"/>
        <v>0</v>
      </c>
      <c r="BL150" s="17" t="s">
        <v>129</v>
      </c>
      <c r="BM150" s="143" t="s">
        <v>4528</v>
      </c>
    </row>
    <row r="151" spans="2:65" s="1" customFormat="1" ht="16.5" customHeight="1">
      <c r="B151" s="32"/>
      <c r="C151" s="184" t="s">
        <v>560</v>
      </c>
      <c r="D151" s="184" t="s">
        <v>1046</v>
      </c>
      <c r="E151" s="185" t="s">
        <v>4529</v>
      </c>
      <c r="F151" s="186" t="s">
        <v>4530</v>
      </c>
      <c r="G151" s="187" t="s">
        <v>3179</v>
      </c>
      <c r="H151" s="188">
        <v>1</v>
      </c>
      <c r="I151" s="189"/>
      <c r="J151" s="190">
        <f t="shared" si="10"/>
        <v>0</v>
      </c>
      <c r="K151" s="186" t="s">
        <v>1</v>
      </c>
      <c r="L151" s="191"/>
      <c r="M151" s="192" t="s">
        <v>1</v>
      </c>
      <c r="N151" s="193" t="s">
        <v>42</v>
      </c>
      <c r="P151" s="141">
        <f t="shared" si="11"/>
        <v>0</v>
      </c>
      <c r="Q151" s="141">
        <v>0</v>
      </c>
      <c r="R151" s="141">
        <f t="shared" si="12"/>
        <v>0</v>
      </c>
      <c r="S151" s="141">
        <v>0</v>
      </c>
      <c r="T151" s="142">
        <f t="shared" si="13"/>
        <v>0</v>
      </c>
      <c r="AR151" s="143" t="s">
        <v>604</v>
      </c>
      <c r="AT151" s="143" t="s">
        <v>1046</v>
      </c>
      <c r="AU151" s="143" t="s">
        <v>87</v>
      </c>
      <c r="AY151" s="17" t="s">
        <v>175</v>
      </c>
      <c r="BE151" s="144">
        <f t="shared" si="14"/>
        <v>0</v>
      </c>
      <c r="BF151" s="144">
        <f t="shared" si="15"/>
        <v>0</v>
      </c>
      <c r="BG151" s="144">
        <f t="shared" si="16"/>
        <v>0</v>
      </c>
      <c r="BH151" s="144">
        <f t="shared" si="17"/>
        <v>0</v>
      </c>
      <c r="BI151" s="144">
        <f t="shared" si="18"/>
        <v>0</v>
      </c>
      <c r="BJ151" s="17" t="s">
        <v>85</v>
      </c>
      <c r="BK151" s="144">
        <f t="shared" si="19"/>
        <v>0</v>
      </c>
      <c r="BL151" s="17" t="s">
        <v>129</v>
      </c>
      <c r="BM151" s="143" t="s">
        <v>4531</v>
      </c>
    </row>
    <row r="152" spans="2:65" s="1" customFormat="1" ht="16.5" customHeight="1">
      <c r="B152" s="32"/>
      <c r="C152" s="184" t="s">
        <v>570</v>
      </c>
      <c r="D152" s="184" t="s">
        <v>1046</v>
      </c>
      <c r="E152" s="185" t="s">
        <v>4532</v>
      </c>
      <c r="F152" s="186" t="s">
        <v>4533</v>
      </c>
      <c r="G152" s="187" t="s">
        <v>181</v>
      </c>
      <c r="H152" s="188">
        <v>1</v>
      </c>
      <c r="I152" s="189"/>
      <c r="J152" s="190">
        <f t="shared" si="10"/>
        <v>0</v>
      </c>
      <c r="K152" s="186" t="s">
        <v>1</v>
      </c>
      <c r="L152" s="191"/>
      <c r="M152" s="192" t="s">
        <v>1</v>
      </c>
      <c r="N152" s="193" t="s">
        <v>42</v>
      </c>
      <c r="P152" s="141">
        <f t="shared" si="11"/>
        <v>0</v>
      </c>
      <c r="Q152" s="141">
        <v>0</v>
      </c>
      <c r="R152" s="141">
        <f t="shared" si="12"/>
        <v>0</v>
      </c>
      <c r="S152" s="141">
        <v>0</v>
      </c>
      <c r="T152" s="142">
        <f t="shared" si="13"/>
        <v>0</v>
      </c>
      <c r="AR152" s="143" t="s">
        <v>604</v>
      </c>
      <c r="AT152" s="143" t="s">
        <v>1046</v>
      </c>
      <c r="AU152" s="143" t="s">
        <v>87</v>
      </c>
      <c r="AY152" s="17" t="s">
        <v>175</v>
      </c>
      <c r="BE152" s="144">
        <f t="shared" si="14"/>
        <v>0</v>
      </c>
      <c r="BF152" s="144">
        <f t="shared" si="15"/>
        <v>0</v>
      </c>
      <c r="BG152" s="144">
        <f t="shared" si="16"/>
        <v>0</v>
      </c>
      <c r="BH152" s="144">
        <f t="shared" si="17"/>
        <v>0</v>
      </c>
      <c r="BI152" s="144">
        <f t="shared" si="18"/>
        <v>0</v>
      </c>
      <c r="BJ152" s="17" t="s">
        <v>85</v>
      </c>
      <c r="BK152" s="144">
        <f t="shared" si="19"/>
        <v>0</v>
      </c>
      <c r="BL152" s="17" t="s">
        <v>129</v>
      </c>
      <c r="BM152" s="143" t="s">
        <v>4534</v>
      </c>
    </row>
    <row r="153" spans="2:65" s="1" customFormat="1" ht="37.9" customHeight="1">
      <c r="B153" s="32"/>
      <c r="C153" s="184" t="s">
        <v>581</v>
      </c>
      <c r="D153" s="184" t="s">
        <v>1046</v>
      </c>
      <c r="E153" s="185" t="s">
        <v>4535</v>
      </c>
      <c r="F153" s="186" t="s">
        <v>4536</v>
      </c>
      <c r="G153" s="187" t="s">
        <v>3179</v>
      </c>
      <c r="H153" s="188">
        <v>2</v>
      </c>
      <c r="I153" s="189"/>
      <c r="J153" s="190">
        <f t="shared" si="10"/>
        <v>0</v>
      </c>
      <c r="K153" s="186" t="s">
        <v>1</v>
      </c>
      <c r="L153" s="191"/>
      <c r="M153" s="192" t="s">
        <v>1</v>
      </c>
      <c r="N153" s="193" t="s">
        <v>42</v>
      </c>
      <c r="P153" s="141">
        <f t="shared" si="11"/>
        <v>0</v>
      </c>
      <c r="Q153" s="141">
        <v>0</v>
      </c>
      <c r="R153" s="141">
        <f t="shared" si="12"/>
        <v>0</v>
      </c>
      <c r="S153" s="141">
        <v>0</v>
      </c>
      <c r="T153" s="142">
        <f t="shared" si="13"/>
        <v>0</v>
      </c>
      <c r="AR153" s="143" t="s">
        <v>604</v>
      </c>
      <c r="AT153" s="143" t="s">
        <v>1046</v>
      </c>
      <c r="AU153" s="143" t="s">
        <v>87</v>
      </c>
      <c r="AY153" s="17" t="s">
        <v>175</v>
      </c>
      <c r="BE153" s="144">
        <f t="shared" si="14"/>
        <v>0</v>
      </c>
      <c r="BF153" s="144">
        <f t="shared" si="15"/>
        <v>0</v>
      </c>
      <c r="BG153" s="144">
        <f t="shared" si="16"/>
        <v>0</v>
      </c>
      <c r="BH153" s="144">
        <f t="shared" si="17"/>
        <v>0</v>
      </c>
      <c r="BI153" s="144">
        <f t="shared" si="18"/>
        <v>0</v>
      </c>
      <c r="BJ153" s="17" t="s">
        <v>85</v>
      </c>
      <c r="BK153" s="144">
        <f t="shared" si="19"/>
        <v>0</v>
      </c>
      <c r="BL153" s="17" t="s">
        <v>129</v>
      </c>
      <c r="BM153" s="143" t="s">
        <v>4537</v>
      </c>
    </row>
    <row r="154" spans="2:65" s="1" customFormat="1" ht="37.9" customHeight="1">
      <c r="B154" s="32"/>
      <c r="C154" s="184" t="s">
        <v>604</v>
      </c>
      <c r="D154" s="184" t="s">
        <v>1046</v>
      </c>
      <c r="E154" s="185" t="s">
        <v>4538</v>
      </c>
      <c r="F154" s="186" t="s">
        <v>4539</v>
      </c>
      <c r="G154" s="187" t="s">
        <v>3179</v>
      </c>
      <c r="H154" s="188">
        <v>2</v>
      </c>
      <c r="I154" s="189"/>
      <c r="J154" s="190">
        <f t="shared" si="10"/>
        <v>0</v>
      </c>
      <c r="K154" s="186" t="s">
        <v>1</v>
      </c>
      <c r="L154" s="191"/>
      <c r="M154" s="192" t="s">
        <v>1</v>
      </c>
      <c r="N154" s="193" t="s">
        <v>42</v>
      </c>
      <c r="P154" s="141">
        <f t="shared" si="11"/>
        <v>0</v>
      </c>
      <c r="Q154" s="141">
        <v>0</v>
      </c>
      <c r="R154" s="141">
        <f t="shared" si="12"/>
        <v>0</v>
      </c>
      <c r="S154" s="141">
        <v>0</v>
      </c>
      <c r="T154" s="142">
        <f t="shared" si="13"/>
        <v>0</v>
      </c>
      <c r="AR154" s="143" t="s">
        <v>604</v>
      </c>
      <c r="AT154" s="143" t="s">
        <v>1046</v>
      </c>
      <c r="AU154" s="143" t="s">
        <v>87</v>
      </c>
      <c r="AY154" s="17" t="s">
        <v>175</v>
      </c>
      <c r="BE154" s="144">
        <f t="shared" si="14"/>
        <v>0</v>
      </c>
      <c r="BF154" s="144">
        <f t="shared" si="15"/>
        <v>0</v>
      </c>
      <c r="BG154" s="144">
        <f t="shared" si="16"/>
        <v>0</v>
      </c>
      <c r="BH154" s="144">
        <f t="shared" si="17"/>
        <v>0</v>
      </c>
      <c r="BI154" s="144">
        <f t="shared" si="18"/>
        <v>0</v>
      </c>
      <c r="BJ154" s="17" t="s">
        <v>85</v>
      </c>
      <c r="BK154" s="144">
        <f t="shared" si="19"/>
        <v>0</v>
      </c>
      <c r="BL154" s="17" t="s">
        <v>129</v>
      </c>
      <c r="BM154" s="143" t="s">
        <v>4540</v>
      </c>
    </row>
    <row r="155" spans="2:65" s="1" customFormat="1" ht="24.2" customHeight="1">
      <c r="B155" s="32"/>
      <c r="C155" s="184" t="s">
        <v>618</v>
      </c>
      <c r="D155" s="184" t="s">
        <v>1046</v>
      </c>
      <c r="E155" s="185" t="s">
        <v>4541</v>
      </c>
      <c r="F155" s="186" t="s">
        <v>4542</v>
      </c>
      <c r="G155" s="187" t="s">
        <v>3179</v>
      </c>
      <c r="H155" s="188">
        <v>1</v>
      </c>
      <c r="I155" s="189"/>
      <c r="J155" s="190">
        <f t="shared" si="10"/>
        <v>0</v>
      </c>
      <c r="K155" s="186" t="s">
        <v>1</v>
      </c>
      <c r="L155" s="191"/>
      <c r="M155" s="192" t="s">
        <v>1</v>
      </c>
      <c r="N155" s="193" t="s">
        <v>42</v>
      </c>
      <c r="P155" s="141">
        <f t="shared" si="11"/>
        <v>0</v>
      </c>
      <c r="Q155" s="141">
        <v>0</v>
      </c>
      <c r="R155" s="141">
        <f t="shared" si="12"/>
        <v>0</v>
      </c>
      <c r="S155" s="141">
        <v>0</v>
      </c>
      <c r="T155" s="142">
        <f t="shared" si="13"/>
        <v>0</v>
      </c>
      <c r="AR155" s="143" t="s">
        <v>604</v>
      </c>
      <c r="AT155" s="143" t="s">
        <v>1046</v>
      </c>
      <c r="AU155" s="143" t="s">
        <v>87</v>
      </c>
      <c r="AY155" s="17" t="s">
        <v>175</v>
      </c>
      <c r="BE155" s="144">
        <f t="shared" si="14"/>
        <v>0</v>
      </c>
      <c r="BF155" s="144">
        <f t="shared" si="15"/>
        <v>0</v>
      </c>
      <c r="BG155" s="144">
        <f t="shared" si="16"/>
        <v>0</v>
      </c>
      <c r="BH155" s="144">
        <f t="shared" si="17"/>
        <v>0</v>
      </c>
      <c r="BI155" s="144">
        <f t="shared" si="18"/>
        <v>0</v>
      </c>
      <c r="BJ155" s="17" t="s">
        <v>85</v>
      </c>
      <c r="BK155" s="144">
        <f t="shared" si="19"/>
        <v>0</v>
      </c>
      <c r="BL155" s="17" t="s">
        <v>129</v>
      </c>
      <c r="BM155" s="143" t="s">
        <v>4543</v>
      </c>
    </row>
    <row r="156" spans="2:65" s="1" customFormat="1" ht="16.5" customHeight="1">
      <c r="B156" s="32"/>
      <c r="C156" s="184" t="s">
        <v>622</v>
      </c>
      <c r="D156" s="184" t="s">
        <v>1046</v>
      </c>
      <c r="E156" s="185" t="s">
        <v>4544</v>
      </c>
      <c r="F156" s="186" t="s">
        <v>4545</v>
      </c>
      <c r="G156" s="187" t="s">
        <v>318</v>
      </c>
      <c r="H156" s="188">
        <v>1150</v>
      </c>
      <c r="I156" s="189"/>
      <c r="J156" s="190">
        <f t="shared" si="10"/>
        <v>0</v>
      </c>
      <c r="K156" s="186" t="s">
        <v>1</v>
      </c>
      <c r="L156" s="191"/>
      <c r="M156" s="192" t="s">
        <v>1</v>
      </c>
      <c r="N156" s="193" t="s">
        <v>42</v>
      </c>
      <c r="P156" s="141">
        <f t="shared" si="11"/>
        <v>0</v>
      </c>
      <c r="Q156" s="141">
        <v>0</v>
      </c>
      <c r="R156" s="141">
        <f t="shared" si="12"/>
        <v>0</v>
      </c>
      <c r="S156" s="141">
        <v>0</v>
      </c>
      <c r="T156" s="142">
        <f t="shared" si="13"/>
        <v>0</v>
      </c>
      <c r="AR156" s="143" t="s">
        <v>604</v>
      </c>
      <c r="AT156" s="143" t="s">
        <v>1046</v>
      </c>
      <c r="AU156" s="143" t="s">
        <v>87</v>
      </c>
      <c r="AY156" s="17" t="s">
        <v>175</v>
      </c>
      <c r="BE156" s="144">
        <f t="shared" si="14"/>
        <v>0</v>
      </c>
      <c r="BF156" s="144">
        <f t="shared" si="15"/>
        <v>0</v>
      </c>
      <c r="BG156" s="144">
        <f t="shared" si="16"/>
        <v>0</v>
      </c>
      <c r="BH156" s="144">
        <f t="shared" si="17"/>
        <v>0</v>
      </c>
      <c r="BI156" s="144">
        <f t="shared" si="18"/>
        <v>0</v>
      </c>
      <c r="BJ156" s="17" t="s">
        <v>85</v>
      </c>
      <c r="BK156" s="144">
        <f t="shared" si="19"/>
        <v>0</v>
      </c>
      <c r="BL156" s="17" t="s">
        <v>129</v>
      </c>
      <c r="BM156" s="143" t="s">
        <v>4546</v>
      </c>
    </row>
    <row r="157" spans="2:65" s="1" customFormat="1" ht="16.5" customHeight="1">
      <c r="B157" s="32"/>
      <c r="C157" s="184" t="s">
        <v>631</v>
      </c>
      <c r="D157" s="184" t="s">
        <v>1046</v>
      </c>
      <c r="E157" s="185" t="s">
        <v>4547</v>
      </c>
      <c r="F157" s="186" t="s">
        <v>4548</v>
      </c>
      <c r="G157" s="187" t="s">
        <v>318</v>
      </c>
      <c r="H157" s="188">
        <v>100</v>
      </c>
      <c r="I157" s="189"/>
      <c r="J157" s="190">
        <f t="shared" si="10"/>
        <v>0</v>
      </c>
      <c r="K157" s="186" t="s">
        <v>1</v>
      </c>
      <c r="L157" s="191"/>
      <c r="M157" s="192" t="s">
        <v>1</v>
      </c>
      <c r="N157" s="193" t="s">
        <v>42</v>
      </c>
      <c r="P157" s="141">
        <f t="shared" si="11"/>
        <v>0</v>
      </c>
      <c r="Q157" s="141">
        <v>0</v>
      </c>
      <c r="R157" s="141">
        <f t="shared" si="12"/>
        <v>0</v>
      </c>
      <c r="S157" s="141">
        <v>0</v>
      </c>
      <c r="T157" s="142">
        <f t="shared" si="13"/>
        <v>0</v>
      </c>
      <c r="AR157" s="143" t="s">
        <v>604</v>
      </c>
      <c r="AT157" s="143" t="s">
        <v>1046</v>
      </c>
      <c r="AU157" s="143" t="s">
        <v>87</v>
      </c>
      <c r="AY157" s="17" t="s">
        <v>175</v>
      </c>
      <c r="BE157" s="144">
        <f t="shared" si="14"/>
        <v>0</v>
      </c>
      <c r="BF157" s="144">
        <f t="shared" si="15"/>
        <v>0</v>
      </c>
      <c r="BG157" s="144">
        <f t="shared" si="16"/>
        <v>0</v>
      </c>
      <c r="BH157" s="144">
        <f t="shared" si="17"/>
        <v>0</v>
      </c>
      <c r="BI157" s="144">
        <f t="shared" si="18"/>
        <v>0</v>
      </c>
      <c r="BJ157" s="17" t="s">
        <v>85</v>
      </c>
      <c r="BK157" s="144">
        <f t="shared" si="19"/>
        <v>0</v>
      </c>
      <c r="BL157" s="17" t="s">
        <v>129</v>
      </c>
      <c r="BM157" s="143" t="s">
        <v>4549</v>
      </c>
    </row>
    <row r="158" spans="2:65" s="1" customFormat="1" ht="16.5" customHeight="1">
      <c r="B158" s="32"/>
      <c r="C158" s="184" t="s">
        <v>635</v>
      </c>
      <c r="D158" s="184" t="s">
        <v>1046</v>
      </c>
      <c r="E158" s="185" t="s">
        <v>4550</v>
      </c>
      <c r="F158" s="186" t="s">
        <v>4551</v>
      </c>
      <c r="G158" s="187" t="s">
        <v>318</v>
      </c>
      <c r="H158" s="188">
        <v>100</v>
      </c>
      <c r="I158" s="189"/>
      <c r="J158" s="190">
        <f t="shared" si="10"/>
        <v>0</v>
      </c>
      <c r="K158" s="186" t="s">
        <v>1</v>
      </c>
      <c r="L158" s="191"/>
      <c r="M158" s="192" t="s">
        <v>1</v>
      </c>
      <c r="N158" s="193" t="s">
        <v>42</v>
      </c>
      <c r="P158" s="141">
        <f t="shared" si="11"/>
        <v>0</v>
      </c>
      <c r="Q158" s="141">
        <v>0</v>
      </c>
      <c r="R158" s="141">
        <f t="shared" si="12"/>
        <v>0</v>
      </c>
      <c r="S158" s="141">
        <v>0</v>
      </c>
      <c r="T158" s="142">
        <f t="shared" si="13"/>
        <v>0</v>
      </c>
      <c r="AR158" s="143" t="s">
        <v>604</v>
      </c>
      <c r="AT158" s="143" t="s">
        <v>1046</v>
      </c>
      <c r="AU158" s="143" t="s">
        <v>87</v>
      </c>
      <c r="AY158" s="17" t="s">
        <v>175</v>
      </c>
      <c r="BE158" s="144">
        <f t="shared" si="14"/>
        <v>0</v>
      </c>
      <c r="BF158" s="144">
        <f t="shared" si="15"/>
        <v>0</v>
      </c>
      <c r="BG158" s="144">
        <f t="shared" si="16"/>
        <v>0</v>
      </c>
      <c r="BH158" s="144">
        <f t="shared" si="17"/>
        <v>0</v>
      </c>
      <c r="BI158" s="144">
        <f t="shared" si="18"/>
        <v>0</v>
      </c>
      <c r="BJ158" s="17" t="s">
        <v>85</v>
      </c>
      <c r="BK158" s="144">
        <f t="shared" si="19"/>
        <v>0</v>
      </c>
      <c r="BL158" s="17" t="s">
        <v>129</v>
      </c>
      <c r="BM158" s="143" t="s">
        <v>4552</v>
      </c>
    </row>
    <row r="159" spans="2:65" s="1" customFormat="1" ht="16.5" customHeight="1">
      <c r="B159" s="32"/>
      <c r="C159" s="184" t="s">
        <v>641</v>
      </c>
      <c r="D159" s="184" t="s">
        <v>1046</v>
      </c>
      <c r="E159" s="185" t="s">
        <v>4553</v>
      </c>
      <c r="F159" s="186" t="s">
        <v>4554</v>
      </c>
      <c r="G159" s="187" t="s">
        <v>181</v>
      </c>
      <c r="H159" s="188">
        <v>2</v>
      </c>
      <c r="I159" s="189"/>
      <c r="J159" s="190">
        <f t="shared" si="10"/>
        <v>0</v>
      </c>
      <c r="K159" s="186" t="s">
        <v>1</v>
      </c>
      <c r="L159" s="191"/>
      <c r="M159" s="192" t="s">
        <v>1</v>
      </c>
      <c r="N159" s="193" t="s">
        <v>42</v>
      </c>
      <c r="P159" s="141">
        <f t="shared" si="11"/>
        <v>0</v>
      </c>
      <c r="Q159" s="141">
        <v>0</v>
      </c>
      <c r="R159" s="141">
        <f t="shared" si="12"/>
        <v>0</v>
      </c>
      <c r="S159" s="141">
        <v>0</v>
      </c>
      <c r="T159" s="142">
        <f t="shared" si="13"/>
        <v>0</v>
      </c>
      <c r="AR159" s="143" t="s">
        <v>604</v>
      </c>
      <c r="AT159" s="143" t="s">
        <v>1046</v>
      </c>
      <c r="AU159" s="143" t="s">
        <v>87</v>
      </c>
      <c r="AY159" s="17" t="s">
        <v>175</v>
      </c>
      <c r="BE159" s="144">
        <f t="shared" si="14"/>
        <v>0</v>
      </c>
      <c r="BF159" s="144">
        <f t="shared" si="15"/>
        <v>0</v>
      </c>
      <c r="BG159" s="144">
        <f t="shared" si="16"/>
        <v>0</v>
      </c>
      <c r="BH159" s="144">
        <f t="shared" si="17"/>
        <v>0</v>
      </c>
      <c r="BI159" s="144">
        <f t="shared" si="18"/>
        <v>0</v>
      </c>
      <c r="BJ159" s="17" t="s">
        <v>85</v>
      </c>
      <c r="BK159" s="144">
        <f t="shared" si="19"/>
        <v>0</v>
      </c>
      <c r="BL159" s="17" t="s">
        <v>129</v>
      </c>
      <c r="BM159" s="143" t="s">
        <v>4555</v>
      </c>
    </row>
    <row r="160" spans="2:65" s="1" customFormat="1" ht="16.5" customHeight="1">
      <c r="B160" s="32"/>
      <c r="C160" s="184" t="s">
        <v>645</v>
      </c>
      <c r="D160" s="184" t="s">
        <v>1046</v>
      </c>
      <c r="E160" s="185" t="s">
        <v>4556</v>
      </c>
      <c r="F160" s="186" t="s">
        <v>4557</v>
      </c>
      <c r="G160" s="187" t="s">
        <v>318</v>
      </c>
      <c r="H160" s="188">
        <v>10</v>
      </c>
      <c r="I160" s="189"/>
      <c r="J160" s="190">
        <f t="shared" si="10"/>
        <v>0</v>
      </c>
      <c r="K160" s="186" t="s">
        <v>1</v>
      </c>
      <c r="L160" s="191"/>
      <c r="M160" s="192" t="s">
        <v>1</v>
      </c>
      <c r="N160" s="193" t="s">
        <v>42</v>
      </c>
      <c r="P160" s="141">
        <f t="shared" si="11"/>
        <v>0</v>
      </c>
      <c r="Q160" s="141">
        <v>0</v>
      </c>
      <c r="R160" s="141">
        <f t="shared" si="12"/>
        <v>0</v>
      </c>
      <c r="S160" s="141">
        <v>0</v>
      </c>
      <c r="T160" s="142">
        <f t="shared" si="13"/>
        <v>0</v>
      </c>
      <c r="AR160" s="143" t="s">
        <v>604</v>
      </c>
      <c r="AT160" s="143" t="s">
        <v>1046</v>
      </c>
      <c r="AU160" s="143" t="s">
        <v>87</v>
      </c>
      <c r="AY160" s="17" t="s">
        <v>175</v>
      </c>
      <c r="BE160" s="144">
        <f t="shared" si="14"/>
        <v>0</v>
      </c>
      <c r="BF160" s="144">
        <f t="shared" si="15"/>
        <v>0</v>
      </c>
      <c r="BG160" s="144">
        <f t="shared" si="16"/>
        <v>0</v>
      </c>
      <c r="BH160" s="144">
        <f t="shared" si="17"/>
        <v>0</v>
      </c>
      <c r="BI160" s="144">
        <f t="shared" si="18"/>
        <v>0</v>
      </c>
      <c r="BJ160" s="17" t="s">
        <v>85</v>
      </c>
      <c r="BK160" s="144">
        <f t="shared" si="19"/>
        <v>0</v>
      </c>
      <c r="BL160" s="17" t="s">
        <v>129</v>
      </c>
      <c r="BM160" s="143" t="s">
        <v>4558</v>
      </c>
    </row>
    <row r="161" spans="2:65" s="1" customFormat="1" ht="16.5" customHeight="1">
      <c r="B161" s="32"/>
      <c r="C161" s="184" t="s">
        <v>648</v>
      </c>
      <c r="D161" s="184" t="s">
        <v>1046</v>
      </c>
      <c r="E161" s="185" t="s">
        <v>4559</v>
      </c>
      <c r="F161" s="186" t="s">
        <v>4560</v>
      </c>
      <c r="G161" s="187" t="s">
        <v>318</v>
      </c>
      <c r="H161" s="188">
        <v>25</v>
      </c>
      <c r="I161" s="189"/>
      <c r="J161" s="190">
        <f t="shared" si="10"/>
        <v>0</v>
      </c>
      <c r="K161" s="186" t="s">
        <v>1</v>
      </c>
      <c r="L161" s="191"/>
      <c r="M161" s="192" t="s">
        <v>1</v>
      </c>
      <c r="N161" s="193" t="s">
        <v>42</v>
      </c>
      <c r="P161" s="141">
        <f t="shared" si="11"/>
        <v>0</v>
      </c>
      <c r="Q161" s="141">
        <v>0</v>
      </c>
      <c r="R161" s="141">
        <f t="shared" si="12"/>
        <v>0</v>
      </c>
      <c r="S161" s="141">
        <v>0</v>
      </c>
      <c r="T161" s="142">
        <f t="shared" si="13"/>
        <v>0</v>
      </c>
      <c r="AR161" s="143" t="s">
        <v>604</v>
      </c>
      <c r="AT161" s="143" t="s">
        <v>1046</v>
      </c>
      <c r="AU161" s="143" t="s">
        <v>87</v>
      </c>
      <c r="AY161" s="17" t="s">
        <v>175</v>
      </c>
      <c r="BE161" s="144">
        <f t="shared" si="14"/>
        <v>0</v>
      </c>
      <c r="BF161" s="144">
        <f t="shared" si="15"/>
        <v>0</v>
      </c>
      <c r="BG161" s="144">
        <f t="shared" si="16"/>
        <v>0</v>
      </c>
      <c r="BH161" s="144">
        <f t="shared" si="17"/>
        <v>0</v>
      </c>
      <c r="BI161" s="144">
        <f t="shared" si="18"/>
        <v>0</v>
      </c>
      <c r="BJ161" s="17" t="s">
        <v>85</v>
      </c>
      <c r="BK161" s="144">
        <f t="shared" si="19"/>
        <v>0</v>
      </c>
      <c r="BL161" s="17" t="s">
        <v>129</v>
      </c>
      <c r="BM161" s="143" t="s">
        <v>4561</v>
      </c>
    </row>
    <row r="162" spans="2:65" s="1" customFormat="1" ht="16.5" customHeight="1">
      <c r="B162" s="32"/>
      <c r="C162" s="184" t="s">
        <v>654</v>
      </c>
      <c r="D162" s="184" t="s">
        <v>1046</v>
      </c>
      <c r="E162" s="185" t="s">
        <v>4562</v>
      </c>
      <c r="F162" s="186" t="s">
        <v>4563</v>
      </c>
      <c r="G162" s="187" t="s">
        <v>318</v>
      </c>
      <c r="H162" s="188">
        <v>100</v>
      </c>
      <c r="I162" s="189"/>
      <c r="J162" s="190">
        <f t="shared" si="10"/>
        <v>0</v>
      </c>
      <c r="K162" s="186" t="s">
        <v>1</v>
      </c>
      <c r="L162" s="191"/>
      <c r="M162" s="192" t="s">
        <v>1</v>
      </c>
      <c r="N162" s="193" t="s">
        <v>42</v>
      </c>
      <c r="P162" s="141">
        <f t="shared" si="11"/>
        <v>0</v>
      </c>
      <c r="Q162" s="141">
        <v>0</v>
      </c>
      <c r="R162" s="141">
        <f t="shared" si="12"/>
        <v>0</v>
      </c>
      <c r="S162" s="141">
        <v>0</v>
      </c>
      <c r="T162" s="142">
        <f t="shared" si="13"/>
        <v>0</v>
      </c>
      <c r="AR162" s="143" t="s">
        <v>604</v>
      </c>
      <c r="AT162" s="143" t="s">
        <v>1046</v>
      </c>
      <c r="AU162" s="143" t="s">
        <v>87</v>
      </c>
      <c r="AY162" s="17" t="s">
        <v>175</v>
      </c>
      <c r="BE162" s="144">
        <f t="shared" si="14"/>
        <v>0</v>
      </c>
      <c r="BF162" s="144">
        <f t="shared" si="15"/>
        <v>0</v>
      </c>
      <c r="BG162" s="144">
        <f t="shared" si="16"/>
        <v>0</v>
      </c>
      <c r="BH162" s="144">
        <f t="shared" si="17"/>
        <v>0</v>
      </c>
      <c r="BI162" s="144">
        <f t="shared" si="18"/>
        <v>0</v>
      </c>
      <c r="BJ162" s="17" t="s">
        <v>85</v>
      </c>
      <c r="BK162" s="144">
        <f t="shared" si="19"/>
        <v>0</v>
      </c>
      <c r="BL162" s="17" t="s">
        <v>129</v>
      </c>
      <c r="BM162" s="143" t="s">
        <v>4564</v>
      </c>
    </row>
    <row r="163" spans="2:65" s="1" customFormat="1" ht="16.5" customHeight="1">
      <c r="B163" s="32"/>
      <c r="C163" s="184" t="s">
        <v>658</v>
      </c>
      <c r="D163" s="184" t="s">
        <v>1046</v>
      </c>
      <c r="E163" s="185" t="s">
        <v>4565</v>
      </c>
      <c r="F163" s="186" t="s">
        <v>4566</v>
      </c>
      <c r="G163" s="187" t="s">
        <v>318</v>
      </c>
      <c r="H163" s="188">
        <v>60</v>
      </c>
      <c r="I163" s="189"/>
      <c r="J163" s="190">
        <f t="shared" si="10"/>
        <v>0</v>
      </c>
      <c r="K163" s="186" t="s">
        <v>1</v>
      </c>
      <c r="L163" s="191"/>
      <c r="M163" s="192" t="s">
        <v>1</v>
      </c>
      <c r="N163" s="193" t="s">
        <v>42</v>
      </c>
      <c r="P163" s="141">
        <f t="shared" si="11"/>
        <v>0</v>
      </c>
      <c r="Q163" s="141">
        <v>0</v>
      </c>
      <c r="R163" s="141">
        <f t="shared" si="12"/>
        <v>0</v>
      </c>
      <c r="S163" s="141">
        <v>0</v>
      </c>
      <c r="T163" s="142">
        <f t="shared" si="13"/>
        <v>0</v>
      </c>
      <c r="AR163" s="143" t="s">
        <v>604</v>
      </c>
      <c r="AT163" s="143" t="s">
        <v>1046</v>
      </c>
      <c r="AU163" s="143" t="s">
        <v>87</v>
      </c>
      <c r="AY163" s="17" t="s">
        <v>175</v>
      </c>
      <c r="BE163" s="144">
        <f t="shared" si="14"/>
        <v>0</v>
      </c>
      <c r="BF163" s="144">
        <f t="shared" si="15"/>
        <v>0</v>
      </c>
      <c r="BG163" s="144">
        <f t="shared" si="16"/>
        <v>0</v>
      </c>
      <c r="BH163" s="144">
        <f t="shared" si="17"/>
        <v>0</v>
      </c>
      <c r="BI163" s="144">
        <f t="shared" si="18"/>
        <v>0</v>
      </c>
      <c r="BJ163" s="17" t="s">
        <v>85</v>
      </c>
      <c r="BK163" s="144">
        <f t="shared" si="19"/>
        <v>0</v>
      </c>
      <c r="BL163" s="17" t="s">
        <v>129</v>
      </c>
      <c r="BM163" s="143" t="s">
        <v>4567</v>
      </c>
    </row>
    <row r="164" spans="2:65" s="1" customFormat="1" ht="16.5" customHeight="1">
      <c r="B164" s="32"/>
      <c r="C164" s="184" t="s">
        <v>662</v>
      </c>
      <c r="D164" s="184" t="s">
        <v>1046</v>
      </c>
      <c r="E164" s="185" t="s">
        <v>4568</v>
      </c>
      <c r="F164" s="186" t="s">
        <v>4569</v>
      </c>
      <c r="G164" s="187" t="s">
        <v>3179</v>
      </c>
      <c r="H164" s="188">
        <v>60</v>
      </c>
      <c r="I164" s="189"/>
      <c r="J164" s="190">
        <f t="shared" si="10"/>
        <v>0</v>
      </c>
      <c r="K164" s="186" t="s">
        <v>1</v>
      </c>
      <c r="L164" s="191"/>
      <c r="M164" s="192" t="s">
        <v>1</v>
      </c>
      <c r="N164" s="193" t="s">
        <v>42</v>
      </c>
      <c r="P164" s="141">
        <f t="shared" si="11"/>
        <v>0</v>
      </c>
      <c r="Q164" s="141">
        <v>0</v>
      </c>
      <c r="R164" s="141">
        <f t="shared" si="12"/>
        <v>0</v>
      </c>
      <c r="S164" s="141">
        <v>0</v>
      </c>
      <c r="T164" s="142">
        <f t="shared" si="13"/>
        <v>0</v>
      </c>
      <c r="AR164" s="143" t="s">
        <v>604</v>
      </c>
      <c r="AT164" s="143" t="s">
        <v>1046</v>
      </c>
      <c r="AU164" s="143" t="s">
        <v>87</v>
      </c>
      <c r="AY164" s="17" t="s">
        <v>175</v>
      </c>
      <c r="BE164" s="144">
        <f t="shared" si="14"/>
        <v>0</v>
      </c>
      <c r="BF164" s="144">
        <f t="shared" si="15"/>
        <v>0</v>
      </c>
      <c r="BG164" s="144">
        <f t="shared" si="16"/>
        <v>0</v>
      </c>
      <c r="BH164" s="144">
        <f t="shared" si="17"/>
        <v>0</v>
      </c>
      <c r="BI164" s="144">
        <f t="shared" si="18"/>
        <v>0</v>
      </c>
      <c r="BJ164" s="17" t="s">
        <v>85</v>
      </c>
      <c r="BK164" s="144">
        <f t="shared" si="19"/>
        <v>0</v>
      </c>
      <c r="BL164" s="17" t="s">
        <v>129</v>
      </c>
      <c r="BM164" s="143" t="s">
        <v>4570</v>
      </c>
    </row>
    <row r="165" spans="2:65" s="1" customFormat="1" ht="16.5" customHeight="1">
      <c r="B165" s="32"/>
      <c r="C165" s="184" t="s">
        <v>666</v>
      </c>
      <c r="D165" s="184" t="s">
        <v>1046</v>
      </c>
      <c r="E165" s="185" t="s">
        <v>4571</v>
      </c>
      <c r="F165" s="186" t="s">
        <v>4572</v>
      </c>
      <c r="G165" s="187" t="s">
        <v>3179</v>
      </c>
      <c r="H165" s="188">
        <v>60</v>
      </c>
      <c r="I165" s="189"/>
      <c r="J165" s="190">
        <f t="shared" si="10"/>
        <v>0</v>
      </c>
      <c r="K165" s="186" t="s">
        <v>1</v>
      </c>
      <c r="L165" s="191"/>
      <c r="M165" s="192" t="s">
        <v>1</v>
      </c>
      <c r="N165" s="193" t="s">
        <v>42</v>
      </c>
      <c r="P165" s="141">
        <f t="shared" si="11"/>
        <v>0</v>
      </c>
      <c r="Q165" s="141">
        <v>0</v>
      </c>
      <c r="R165" s="141">
        <f t="shared" si="12"/>
        <v>0</v>
      </c>
      <c r="S165" s="141">
        <v>0</v>
      </c>
      <c r="T165" s="142">
        <f t="shared" si="13"/>
        <v>0</v>
      </c>
      <c r="AR165" s="143" t="s">
        <v>604</v>
      </c>
      <c r="AT165" s="143" t="s">
        <v>1046</v>
      </c>
      <c r="AU165" s="143" t="s">
        <v>87</v>
      </c>
      <c r="AY165" s="17" t="s">
        <v>175</v>
      </c>
      <c r="BE165" s="144">
        <f t="shared" si="14"/>
        <v>0</v>
      </c>
      <c r="BF165" s="144">
        <f t="shared" si="15"/>
        <v>0</v>
      </c>
      <c r="BG165" s="144">
        <f t="shared" si="16"/>
        <v>0</v>
      </c>
      <c r="BH165" s="144">
        <f t="shared" si="17"/>
        <v>0</v>
      </c>
      <c r="BI165" s="144">
        <f t="shared" si="18"/>
        <v>0</v>
      </c>
      <c r="BJ165" s="17" t="s">
        <v>85</v>
      </c>
      <c r="BK165" s="144">
        <f t="shared" si="19"/>
        <v>0</v>
      </c>
      <c r="BL165" s="17" t="s">
        <v>129</v>
      </c>
      <c r="BM165" s="143" t="s">
        <v>4573</v>
      </c>
    </row>
    <row r="166" spans="2:65" s="1" customFormat="1" ht="16.5" customHeight="1">
      <c r="B166" s="32"/>
      <c r="C166" s="184" t="s">
        <v>670</v>
      </c>
      <c r="D166" s="184" t="s">
        <v>1046</v>
      </c>
      <c r="E166" s="185" t="s">
        <v>4574</v>
      </c>
      <c r="F166" s="186" t="s">
        <v>4575</v>
      </c>
      <c r="G166" s="187" t="s">
        <v>181</v>
      </c>
      <c r="H166" s="188">
        <v>1</v>
      </c>
      <c r="I166" s="189"/>
      <c r="J166" s="190">
        <f t="shared" si="10"/>
        <v>0</v>
      </c>
      <c r="K166" s="186" t="s">
        <v>1</v>
      </c>
      <c r="L166" s="191"/>
      <c r="M166" s="192" t="s">
        <v>1</v>
      </c>
      <c r="N166" s="193" t="s">
        <v>42</v>
      </c>
      <c r="P166" s="141">
        <f t="shared" si="11"/>
        <v>0</v>
      </c>
      <c r="Q166" s="141">
        <v>0</v>
      </c>
      <c r="R166" s="141">
        <f t="shared" si="12"/>
        <v>0</v>
      </c>
      <c r="S166" s="141">
        <v>0</v>
      </c>
      <c r="T166" s="142">
        <f t="shared" si="13"/>
        <v>0</v>
      </c>
      <c r="AR166" s="143" t="s">
        <v>604</v>
      </c>
      <c r="AT166" s="143" t="s">
        <v>1046</v>
      </c>
      <c r="AU166" s="143" t="s">
        <v>87</v>
      </c>
      <c r="AY166" s="17" t="s">
        <v>175</v>
      </c>
      <c r="BE166" s="144">
        <f t="shared" si="14"/>
        <v>0</v>
      </c>
      <c r="BF166" s="144">
        <f t="shared" si="15"/>
        <v>0</v>
      </c>
      <c r="BG166" s="144">
        <f t="shared" si="16"/>
        <v>0</v>
      </c>
      <c r="BH166" s="144">
        <f t="shared" si="17"/>
        <v>0</v>
      </c>
      <c r="BI166" s="144">
        <f t="shared" si="18"/>
        <v>0</v>
      </c>
      <c r="BJ166" s="17" t="s">
        <v>85</v>
      </c>
      <c r="BK166" s="144">
        <f t="shared" si="19"/>
        <v>0</v>
      </c>
      <c r="BL166" s="17" t="s">
        <v>129</v>
      </c>
      <c r="BM166" s="143" t="s">
        <v>4576</v>
      </c>
    </row>
    <row r="167" spans="2:65" s="1" customFormat="1" ht="16.5" customHeight="1">
      <c r="B167" s="32"/>
      <c r="C167" s="184" t="s">
        <v>674</v>
      </c>
      <c r="D167" s="184" t="s">
        <v>1046</v>
      </c>
      <c r="E167" s="185" t="s">
        <v>4577</v>
      </c>
      <c r="F167" s="186" t="s">
        <v>4578</v>
      </c>
      <c r="G167" s="187" t="s">
        <v>181</v>
      </c>
      <c r="H167" s="188">
        <v>1</v>
      </c>
      <c r="I167" s="189"/>
      <c r="J167" s="190">
        <f t="shared" si="10"/>
        <v>0</v>
      </c>
      <c r="K167" s="186" t="s">
        <v>1</v>
      </c>
      <c r="L167" s="191"/>
      <c r="M167" s="192" t="s">
        <v>1</v>
      </c>
      <c r="N167" s="193" t="s">
        <v>42</v>
      </c>
      <c r="P167" s="141">
        <f t="shared" si="11"/>
        <v>0</v>
      </c>
      <c r="Q167" s="141">
        <v>0</v>
      </c>
      <c r="R167" s="141">
        <f t="shared" si="12"/>
        <v>0</v>
      </c>
      <c r="S167" s="141">
        <v>0</v>
      </c>
      <c r="T167" s="142">
        <f t="shared" si="13"/>
        <v>0</v>
      </c>
      <c r="AR167" s="143" t="s">
        <v>604</v>
      </c>
      <c r="AT167" s="143" t="s">
        <v>1046</v>
      </c>
      <c r="AU167" s="143" t="s">
        <v>87</v>
      </c>
      <c r="AY167" s="17" t="s">
        <v>175</v>
      </c>
      <c r="BE167" s="144">
        <f t="shared" si="14"/>
        <v>0</v>
      </c>
      <c r="BF167" s="144">
        <f t="shared" si="15"/>
        <v>0</v>
      </c>
      <c r="BG167" s="144">
        <f t="shared" si="16"/>
        <v>0</v>
      </c>
      <c r="BH167" s="144">
        <f t="shared" si="17"/>
        <v>0</v>
      </c>
      <c r="BI167" s="144">
        <f t="shared" si="18"/>
        <v>0</v>
      </c>
      <c r="BJ167" s="17" t="s">
        <v>85</v>
      </c>
      <c r="BK167" s="144">
        <f t="shared" si="19"/>
        <v>0</v>
      </c>
      <c r="BL167" s="17" t="s">
        <v>129</v>
      </c>
      <c r="BM167" s="143" t="s">
        <v>4579</v>
      </c>
    </row>
    <row r="168" spans="2:65" s="1" customFormat="1" ht="16.5" customHeight="1">
      <c r="B168" s="32"/>
      <c r="C168" s="184" t="s">
        <v>678</v>
      </c>
      <c r="D168" s="184" t="s">
        <v>1046</v>
      </c>
      <c r="E168" s="185" t="s">
        <v>4580</v>
      </c>
      <c r="F168" s="186" t="s">
        <v>4581</v>
      </c>
      <c r="G168" s="187" t="s">
        <v>181</v>
      </c>
      <c r="H168" s="188">
        <v>1</v>
      </c>
      <c r="I168" s="189"/>
      <c r="J168" s="190">
        <f t="shared" si="10"/>
        <v>0</v>
      </c>
      <c r="K168" s="186" t="s">
        <v>1</v>
      </c>
      <c r="L168" s="191"/>
      <c r="M168" s="192" t="s">
        <v>1</v>
      </c>
      <c r="N168" s="193" t="s">
        <v>42</v>
      </c>
      <c r="P168" s="141">
        <f t="shared" si="11"/>
        <v>0</v>
      </c>
      <c r="Q168" s="141">
        <v>0</v>
      </c>
      <c r="R168" s="141">
        <f t="shared" si="12"/>
        <v>0</v>
      </c>
      <c r="S168" s="141">
        <v>0</v>
      </c>
      <c r="T168" s="142">
        <f t="shared" si="13"/>
        <v>0</v>
      </c>
      <c r="AR168" s="143" t="s">
        <v>604</v>
      </c>
      <c r="AT168" s="143" t="s">
        <v>1046</v>
      </c>
      <c r="AU168" s="143" t="s">
        <v>87</v>
      </c>
      <c r="AY168" s="17" t="s">
        <v>175</v>
      </c>
      <c r="BE168" s="144">
        <f t="shared" si="14"/>
        <v>0</v>
      </c>
      <c r="BF168" s="144">
        <f t="shared" si="15"/>
        <v>0</v>
      </c>
      <c r="BG168" s="144">
        <f t="shared" si="16"/>
        <v>0</v>
      </c>
      <c r="BH168" s="144">
        <f t="shared" si="17"/>
        <v>0</v>
      </c>
      <c r="BI168" s="144">
        <f t="shared" si="18"/>
        <v>0</v>
      </c>
      <c r="BJ168" s="17" t="s">
        <v>85</v>
      </c>
      <c r="BK168" s="144">
        <f t="shared" si="19"/>
        <v>0</v>
      </c>
      <c r="BL168" s="17" t="s">
        <v>129</v>
      </c>
      <c r="BM168" s="143" t="s">
        <v>4582</v>
      </c>
    </row>
    <row r="169" spans="2:65" s="11" customFormat="1" ht="22.9" customHeight="1">
      <c r="B169" s="120"/>
      <c r="D169" s="121" t="s">
        <v>76</v>
      </c>
      <c r="E169" s="130" t="s">
        <v>4583</v>
      </c>
      <c r="F169" s="130" t="s">
        <v>3319</v>
      </c>
      <c r="I169" s="123"/>
      <c r="J169" s="131">
        <f>BK169</f>
        <v>0</v>
      </c>
      <c r="L169" s="120"/>
      <c r="M169" s="125"/>
      <c r="P169" s="126">
        <f>SUM(P170:P174)</f>
        <v>0</v>
      </c>
      <c r="R169" s="126">
        <f>SUM(R170:R174)</f>
        <v>0</v>
      </c>
      <c r="T169" s="127">
        <f>SUM(T170:T174)</f>
        <v>0</v>
      </c>
      <c r="AR169" s="121" t="s">
        <v>87</v>
      </c>
      <c r="AT169" s="128" t="s">
        <v>76</v>
      </c>
      <c r="AU169" s="128" t="s">
        <v>85</v>
      </c>
      <c r="AY169" s="121" t="s">
        <v>175</v>
      </c>
      <c r="BK169" s="129">
        <f>SUM(BK170:BK174)</f>
        <v>0</v>
      </c>
    </row>
    <row r="170" spans="2:65" s="1" customFormat="1" ht="16.5" customHeight="1">
      <c r="B170" s="32"/>
      <c r="C170" s="132" t="s">
        <v>682</v>
      </c>
      <c r="D170" s="132" t="s">
        <v>178</v>
      </c>
      <c r="E170" s="133" t="s">
        <v>4584</v>
      </c>
      <c r="F170" s="134" t="s">
        <v>4585</v>
      </c>
      <c r="G170" s="135" t="s">
        <v>3179</v>
      </c>
      <c r="H170" s="136">
        <v>1</v>
      </c>
      <c r="I170" s="137"/>
      <c r="J170" s="138">
        <f>ROUND(I170*H170,2)</f>
        <v>0</v>
      </c>
      <c r="K170" s="134" t="s">
        <v>1</v>
      </c>
      <c r="L170" s="32"/>
      <c r="M170" s="139" t="s">
        <v>1</v>
      </c>
      <c r="N170" s="140" t="s">
        <v>42</v>
      </c>
      <c r="P170" s="141">
        <f>O170*H170</f>
        <v>0</v>
      </c>
      <c r="Q170" s="141">
        <v>0</v>
      </c>
      <c r="R170" s="141">
        <f>Q170*H170</f>
        <v>0</v>
      </c>
      <c r="S170" s="141">
        <v>0</v>
      </c>
      <c r="T170" s="142">
        <f>S170*H170</f>
        <v>0</v>
      </c>
      <c r="AR170" s="143" t="s">
        <v>129</v>
      </c>
      <c r="AT170" s="143" t="s">
        <v>178</v>
      </c>
      <c r="AU170" s="143" t="s">
        <v>87</v>
      </c>
      <c r="AY170" s="17" t="s">
        <v>175</v>
      </c>
      <c r="BE170" s="144">
        <f>IF(N170="základní",J170,0)</f>
        <v>0</v>
      </c>
      <c r="BF170" s="144">
        <f>IF(N170="snížená",J170,0)</f>
        <v>0</v>
      </c>
      <c r="BG170" s="144">
        <f>IF(N170="zákl. přenesená",J170,0)</f>
        <v>0</v>
      </c>
      <c r="BH170" s="144">
        <f>IF(N170="sníž. přenesená",J170,0)</f>
        <v>0</v>
      </c>
      <c r="BI170" s="144">
        <f>IF(N170="nulová",J170,0)</f>
        <v>0</v>
      </c>
      <c r="BJ170" s="17" t="s">
        <v>85</v>
      </c>
      <c r="BK170" s="144">
        <f>ROUND(I170*H170,2)</f>
        <v>0</v>
      </c>
      <c r="BL170" s="17" t="s">
        <v>129</v>
      </c>
      <c r="BM170" s="143" t="s">
        <v>4586</v>
      </c>
    </row>
    <row r="171" spans="2:65" s="1" customFormat="1" ht="16.5" customHeight="1">
      <c r="B171" s="32"/>
      <c r="C171" s="132" t="s">
        <v>686</v>
      </c>
      <c r="D171" s="132" t="s">
        <v>178</v>
      </c>
      <c r="E171" s="133" t="s">
        <v>4587</v>
      </c>
      <c r="F171" s="134" t="s">
        <v>4432</v>
      </c>
      <c r="G171" s="135" t="s">
        <v>181</v>
      </c>
      <c r="H171" s="136">
        <v>1</v>
      </c>
      <c r="I171" s="137"/>
      <c r="J171" s="138">
        <f>ROUND(I171*H171,2)</f>
        <v>0</v>
      </c>
      <c r="K171" s="134" t="s">
        <v>1</v>
      </c>
      <c r="L171" s="32"/>
      <c r="M171" s="139" t="s">
        <v>1</v>
      </c>
      <c r="N171" s="140" t="s">
        <v>42</v>
      </c>
      <c r="P171" s="141">
        <f>O171*H171</f>
        <v>0</v>
      </c>
      <c r="Q171" s="141">
        <v>0</v>
      </c>
      <c r="R171" s="141">
        <f>Q171*H171</f>
        <v>0</v>
      </c>
      <c r="S171" s="141">
        <v>0</v>
      </c>
      <c r="T171" s="142">
        <f>S171*H171</f>
        <v>0</v>
      </c>
      <c r="AR171" s="143" t="s">
        <v>129</v>
      </c>
      <c r="AT171" s="143" t="s">
        <v>178</v>
      </c>
      <c r="AU171" s="143" t="s">
        <v>87</v>
      </c>
      <c r="AY171" s="17" t="s">
        <v>175</v>
      </c>
      <c r="BE171" s="144">
        <f>IF(N171="základní",J171,0)</f>
        <v>0</v>
      </c>
      <c r="BF171" s="144">
        <f>IF(N171="snížená",J171,0)</f>
        <v>0</v>
      </c>
      <c r="BG171" s="144">
        <f>IF(N171="zákl. přenesená",J171,0)</f>
        <v>0</v>
      </c>
      <c r="BH171" s="144">
        <f>IF(N171="sníž. přenesená",J171,0)</f>
        <v>0</v>
      </c>
      <c r="BI171" s="144">
        <f>IF(N171="nulová",J171,0)</f>
        <v>0</v>
      </c>
      <c r="BJ171" s="17" t="s">
        <v>85</v>
      </c>
      <c r="BK171" s="144">
        <f>ROUND(I171*H171,2)</f>
        <v>0</v>
      </c>
      <c r="BL171" s="17" t="s">
        <v>129</v>
      </c>
      <c r="BM171" s="143" t="s">
        <v>4588</v>
      </c>
    </row>
    <row r="172" spans="2:65" s="1" customFormat="1" ht="16.5" customHeight="1">
      <c r="B172" s="32"/>
      <c r="C172" s="132" t="s">
        <v>690</v>
      </c>
      <c r="D172" s="132" t="s">
        <v>178</v>
      </c>
      <c r="E172" s="133" t="s">
        <v>4589</v>
      </c>
      <c r="F172" s="134" t="s">
        <v>4590</v>
      </c>
      <c r="G172" s="135" t="s">
        <v>3179</v>
      </c>
      <c r="H172" s="136">
        <v>1</v>
      </c>
      <c r="I172" s="137"/>
      <c r="J172" s="138">
        <f>ROUND(I172*H172,2)</f>
        <v>0</v>
      </c>
      <c r="K172" s="134" t="s">
        <v>1</v>
      </c>
      <c r="L172" s="32"/>
      <c r="M172" s="139" t="s">
        <v>1</v>
      </c>
      <c r="N172" s="140" t="s">
        <v>42</v>
      </c>
      <c r="P172" s="141">
        <f>O172*H172</f>
        <v>0</v>
      </c>
      <c r="Q172" s="141">
        <v>0</v>
      </c>
      <c r="R172" s="141">
        <f>Q172*H172</f>
        <v>0</v>
      </c>
      <c r="S172" s="141">
        <v>0</v>
      </c>
      <c r="T172" s="142">
        <f>S172*H172</f>
        <v>0</v>
      </c>
      <c r="AR172" s="143" t="s">
        <v>129</v>
      </c>
      <c r="AT172" s="143" t="s">
        <v>178</v>
      </c>
      <c r="AU172" s="143" t="s">
        <v>87</v>
      </c>
      <c r="AY172" s="17" t="s">
        <v>175</v>
      </c>
      <c r="BE172" s="144">
        <f>IF(N172="základní",J172,0)</f>
        <v>0</v>
      </c>
      <c r="BF172" s="144">
        <f>IF(N172="snížená",J172,0)</f>
        <v>0</v>
      </c>
      <c r="BG172" s="144">
        <f>IF(N172="zákl. přenesená",J172,0)</f>
        <v>0</v>
      </c>
      <c r="BH172" s="144">
        <f>IF(N172="sníž. přenesená",J172,0)</f>
        <v>0</v>
      </c>
      <c r="BI172" s="144">
        <f>IF(N172="nulová",J172,0)</f>
        <v>0</v>
      </c>
      <c r="BJ172" s="17" t="s">
        <v>85</v>
      </c>
      <c r="BK172" s="144">
        <f>ROUND(I172*H172,2)</f>
        <v>0</v>
      </c>
      <c r="BL172" s="17" t="s">
        <v>129</v>
      </c>
      <c r="BM172" s="143" t="s">
        <v>4591</v>
      </c>
    </row>
    <row r="173" spans="2:65" s="1" customFormat="1" ht="16.5" customHeight="1">
      <c r="B173" s="32"/>
      <c r="C173" s="132" t="s">
        <v>698</v>
      </c>
      <c r="D173" s="132" t="s">
        <v>178</v>
      </c>
      <c r="E173" s="133" t="s">
        <v>4592</v>
      </c>
      <c r="F173" s="134" t="s">
        <v>3346</v>
      </c>
      <c r="G173" s="135" t="s">
        <v>181</v>
      </c>
      <c r="H173" s="136">
        <v>1</v>
      </c>
      <c r="I173" s="137"/>
      <c r="J173" s="138">
        <f>ROUND(I173*H173,2)</f>
        <v>0</v>
      </c>
      <c r="K173" s="134" t="s">
        <v>1</v>
      </c>
      <c r="L173" s="32"/>
      <c r="M173" s="139" t="s">
        <v>1</v>
      </c>
      <c r="N173" s="140" t="s">
        <v>42</v>
      </c>
      <c r="P173" s="141">
        <f>O173*H173</f>
        <v>0</v>
      </c>
      <c r="Q173" s="141">
        <v>0</v>
      </c>
      <c r="R173" s="141">
        <f>Q173*H173</f>
        <v>0</v>
      </c>
      <c r="S173" s="141">
        <v>0</v>
      </c>
      <c r="T173" s="142">
        <f>S173*H173</f>
        <v>0</v>
      </c>
      <c r="AR173" s="143" t="s">
        <v>129</v>
      </c>
      <c r="AT173" s="143" t="s">
        <v>178</v>
      </c>
      <c r="AU173" s="143" t="s">
        <v>87</v>
      </c>
      <c r="AY173" s="17" t="s">
        <v>175</v>
      </c>
      <c r="BE173" s="144">
        <f>IF(N173="základní",J173,0)</f>
        <v>0</v>
      </c>
      <c r="BF173" s="144">
        <f>IF(N173="snížená",J173,0)</f>
        <v>0</v>
      </c>
      <c r="BG173" s="144">
        <f>IF(N173="zákl. přenesená",J173,0)</f>
        <v>0</v>
      </c>
      <c r="BH173" s="144">
        <f>IF(N173="sníž. přenesená",J173,0)</f>
        <v>0</v>
      </c>
      <c r="BI173" s="144">
        <f>IF(N173="nulová",J173,0)</f>
        <v>0</v>
      </c>
      <c r="BJ173" s="17" t="s">
        <v>85</v>
      </c>
      <c r="BK173" s="144">
        <f>ROUND(I173*H173,2)</f>
        <v>0</v>
      </c>
      <c r="BL173" s="17" t="s">
        <v>129</v>
      </c>
      <c r="BM173" s="143" t="s">
        <v>4593</v>
      </c>
    </row>
    <row r="174" spans="2:65" s="1" customFormat="1" ht="16.5" customHeight="1">
      <c r="B174" s="32"/>
      <c r="C174" s="132" t="s">
        <v>703</v>
      </c>
      <c r="D174" s="132" t="s">
        <v>178</v>
      </c>
      <c r="E174" s="133" t="s">
        <v>4594</v>
      </c>
      <c r="F174" s="134" t="s">
        <v>1306</v>
      </c>
      <c r="G174" s="135" t="s">
        <v>181</v>
      </c>
      <c r="H174" s="136">
        <v>1</v>
      </c>
      <c r="I174" s="137"/>
      <c r="J174" s="138">
        <f>ROUND(I174*H174,2)</f>
        <v>0</v>
      </c>
      <c r="K174" s="134" t="s">
        <v>1</v>
      </c>
      <c r="L174" s="32"/>
      <c r="M174" s="149" t="s">
        <v>1</v>
      </c>
      <c r="N174" s="150" t="s">
        <v>42</v>
      </c>
      <c r="O174" s="151"/>
      <c r="P174" s="152">
        <f>O174*H174</f>
        <v>0</v>
      </c>
      <c r="Q174" s="152">
        <v>0</v>
      </c>
      <c r="R174" s="152">
        <f>Q174*H174</f>
        <v>0</v>
      </c>
      <c r="S174" s="152">
        <v>0</v>
      </c>
      <c r="T174" s="153">
        <f>S174*H174</f>
        <v>0</v>
      </c>
      <c r="AR174" s="143" t="s">
        <v>129</v>
      </c>
      <c r="AT174" s="143" t="s">
        <v>178</v>
      </c>
      <c r="AU174" s="143" t="s">
        <v>87</v>
      </c>
      <c r="AY174" s="17" t="s">
        <v>175</v>
      </c>
      <c r="BE174" s="144">
        <f>IF(N174="základní",J174,0)</f>
        <v>0</v>
      </c>
      <c r="BF174" s="144">
        <f>IF(N174="snížená",J174,0)</f>
        <v>0</v>
      </c>
      <c r="BG174" s="144">
        <f>IF(N174="zákl. přenesená",J174,0)</f>
        <v>0</v>
      </c>
      <c r="BH174" s="144">
        <f>IF(N174="sníž. přenesená",J174,0)</f>
        <v>0</v>
      </c>
      <c r="BI174" s="144">
        <f>IF(N174="nulová",J174,0)</f>
        <v>0</v>
      </c>
      <c r="BJ174" s="17" t="s">
        <v>85</v>
      </c>
      <c r="BK174" s="144">
        <f>ROUND(I174*H174,2)</f>
        <v>0</v>
      </c>
      <c r="BL174" s="17" t="s">
        <v>129</v>
      </c>
      <c r="BM174" s="143" t="s">
        <v>4595</v>
      </c>
    </row>
    <row r="175" spans="2:65" s="1" customFormat="1" ht="6.95" customHeight="1">
      <c r="B175" s="44"/>
      <c r="C175" s="45"/>
      <c r="D175" s="45"/>
      <c r="E175" s="45"/>
      <c r="F175" s="45"/>
      <c r="G175" s="45"/>
      <c r="H175" s="45"/>
      <c r="I175" s="45"/>
      <c r="J175" s="45"/>
      <c r="K175" s="45"/>
      <c r="L175" s="32"/>
    </row>
  </sheetData>
  <sheetProtection algorithmName="SHA-512" hashValue="ydBriT2V0KqlJ5kweE4DPS+my/OggksLOO95EKiltK6sGgi8tBYcqTJvOz1mXWhKUEoPK8CHa1lpiPtl3y9H0w==" saltValue="NFJFiIYuNjsIkZemIbPxwUhcpgSQO2I3VkwsnVGemhR/vGWwryG1jaD1/QZ3YKBAsnkJlR6JdzTiXRAdsccyeQ==" spinCount="100000" sheet="1" objects="1" scenarios="1" formatColumns="0" formatRows="0" autoFilter="0"/>
  <autoFilter ref="C118:K174" xr:uid="{00000000-0009-0000-0000-00000C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2:BM158"/>
  <sheetViews>
    <sheetView showGridLines="0" tabSelected="1" topLeftCell="A137" workbookViewId="0">
      <selection activeCell="H165" sqref="H165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</cols>
  <sheetData>
    <row r="2" spans="2:46" ht="36.950000000000003" customHeight="1">
      <c r="L2" s="309" t="s">
        <v>5909</v>
      </c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7" t="s">
        <v>122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146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307" t="s">
        <v>17</v>
      </c>
      <c r="F7" s="308"/>
      <c r="G7" s="308"/>
      <c r="H7" s="308"/>
      <c r="L7" s="20"/>
    </row>
    <row r="8" spans="2:46" s="1" customFormat="1" ht="12" hidden="1" customHeight="1">
      <c r="B8" s="32"/>
      <c r="D8" s="27" t="s">
        <v>147</v>
      </c>
      <c r="L8" s="32"/>
    </row>
    <row r="9" spans="2:46" s="1" customFormat="1" ht="16.5" hidden="1" customHeight="1">
      <c r="B9" s="32"/>
      <c r="E9" s="305" t="s">
        <v>4596</v>
      </c>
      <c r="F9" s="306"/>
      <c r="G9" s="306"/>
      <c r="H9" s="306"/>
      <c r="L9" s="32"/>
    </row>
    <row r="10" spans="2:46" s="1" customFormat="1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">
        <v>23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">
        <v>29</v>
      </c>
      <c r="L17" s="32"/>
    </row>
    <row r="18" spans="2:12" s="1" customFormat="1" ht="18" hidden="1" customHeight="1">
      <c r="B18" s="32"/>
      <c r="E18" s="311" t="s">
        <v>29</v>
      </c>
      <c r="F18" s="312"/>
      <c r="G18" s="312"/>
      <c r="H18" s="312"/>
      <c r="I18" s="27" t="s">
        <v>27</v>
      </c>
      <c r="J18" s="28" t="s">
        <v>29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313" t="s">
        <v>1</v>
      </c>
      <c r="F27" s="313"/>
      <c r="G27" s="313"/>
      <c r="H27" s="313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ROUND(J118,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ROUND((SUM(BE118:BE157)),  2)</f>
        <v>0</v>
      </c>
      <c r="I33" s="92">
        <v>0.21</v>
      </c>
      <c r="J33" s="91">
        <f>ROUND(((SUM(BE118:BE157))*I33),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ROUND((SUM(BF118:BF157)),  2)</f>
        <v>0</v>
      </c>
      <c r="I34" s="92">
        <v>0.12</v>
      </c>
      <c r="J34" s="91">
        <f>ROUND(((SUM(BF118:BF157))*I34),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ROUND((SUM(BG118:BG157)),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ROUND((SUM(BH118:BH157)),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ROUND((SUM(BI118:BI157)),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idden="1">
      <c r="B51" s="20"/>
      <c r="L51" s="20"/>
    </row>
    <row r="52" spans="2:12" hidden="1">
      <c r="B52" s="20"/>
      <c r="L52" s="20"/>
    </row>
    <row r="53" spans="2:12" hidden="1">
      <c r="B53" s="20"/>
      <c r="L53" s="20"/>
    </row>
    <row r="54" spans="2:12" hidden="1">
      <c r="B54" s="20"/>
      <c r="L54" s="20"/>
    </row>
    <row r="55" spans="2:12" hidden="1">
      <c r="B55" s="20"/>
      <c r="L55" s="20"/>
    </row>
    <row r="56" spans="2:12" hidden="1">
      <c r="B56" s="20"/>
      <c r="L56" s="20"/>
    </row>
    <row r="57" spans="2:12" hidden="1">
      <c r="B57" s="20"/>
      <c r="L57" s="20"/>
    </row>
    <row r="58" spans="2:12" hidden="1">
      <c r="B58" s="20"/>
      <c r="L58" s="20"/>
    </row>
    <row r="59" spans="2:12" hidden="1">
      <c r="B59" s="20"/>
      <c r="L59" s="20"/>
    </row>
    <row r="60" spans="2:12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idden="1">
      <c r="B62" s="20"/>
      <c r="L62" s="20"/>
    </row>
    <row r="63" spans="2:12" hidden="1">
      <c r="B63" s="20"/>
      <c r="L63" s="20"/>
    </row>
    <row r="64" spans="2:12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idden="1">
      <c r="B66" s="20"/>
      <c r="L66" s="20"/>
    </row>
    <row r="67" spans="2:12" hidden="1">
      <c r="B67" s="20"/>
      <c r="L67" s="20"/>
    </row>
    <row r="68" spans="2:12" hidden="1">
      <c r="B68" s="20"/>
      <c r="L68" s="20"/>
    </row>
    <row r="69" spans="2:12" hidden="1">
      <c r="B69" s="20"/>
      <c r="L69" s="20"/>
    </row>
    <row r="70" spans="2:12" hidden="1">
      <c r="B70" s="20"/>
      <c r="L70" s="20"/>
    </row>
    <row r="71" spans="2:12" hidden="1">
      <c r="B71" s="20"/>
      <c r="L71" s="20"/>
    </row>
    <row r="72" spans="2:12" hidden="1">
      <c r="B72" s="20"/>
      <c r="L72" s="20"/>
    </row>
    <row r="73" spans="2:12" hidden="1">
      <c r="B73" s="20"/>
      <c r="L73" s="20"/>
    </row>
    <row r="74" spans="2:12" hidden="1">
      <c r="B74" s="20"/>
      <c r="L74" s="20"/>
    </row>
    <row r="75" spans="2:12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idden="1"/>
    <row r="79" spans="2:12" hidden="1"/>
    <row r="80" spans="2:12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149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307" t="str">
        <f>E7</f>
        <v>MŠ KOVÁŘSKÁ II - REKONSTRUKCE OBJEKTU</v>
      </c>
      <c r="F85" s="308"/>
      <c r="G85" s="308"/>
      <c r="H85" s="308"/>
      <c r="L85" s="32"/>
    </row>
    <row r="86" spans="2:47" s="1" customFormat="1" ht="12" customHeight="1">
      <c r="B86" s="32"/>
      <c r="C86" s="27" t="s">
        <v>147</v>
      </c>
      <c r="L86" s="32"/>
    </row>
    <row r="87" spans="2:47" s="1" customFormat="1" ht="16.5" customHeight="1">
      <c r="B87" s="32"/>
      <c r="E87" s="305" t="str">
        <f>E9</f>
        <v>13 - GASTRO</v>
      </c>
      <c r="F87" s="306"/>
      <c r="G87" s="306"/>
      <c r="H87" s="306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150</v>
      </c>
      <c r="D94" s="93"/>
      <c r="E94" s="93"/>
      <c r="F94" s="93"/>
      <c r="G94" s="93"/>
      <c r="H94" s="93"/>
      <c r="I94" s="93"/>
      <c r="J94" s="102" t="s">
        <v>151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152</v>
      </c>
      <c r="J96" s="66">
        <f>J118</f>
        <v>0</v>
      </c>
      <c r="L96" s="32"/>
      <c r="AU96" s="17" t="s">
        <v>153</v>
      </c>
    </row>
    <row r="97" spans="2:12" s="8" customFormat="1" ht="24.95" customHeight="1">
      <c r="B97" s="104"/>
      <c r="D97" s="105" t="s">
        <v>4597</v>
      </c>
      <c r="E97" s="106"/>
      <c r="F97" s="106"/>
      <c r="G97" s="106"/>
      <c r="H97" s="106"/>
      <c r="I97" s="106"/>
      <c r="J97" s="107">
        <f>J119</f>
        <v>0</v>
      </c>
      <c r="L97" s="104"/>
    </row>
    <row r="98" spans="2:12" s="9" customFormat="1" ht="19.899999999999999" customHeight="1">
      <c r="B98" s="108"/>
      <c r="D98" s="109" t="s">
        <v>4598</v>
      </c>
      <c r="E98" s="110"/>
      <c r="F98" s="110"/>
      <c r="G98" s="110"/>
      <c r="H98" s="110"/>
      <c r="I98" s="110"/>
      <c r="J98" s="111">
        <f>J120</f>
        <v>0</v>
      </c>
      <c r="L98" s="108"/>
    </row>
    <row r="99" spans="2:12" s="1" customFormat="1" ht="21.75" customHeight="1">
      <c r="B99" s="32"/>
      <c r="L99" s="32"/>
    </row>
    <row r="100" spans="2:12" s="1" customFormat="1" ht="6.95" customHeight="1"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32"/>
    </row>
    <row r="104" spans="2:12" s="1" customFormat="1" ht="6.95" customHeight="1"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32"/>
    </row>
    <row r="105" spans="2:12" s="1" customFormat="1" ht="24.95" customHeight="1">
      <c r="B105" s="32"/>
      <c r="C105" s="21" t="s">
        <v>159</v>
      </c>
      <c r="L105" s="32"/>
    </row>
    <row r="106" spans="2:12" s="1" customFormat="1" ht="6.95" customHeight="1">
      <c r="B106" s="32"/>
      <c r="L106" s="32"/>
    </row>
    <row r="107" spans="2:12" s="1" customFormat="1" ht="12" customHeight="1">
      <c r="B107" s="32"/>
      <c r="C107" s="27" t="s">
        <v>16</v>
      </c>
      <c r="L107" s="32"/>
    </row>
    <row r="108" spans="2:12" s="1" customFormat="1" ht="16.5" customHeight="1">
      <c r="B108" s="32"/>
      <c r="E108" s="307" t="str">
        <f>E7</f>
        <v>MŠ KOVÁŘSKÁ II - REKONSTRUKCE OBJEKTU</v>
      </c>
      <c r="F108" s="308"/>
      <c r="G108" s="308"/>
      <c r="H108" s="308"/>
      <c r="L108" s="32"/>
    </row>
    <row r="109" spans="2:12" s="1" customFormat="1" ht="12" customHeight="1">
      <c r="B109" s="32"/>
      <c r="C109" s="27" t="s">
        <v>147</v>
      </c>
      <c r="L109" s="32"/>
    </row>
    <row r="110" spans="2:12" s="1" customFormat="1" ht="16.5" customHeight="1">
      <c r="B110" s="32"/>
      <c r="E110" s="305" t="str">
        <f>E9</f>
        <v>13 - GASTRO</v>
      </c>
      <c r="F110" s="306"/>
      <c r="G110" s="306"/>
      <c r="H110" s="306"/>
      <c r="L110" s="32"/>
    </row>
    <row r="111" spans="2:12" s="1" customFormat="1" ht="6.95" customHeight="1">
      <c r="B111" s="32"/>
      <c r="L111" s="32"/>
    </row>
    <row r="112" spans="2:12" s="1" customFormat="1" ht="12" customHeight="1">
      <c r="B112" s="32"/>
      <c r="C112" s="27" t="s">
        <v>20</v>
      </c>
      <c r="F112" s="25" t="str">
        <f>F12</f>
        <v>U Školičky 2176/1, 2177/3, Praha 9</v>
      </c>
      <c r="I112" s="27" t="s">
        <v>22</v>
      </c>
      <c r="J112" s="52" t="str">
        <f>IF(J12="","",J12)</f>
        <v>19. 12. 2025</v>
      </c>
      <c r="L112" s="32"/>
    </row>
    <row r="113" spans="2:65" s="1" customFormat="1" ht="6.95" customHeight="1">
      <c r="B113" s="32"/>
      <c r="L113" s="32"/>
    </row>
    <row r="114" spans="2:65" s="1" customFormat="1" ht="15.2" customHeight="1">
      <c r="B114" s="32"/>
      <c r="C114" s="27" t="s">
        <v>24</v>
      </c>
      <c r="F114" s="25" t="str">
        <f>E15</f>
        <v>MČ Praha 9</v>
      </c>
      <c r="I114" s="27" t="s">
        <v>30</v>
      </c>
      <c r="J114" s="30" t="str">
        <f>E21</f>
        <v>ArtStat s.r.o.</v>
      </c>
      <c r="L114" s="32"/>
    </row>
    <row r="115" spans="2:65" s="1" customFormat="1" ht="15.2" customHeight="1">
      <c r="B115" s="32"/>
      <c r="C115" s="27" t="s">
        <v>28</v>
      </c>
      <c r="F115" s="25" t="str">
        <f>IF(E18="","",E18)</f>
        <v>Vyplň údaj</v>
      </c>
      <c r="I115" s="27" t="s">
        <v>33</v>
      </c>
      <c r="J115" s="30" t="str">
        <f>E24</f>
        <v>Vladimír Mrázek</v>
      </c>
      <c r="L115" s="32"/>
    </row>
    <row r="116" spans="2:65" s="1" customFormat="1" ht="10.35" customHeight="1">
      <c r="B116" s="32"/>
      <c r="L116" s="32"/>
    </row>
    <row r="117" spans="2:65" s="10" customFormat="1" ht="29.25" customHeight="1">
      <c r="B117" s="112"/>
      <c r="C117" s="113" t="s">
        <v>160</v>
      </c>
      <c r="D117" s="114" t="s">
        <v>62</v>
      </c>
      <c r="E117" s="114" t="s">
        <v>58</v>
      </c>
      <c r="F117" s="114" t="s">
        <v>59</v>
      </c>
      <c r="G117" s="114" t="s">
        <v>161</v>
      </c>
      <c r="H117" s="114" t="s">
        <v>162</v>
      </c>
      <c r="I117" s="114" t="s">
        <v>163</v>
      </c>
      <c r="J117" s="114" t="s">
        <v>151</v>
      </c>
      <c r="K117" s="115" t="s">
        <v>164</v>
      </c>
      <c r="L117" s="112"/>
      <c r="M117" s="59" t="s">
        <v>1</v>
      </c>
      <c r="N117" s="60" t="s">
        <v>41</v>
      </c>
      <c r="O117" s="60" t="s">
        <v>165</v>
      </c>
      <c r="P117" s="60" t="s">
        <v>166</v>
      </c>
      <c r="Q117" s="60" t="s">
        <v>167</v>
      </c>
      <c r="R117" s="60" t="s">
        <v>168</v>
      </c>
      <c r="S117" s="60" t="s">
        <v>169</v>
      </c>
      <c r="T117" s="61" t="s">
        <v>170</v>
      </c>
    </row>
    <row r="118" spans="2:65" s="1" customFormat="1" ht="22.9" customHeight="1">
      <c r="B118" s="32"/>
      <c r="C118" s="64" t="s">
        <v>171</v>
      </c>
      <c r="J118" s="116">
        <f>BK118</f>
        <v>0</v>
      </c>
      <c r="L118" s="32"/>
      <c r="M118" s="62"/>
      <c r="N118" s="53"/>
      <c r="O118" s="53"/>
      <c r="P118" s="117">
        <f>P119</f>
        <v>0</v>
      </c>
      <c r="Q118" s="53"/>
      <c r="R118" s="117">
        <f>R119</f>
        <v>4.1599999999999998E-2</v>
      </c>
      <c r="S118" s="53"/>
      <c r="T118" s="118">
        <f>T119</f>
        <v>0</v>
      </c>
      <c r="AT118" s="17" t="s">
        <v>76</v>
      </c>
      <c r="AU118" s="17" t="s">
        <v>153</v>
      </c>
      <c r="BK118" s="119">
        <f>BK119</f>
        <v>0</v>
      </c>
    </row>
    <row r="119" spans="2:65" s="11" customFormat="1" ht="25.9" customHeight="1">
      <c r="B119" s="120"/>
      <c r="D119" s="121" t="s">
        <v>76</v>
      </c>
      <c r="E119" s="122" t="s">
        <v>398</v>
      </c>
      <c r="F119" s="122" t="s">
        <v>4599</v>
      </c>
      <c r="I119" s="123"/>
      <c r="J119" s="124">
        <f>BK119</f>
        <v>0</v>
      </c>
      <c r="L119" s="120"/>
      <c r="M119" s="125"/>
      <c r="P119" s="126">
        <f>P120</f>
        <v>0</v>
      </c>
      <c r="R119" s="126">
        <f>R120</f>
        <v>4.1599999999999998E-2</v>
      </c>
      <c r="T119" s="127">
        <f>T120</f>
        <v>0</v>
      </c>
      <c r="AR119" s="121" t="s">
        <v>87</v>
      </c>
      <c r="AT119" s="128" t="s">
        <v>76</v>
      </c>
      <c r="AU119" s="128" t="s">
        <v>77</v>
      </c>
      <c r="AY119" s="121" t="s">
        <v>175</v>
      </c>
      <c r="BK119" s="129">
        <f>BK120</f>
        <v>0</v>
      </c>
    </row>
    <row r="120" spans="2:65" s="11" customFormat="1" ht="22.9" customHeight="1">
      <c r="B120" s="120"/>
      <c r="D120" s="121" t="s">
        <v>76</v>
      </c>
      <c r="E120" s="130" t="s">
        <v>4600</v>
      </c>
      <c r="F120" s="130" t="s">
        <v>4601</v>
      </c>
      <c r="I120" s="123"/>
      <c r="J120" s="131">
        <f>BK120</f>
        <v>0</v>
      </c>
      <c r="L120" s="120"/>
      <c r="M120" s="125"/>
      <c r="P120" s="126">
        <f>SUM(P121:P157)</f>
        <v>0</v>
      </c>
      <c r="R120" s="126">
        <f>SUM(R121:R157)</f>
        <v>4.1599999999999998E-2</v>
      </c>
      <c r="T120" s="127">
        <f>SUM(T121:T157)</f>
        <v>0</v>
      </c>
      <c r="AR120" s="121" t="s">
        <v>87</v>
      </c>
      <c r="AT120" s="128" t="s">
        <v>76</v>
      </c>
      <c r="AU120" s="128" t="s">
        <v>85</v>
      </c>
      <c r="AY120" s="121" t="s">
        <v>175</v>
      </c>
      <c r="BK120" s="129">
        <f>SUM(BK121:BK157)</f>
        <v>0</v>
      </c>
    </row>
    <row r="121" spans="2:65" s="1" customFormat="1" ht="16.5" customHeight="1">
      <c r="B121" s="277"/>
      <c r="C121" s="278" t="s">
        <v>85</v>
      </c>
      <c r="D121" s="278" t="s">
        <v>178</v>
      </c>
      <c r="E121" s="279" t="s">
        <v>4602</v>
      </c>
      <c r="F121" s="280" t="s">
        <v>4603</v>
      </c>
      <c r="G121" s="281" t="s">
        <v>181</v>
      </c>
      <c r="H121" s="282">
        <v>1</v>
      </c>
      <c r="I121" s="137"/>
      <c r="J121" s="283">
        <f>ROUND(I121*H121,2)</f>
        <v>0</v>
      </c>
      <c r="K121" s="280" t="s">
        <v>1</v>
      </c>
      <c r="L121" s="32"/>
      <c r="M121" s="139" t="s">
        <v>1</v>
      </c>
      <c r="N121" s="140" t="s">
        <v>42</v>
      </c>
      <c r="P121" s="141">
        <f>O121*H121</f>
        <v>0</v>
      </c>
      <c r="Q121" s="141">
        <v>0</v>
      </c>
      <c r="R121" s="141">
        <f>Q121*H121</f>
        <v>0</v>
      </c>
      <c r="S121" s="141">
        <v>0</v>
      </c>
      <c r="T121" s="142">
        <f>S121*H121</f>
        <v>0</v>
      </c>
      <c r="AR121" s="143" t="s">
        <v>129</v>
      </c>
      <c r="AT121" s="143" t="s">
        <v>178</v>
      </c>
      <c r="AU121" s="143" t="s">
        <v>87</v>
      </c>
      <c r="AY121" s="17" t="s">
        <v>175</v>
      </c>
      <c r="BE121" s="144">
        <f>IF(N121="základní",J121,0)</f>
        <v>0</v>
      </c>
      <c r="BF121" s="144">
        <f>IF(N121="snížená",J121,0)</f>
        <v>0</v>
      </c>
      <c r="BG121" s="144">
        <f>IF(N121="zákl. přenesená",J121,0)</f>
        <v>0</v>
      </c>
      <c r="BH121" s="144">
        <f>IF(N121="sníž. přenesená",J121,0)</f>
        <v>0</v>
      </c>
      <c r="BI121" s="144">
        <f>IF(N121="nulová",J121,0)</f>
        <v>0</v>
      </c>
      <c r="BJ121" s="17" t="s">
        <v>85</v>
      </c>
      <c r="BK121" s="144">
        <f>ROUND(I121*H121,2)</f>
        <v>0</v>
      </c>
      <c r="BL121" s="17" t="s">
        <v>129</v>
      </c>
      <c r="BM121" s="143" t="s">
        <v>4604</v>
      </c>
    </row>
    <row r="122" spans="2:65" s="1" customFormat="1" ht="16.5" customHeight="1">
      <c r="B122" s="277"/>
      <c r="C122" s="284" t="s">
        <v>87</v>
      </c>
      <c r="D122" s="284" t="s">
        <v>1046</v>
      </c>
      <c r="E122" s="285" t="s">
        <v>4605</v>
      </c>
      <c r="F122" s="286" t="s">
        <v>4606</v>
      </c>
      <c r="G122" s="287" t="s">
        <v>219</v>
      </c>
      <c r="H122" s="288">
        <v>3</v>
      </c>
      <c r="I122" s="189"/>
      <c r="J122" s="289">
        <f>ROUND(I122*H122,2)</f>
        <v>0</v>
      </c>
      <c r="K122" s="286" t="s">
        <v>1</v>
      </c>
      <c r="L122" s="191"/>
      <c r="M122" s="192" t="s">
        <v>1</v>
      </c>
      <c r="N122" s="193" t="s">
        <v>42</v>
      </c>
      <c r="P122" s="141">
        <f>O122*H122</f>
        <v>0</v>
      </c>
      <c r="Q122" s="141">
        <v>8.0000000000000004E-4</v>
      </c>
      <c r="R122" s="141">
        <f>Q122*H122</f>
        <v>2.4000000000000002E-3</v>
      </c>
      <c r="S122" s="141">
        <v>0</v>
      </c>
      <c r="T122" s="142">
        <f>S122*H122</f>
        <v>0</v>
      </c>
      <c r="AR122" s="143" t="s">
        <v>604</v>
      </c>
      <c r="AT122" s="143" t="s">
        <v>1046</v>
      </c>
      <c r="AU122" s="143" t="s">
        <v>87</v>
      </c>
      <c r="AY122" s="17" t="s">
        <v>175</v>
      </c>
      <c r="BE122" s="144">
        <f>IF(N122="základní",J122,0)</f>
        <v>0</v>
      </c>
      <c r="BF122" s="144">
        <f>IF(N122="snížená",J122,0)</f>
        <v>0</v>
      </c>
      <c r="BG122" s="144">
        <f>IF(N122="zákl. přenesená",J122,0)</f>
        <v>0</v>
      </c>
      <c r="BH122" s="144">
        <f>IF(N122="sníž. přenesená",J122,0)</f>
        <v>0</v>
      </c>
      <c r="BI122" s="144">
        <f>IF(N122="nulová",J122,0)</f>
        <v>0</v>
      </c>
      <c r="BJ122" s="17" t="s">
        <v>85</v>
      </c>
      <c r="BK122" s="144">
        <f>ROUND(I122*H122,2)</f>
        <v>0</v>
      </c>
      <c r="BL122" s="17" t="s">
        <v>129</v>
      </c>
      <c r="BM122" s="143" t="s">
        <v>4607</v>
      </c>
    </row>
    <row r="123" spans="2:65" s="1" customFormat="1" ht="16.5" customHeight="1">
      <c r="B123" s="277"/>
      <c r="C123" s="284" t="s">
        <v>187</v>
      </c>
      <c r="D123" s="284" t="s">
        <v>1046</v>
      </c>
      <c r="E123" s="285" t="s">
        <v>4608</v>
      </c>
      <c r="F123" s="286" t="s">
        <v>4609</v>
      </c>
      <c r="G123" s="287" t="s">
        <v>219</v>
      </c>
      <c r="H123" s="288">
        <v>6</v>
      </c>
      <c r="I123" s="189"/>
      <c r="J123" s="289">
        <f>ROUND(I123*H123,2)</f>
        <v>0</v>
      </c>
      <c r="K123" s="286" t="s">
        <v>1</v>
      </c>
      <c r="L123" s="191"/>
      <c r="M123" s="192" t="s">
        <v>1</v>
      </c>
      <c r="N123" s="193" t="s">
        <v>42</v>
      </c>
      <c r="P123" s="141">
        <f>O123*H123</f>
        <v>0</v>
      </c>
      <c r="Q123" s="141">
        <v>8.0000000000000004E-4</v>
      </c>
      <c r="R123" s="141">
        <f>Q123*H123</f>
        <v>4.8000000000000004E-3</v>
      </c>
      <c r="S123" s="141">
        <v>0</v>
      </c>
      <c r="T123" s="142">
        <f>S123*H123</f>
        <v>0</v>
      </c>
      <c r="AR123" s="143" t="s">
        <v>604</v>
      </c>
      <c r="AT123" s="143" t="s">
        <v>1046</v>
      </c>
      <c r="AU123" s="143" t="s">
        <v>87</v>
      </c>
      <c r="AY123" s="17" t="s">
        <v>175</v>
      </c>
      <c r="BE123" s="144">
        <f>IF(N123="základní",J123,0)</f>
        <v>0</v>
      </c>
      <c r="BF123" s="144">
        <f>IF(N123="snížená",J123,0)</f>
        <v>0</v>
      </c>
      <c r="BG123" s="144">
        <f>IF(N123="zákl. přenesená",J123,0)</f>
        <v>0</v>
      </c>
      <c r="BH123" s="144">
        <f>IF(N123="sníž. přenesená",J123,0)</f>
        <v>0</v>
      </c>
      <c r="BI123" s="144">
        <f>IF(N123="nulová",J123,0)</f>
        <v>0</v>
      </c>
      <c r="BJ123" s="17" t="s">
        <v>85</v>
      </c>
      <c r="BK123" s="144">
        <f>ROUND(I123*H123,2)</f>
        <v>0</v>
      </c>
      <c r="BL123" s="17" t="s">
        <v>129</v>
      </c>
      <c r="BM123" s="143" t="s">
        <v>4610</v>
      </c>
    </row>
    <row r="124" spans="2:65" s="1" customFormat="1" ht="16.5" customHeight="1">
      <c r="B124" s="277"/>
      <c r="C124" s="284" t="s">
        <v>193</v>
      </c>
      <c r="D124" s="284" t="s">
        <v>1046</v>
      </c>
      <c r="E124" s="285" t="s">
        <v>4611</v>
      </c>
      <c r="F124" s="286" t="s">
        <v>4612</v>
      </c>
      <c r="G124" s="287" t="s">
        <v>219</v>
      </c>
      <c r="H124" s="288">
        <v>2</v>
      </c>
      <c r="I124" s="189"/>
      <c r="J124" s="289">
        <f>ROUND(I124*H124,2)</f>
        <v>0</v>
      </c>
      <c r="K124" s="286" t="s">
        <v>1</v>
      </c>
      <c r="L124" s="191"/>
      <c r="M124" s="192" t="s">
        <v>1</v>
      </c>
      <c r="N124" s="193" t="s">
        <v>42</v>
      </c>
      <c r="P124" s="141">
        <f>O124*H124</f>
        <v>0</v>
      </c>
      <c r="Q124" s="141">
        <v>8.0000000000000004E-4</v>
      </c>
      <c r="R124" s="141">
        <f>Q124*H124</f>
        <v>1.6000000000000001E-3</v>
      </c>
      <c r="S124" s="141">
        <v>0</v>
      </c>
      <c r="T124" s="142">
        <f>S124*H124</f>
        <v>0</v>
      </c>
      <c r="AR124" s="143" t="s">
        <v>604</v>
      </c>
      <c r="AT124" s="143" t="s">
        <v>1046</v>
      </c>
      <c r="AU124" s="143" t="s">
        <v>87</v>
      </c>
      <c r="AY124" s="17" t="s">
        <v>175</v>
      </c>
      <c r="BE124" s="144">
        <f>IF(N124="základní",J124,0)</f>
        <v>0</v>
      </c>
      <c r="BF124" s="144">
        <f>IF(N124="snížená",J124,0)</f>
        <v>0</v>
      </c>
      <c r="BG124" s="144">
        <f>IF(N124="zákl. přenesená",J124,0)</f>
        <v>0</v>
      </c>
      <c r="BH124" s="144">
        <f>IF(N124="sníž. přenesená",J124,0)</f>
        <v>0</v>
      </c>
      <c r="BI124" s="144">
        <f>IF(N124="nulová",J124,0)</f>
        <v>0</v>
      </c>
      <c r="BJ124" s="17" t="s">
        <v>85</v>
      </c>
      <c r="BK124" s="144">
        <f>ROUND(I124*H124,2)</f>
        <v>0</v>
      </c>
      <c r="BL124" s="17" t="s">
        <v>129</v>
      </c>
      <c r="BM124" s="143" t="s">
        <v>4613</v>
      </c>
    </row>
    <row r="125" spans="2:65" s="1" customFormat="1" ht="24.2" customHeight="1">
      <c r="B125" s="277"/>
      <c r="C125" s="284" t="s">
        <v>174</v>
      </c>
      <c r="D125" s="284" t="s">
        <v>1046</v>
      </c>
      <c r="E125" s="285" t="s">
        <v>4614</v>
      </c>
      <c r="F125" s="286" t="s">
        <v>4615</v>
      </c>
      <c r="G125" s="287" t="s">
        <v>219</v>
      </c>
      <c r="H125" s="288">
        <v>2</v>
      </c>
      <c r="I125" s="189"/>
      <c r="J125" s="289">
        <f>ROUND(I125*H125,2)</f>
        <v>0</v>
      </c>
      <c r="K125" s="286" t="s">
        <v>1</v>
      </c>
      <c r="L125" s="191"/>
      <c r="M125" s="192" t="s">
        <v>1</v>
      </c>
      <c r="N125" s="193" t="s">
        <v>42</v>
      </c>
      <c r="P125" s="141">
        <f>O125*H125</f>
        <v>0</v>
      </c>
      <c r="Q125" s="141">
        <v>8.0000000000000004E-4</v>
      </c>
      <c r="R125" s="141">
        <f>Q125*H125</f>
        <v>1.6000000000000001E-3</v>
      </c>
      <c r="S125" s="141">
        <v>0</v>
      </c>
      <c r="T125" s="142">
        <f>S125*H125</f>
        <v>0</v>
      </c>
      <c r="AR125" s="143" t="s">
        <v>604</v>
      </c>
      <c r="AT125" s="143" t="s">
        <v>1046</v>
      </c>
      <c r="AU125" s="143" t="s">
        <v>87</v>
      </c>
      <c r="AY125" s="17" t="s">
        <v>175</v>
      </c>
      <c r="BE125" s="144">
        <f>IF(N125="základní",J125,0)</f>
        <v>0</v>
      </c>
      <c r="BF125" s="144">
        <f>IF(N125="snížená",J125,0)</f>
        <v>0</v>
      </c>
      <c r="BG125" s="144">
        <f>IF(N125="zákl. přenesená",J125,0)</f>
        <v>0</v>
      </c>
      <c r="BH125" s="144">
        <f>IF(N125="sníž. přenesená",J125,0)</f>
        <v>0</v>
      </c>
      <c r="BI125" s="144">
        <f>IF(N125="nulová",J125,0)</f>
        <v>0</v>
      </c>
      <c r="BJ125" s="17" t="s">
        <v>85</v>
      </c>
      <c r="BK125" s="144">
        <f>ROUND(I125*H125,2)</f>
        <v>0</v>
      </c>
      <c r="BL125" s="17" t="s">
        <v>129</v>
      </c>
      <c r="BM125" s="143" t="s">
        <v>4616</v>
      </c>
    </row>
    <row r="126" spans="2:65" s="1" customFormat="1" ht="68.25">
      <c r="B126" s="32"/>
      <c r="D126" s="145" t="s">
        <v>196</v>
      </c>
      <c r="F126" s="146" t="s">
        <v>4617</v>
      </c>
      <c r="I126" s="147"/>
      <c r="L126" s="32"/>
      <c r="M126" s="148"/>
      <c r="T126" s="56"/>
      <c r="AT126" s="17" t="s">
        <v>196</v>
      </c>
      <c r="AU126" s="17" t="s">
        <v>87</v>
      </c>
    </row>
    <row r="127" spans="2:65" s="1" customFormat="1" ht="16.5" customHeight="1">
      <c r="B127" s="277"/>
      <c r="C127" s="284" t="s">
        <v>202</v>
      </c>
      <c r="D127" s="284" t="s">
        <v>1046</v>
      </c>
      <c r="E127" s="285" t="s">
        <v>4618</v>
      </c>
      <c r="F127" s="286" t="s">
        <v>4619</v>
      </c>
      <c r="G127" s="287" t="s">
        <v>219</v>
      </c>
      <c r="H127" s="288">
        <v>2</v>
      </c>
      <c r="I127" s="189"/>
      <c r="J127" s="289">
        <f>ROUND(I127*H127,2)</f>
        <v>0</v>
      </c>
      <c r="K127" s="286" t="s">
        <v>1</v>
      </c>
      <c r="L127" s="191"/>
      <c r="M127" s="192" t="s">
        <v>1</v>
      </c>
      <c r="N127" s="193" t="s">
        <v>42</v>
      </c>
      <c r="P127" s="141">
        <f>O127*H127</f>
        <v>0</v>
      </c>
      <c r="Q127" s="141">
        <v>8.0000000000000004E-4</v>
      </c>
      <c r="R127" s="141">
        <f>Q127*H127</f>
        <v>1.6000000000000001E-3</v>
      </c>
      <c r="S127" s="141">
        <v>0</v>
      </c>
      <c r="T127" s="142">
        <f>S127*H127</f>
        <v>0</v>
      </c>
      <c r="AR127" s="143" t="s">
        <v>604</v>
      </c>
      <c r="AT127" s="143" t="s">
        <v>1046</v>
      </c>
      <c r="AU127" s="143" t="s">
        <v>87</v>
      </c>
      <c r="AY127" s="17" t="s">
        <v>175</v>
      </c>
      <c r="BE127" s="144">
        <f>IF(N127="základní",J127,0)</f>
        <v>0</v>
      </c>
      <c r="BF127" s="144">
        <f>IF(N127="snížená",J127,0)</f>
        <v>0</v>
      </c>
      <c r="BG127" s="144">
        <f>IF(N127="zákl. přenesená",J127,0)</f>
        <v>0</v>
      </c>
      <c r="BH127" s="144">
        <f>IF(N127="sníž. přenesená",J127,0)</f>
        <v>0</v>
      </c>
      <c r="BI127" s="144">
        <f>IF(N127="nulová",J127,0)</f>
        <v>0</v>
      </c>
      <c r="BJ127" s="17" t="s">
        <v>85</v>
      </c>
      <c r="BK127" s="144">
        <f>ROUND(I127*H127,2)</f>
        <v>0</v>
      </c>
      <c r="BL127" s="17" t="s">
        <v>129</v>
      </c>
      <c r="BM127" s="143" t="s">
        <v>4620</v>
      </c>
    </row>
    <row r="128" spans="2:65" s="1" customFormat="1" ht="16.5" customHeight="1">
      <c r="B128" s="277"/>
      <c r="C128" s="284" t="s">
        <v>208</v>
      </c>
      <c r="D128" s="284" t="s">
        <v>1046</v>
      </c>
      <c r="E128" s="285" t="s">
        <v>4621</v>
      </c>
      <c r="F128" s="286" t="s">
        <v>4622</v>
      </c>
      <c r="G128" s="287" t="s">
        <v>219</v>
      </c>
      <c r="H128" s="288">
        <v>1</v>
      </c>
      <c r="I128" s="189"/>
      <c r="J128" s="289">
        <f>ROUND(I128*H128,2)</f>
        <v>0</v>
      </c>
      <c r="K128" s="286" t="s">
        <v>1</v>
      </c>
      <c r="L128" s="191"/>
      <c r="M128" s="192" t="s">
        <v>1</v>
      </c>
      <c r="N128" s="193" t="s">
        <v>42</v>
      </c>
      <c r="P128" s="141">
        <f>O128*H128</f>
        <v>0</v>
      </c>
      <c r="Q128" s="141">
        <v>8.0000000000000004E-4</v>
      </c>
      <c r="R128" s="141">
        <f>Q128*H128</f>
        <v>8.0000000000000004E-4</v>
      </c>
      <c r="S128" s="141">
        <v>0</v>
      </c>
      <c r="T128" s="142">
        <f>S128*H128</f>
        <v>0</v>
      </c>
      <c r="AR128" s="143" t="s">
        <v>604</v>
      </c>
      <c r="AT128" s="143" t="s">
        <v>1046</v>
      </c>
      <c r="AU128" s="143" t="s">
        <v>87</v>
      </c>
      <c r="AY128" s="17" t="s">
        <v>175</v>
      </c>
      <c r="BE128" s="144">
        <f>IF(N128="základní",J128,0)</f>
        <v>0</v>
      </c>
      <c r="BF128" s="144">
        <f>IF(N128="snížená",J128,0)</f>
        <v>0</v>
      </c>
      <c r="BG128" s="144">
        <f>IF(N128="zákl. přenesená",J128,0)</f>
        <v>0</v>
      </c>
      <c r="BH128" s="144">
        <f>IF(N128="sníž. přenesená",J128,0)</f>
        <v>0</v>
      </c>
      <c r="BI128" s="144">
        <f>IF(N128="nulová",J128,0)</f>
        <v>0</v>
      </c>
      <c r="BJ128" s="17" t="s">
        <v>85</v>
      </c>
      <c r="BK128" s="144">
        <f>ROUND(I128*H128,2)</f>
        <v>0</v>
      </c>
      <c r="BL128" s="17" t="s">
        <v>129</v>
      </c>
      <c r="BM128" s="143" t="s">
        <v>4623</v>
      </c>
    </row>
    <row r="129" spans="2:65" s="1" customFormat="1" ht="68.25">
      <c r="B129" s="32"/>
      <c r="D129" s="145" t="s">
        <v>196</v>
      </c>
      <c r="F129" s="146" t="s">
        <v>4624</v>
      </c>
      <c r="I129" s="147"/>
      <c r="L129" s="32"/>
      <c r="M129" s="148"/>
      <c r="T129" s="56"/>
      <c r="AT129" s="17" t="s">
        <v>196</v>
      </c>
      <c r="AU129" s="17" t="s">
        <v>87</v>
      </c>
    </row>
    <row r="130" spans="2:65" s="1" customFormat="1" ht="16.5" customHeight="1">
      <c r="B130" s="277"/>
      <c r="C130" s="284" t="s">
        <v>212</v>
      </c>
      <c r="D130" s="284" t="s">
        <v>1046</v>
      </c>
      <c r="E130" s="285" t="s">
        <v>4625</v>
      </c>
      <c r="F130" s="286" t="s">
        <v>4626</v>
      </c>
      <c r="G130" s="287" t="s">
        <v>219</v>
      </c>
      <c r="H130" s="303">
        <v>1</v>
      </c>
      <c r="I130" s="189"/>
      <c r="J130" s="289">
        <f>ROUND(I130*H130,2)</f>
        <v>0</v>
      </c>
      <c r="K130" s="286" t="s">
        <v>1</v>
      </c>
      <c r="L130" s="191"/>
      <c r="M130" s="192" t="s">
        <v>1</v>
      </c>
      <c r="N130" s="193" t="s">
        <v>42</v>
      </c>
      <c r="P130" s="141">
        <f>O130*H130</f>
        <v>0</v>
      </c>
      <c r="Q130" s="141">
        <v>8.0000000000000004E-4</v>
      </c>
      <c r="R130" s="141">
        <f>Q130*H130</f>
        <v>8.0000000000000004E-4</v>
      </c>
      <c r="S130" s="141">
        <v>0</v>
      </c>
      <c r="T130" s="142">
        <f>S130*H130</f>
        <v>0</v>
      </c>
      <c r="AR130" s="143" t="s">
        <v>604</v>
      </c>
      <c r="AT130" s="143" t="s">
        <v>1046</v>
      </c>
      <c r="AU130" s="143" t="s">
        <v>87</v>
      </c>
      <c r="AY130" s="17" t="s">
        <v>175</v>
      </c>
      <c r="BE130" s="144">
        <f>IF(N130="základní",J130,0)</f>
        <v>0</v>
      </c>
      <c r="BF130" s="144">
        <f>IF(N130="snížená",J130,0)</f>
        <v>0</v>
      </c>
      <c r="BG130" s="144">
        <f>IF(N130="zákl. přenesená",J130,0)</f>
        <v>0</v>
      </c>
      <c r="BH130" s="144">
        <f>IF(N130="sníž. přenesená",J130,0)</f>
        <v>0</v>
      </c>
      <c r="BI130" s="144">
        <f>IF(N130="nulová",J130,0)</f>
        <v>0</v>
      </c>
      <c r="BJ130" s="17" t="s">
        <v>85</v>
      </c>
      <c r="BK130" s="144">
        <f>ROUND(I130*H130,2)</f>
        <v>0</v>
      </c>
      <c r="BL130" s="17" t="s">
        <v>129</v>
      </c>
      <c r="BM130" s="143" t="s">
        <v>4627</v>
      </c>
    </row>
    <row r="131" spans="2:65" s="1" customFormat="1" ht="16.5" customHeight="1">
      <c r="B131" s="277"/>
      <c r="C131" s="284" t="s">
        <v>216</v>
      </c>
      <c r="D131" s="284" t="s">
        <v>1046</v>
      </c>
      <c r="E131" s="285" t="s">
        <v>4628</v>
      </c>
      <c r="F131" s="286" t="s">
        <v>4629</v>
      </c>
      <c r="G131" s="287" t="s">
        <v>219</v>
      </c>
      <c r="H131" s="288">
        <v>1</v>
      </c>
      <c r="I131" s="189"/>
      <c r="J131" s="289">
        <f>ROUND(I131*H131,2)</f>
        <v>0</v>
      </c>
      <c r="K131" s="286" t="s">
        <v>1</v>
      </c>
      <c r="L131" s="191"/>
      <c r="M131" s="192" t="s">
        <v>1</v>
      </c>
      <c r="N131" s="193" t="s">
        <v>42</v>
      </c>
      <c r="P131" s="141">
        <f>O131*H131</f>
        <v>0</v>
      </c>
      <c r="Q131" s="141">
        <v>8.0000000000000004E-4</v>
      </c>
      <c r="R131" s="141">
        <f>Q131*H131</f>
        <v>8.0000000000000004E-4</v>
      </c>
      <c r="S131" s="141">
        <v>0</v>
      </c>
      <c r="T131" s="142">
        <f>S131*H131</f>
        <v>0</v>
      </c>
      <c r="AR131" s="143" t="s">
        <v>604</v>
      </c>
      <c r="AT131" s="143" t="s">
        <v>1046</v>
      </c>
      <c r="AU131" s="143" t="s">
        <v>87</v>
      </c>
      <c r="AY131" s="17" t="s">
        <v>175</v>
      </c>
      <c r="BE131" s="144">
        <f>IF(N131="základní",J131,0)</f>
        <v>0</v>
      </c>
      <c r="BF131" s="144">
        <f>IF(N131="snížená",J131,0)</f>
        <v>0</v>
      </c>
      <c r="BG131" s="144">
        <f>IF(N131="zákl. přenesená",J131,0)</f>
        <v>0</v>
      </c>
      <c r="BH131" s="144">
        <f>IF(N131="sníž. přenesená",J131,0)</f>
        <v>0</v>
      </c>
      <c r="BI131" s="144">
        <f>IF(N131="nulová",J131,0)</f>
        <v>0</v>
      </c>
      <c r="BJ131" s="17" t="s">
        <v>85</v>
      </c>
      <c r="BK131" s="144">
        <f>ROUND(I131*H131,2)</f>
        <v>0</v>
      </c>
      <c r="BL131" s="17" t="s">
        <v>129</v>
      </c>
      <c r="BM131" s="143" t="s">
        <v>4630</v>
      </c>
    </row>
    <row r="132" spans="2:65" s="1" customFormat="1" ht="16.5" customHeight="1">
      <c r="B132" s="277"/>
      <c r="C132" s="284" t="s">
        <v>112</v>
      </c>
      <c r="D132" s="284" t="s">
        <v>1046</v>
      </c>
      <c r="E132" s="285" t="s">
        <v>4631</v>
      </c>
      <c r="F132" s="286" t="s">
        <v>4632</v>
      </c>
      <c r="G132" s="287" t="s">
        <v>219</v>
      </c>
      <c r="H132" s="288">
        <v>1</v>
      </c>
      <c r="I132" s="189"/>
      <c r="J132" s="289">
        <f>ROUND(I132*H132,2)</f>
        <v>0</v>
      </c>
      <c r="K132" s="286" t="s">
        <v>1</v>
      </c>
      <c r="L132" s="191"/>
      <c r="M132" s="192" t="s">
        <v>1</v>
      </c>
      <c r="N132" s="193" t="s">
        <v>42</v>
      </c>
      <c r="P132" s="141">
        <f>O132*H132</f>
        <v>0</v>
      </c>
      <c r="Q132" s="141">
        <v>8.0000000000000004E-4</v>
      </c>
      <c r="R132" s="141">
        <f>Q132*H132</f>
        <v>8.0000000000000004E-4</v>
      </c>
      <c r="S132" s="141">
        <v>0</v>
      </c>
      <c r="T132" s="142">
        <f>S132*H132</f>
        <v>0</v>
      </c>
      <c r="AR132" s="143" t="s">
        <v>604</v>
      </c>
      <c r="AT132" s="143" t="s">
        <v>1046</v>
      </c>
      <c r="AU132" s="143" t="s">
        <v>87</v>
      </c>
      <c r="AY132" s="17" t="s">
        <v>175</v>
      </c>
      <c r="BE132" s="144">
        <f>IF(N132="základní",J132,0)</f>
        <v>0</v>
      </c>
      <c r="BF132" s="144">
        <f>IF(N132="snížená",J132,0)</f>
        <v>0</v>
      </c>
      <c r="BG132" s="144">
        <f>IF(N132="zákl. přenesená",J132,0)</f>
        <v>0</v>
      </c>
      <c r="BH132" s="144">
        <f>IF(N132="sníž. přenesená",J132,0)</f>
        <v>0</v>
      </c>
      <c r="BI132" s="144">
        <f>IF(N132="nulová",J132,0)</f>
        <v>0</v>
      </c>
      <c r="BJ132" s="17" t="s">
        <v>85</v>
      </c>
      <c r="BK132" s="144">
        <f>ROUND(I132*H132,2)</f>
        <v>0</v>
      </c>
      <c r="BL132" s="17" t="s">
        <v>129</v>
      </c>
      <c r="BM132" s="143" t="s">
        <v>4633</v>
      </c>
    </row>
    <row r="133" spans="2:65" s="1" customFormat="1" ht="16.5" customHeight="1">
      <c r="B133" s="277"/>
      <c r="C133" s="284" t="s">
        <v>115</v>
      </c>
      <c r="D133" s="284" t="s">
        <v>1046</v>
      </c>
      <c r="E133" s="285" t="s">
        <v>4634</v>
      </c>
      <c r="F133" s="286" t="s">
        <v>4635</v>
      </c>
      <c r="G133" s="287" t="s">
        <v>219</v>
      </c>
      <c r="H133" s="288">
        <v>2</v>
      </c>
      <c r="I133" s="189"/>
      <c r="J133" s="289">
        <f>ROUND(I133*H133,2)</f>
        <v>0</v>
      </c>
      <c r="K133" s="286" t="s">
        <v>1</v>
      </c>
      <c r="L133" s="191"/>
      <c r="M133" s="192" t="s">
        <v>1</v>
      </c>
      <c r="N133" s="193" t="s">
        <v>42</v>
      </c>
      <c r="P133" s="141">
        <f>O133*H133</f>
        <v>0</v>
      </c>
      <c r="Q133" s="141">
        <v>8.0000000000000004E-4</v>
      </c>
      <c r="R133" s="141">
        <f>Q133*H133</f>
        <v>1.6000000000000001E-3</v>
      </c>
      <c r="S133" s="141">
        <v>0</v>
      </c>
      <c r="T133" s="142">
        <f>S133*H133</f>
        <v>0</v>
      </c>
      <c r="AR133" s="143" t="s">
        <v>604</v>
      </c>
      <c r="AT133" s="143" t="s">
        <v>1046</v>
      </c>
      <c r="AU133" s="143" t="s">
        <v>87</v>
      </c>
      <c r="AY133" s="17" t="s">
        <v>175</v>
      </c>
      <c r="BE133" s="144">
        <f>IF(N133="základní",J133,0)</f>
        <v>0</v>
      </c>
      <c r="BF133" s="144">
        <f>IF(N133="snížená",J133,0)</f>
        <v>0</v>
      </c>
      <c r="BG133" s="144">
        <f>IF(N133="zákl. přenesená",J133,0)</f>
        <v>0</v>
      </c>
      <c r="BH133" s="144">
        <f>IF(N133="sníž. přenesená",J133,0)</f>
        <v>0</v>
      </c>
      <c r="BI133" s="144">
        <f>IF(N133="nulová",J133,0)</f>
        <v>0</v>
      </c>
      <c r="BJ133" s="17" t="s">
        <v>85</v>
      </c>
      <c r="BK133" s="144">
        <f>ROUND(I133*H133,2)</f>
        <v>0</v>
      </c>
      <c r="BL133" s="17" t="s">
        <v>129</v>
      </c>
      <c r="BM133" s="143" t="s">
        <v>4636</v>
      </c>
    </row>
    <row r="134" spans="2:65" s="1" customFormat="1" ht="19.5">
      <c r="B134" s="32"/>
      <c r="D134" s="145" t="s">
        <v>196</v>
      </c>
      <c r="F134" s="146" t="s">
        <v>4637</v>
      </c>
      <c r="I134" s="147"/>
      <c r="L134" s="32"/>
      <c r="M134" s="148"/>
      <c r="T134" s="56"/>
      <c r="AT134" s="17" t="s">
        <v>196</v>
      </c>
      <c r="AU134" s="17" t="s">
        <v>87</v>
      </c>
    </row>
    <row r="135" spans="2:65" s="1" customFormat="1" ht="16.5" customHeight="1">
      <c r="B135" s="277"/>
      <c r="C135" s="284" t="s">
        <v>8</v>
      </c>
      <c r="D135" s="284" t="s">
        <v>1046</v>
      </c>
      <c r="E135" s="285" t="s">
        <v>4638</v>
      </c>
      <c r="F135" s="286" t="s">
        <v>4639</v>
      </c>
      <c r="G135" s="287" t="s">
        <v>219</v>
      </c>
      <c r="H135" s="288">
        <v>2</v>
      </c>
      <c r="I135" s="189"/>
      <c r="J135" s="289">
        <f>ROUND(I135*H135,2)</f>
        <v>0</v>
      </c>
      <c r="K135" s="286" t="s">
        <v>1</v>
      </c>
      <c r="L135" s="191"/>
      <c r="M135" s="192" t="s">
        <v>1</v>
      </c>
      <c r="N135" s="193" t="s">
        <v>42</v>
      </c>
      <c r="P135" s="141">
        <f>O135*H135</f>
        <v>0</v>
      </c>
      <c r="Q135" s="141">
        <v>8.0000000000000004E-4</v>
      </c>
      <c r="R135" s="141">
        <f>Q135*H135</f>
        <v>1.6000000000000001E-3</v>
      </c>
      <c r="S135" s="141">
        <v>0</v>
      </c>
      <c r="T135" s="142">
        <f>S135*H135</f>
        <v>0</v>
      </c>
      <c r="AR135" s="143" t="s">
        <v>604</v>
      </c>
      <c r="AT135" s="143" t="s">
        <v>1046</v>
      </c>
      <c r="AU135" s="143" t="s">
        <v>87</v>
      </c>
      <c r="AY135" s="17" t="s">
        <v>175</v>
      </c>
      <c r="BE135" s="144">
        <f>IF(N135="základní",J135,0)</f>
        <v>0</v>
      </c>
      <c r="BF135" s="144">
        <f>IF(N135="snížená",J135,0)</f>
        <v>0</v>
      </c>
      <c r="BG135" s="144">
        <f>IF(N135="zákl. přenesená",J135,0)</f>
        <v>0</v>
      </c>
      <c r="BH135" s="144">
        <f>IF(N135="sníž. přenesená",J135,0)</f>
        <v>0</v>
      </c>
      <c r="BI135" s="144">
        <f>IF(N135="nulová",J135,0)</f>
        <v>0</v>
      </c>
      <c r="BJ135" s="17" t="s">
        <v>85</v>
      </c>
      <c r="BK135" s="144">
        <f>ROUND(I135*H135,2)</f>
        <v>0</v>
      </c>
      <c r="BL135" s="17" t="s">
        <v>129</v>
      </c>
      <c r="BM135" s="143" t="s">
        <v>4640</v>
      </c>
    </row>
    <row r="136" spans="2:65" s="1" customFormat="1" ht="16.5" customHeight="1">
      <c r="B136" s="277"/>
      <c r="C136" s="284" t="s">
        <v>120</v>
      </c>
      <c r="D136" s="284" t="s">
        <v>1046</v>
      </c>
      <c r="E136" s="285" t="s">
        <v>4641</v>
      </c>
      <c r="F136" s="286" t="s">
        <v>4642</v>
      </c>
      <c r="G136" s="287" t="s">
        <v>219</v>
      </c>
      <c r="H136" s="288">
        <v>2</v>
      </c>
      <c r="I136" s="189"/>
      <c r="J136" s="289">
        <f>ROUND(I136*H136,2)</f>
        <v>0</v>
      </c>
      <c r="K136" s="286" t="s">
        <v>1</v>
      </c>
      <c r="L136" s="191"/>
      <c r="M136" s="192" t="s">
        <v>1</v>
      </c>
      <c r="N136" s="193" t="s">
        <v>42</v>
      </c>
      <c r="P136" s="141">
        <f>O136*H136</f>
        <v>0</v>
      </c>
      <c r="Q136" s="141">
        <v>8.0000000000000004E-4</v>
      </c>
      <c r="R136" s="141">
        <f>Q136*H136</f>
        <v>1.6000000000000001E-3</v>
      </c>
      <c r="S136" s="141">
        <v>0</v>
      </c>
      <c r="T136" s="142">
        <f>S136*H136</f>
        <v>0</v>
      </c>
      <c r="AR136" s="143" t="s">
        <v>604</v>
      </c>
      <c r="AT136" s="143" t="s">
        <v>1046</v>
      </c>
      <c r="AU136" s="143" t="s">
        <v>87</v>
      </c>
      <c r="AY136" s="17" t="s">
        <v>175</v>
      </c>
      <c r="BE136" s="144">
        <f>IF(N136="základní",J136,0)</f>
        <v>0</v>
      </c>
      <c r="BF136" s="144">
        <f>IF(N136="snížená",J136,0)</f>
        <v>0</v>
      </c>
      <c r="BG136" s="144">
        <f>IF(N136="zákl. přenesená",J136,0)</f>
        <v>0</v>
      </c>
      <c r="BH136" s="144">
        <f>IF(N136="sníž. přenesená",J136,0)</f>
        <v>0</v>
      </c>
      <c r="BI136" s="144">
        <f>IF(N136="nulová",J136,0)</f>
        <v>0</v>
      </c>
      <c r="BJ136" s="17" t="s">
        <v>85</v>
      </c>
      <c r="BK136" s="144">
        <f>ROUND(I136*H136,2)</f>
        <v>0</v>
      </c>
      <c r="BL136" s="17" t="s">
        <v>129</v>
      </c>
      <c r="BM136" s="143" t="s">
        <v>4643</v>
      </c>
    </row>
    <row r="137" spans="2:65" s="1" customFormat="1" ht="78">
      <c r="B137" s="32"/>
      <c r="D137" s="145" t="s">
        <v>196</v>
      </c>
      <c r="F137" s="146" t="s">
        <v>4644</v>
      </c>
      <c r="I137" s="147"/>
      <c r="L137" s="32"/>
      <c r="M137" s="148"/>
      <c r="T137" s="56"/>
      <c r="AT137" s="17" t="s">
        <v>196</v>
      </c>
      <c r="AU137" s="17" t="s">
        <v>87</v>
      </c>
    </row>
    <row r="138" spans="2:65" s="1" customFormat="1" ht="16.5" customHeight="1">
      <c r="B138" s="277"/>
      <c r="C138" s="284" t="s">
        <v>123</v>
      </c>
      <c r="D138" s="284" t="s">
        <v>1046</v>
      </c>
      <c r="E138" s="285" t="s">
        <v>4645</v>
      </c>
      <c r="F138" s="286" t="s">
        <v>4646</v>
      </c>
      <c r="G138" s="287" t="s">
        <v>219</v>
      </c>
      <c r="H138" s="288">
        <v>2</v>
      </c>
      <c r="I138" s="189"/>
      <c r="J138" s="289">
        <f>ROUND(I138*H138,2)</f>
        <v>0</v>
      </c>
      <c r="K138" s="286" t="s">
        <v>1</v>
      </c>
      <c r="L138" s="191"/>
      <c r="M138" s="192" t="s">
        <v>1</v>
      </c>
      <c r="N138" s="193" t="s">
        <v>42</v>
      </c>
      <c r="P138" s="141">
        <f>O138*H138</f>
        <v>0</v>
      </c>
      <c r="Q138" s="141">
        <v>8.0000000000000004E-4</v>
      </c>
      <c r="R138" s="141">
        <f>Q138*H138</f>
        <v>1.6000000000000001E-3</v>
      </c>
      <c r="S138" s="141">
        <v>0</v>
      </c>
      <c r="T138" s="142">
        <f>S138*H138</f>
        <v>0</v>
      </c>
      <c r="AR138" s="143" t="s">
        <v>604</v>
      </c>
      <c r="AT138" s="143" t="s">
        <v>1046</v>
      </c>
      <c r="AU138" s="143" t="s">
        <v>87</v>
      </c>
      <c r="AY138" s="17" t="s">
        <v>175</v>
      </c>
      <c r="BE138" s="144">
        <f>IF(N138="základní",J138,0)</f>
        <v>0</v>
      </c>
      <c r="BF138" s="144">
        <f>IF(N138="snížená",J138,0)</f>
        <v>0</v>
      </c>
      <c r="BG138" s="144">
        <f>IF(N138="zákl. přenesená",J138,0)</f>
        <v>0</v>
      </c>
      <c r="BH138" s="144">
        <f>IF(N138="sníž. přenesená",J138,0)</f>
        <v>0</v>
      </c>
      <c r="BI138" s="144">
        <f>IF(N138="nulová",J138,0)</f>
        <v>0</v>
      </c>
      <c r="BJ138" s="17" t="s">
        <v>85</v>
      </c>
      <c r="BK138" s="144">
        <f>ROUND(I138*H138,2)</f>
        <v>0</v>
      </c>
      <c r="BL138" s="17" t="s">
        <v>129</v>
      </c>
      <c r="BM138" s="143" t="s">
        <v>4647</v>
      </c>
    </row>
    <row r="139" spans="2:65" s="1" customFormat="1" ht="16.5" customHeight="1">
      <c r="B139" s="277"/>
      <c r="C139" s="284" t="s">
        <v>126</v>
      </c>
      <c r="D139" s="284" t="s">
        <v>1046</v>
      </c>
      <c r="E139" s="285" t="s">
        <v>4648</v>
      </c>
      <c r="F139" s="286" t="s">
        <v>4649</v>
      </c>
      <c r="G139" s="287" t="s">
        <v>219</v>
      </c>
      <c r="H139" s="288">
        <v>4</v>
      </c>
      <c r="I139" s="189"/>
      <c r="J139" s="289">
        <f>ROUND(I139*H139,2)</f>
        <v>0</v>
      </c>
      <c r="K139" s="286" t="s">
        <v>1</v>
      </c>
      <c r="L139" s="191"/>
      <c r="M139" s="192" t="s">
        <v>1</v>
      </c>
      <c r="N139" s="193" t="s">
        <v>42</v>
      </c>
      <c r="P139" s="141">
        <f>O139*H139</f>
        <v>0</v>
      </c>
      <c r="Q139" s="141">
        <v>8.0000000000000004E-4</v>
      </c>
      <c r="R139" s="141">
        <f>Q139*H139</f>
        <v>3.2000000000000002E-3</v>
      </c>
      <c r="S139" s="141">
        <v>0</v>
      </c>
      <c r="T139" s="142">
        <f>S139*H139</f>
        <v>0</v>
      </c>
      <c r="AR139" s="143" t="s">
        <v>604</v>
      </c>
      <c r="AT139" s="143" t="s">
        <v>1046</v>
      </c>
      <c r="AU139" s="143" t="s">
        <v>87</v>
      </c>
      <c r="AY139" s="17" t="s">
        <v>175</v>
      </c>
      <c r="BE139" s="144">
        <f>IF(N139="základní",J139,0)</f>
        <v>0</v>
      </c>
      <c r="BF139" s="144">
        <f>IF(N139="snížená",J139,0)</f>
        <v>0</v>
      </c>
      <c r="BG139" s="144">
        <f>IF(N139="zákl. přenesená",J139,0)</f>
        <v>0</v>
      </c>
      <c r="BH139" s="144">
        <f>IF(N139="sníž. přenesená",J139,0)</f>
        <v>0</v>
      </c>
      <c r="BI139" s="144">
        <f>IF(N139="nulová",J139,0)</f>
        <v>0</v>
      </c>
      <c r="BJ139" s="17" t="s">
        <v>85</v>
      </c>
      <c r="BK139" s="144">
        <f>ROUND(I139*H139,2)</f>
        <v>0</v>
      </c>
      <c r="BL139" s="17" t="s">
        <v>129</v>
      </c>
      <c r="BM139" s="143" t="s">
        <v>4650</v>
      </c>
    </row>
    <row r="140" spans="2:65" s="1" customFormat="1" ht="16.5" customHeight="1">
      <c r="B140" s="277"/>
      <c r="C140" s="284" t="s">
        <v>129</v>
      </c>
      <c r="D140" s="284" t="s">
        <v>1046</v>
      </c>
      <c r="E140" s="285" t="s">
        <v>4651</v>
      </c>
      <c r="F140" s="286" t="s">
        <v>4652</v>
      </c>
      <c r="G140" s="287" t="s">
        <v>219</v>
      </c>
      <c r="H140" s="288">
        <v>2</v>
      </c>
      <c r="I140" s="189"/>
      <c r="J140" s="289">
        <f>ROUND(I140*H140,2)</f>
        <v>0</v>
      </c>
      <c r="K140" s="286" t="s">
        <v>1</v>
      </c>
      <c r="L140" s="191"/>
      <c r="M140" s="192" t="s">
        <v>1</v>
      </c>
      <c r="N140" s="193" t="s">
        <v>42</v>
      </c>
      <c r="P140" s="141">
        <f>O140*H140</f>
        <v>0</v>
      </c>
      <c r="Q140" s="141">
        <v>8.0000000000000004E-4</v>
      </c>
      <c r="R140" s="141">
        <f>Q140*H140</f>
        <v>1.6000000000000001E-3</v>
      </c>
      <c r="S140" s="141">
        <v>0</v>
      </c>
      <c r="T140" s="142">
        <f>S140*H140</f>
        <v>0</v>
      </c>
      <c r="AR140" s="143" t="s">
        <v>604</v>
      </c>
      <c r="AT140" s="143" t="s">
        <v>1046</v>
      </c>
      <c r="AU140" s="143" t="s">
        <v>87</v>
      </c>
      <c r="AY140" s="17" t="s">
        <v>175</v>
      </c>
      <c r="BE140" s="144">
        <f>IF(N140="základní",J140,0)</f>
        <v>0</v>
      </c>
      <c r="BF140" s="144">
        <f>IF(N140="snížená",J140,0)</f>
        <v>0</v>
      </c>
      <c r="BG140" s="144">
        <f>IF(N140="zákl. přenesená",J140,0)</f>
        <v>0</v>
      </c>
      <c r="BH140" s="144">
        <f>IF(N140="sníž. přenesená",J140,0)</f>
        <v>0</v>
      </c>
      <c r="BI140" s="144">
        <f>IF(N140="nulová",J140,0)</f>
        <v>0</v>
      </c>
      <c r="BJ140" s="17" t="s">
        <v>85</v>
      </c>
      <c r="BK140" s="144">
        <f>ROUND(I140*H140,2)</f>
        <v>0</v>
      </c>
      <c r="BL140" s="17" t="s">
        <v>129</v>
      </c>
      <c r="BM140" s="143" t="s">
        <v>4653</v>
      </c>
    </row>
    <row r="141" spans="2:65" s="1" customFormat="1" ht="16.5" customHeight="1">
      <c r="B141" s="277"/>
      <c r="C141" s="284" t="s">
        <v>132</v>
      </c>
      <c r="D141" s="284" t="s">
        <v>1046</v>
      </c>
      <c r="E141" s="285" t="s">
        <v>4654</v>
      </c>
      <c r="F141" s="286" t="s">
        <v>4626</v>
      </c>
      <c r="G141" s="287" t="s">
        <v>219</v>
      </c>
      <c r="H141" s="288">
        <v>4</v>
      </c>
      <c r="I141" s="189"/>
      <c r="J141" s="289">
        <f>ROUND(I141*H141,2)</f>
        <v>0</v>
      </c>
      <c r="K141" s="286" t="s">
        <v>1</v>
      </c>
      <c r="L141" s="191"/>
      <c r="M141" s="192" t="s">
        <v>1</v>
      </c>
      <c r="N141" s="193" t="s">
        <v>42</v>
      </c>
      <c r="P141" s="141">
        <f>O141*H141</f>
        <v>0</v>
      </c>
      <c r="Q141" s="141">
        <v>8.0000000000000004E-4</v>
      </c>
      <c r="R141" s="141">
        <f>Q141*H141</f>
        <v>3.2000000000000002E-3</v>
      </c>
      <c r="S141" s="141">
        <v>0</v>
      </c>
      <c r="T141" s="142">
        <f>S141*H141</f>
        <v>0</v>
      </c>
      <c r="AR141" s="143" t="s">
        <v>604</v>
      </c>
      <c r="AT141" s="143" t="s">
        <v>1046</v>
      </c>
      <c r="AU141" s="143" t="s">
        <v>87</v>
      </c>
      <c r="AY141" s="17" t="s">
        <v>175</v>
      </c>
      <c r="BE141" s="144">
        <f>IF(N141="základní",J141,0)</f>
        <v>0</v>
      </c>
      <c r="BF141" s="144">
        <f>IF(N141="snížená",J141,0)</f>
        <v>0</v>
      </c>
      <c r="BG141" s="144">
        <f>IF(N141="zákl. přenesená",J141,0)</f>
        <v>0</v>
      </c>
      <c r="BH141" s="144">
        <f>IF(N141="sníž. přenesená",J141,0)</f>
        <v>0</v>
      </c>
      <c r="BI141" s="144">
        <f>IF(N141="nulová",J141,0)</f>
        <v>0</v>
      </c>
      <c r="BJ141" s="17" t="s">
        <v>85</v>
      </c>
      <c r="BK141" s="144">
        <f>ROUND(I141*H141,2)</f>
        <v>0</v>
      </c>
      <c r="BL141" s="17" t="s">
        <v>129</v>
      </c>
      <c r="BM141" s="143" t="s">
        <v>4655</v>
      </c>
    </row>
    <row r="142" spans="2:65" s="1" customFormat="1" ht="29.25">
      <c r="B142" s="32"/>
      <c r="D142" s="145" t="s">
        <v>196</v>
      </c>
      <c r="F142" s="146" t="s">
        <v>4656</v>
      </c>
      <c r="I142" s="147"/>
      <c r="L142" s="32"/>
      <c r="M142" s="148"/>
      <c r="T142" s="56"/>
      <c r="AT142" s="17" t="s">
        <v>196</v>
      </c>
      <c r="AU142" s="17" t="s">
        <v>87</v>
      </c>
    </row>
    <row r="143" spans="2:65" s="1" customFormat="1" ht="16.5" customHeight="1">
      <c r="B143" s="277"/>
      <c r="C143" s="284" t="s">
        <v>135</v>
      </c>
      <c r="D143" s="284" t="s">
        <v>1046</v>
      </c>
      <c r="E143" s="285" t="s">
        <v>4657</v>
      </c>
      <c r="F143" s="286" t="s">
        <v>4658</v>
      </c>
      <c r="G143" s="287" t="s">
        <v>219</v>
      </c>
      <c r="H143" s="288">
        <v>1</v>
      </c>
      <c r="I143" s="189"/>
      <c r="J143" s="289">
        <f>ROUND(I143*H143,2)</f>
        <v>0</v>
      </c>
      <c r="K143" s="286" t="s">
        <v>1</v>
      </c>
      <c r="L143" s="191"/>
      <c r="M143" s="192" t="s">
        <v>1</v>
      </c>
      <c r="N143" s="193" t="s">
        <v>42</v>
      </c>
      <c r="P143" s="141">
        <f>O143*H143</f>
        <v>0</v>
      </c>
      <c r="Q143" s="141">
        <v>8.0000000000000004E-4</v>
      </c>
      <c r="R143" s="141">
        <f>Q143*H143</f>
        <v>8.0000000000000004E-4</v>
      </c>
      <c r="S143" s="141">
        <v>0</v>
      </c>
      <c r="T143" s="142">
        <f>S143*H143</f>
        <v>0</v>
      </c>
      <c r="AR143" s="143" t="s">
        <v>604</v>
      </c>
      <c r="AT143" s="143" t="s">
        <v>1046</v>
      </c>
      <c r="AU143" s="143" t="s">
        <v>87</v>
      </c>
      <c r="AY143" s="17" t="s">
        <v>175</v>
      </c>
      <c r="BE143" s="144">
        <f>IF(N143="základní",J143,0)</f>
        <v>0</v>
      </c>
      <c r="BF143" s="144">
        <f>IF(N143="snížená",J143,0)</f>
        <v>0</v>
      </c>
      <c r="BG143" s="144">
        <f>IF(N143="zákl. přenesená",J143,0)</f>
        <v>0</v>
      </c>
      <c r="BH143" s="144">
        <f>IF(N143="sníž. přenesená",J143,0)</f>
        <v>0</v>
      </c>
      <c r="BI143" s="144">
        <f>IF(N143="nulová",J143,0)</f>
        <v>0</v>
      </c>
      <c r="BJ143" s="17" t="s">
        <v>85</v>
      </c>
      <c r="BK143" s="144">
        <f>ROUND(I143*H143,2)</f>
        <v>0</v>
      </c>
      <c r="BL143" s="17" t="s">
        <v>129</v>
      </c>
      <c r="BM143" s="143" t="s">
        <v>4659</v>
      </c>
    </row>
    <row r="144" spans="2:65" s="1" customFormat="1" ht="29.25">
      <c r="B144" s="32"/>
      <c r="D144" s="145" t="s">
        <v>196</v>
      </c>
      <c r="F144" s="146" t="s">
        <v>4660</v>
      </c>
      <c r="I144" s="147"/>
      <c r="L144" s="32"/>
      <c r="M144" s="148"/>
      <c r="T144" s="56"/>
      <c r="AT144" s="17" t="s">
        <v>196</v>
      </c>
      <c r="AU144" s="17" t="s">
        <v>87</v>
      </c>
    </row>
    <row r="145" spans="2:65" s="1" customFormat="1" ht="16.5" customHeight="1">
      <c r="B145" s="277"/>
      <c r="C145" s="284" t="s">
        <v>138</v>
      </c>
      <c r="D145" s="284" t="s">
        <v>1046</v>
      </c>
      <c r="E145" s="285" t="s">
        <v>4661</v>
      </c>
      <c r="F145" s="286" t="s">
        <v>4662</v>
      </c>
      <c r="G145" s="287" t="s">
        <v>219</v>
      </c>
      <c r="H145" s="288">
        <v>1</v>
      </c>
      <c r="I145" s="189"/>
      <c r="J145" s="289">
        <f>ROUND(I145*H145,2)</f>
        <v>0</v>
      </c>
      <c r="K145" s="286" t="s">
        <v>1</v>
      </c>
      <c r="L145" s="191"/>
      <c r="M145" s="192" t="s">
        <v>1</v>
      </c>
      <c r="N145" s="193" t="s">
        <v>42</v>
      </c>
      <c r="P145" s="141">
        <f>O145*H145</f>
        <v>0</v>
      </c>
      <c r="Q145" s="141">
        <v>8.0000000000000004E-4</v>
      </c>
      <c r="R145" s="141">
        <f>Q145*H145</f>
        <v>8.0000000000000004E-4</v>
      </c>
      <c r="S145" s="141">
        <v>0</v>
      </c>
      <c r="T145" s="142">
        <f>S145*H145</f>
        <v>0</v>
      </c>
      <c r="AR145" s="143" t="s">
        <v>604</v>
      </c>
      <c r="AT145" s="143" t="s">
        <v>1046</v>
      </c>
      <c r="AU145" s="143" t="s">
        <v>87</v>
      </c>
      <c r="AY145" s="17" t="s">
        <v>175</v>
      </c>
      <c r="BE145" s="144">
        <f>IF(N145="základní",J145,0)</f>
        <v>0</v>
      </c>
      <c r="BF145" s="144">
        <f>IF(N145="snížená",J145,0)</f>
        <v>0</v>
      </c>
      <c r="BG145" s="144">
        <f>IF(N145="zákl. přenesená",J145,0)</f>
        <v>0</v>
      </c>
      <c r="BH145" s="144">
        <f>IF(N145="sníž. přenesená",J145,0)</f>
        <v>0</v>
      </c>
      <c r="BI145" s="144">
        <f>IF(N145="nulová",J145,0)</f>
        <v>0</v>
      </c>
      <c r="BJ145" s="17" t="s">
        <v>85</v>
      </c>
      <c r="BK145" s="144">
        <f>ROUND(I145*H145,2)</f>
        <v>0</v>
      </c>
      <c r="BL145" s="17" t="s">
        <v>129</v>
      </c>
      <c r="BM145" s="143" t="s">
        <v>4663</v>
      </c>
    </row>
    <row r="146" spans="2:65" s="1" customFormat="1" ht="16.5" customHeight="1">
      <c r="B146" s="277"/>
      <c r="C146" s="299" t="s">
        <v>141</v>
      </c>
      <c r="D146" s="299" t="s">
        <v>1046</v>
      </c>
      <c r="E146" s="300" t="s">
        <v>4664</v>
      </c>
      <c r="F146" s="301" t="s">
        <v>4665</v>
      </c>
      <c r="G146" s="302" t="s">
        <v>219</v>
      </c>
      <c r="H146" s="303">
        <v>2</v>
      </c>
      <c r="I146" s="304"/>
      <c r="J146" s="289">
        <f>ROUND(I146*H146,2)</f>
        <v>0</v>
      </c>
      <c r="K146" s="286" t="s">
        <v>1</v>
      </c>
      <c r="L146" s="191"/>
      <c r="M146" s="192" t="s">
        <v>1</v>
      </c>
      <c r="N146" s="193" t="s">
        <v>42</v>
      </c>
      <c r="P146" s="141">
        <f>O146*H146</f>
        <v>0</v>
      </c>
      <c r="Q146" s="141">
        <v>8.0000000000000004E-4</v>
      </c>
      <c r="R146" s="141">
        <f>Q146*H146</f>
        <v>1.6000000000000001E-3</v>
      </c>
      <c r="S146" s="141">
        <v>0</v>
      </c>
      <c r="T146" s="142">
        <f>S146*H146</f>
        <v>0</v>
      </c>
      <c r="AR146" s="143" t="s">
        <v>604</v>
      </c>
      <c r="AT146" s="143" t="s">
        <v>1046</v>
      </c>
      <c r="AU146" s="143" t="s">
        <v>87</v>
      </c>
      <c r="AY146" s="17" t="s">
        <v>175</v>
      </c>
      <c r="BE146" s="144">
        <f>IF(N146="základní",J146,0)</f>
        <v>0</v>
      </c>
      <c r="BF146" s="144">
        <f>IF(N146="snížená",J146,0)</f>
        <v>0</v>
      </c>
      <c r="BG146" s="144">
        <f>IF(N146="zákl. přenesená",J146,0)</f>
        <v>0</v>
      </c>
      <c r="BH146" s="144">
        <f>IF(N146="sníž. přenesená",J146,0)</f>
        <v>0</v>
      </c>
      <c r="BI146" s="144">
        <f>IF(N146="nulová",J146,0)</f>
        <v>0</v>
      </c>
      <c r="BJ146" s="17" t="s">
        <v>85</v>
      </c>
      <c r="BK146" s="144">
        <f>ROUND(I146*H146,2)</f>
        <v>0</v>
      </c>
      <c r="BL146" s="17" t="s">
        <v>129</v>
      </c>
      <c r="BM146" s="143" t="s">
        <v>4666</v>
      </c>
    </row>
    <row r="147" spans="2:65" s="1" customFormat="1" ht="16.5" customHeight="1">
      <c r="B147" s="277"/>
      <c r="C147" s="299" t="s">
        <v>7</v>
      </c>
      <c r="D147" s="299" t="s">
        <v>1046</v>
      </c>
      <c r="E147" s="300" t="s">
        <v>4667</v>
      </c>
      <c r="F147" s="301" t="s">
        <v>4668</v>
      </c>
      <c r="G147" s="302" t="s">
        <v>219</v>
      </c>
      <c r="H147" s="303">
        <v>1</v>
      </c>
      <c r="I147" s="304"/>
      <c r="J147" s="289">
        <f>ROUND(I147*H147,2)</f>
        <v>0</v>
      </c>
      <c r="K147" s="286" t="s">
        <v>1</v>
      </c>
      <c r="L147" s="191"/>
      <c r="M147" s="192" t="s">
        <v>1</v>
      </c>
      <c r="N147" s="193" t="s">
        <v>42</v>
      </c>
      <c r="P147" s="141">
        <f>O147*H147</f>
        <v>0</v>
      </c>
      <c r="Q147" s="141">
        <v>8.0000000000000004E-4</v>
      </c>
      <c r="R147" s="141">
        <f>Q147*H147</f>
        <v>8.0000000000000004E-4</v>
      </c>
      <c r="S147" s="141">
        <v>0</v>
      </c>
      <c r="T147" s="142">
        <f>S147*H147</f>
        <v>0</v>
      </c>
      <c r="AR147" s="143" t="s">
        <v>604</v>
      </c>
      <c r="AT147" s="143" t="s">
        <v>1046</v>
      </c>
      <c r="AU147" s="143" t="s">
        <v>87</v>
      </c>
      <c r="AY147" s="17" t="s">
        <v>175</v>
      </c>
      <c r="BE147" s="144">
        <f>IF(N147="základní",J147,0)</f>
        <v>0</v>
      </c>
      <c r="BF147" s="144">
        <f>IF(N147="snížená",J147,0)</f>
        <v>0</v>
      </c>
      <c r="BG147" s="144">
        <f>IF(N147="zákl. přenesená",J147,0)</f>
        <v>0</v>
      </c>
      <c r="BH147" s="144">
        <f>IF(N147="sníž. přenesená",J147,0)</f>
        <v>0</v>
      </c>
      <c r="BI147" s="144">
        <f>IF(N147="nulová",J147,0)</f>
        <v>0</v>
      </c>
      <c r="BJ147" s="17" t="s">
        <v>85</v>
      </c>
      <c r="BK147" s="144">
        <f>ROUND(I147*H147,2)</f>
        <v>0</v>
      </c>
      <c r="BL147" s="17" t="s">
        <v>129</v>
      </c>
      <c r="BM147" s="143" t="s">
        <v>4669</v>
      </c>
    </row>
    <row r="148" spans="2:65" s="1" customFormat="1" ht="16.5" customHeight="1">
      <c r="B148" s="277"/>
      <c r="C148" s="284" t="s">
        <v>382</v>
      </c>
      <c r="D148" s="284" t="s">
        <v>1046</v>
      </c>
      <c r="E148" s="285" t="s">
        <v>4670</v>
      </c>
      <c r="F148" s="286" t="s">
        <v>4671</v>
      </c>
      <c r="G148" s="287" t="s">
        <v>219</v>
      </c>
      <c r="H148" s="288">
        <v>2</v>
      </c>
      <c r="I148" s="189"/>
      <c r="J148" s="289">
        <f>ROUND(I148*H148,2)</f>
        <v>0</v>
      </c>
      <c r="K148" s="286" t="s">
        <v>1</v>
      </c>
      <c r="L148" s="191"/>
      <c r="M148" s="192" t="s">
        <v>1</v>
      </c>
      <c r="N148" s="193" t="s">
        <v>42</v>
      </c>
      <c r="P148" s="141">
        <f>O148*H148</f>
        <v>0</v>
      </c>
      <c r="Q148" s="141">
        <v>8.0000000000000004E-4</v>
      </c>
      <c r="R148" s="141">
        <f>Q148*H148</f>
        <v>1.6000000000000001E-3</v>
      </c>
      <c r="S148" s="141">
        <v>0</v>
      </c>
      <c r="T148" s="142">
        <f>S148*H148</f>
        <v>0</v>
      </c>
      <c r="AR148" s="143" t="s">
        <v>604</v>
      </c>
      <c r="AT148" s="143" t="s">
        <v>1046</v>
      </c>
      <c r="AU148" s="143" t="s">
        <v>87</v>
      </c>
      <c r="AY148" s="17" t="s">
        <v>175</v>
      </c>
      <c r="BE148" s="144">
        <f>IF(N148="základní",J148,0)</f>
        <v>0</v>
      </c>
      <c r="BF148" s="144">
        <f>IF(N148="snížená",J148,0)</f>
        <v>0</v>
      </c>
      <c r="BG148" s="144">
        <f>IF(N148="zákl. přenesená",J148,0)</f>
        <v>0</v>
      </c>
      <c r="BH148" s="144">
        <f>IF(N148="sníž. přenesená",J148,0)</f>
        <v>0</v>
      </c>
      <c r="BI148" s="144">
        <f>IF(N148="nulová",J148,0)</f>
        <v>0</v>
      </c>
      <c r="BJ148" s="17" t="s">
        <v>85</v>
      </c>
      <c r="BK148" s="144">
        <f>ROUND(I148*H148,2)</f>
        <v>0</v>
      </c>
      <c r="BL148" s="17" t="s">
        <v>129</v>
      </c>
      <c r="BM148" s="143" t="s">
        <v>4672</v>
      </c>
    </row>
    <row r="149" spans="2:65" s="1" customFormat="1" ht="78">
      <c r="B149" s="32"/>
      <c r="D149" s="145" t="s">
        <v>196</v>
      </c>
      <c r="F149" s="146" t="s">
        <v>4673</v>
      </c>
      <c r="I149" s="147"/>
      <c r="L149" s="32"/>
      <c r="M149" s="148"/>
      <c r="T149" s="56"/>
      <c r="AT149" s="17" t="s">
        <v>196</v>
      </c>
      <c r="AU149" s="17" t="s">
        <v>87</v>
      </c>
    </row>
    <row r="150" spans="2:65" s="1" customFormat="1" ht="16.5" customHeight="1">
      <c r="B150" s="277"/>
      <c r="C150" s="284" t="s">
        <v>386</v>
      </c>
      <c r="D150" s="284" t="s">
        <v>1046</v>
      </c>
      <c r="E150" s="285" t="s">
        <v>4674</v>
      </c>
      <c r="F150" s="286" t="s">
        <v>4675</v>
      </c>
      <c r="G150" s="287" t="s">
        <v>219</v>
      </c>
      <c r="H150" s="288">
        <v>2</v>
      </c>
      <c r="I150" s="189"/>
      <c r="J150" s="289">
        <f>ROUND(I150*H150,2)</f>
        <v>0</v>
      </c>
      <c r="K150" s="286" t="s">
        <v>1</v>
      </c>
      <c r="L150" s="191"/>
      <c r="M150" s="192" t="s">
        <v>1</v>
      </c>
      <c r="N150" s="193" t="s">
        <v>42</v>
      </c>
      <c r="P150" s="141">
        <f>O150*H150</f>
        <v>0</v>
      </c>
      <c r="Q150" s="141">
        <v>8.0000000000000004E-4</v>
      </c>
      <c r="R150" s="141">
        <f>Q150*H150</f>
        <v>1.6000000000000001E-3</v>
      </c>
      <c r="S150" s="141">
        <v>0</v>
      </c>
      <c r="T150" s="142">
        <f>S150*H150</f>
        <v>0</v>
      </c>
      <c r="AR150" s="143" t="s">
        <v>604</v>
      </c>
      <c r="AT150" s="143" t="s">
        <v>1046</v>
      </c>
      <c r="AU150" s="143" t="s">
        <v>87</v>
      </c>
      <c r="AY150" s="17" t="s">
        <v>175</v>
      </c>
      <c r="BE150" s="144">
        <f>IF(N150="základní",J150,0)</f>
        <v>0</v>
      </c>
      <c r="BF150" s="144">
        <f>IF(N150="snížená",J150,0)</f>
        <v>0</v>
      </c>
      <c r="BG150" s="144">
        <f>IF(N150="zákl. přenesená",J150,0)</f>
        <v>0</v>
      </c>
      <c r="BH150" s="144">
        <f>IF(N150="sníž. přenesená",J150,0)</f>
        <v>0</v>
      </c>
      <c r="BI150" s="144">
        <f>IF(N150="nulová",J150,0)</f>
        <v>0</v>
      </c>
      <c r="BJ150" s="17" t="s">
        <v>85</v>
      </c>
      <c r="BK150" s="144">
        <f>ROUND(I150*H150,2)</f>
        <v>0</v>
      </c>
      <c r="BL150" s="17" t="s">
        <v>129</v>
      </c>
      <c r="BM150" s="143" t="s">
        <v>4676</v>
      </c>
    </row>
    <row r="151" spans="2:65" s="1" customFormat="1" ht="16.5" customHeight="1">
      <c r="B151" s="277"/>
      <c r="C151" s="284" t="s">
        <v>390</v>
      </c>
      <c r="D151" s="284" t="s">
        <v>1046</v>
      </c>
      <c r="E151" s="285" t="s">
        <v>4677</v>
      </c>
      <c r="F151" s="286" t="s">
        <v>4678</v>
      </c>
      <c r="G151" s="287" t="s">
        <v>219</v>
      </c>
      <c r="H151" s="288">
        <v>2</v>
      </c>
      <c r="I151" s="189"/>
      <c r="J151" s="289">
        <f>ROUND(I151*H151,2)</f>
        <v>0</v>
      </c>
      <c r="K151" s="286" t="s">
        <v>1</v>
      </c>
      <c r="L151" s="191"/>
      <c r="M151" s="192" t="s">
        <v>1</v>
      </c>
      <c r="N151" s="193" t="s">
        <v>42</v>
      </c>
      <c r="P151" s="141">
        <f>O151*H151</f>
        <v>0</v>
      </c>
      <c r="Q151" s="141">
        <v>8.0000000000000004E-4</v>
      </c>
      <c r="R151" s="141">
        <f>Q151*H151</f>
        <v>1.6000000000000001E-3</v>
      </c>
      <c r="S151" s="141">
        <v>0</v>
      </c>
      <c r="T151" s="142">
        <f>S151*H151</f>
        <v>0</v>
      </c>
      <c r="AR151" s="143" t="s">
        <v>604</v>
      </c>
      <c r="AT151" s="143" t="s">
        <v>1046</v>
      </c>
      <c r="AU151" s="143" t="s">
        <v>87</v>
      </c>
      <c r="AY151" s="17" t="s">
        <v>175</v>
      </c>
      <c r="BE151" s="144">
        <f>IF(N151="základní",J151,0)</f>
        <v>0</v>
      </c>
      <c r="BF151" s="144">
        <f>IF(N151="snížená",J151,0)</f>
        <v>0</v>
      </c>
      <c r="BG151" s="144">
        <f>IF(N151="zákl. přenesená",J151,0)</f>
        <v>0</v>
      </c>
      <c r="BH151" s="144">
        <f>IF(N151="sníž. přenesená",J151,0)</f>
        <v>0</v>
      </c>
      <c r="BI151" s="144">
        <f>IF(N151="nulová",J151,0)</f>
        <v>0</v>
      </c>
      <c r="BJ151" s="17" t="s">
        <v>85</v>
      </c>
      <c r="BK151" s="144">
        <f>ROUND(I151*H151,2)</f>
        <v>0</v>
      </c>
      <c r="BL151" s="17" t="s">
        <v>129</v>
      </c>
      <c r="BM151" s="143" t="s">
        <v>4679</v>
      </c>
    </row>
    <row r="152" spans="2:65" s="1" customFormat="1" ht="146.25">
      <c r="B152" s="32"/>
      <c r="D152" s="145" t="s">
        <v>196</v>
      </c>
      <c r="F152" s="146" t="s">
        <v>4680</v>
      </c>
      <c r="I152" s="147"/>
      <c r="L152" s="32"/>
      <c r="M152" s="148"/>
      <c r="T152" s="56"/>
      <c r="AT152" s="17" t="s">
        <v>196</v>
      </c>
      <c r="AU152" s="17" t="s">
        <v>87</v>
      </c>
    </row>
    <row r="153" spans="2:65" s="1" customFormat="1" ht="16.5" customHeight="1">
      <c r="B153" s="277"/>
      <c r="C153" s="284" t="s">
        <v>394</v>
      </c>
      <c r="D153" s="284" t="s">
        <v>1046</v>
      </c>
      <c r="E153" s="285" t="s">
        <v>4681</v>
      </c>
      <c r="F153" s="286" t="s">
        <v>4682</v>
      </c>
      <c r="G153" s="287" t="s">
        <v>219</v>
      </c>
      <c r="H153" s="288">
        <v>2</v>
      </c>
      <c r="I153" s="189"/>
      <c r="J153" s="289">
        <f>ROUND(I153*H153,2)</f>
        <v>0</v>
      </c>
      <c r="K153" s="286" t="s">
        <v>1</v>
      </c>
      <c r="L153" s="191"/>
      <c r="M153" s="192" t="s">
        <v>1</v>
      </c>
      <c r="N153" s="193" t="s">
        <v>42</v>
      </c>
      <c r="P153" s="141">
        <f>O153*H153</f>
        <v>0</v>
      </c>
      <c r="Q153" s="141">
        <v>8.0000000000000004E-4</v>
      </c>
      <c r="R153" s="141">
        <f>Q153*H153</f>
        <v>1.6000000000000001E-3</v>
      </c>
      <c r="S153" s="141">
        <v>0</v>
      </c>
      <c r="T153" s="142">
        <f>S153*H153</f>
        <v>0</v>
      </c>
      <c r="AR153" s="143" t="s">
        <v>604</v>
      </c>
      <c r="AT153" s="143" t="s">
        <v>1046</v>
      </c>
      <c r="AU153" s="143" t="s">
        <v>87</v>
      </c>
      <c r="AY153" s="17" t="s">
        <v>175</v>
      </c>
      <c r="BE153" s="144">
        <f>IF(N153="základní",J153,0)</f>
        <v>0</v>
      </c>
      <c r="BF153" s="144">
        <f>IF(N153="snížená",J153,0)</f>
        <v>0</v>
      </c>
      <c r="BG153" s="144">
        <f>IF(N153="zákl. přenesená",J153,0)</f>
        <v>0</v>
      </c>
      <c r="BH153" s="144">
        <f>IF(N153="sníž. přenesená",J153,0)</f>
        <v>0</v>
      </c>
      <c r="BI153" s="144">
        <f>IF(N153="nulová",J153,0)</f>
        <v>0</v>
      </c>
      <c r="BJ153" s="17" t="s">
        <v>85</v>
      </c>
      <c r="BK153" s="144">
        <f>ROUND(I153*H153,2)</f>
        <v>0</v>
      </c>
      <c r="BL153" s="17" t="s">
        <v>129</v>
      </c>
      <c r="BM153" s="143" t="s">
        <v>4683</v>
      </c>
    </row>
    <row r="154" spans="2:65" s="1" customFormat="1" ht="16.5" customHeight="1">
      <c r="B154" s="277"/>
      <c r="C154" s="291" t="s">
        <v>402</v>
      </c>
      <c r="D154" s="291" t="s">
        <v>1046</v>
      </c>
      <c r="E154" s="292" t="s">
        <v>5910</v>
      </c>
      <c r="F154" s="293" t="s">
        <v>5911</v>
      </c>
      <c r="G154" s="294" t="s">
        <v>219</v>
      </c>
      <c r="H154" s="295">
        <v>1</v>
      </c>
      <c r="I154" s="189"/>
      <c r="J154" s="289">
        <f>ROUND(I154*H154,2)</f>
        <v>0</v>
      </c>
      <c r="K154" s="286" t="s">
        <v>1</v>
      </c>
      <c r="L154" s="191"/>
      <c r="M154" s="192" t="s">
        <v>1</v>
      </c>
      <c r="N154" s="193" t="s">
        <v>42</v>
      </c>
      <c r="P154" s="141">
        <f>O154*H154</f>
        <v>0</v>
      </c>
      <c r="Q154" s="141">
        <v>8.0000000000000004E-4</v>
      </c>
      <c r="R154" s="141">
        <f>Q154*H154</f>
        <v>8.0000000000000004E-4</v>
      </c>
      <c r="S154" s="141">
        <v>0</v>
      </c>
      <c r="T154" s="142">
        <f>S154*H154</f>
        <v>0</v>
      </c>
      <c r="AR154" s="143" t="s">
        <v>604</v>
      </c>
      <c r="AT154" s="143" t="s">
        <v>1046</v>
      </c>
      <c r="AU154" s="143" t="s">
        <v>87</v>
      </c>
      <c r="AY154" s="17" t="s">
        <v>175</v>
      </c>
      <c r="BE154" s="144">
        <f>IF(N154="základní",J154,0)</f>
        <v>0</v>
      </c>
      <c r="BF154" s="144">
        <f>IF(N154="snížená",J154,0)</f>
        <v>0</v>
      </c>
      <c r="BG154" s="144">
        <f>IF(N154="zákl. přenesená",J154,0)</f>
        <v>0</v>
      </c>
      <c r="BH154" s="144">
        <f>IF(N154="sníž. přenesená",J154,0)</f>
        <v>0</v>
      </c>
      <c r="BI154" s="144">
        <f>IF(N154="nulová",J154,0)</f>
        <v>0</v>
      </c>
      <c r="BJ154" s="17" t="s">
        <v>85</v>
      </c>
      <c r="BK154" s="144">
        <f>ROUND(I154*H154,2)</f>
        <v>0</v>
      </c>
      <c r="BL154" s="17" t="s">
        <v>129</v>
      </c>
      <c r="BM154" s="143" t="s">
        <v>5912</v>
      </c>
    </row>
    <row r="155" spans="2:65" s="1" customFormat="1" ht="39">
      <c r="B155" s="32"/>
      <c r="C155" s="296"/>
      <c r="D155" s="297" t="s">
        <v>196</v>
      </c>
      <c r="E155" s="296"/>
      <c r="F155" s="298" t="s">
        <v>5913</v>
      </c>
      <c r="G155" s="296"/>
      <c r="H155" s="296"/>
      <c r="I155" s="147"/>
      <c r="L155" s="32"/>
      <c r="M155" s="148"/>
      <c r="T155" s="56"/>
      <c r="AT155" s="17" t="s">
        <v>196</v>
      </c>
      <c r="AU155" s="17" t="s">
        <v>87</v>
      </c>
    </row>
    <row r="156" spans="2:65" s="1" customFormat="1" ht="16.5" customHeight="1">
      <c r="B156" s="277"/>
      <c r="C156" s="291" t="s">
        <v>548</v>
      </c>
      <c r="D156" s="291" t="s">
        <v>1046</v>
      </c>
      <c r="E156" s="292" t="s">
        <v>5914</v>
      </c>
      <c r="F156" s="293" t="s">
        <v>5919</v>
      </c>
      <c r="G156" s="294" t="s">
        <v>219</v>
      </c>
      <c r="H156" s="295">
        <v>1</v>
      </c>
      <c r="I156" s="189"/>
      <c r="J156" s="289">
        <f>ROUND(I156*H156,2)</f>
        <v>0</v>
      </c>
      <c r="K156" s="286" t="s">
        <v>1</v>
      </c>
      <c r="L156" s="191"/>
      <c r="M156" s="192" t="s">
        <v>1</v>
      </c>
      <c r="N156" s="193" t="s">
        <v>42</v>
      </c>
      <c r="P156" s="141">
        <f>O156*H156</f>
        <v>0</v>
      </c>
      <c r="Q156" s="141">
        <v>8.0000000000000004E-4</v>
      </c>
      <c r="R156" s="141">
        <f>Q156*H156</f>
        <v>8.0000000000000004E-4</v>
      </c>
      <c r="S156" s="141">
        <v>0</v>
      </c>
      <c r="T156" s="142">
        <f>S156*H156</f>
        <v>0</v>
      </c>
      <c r="AR156" s="143" t="s">
        <v>604</v>
      </c>
      <c r="AT156" s="143" t="s">
        <v>1046</v>
      </c>
      <c r="AU156" s="143" t="s">
        <v>87</v>
      </c>
      <c r="AY156" s="17" t="s">
        <v>175</v>
      </c>
      <c r="BE156" s="144">
        <f>IF(N156="základní",J156,0)</f>
        <v>0</v>
      </c>
      <c r="BF156" s="144">
        <f>IF(N156="snížená",J156,0)</f>
        <v>0</v>
      </c>
      <c r="BG156" s="144">
        <f>IF(N156="zákl. přenesená",J156,0)</f>
        <v>0</v>
      </c>
      <c r="BH156" s="144">
        <f>IF(N156="sníž. přenesená",J156,0)</f>
        <v>0</v>
      </c>
      <c r="BI156" s="144">
        <f>IF(N156="nulová",J156,0)</f>
        <v>0</v>
      </c>
      <c r="BJ156" s="17" t="s">
        <v>85</v>
      </c>
      <c r="BK156" s="144">
        <f>ROUND(I156*H156,2)</f>
        <v>0</v>
      </c>
      <c r="BL156" s="17" t="s">
        <v>129</v>
      </c>
      <c r="BM156" s="143" t="s">
        <v>5915</v>
      </c>
    </row>
    <row r="157" spans="2:65" s="1" customFormat="1" ht="39">
      <c r="B157" s="32"/>
      <c r="C157" s="296"/>
      <c r="D157" s="297" t="s">
        <v>196</v>
      </c>
      <c r="E157" s="296"/>
      <c r="F157" s="298" t="s">
        <v>5916</v>
      </c>
      <c r="G157" s="296"/>
      <c r="H157" s="296"/>
      <c r="I157" s="147"/>
      <c r="L157" s="32"/>
      <c r="M157" s="161"/>
      <c r="N157" s="151"/>
      <c r="O157" s="151"/>
      <c r="P157" s="151"/>
      <c r="Q157" s="151"/>
      <c r="R157" s="151"/>
      <c r="S157" s="151"/>
      <c r="T157" s="162"/>
      <c r="AT157" s="17" t="s">
        <v>196</v>
      </c>
      <c r="AU157" s="17" t="s">
        <v>87</v>
      </c>
    </row>
    <row r="158" spans="2:65" s="1" customFormat="1" ht="6.95" customHeight="1">
      <c r="B158" s="44"/>
      <c r="C158" s="45"/>
      <c r="D158" s="45"/>
      <c r="E158" s="45"/>
      <c r="F158" s="45"/>
      <c r="G158" s="45"/>
      <c r="H158" s="45"/>
      <c r="I158" s="45"/>
      <c r="J158" s="45"/>
      <c r="K158" s="45"/>
      <c r="L158" s="32"/>
    </row>
  </sheetData>
  <sheetProtection algorithmName="SHA-512" hashValue="JSnx4YyXEQUPaeFhDxxe7WHj4VWQLbsa/JcRg6FkWNEcfbC9NOg04PFs+32qWB8D7ZUpzphmwuatI8hcMrN82A==" saltValue="HHSZ9fNEjd5qiv4V/X0gpQ==" spinCount="100000" sheet="1" objects="1" scenarios="1" formatColumns="0" formatRows="0" autoFilter="0"/>
  <autoFilter ref="C117:K153" xr:uid="{00000000-0009-0000-0000-00000D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2:BM223"/>
  <sheetViews>
    <sheetView showGridLines="0" topLeftCell="A173" workbookViewId="0">
      <selection activeCell="F211" sqref="F211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7" t="s">
        <v>125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146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307" t="str">
        <f>'Rekapitulace stavby'!K6</f>
        <v>MŠ KOVÁŘSKÁ II - REKONSTRUKCE OBJEKTU</v>
      </c>
      <c r="F7" s="308"/>
      <c r="G7" s="308"/>
      <c r="H7" s="308"/>
      <c r="L7" s="20"/>
    </row>
    <row r="8" spans="2:46" s="1" customFormat="1" ht="12" hidden="1" customHeight="1">
      <c r="B8" s="32"/>
      <c r="D8" s="27" t="s">
        <v>147</v>
      </c>
      <c r="L8" s="32"/>
    </row>
    <row r="9" spans="2:46" s="1" customFormat="1" ht="16.5" hidden="1" customHeight="1">
      <c r="B9" s="32"/>
      <c r="E9" s="305" t="s">
        <v>4684</v>
      </c>
      <c r="F9" s="306"/>
      <c r="G9" s="306"/>
      <c r="H9" s="306"/>
      <c r="L9" s="32"/>
    </row>
    <row r="10" spans="2:46" s="1" customFormat="1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311" t="str">
        <f>'Rekapitulace stavby'!E14</f>
        <v>Vyplň údaj</v>
      </c>
      <c r="F18" s="312"/>
      <c r="G18" s="312"/>
      <c r="H18" s="312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313" t="s">
        <v>1</v>
      </c>
      <c r="F27" s="313"/>
      <c r="G27" s="313"/>
      <c r="H27" s="313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ROUND(J124,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ROUND((SUM(BE124:BE222)),  2)</f>
        <v>0</v>
      </c>
      <c r="I33" s="92">
        <v>0.21</v>
      </c>
      <c r="J33" s="91">
        <f>ROUND(((SUM(BE124:BE222))*I33),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ROUND((SUM(BF124:BF222)),  2)</f>
        <v>0</v>
      </c>
      <c r="I34" s="92">
        <v>0.12</v>
      </c>
      <c r="J34" s="91">
        <f>ROUND(((SUM(BF124:BF222))*I34),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ROUND((SUM(BG124:BG222)),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ROUND((SUM(BH124:BH222)),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ROUND((SUM(BI124:BI222)),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idden="1">
      <c r="B51" s="20"/>
      <c r="L51" s="20"/>
    </row>
    <row r="52" spans="2:12" hidden="1">
      <c r="B52" s="20"/>
      <c r="L52" s="20"/>
    </row>
    <row r="53" spans="2:12" hidden="1">
      <c r="B53" s="20"/>
      <c r="L53" s="20"/>
    </row>
    <row r="54" spans="2:12" hidden="1">
      <c r="B54" s="20"/>
      <c r="L54" s="20"/>
    </row>
    <row r="55" spans="2:12" hidden="1">
      <c r="B55" s="20"/>
      <c r="L55" s="20"/>
    </row>
    <row r="56" spans="2:12" hidden="1">
      <c r="B56" s="20"/>
      <c r="L56" s="20"/>
    </row>
    <row r="57" spans="2:12" hidden="1">
      <c r="B57" s="20"/>
      <c r="L57" s="20"/>
    </row>
    <row r="58" spans="2:12" hidden="1">
      <c r="B58" s="20"/>
      <c r="L58" s="20"/>
    </row>
    <row r="59" spans="2:12" hidden="1">
      <c r="B59" s="20"/>
      <c r="L59" s="20"/>
    </row>
    <row r="60" spans="2:12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idden="1">
      <c r="B62" s="20"/>
      <c r="L62" s="20"/>
    </row>
    <row r="63" spans="2:12" hidden="1">
      <c r="B63" s="20"/>
      <c r="L63" s="20"/>
    </row>
    <row r="64" spans="2:12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idden="1">
      <c r="B66" s="20"/>
      <c r="L66" s="20"/>
    </row>
    <row r="67" spans="2:12" hidden="1">
      <c r="B67" s="20"/>
      <c r="L67" s="20"/>
    </row>
    <row r="68" spans="2:12" hidden="1">
      <c r="B68" s="20"/>
      <c r="L68" s="20"/>
    </row>
    <row r="69" spans="2:12" hidden="1">
      <c r="B69" s="20"/>
      <c r="L69" s="20"/>
    </row>
    <row r="70" spans="2:12" hidden="1">
      <c r="B70" s="20"/>
      <c r="L70" s="20"/>
    </row>
    <row r="71" spans="2:12" hidden="1">
      <c r="B71" s="20"/>
      <c r="L71" s="20"/>
    </row>
    <row r="72" spans="2:12" hidden="1">
      <c r="B72" s="20"/>
      <c r="L72" s="20"/>
    </row>
    <row r="73" spans="2:12" hidden="1">
      <c r="B73" s="20"/>
      <c r="L73" s="20"/>
    </row>
    <row r="74" spans="2:12" hidden="1">
      <c r="B74" s="20"/>
      <c r="L74" s="20"/>
    </row>
    <row r="75" spans="2:12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idden="1"/>
    <row r="79" spans="2:12" hidden="1"/>
    <row r="80" spans="2:12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149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307" t="str">
        <f>E7</f>
        <v>MŠ KOVÁŘSKÁ II - REKONSTRUKCE OBJEKTU</v>
      </c>
      <c r="F85" s="308"/>
      <c r="G85" s="308"/>
      <c r="H85" s="308"/>
      <c r="L85" s="32"/>
    </row>
    <row r="86" spans="2:47" s="1" customFormat="1" ht="12" customHeight="1">
      <c r="B86" s="32"/>
      <c r="C86" s="27" t="s">
        <v>147</v>
      </c>
      <c r="L86" s="32"/>
    </row>
    <row r="87" spans="2:47" s="1" customFormat="1" ht="16.5" customHeight="1">
      <c r="B87" s="32"/>
      <c r="E87" s="305" t="str">
        <f>E9</f>
        <v>14 - DEŠŤOVÁ KANALIZACE</v>
      </c>
      <c r="F87" s="306"/>
      <c r="G87" s="306"/>
      <c r="H87" s="306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150</v>
      </c>
      <c r="D94" s="93"/>
      <c r="E94" s="93"/>
      <c r="F94" s="93"/>
      <c r="G94" s="93"/>
      <c r="H94" s="93"/>
      <c r="I94" s="93"/>
      <c r="J94" s="102" t="s">
        <v>151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152</v>
      </c>
      <c r="J96" s="66">
        <f>J124</f>
        <v>0</v>
      </c>
      <c r="L96" s="32"/>
      <c r="AU96" s="17" t="s">
        <v>153</v>
      </c>
    </row>
    <row r="97" spans="2:12" s="8" customFormat="1" ht="24.95" customHeight="1">
      <c r="B97" s="104"/>
      <c r="D97" s="105" t="s">
        <v>242</v>
      </c>
      <c r="E97" s="106"/>
      <c r="F97" s="106"/>
      <c r="G97" s="106"/>
      <c r="H97" s="106"/>
      <c r="I97" s="106"/>
      <c r="J97" s="107">
        <f>J125</f>
        <v>0</v>
      </c>
      <c r="L97" s="104"/>
    </row>
    <row r="98" spans="2:12" s="9" customFormat="1" ht="19.899999999999999" customHeight="1">
      <c r="B98" s="108"/>
      <c r="D98" s="109" t="s">
        <v>243</v>
      </c>
      <c r="E98" s="110"/>
      <c r="F98" s="110"/>
      <c r="G98" s="110"/>
      <c r="H98" s="110"/>
      <c r="I98" s="110"/>
      <c r="J98" s="111">
        <f>J126</f>
        <v>0</v>
      </c>
      <c r="L98" s="108"/>
    </row>
    <row r="99" spans="2:12" s="9" customFormat="1" ht="19.899999999999999" customHeight="1">
      <c r="B99" s="108"/>
      <c r="D99" s="109" t="s">
        <v>425</v>
      </c>
      <c r="E99" s="110"/>
      <c r="F99" s="110"/>
      <c r="G99" s="110"/>
      <c r="H99" s="110"/>
      <c r="I99" s="110"/>
      <c r="J99" s="111">
        <f>J167</f>
        <v>0</v>
      </c>
      <c r="L99" s="108"/>
    </row>
    <row r="100" spans="2:12" s="9" customFormat="1" ht="19.899999999999999" customHeight="1">
      <c r="B100" s="108"/>
      <c r="D100" s="109" t="s">
        <v>427</v>
      </c>
      <c r="E100" s="110"/>
      <c r="F100" s="110"/>
      <c r="G100" s="110"/>
      <c r="H100" s="110"/>
      <c r="I100" s="110"/>
      <c r="J100" s="111">
        <f>J173</f>
        <v>0</v>
      </c>
      <c r="L100" s="108"/>
    </row>
    <row r="101" spans="2:12" s="9" customFormat="1" ht="19.899999999999999" customHeight="1">
      <c r="B101" s="108"/>
      <c r="D101" s="109" t="s">
        <v>4685</v>
      </c>
      <c r="E101" s="110"/>
      <c r="F101" s="110"/>
      <c r="G101" s="110"/>
      <c r="H101" s="110"/>
      <c r="I101" s="110"/>
      <c r="J101" s="111">
        <f>J199</f>
        <v>0</v>
      </c>
      <c r="L101" s="108"/>
    </row>
    <row r="102" spans="2:12" s="9" customFormat="1" ht="19.899999999999999" customHeight="1">
      <c r="B102" s="108"/>
      <c r="D102" s="109" t="s">
        <v>429</v>
      </c>
      <c r="E102" s="110"/>
      <c r="F102" s="110"/>
      <c r="G102" s="110"/>
      <c r="H102" s="110"/>
      <c r="I102" s="110"/>
      <c r="J102" s="111">
        <f>J217</f>
        <v>0</v>
      </c>
      <c r="L102" s="108"/>
    </row>
    <row r="103" spans="2:12" s="8" customFormat="1" ht="24.95" customHeight="1">
      <c r="B103" s="104"/>
      <c r="D103" s="105" t="s">
        <v>284</v>
      </c>
      <c r="E103" s="106"/>
      <c r="F103" s="106"/>
      <c r="G103" s="106"/>
      <c r="H103" s="106"/>
      <c r="I103" s="106"/>
      <c r="J103" s="107">
        <f>J219</f>
        <v>0</v>
      </c>
      <c r="L103" s="104"/>
    </row>
    <row r="104" spans="2:12" s="9" customFormat="1" ht="19.899999999999999" customHeight="1">
      <c r="B104" s="108"/>
      <c r="D104" s="109" t="s">
        <v>2718</v>
      </c>
      <c r="E104" s="110"/>
      <c r="F104" s="110"/>
      <c r="G104" s="110"/>
      <c r="H104" s="110"/>
      <c r="I104" s="110"/>
      <c r="J104" s="111">
        <f>J220</f>
        <v>0</v>
      </c>
      <c r="L104" s="108"/>
    </row>
    <row r="105" spans="2:12" s="1" customFormat="1" ht="21.75" customHeight="1">
      <c r="B105" s="32"/>
      <c r="L105" s="32"/>
    </row>
    <row r="106" spans="2:12" s="1" customFormat="1" ht="6.95" customHeight="1">
      <c r="B106" s="44"/>
      <c r="C106" s="45"/>
      <c r="D106" s="45"/>
      <c r="E106" s="45"/>
      <c r="F106" s="45"/>
      <c r="G106" s="45"/>
      <c r="H106" s="45"/>
      <c r="I106" s="45"/>
      <c r="J106" s="45"/>
      <c r="K106" s="45"/>
      <c r="L106" s="32"/>
    </row>
    <row r="110" spans="2:12" s="1" customFormat="1" ht="6.95" customHeight="1">
      <c r="B110" s="46"/>
      <c r="C110" s="47"/>
      <c r="D110" s="47"/>
      <c r="E110" s="47"/>
      <c r="F110" s="47"/>
      <c r="G110" s="47"/>
      <c r="H110" s="47"/>
      <c r="I110" s="47"/>
      <c r="J110" s="47"/>
      <c r="K110" s="47"/>
      <c r="L110" s="32"/>
    </row>
    <row r="111" spans="2:12" s="1" customFormat="1" ht="24.95" customHeight="1">
      <c r="B111" s="32"/>
      <c r="C111" s="21" t="s">
        <v>159</v>
      </c>
      <c r="L111" s="32"/>
    </row>
    <row r="112" spans="2:12" s="1" customFormat="1" ht="6.95" customHeight="1">
      <c r="B112" s="32"/>
      <c r="L112" s="32"/>
    </row>
    <row r="113" spans="2:65" s="1" customFormat="1" ht="12" customHeight="1">
      <c r="B113" s="32"/>
      <c r="C113" s="27" t="s">
        <v>16</v>
      </c>
      <c r="L113" s="32"/>
    </row>
    <row r="114" spans="2:65" s="1" customFormat="1" ht="16.5" customHeight="1">
      <c r="B114" s="32"/>
      <c r="E114" s="307" t="str">
        <f>E7</f>
        <v>MŠ KOVÁŘSKÁ II - REKONSTRUKCE OBJEKTU</v>
      </c>
      <c r="F114" s="308"/>
      <c r="G114" s="308"/>
      <c r="H114" s="308"/>
      <c r="L114" s="32"/>
    </row>
    <row r="115" spans="2:65" s="1" customFormat="1" ht="12" customHeight="1">
      <c r="B115" s="32"/>
      <c r="C115" s="27" t="s">
        <v>147</v>
      </c>
      <c r="L115" s="32"/>
    </row>
    <row r="116" spans="2:65" s="1" customFormat="1" ht="16.5" customHeight="1">
      <c r="B116" s="32"/>
      <c r="E116" s="305" t="str">
        <f>E9</f>
        <v>14 - DEŠŤOVÁ KANALIZACE</v>
      </c>
      <c r="F116" s="306"/>
      <c r="G116" s="306"/>
      <c r="H116" s="306"/>
      <c r="L116" s="32"/>
    </row>
    <row r="117" spans="2:65" s="1" customFormat="1" ht="6.95" customHeight="1">
      <c r="B117" s="32"/>
      <c r="L117" s="32"/>
    </row>
    <row r="118" spans="2:65" s="1" customFormat="1" ht="12" customHeight="1">
      <c r="B118" s="32"/>
      <c r="C118" s="27" t="s">
        <v>20</v>
      </c>
      <c r="F118" s="25" t="str">
        <f>F12</f>
        <v>U Školičky 2176/1, 2177/3, Praha 9</v>
      </c>
      <c r="I118" s="27" t="s">
        <v>22</v>
      </c>
      <c r="J118" s="52" t="str">
        <f>IF(J12="","",J12)</f>
        <v>19. 12. 2025</v>
      </c>
      <c r="L118" s="32"/>
    </row>
    <row r="119" spans="2:65" s="1" customFormat="1" ht="6.95" customHeight="1">
      <c r="B119" s="32"/>
      <c r="L119" s="32"/>
    </row>
    <row r="120" spans="2:65" s="1" customFormat="1" ht="15.2" customHeight="1">
      <c r="B120" s="32"/>
      <c r="C120" s="27" t="s">
        <v>24</v>
      </c>
      <c r="F120" s="25" t="str">
        <f>E15</f>
        <v>MČ Praha 9</v>
      </c>
      <c r="I120" s="27" t="s">
        <v>30</v>
      </c>
      <c r="J120" s="30" t="str">
        <f>E21</f>
        <v>ArtStat s.r.o.</v>
      </c>
      <c r="L120" s="32"/>
    </row>
    <row r="121" spans="2:65" s="1" customFormat="1" ht="15.2" customHeight="1">
      <c r="B121" s="32"/>
      <c r="C121" s="27" t="s">
        <v>28</v>
      </c>
      <c r="F121" s="25" t="str">
        <f>IF(E18="","",E18)</f>
        <v>Vyplň údaj</v>
      </c>
      <c r="I121" s="27" t="s">
        <v>33</v>
      </c>
      <c r="J121" s="30" t="str">
        <f>E24</f>
        <v>Vladimír Mrázek</v>
      </c>
      <c r="L121" s="32"/>
    </row>
    <row r="122" spans="2:65" s="1" customFormat="1" ht="10.35" customHeight="1">
      <c r="B122" s="32"/>
      <c r="L122" s="32"/>
    </row>
    <row r="123" spans="2:65" s="10" customFormat="1" ht="29.25" customHeight="1">
      <c r="B123" s="112"/>
      <c r="C123" s="113" t="s">
        <v>160</v>
      </c>
      <c r="D123" s="114" t="s">
        <v>62</v>
      </c>
      <c r="E123" s="114" t="s">
        <v>58</v>
      </c>
      <c r="F123" s="114" t="s">
        <v>59</v>
      </c>
      <c r="G123" s="114" t="s">
        <v>161</v>
      </c>
      <c r="H123" s="114" t="s">
        <v>162</v>
      </c>
      <c r="I123" s="114" t="s">
        <v>163</v>
      </c>
      <c r="J123" s="114" t="s">
        <v>151</v>
      </c>
      <c r="K123" s="115" t="s">
        <v>164</v>
      </c>
      <c r="L123" s="112"/>
      <c r="M123" s="59" t="s">
        <v>1</v>
      </c>
      <c r="N123" s="60" t="s">
        <v>41</v>
      </c>
      <c r="O123" s="60" t="s">
        <v>165</v>
      </c>
      <c r="P123" s="60" t="s">
        <v>166</v>
      </c>
      <c r="Q123" s="60" t="s">
        <v>167</v>
      </c>
      <c r="R123" s="60" t="s">
        <v>168</v>
      </c>
      <c r="S123" s="60" t="s">
        <v>169</v>
      </c>
      <c r="T123" s="61" t="s">
        <v>170</v>
      </c>
    </row>
    <row r="124" spans="2:65" s="1" customFormat="1" ht="22.9" customHeight="1">
      <c r="B124" s="32"/>
      <c r="C124" s="64" t="s">
        <v>171</v>
      </c>
      <c r="J124" s="116">
        <f>BK124</f>
        <v>0</v>
      </c>
      <c r="L124" s="32"/>
      <c r="M124" s="62"/>
      <c r="N124" s="53"/>
      <c r="O124" s="53"/>
      <c r="P124" s="117">
        <f>P125+P219</f>
        <v>0</v>
      </c>
      <c r="Q124" s="53"/>
      <c r="R124" s="117">
        <f>R125+R219</f>
        <v>13.395431499999997</v>
      </c>
      <c r="S124" s="53"/>
      <c r="T124" s="118">
        <f>T125+T219</f>
        <v>0</v>
      </c>
      <c r="AT124" s="17" t="s">
        <v>76</v>
      </c>
      <c r="AU124" s="17" t="s">
        <v>153</v>
      </c>
      <c r="BK124" s="119">
        <f>BK125+BK219</f>
        <v>0</v>
      </c>
    </row>
    <row r="125" spans="2:65" s="11" customFormat="1" ht="25.9" customHeight="1">
      <c r="B125" s="120"/>
      <c r="D125" s="121" t="s">
        <v>76</v>
      </c>
      <c r="E125" s="122" t="s">
        <v>245</v>
      </c>
      <c r="F125" s="122" t="s">
        <v>246</v>
      </c>
      <c r="I125" s="123"/>
      <c r="J125" s="124">
        <f>BK125</f>
        <v>0</v>
      </c>
      <c r="L125" s="120"/>
      <c r="M125" s="125"/>
      <c r="P125" s="126">
        <f>P126+P167+P173+P199+P217</f>
        <v>0</v>
      </c>
      <c r="R125" s="126">
        <f>R126+R167+R173+R199+R217</f>
        <v>13.395431499999997</v>
      </c>
      <c r="T125" s="127">
        <f>T126+T167+T173+T199+T217</f>
        <v>0</v>
      </c>
      <c r="AR125" s="121" t="s">
        <v>85</v>
      </c>
      <c r="AT125" s="128" t="s">
        <v>76</v>
      </c>
      <c r="AU125" s="128" t="s">
        <v>77</v>
      </c>
      <c r="AY125" s="121" t="s">
        <v>175</v>
      </c>
      <c r="BK125" s="129">
        <f>BK126+BK167+BK173+BK199+BK217</f>
        <v>0</v>
      </c>
    </row>
    <row r="126" spans="2:65" s="11" customFormat="1" ht="22.9" customHeight="1">
      <c r="B126" s="120"/>
      <c r="D126" s="121" t="s">
        <v>76</v>
      </c>
      <c r="E126" s="130" t="s">
        <v>85</v>
      </c>
      <c r="F126" s="130" t="s">
        <v>247</v>
      </c>
      <c r="I126" s="123"/>
      <c r="J126" s="131">
        <f>BK126</f>
        <v>0</v>
      </c>
      <c r="L126" s="120"/>
      <c r="M126" s="125"/>
      <c r="P126" s="126">
        <f>SUM(P127:P166)</f>
        <v>0</v>
      </c>
      <c r="R126" s="126">
        <f>SUM(R127:R166)</f>
        <v>0.26532800000000001</v>
      </c>
      <c r="T126" s="127">
        <f>SUM(T127:T166)</f>
        <v>0</v>
      </c>
      <c r="AR126" s="121" t="s">
        <v>85</v>
      </c>
      <c r="AT126" s="128" t="s">
        <v>76</v>
      </c>
      <c r="AU126" s="128" t="s">
        <v>85</v>
      </c>
      <c r="AY126" s="121" t="s">
        <v>175</v>
      </c>
      <c r="BK126" s="129">
        <f>SUM(BK127:BK166)</f>
        <v>0</v>
      </c>
    </row>
    <row r="127" spans="2:65" s="1" customFormat="1" ht="16.5" customHeight="1">
      <c r="B127" s="32"/>
      <c r="C127" s="132" t="s">
        <v>85</v>
      </c>
      <c r="D127" s="132" t="s">
        <v>178</v>
      </c>
      <c r="E127" s="133" t="s">
        <v>4686</v>
      </c>
      <c r="F127" s="134" t="s">
        <v>4687</v>
      </c>
      <c r="G127" s="135" t="s">
        <v>324</v>
      </c>
      <c r="H127" s="136">
        <v>21</v>
      </c>
      <c r="I127" s="137"/>
      <c r="J127" s="138">
        <f>ROUND(I127*H127,2)</f>
        <v>0</v>
      </c>
      <c r="K127" s="134" t="s">
        <v>250</v>
      </c>
      <c r="L127" s="32"/>
      <c r="M127" s="139" t="s">
        <v>1</v>
      </c>
      <c r="N127" s="140" t="s">
        <v>42</v>
      </c>
      <c r="P127" s="141">
        <f>O127*H127</f>
        <v>0</v>
      </c>
      <c r="Q127" s="141">
        <v>0</v>
      </c>
      <c r="R127" s="141">
        <f>Q127*H127</f>
        <v>0</v>
      </c>
      <c r="S127" s="141">
        <v>0</v>
      </c>
      <c r="T127" s="142">
        <f>S127*H127</f>
        <v>0</v>
      </c>
      <c r="AR127" s="143" t="s">
        <v>193</v>
      </c>
      <c r="AT127" s="143" t="s">
        <v>178</v>
      </c>
      <c r="AU127" s="143" t="s">
        <v>87</v>
      </c>
      <c r="AY127" s="17" t="s">
        <v>175</v>
      </c>
      <c r="BE127" s="144">
        <f>IF(N127="základní",J127,0)</f>
        <v>0</v>
      </c>
      <c r="BF127" s="144">
        <f>IF(N127="snížená",J127,0)</f>
        <v>0</v>
      </c>
      <c r="BG127" s="144">
        <f>IF(N127="zákl. přenesená",J127,0)</f>
        <v>0</v>
      </c>
      <c r="BH127" s="144">
        <f>IF(N127="sníž. přenesená",J127,0)</f>
        <v>0</v>
      </c>
      <c r="BI127" s="144">
        <f>IF(N127="nulová",J127,0)</f>
        <v>0</v>
      </c>
      <c r="BJ127" s="17" t="s">
        <v>85</v>
      </c>
      <c r="BK127" s="144">
        <f>ROUND(I127*H127,2)</f>
        <v>0</v>
      </c>
      <c r="BL127" s="17" t="s">
        <v>193</v>
      </c>
      <c r="BM127" s="143" t="s">
        <v>4688</v>
      </c>
    </row>
    <row r="128" spans="2:65" s="12" customFormat="1">
      <c r="B128" s="154"/>
      <c r="D128" s="145" t="s">
        <v>252</v>
      </c>
      <c r="E128" s="155" t="s">
        <v>1</v>
      </c>
      <c r="F128" s="156" t="s">
        <v>4689</v>
      </c>
      <c r="H128" s="157">
        <v>21</v>
      </c>
      <c r="I128" s="158"/>
      <c r="L128" s="154"/>
      <c r="M128" s="159"/>
      <c r="T128" s="160"/>
      <c r="AT128" s="155" t="s">
        <v>252</v>
      </c>
      <c r="AU128" s="155" t="s">
        <v>87</v>
      </c>
      <c r="AV128" s="12" t="s">
        <v>87</v>
      </c>
      <c r="AW128" s="12" t="s">
        <v>32</v>
      </c>
      <c r="AX128" s="12" t="s">
        <v>85</v>
      </c>
      <c r="AY128" s="155" t="s">
        <v>175</v>
      </c>
    </row>
    <row r="129" spans="2:65" s="1" customFormat="1" ht="21.75" customHeight="1">
      <c r="B129" s="32"/>
      <c r="C129" s="132" t="s">
        <v>87</v>
      </c>
      <c r="D129" s="132" t="s">
        <v>178</v>
      </c>
      <c r="E129" s="133" t="s">
        <v>2728</v>
      </c>
      <c r="F129" s="134" t="s">
        <v>2729</v>
      </c>
      <c r="G129" s="135" t="s">
        <v>324</v>
      </c>
      <c r="H129" s="136">
        <v>64.424999999999997</v>
      </c>
      <c r="I129" s="137"/>
      <c r="J129" s="138">
        <f>ROUND(I129*H129,2)</f>
        <v>0</v>
      </c>
      <c r="K129" s="134" t="s">
        <v>250</v>
      </c>
      <c r="L129" s="32"/>
      <c r="M129" s="139" t="s">
        <v>1</v>
      </c>
      <c r="N129" s="140" t="s">
        <v>42</v>
      </c>
      <c r="P129" s="141">
        <f>O129*H129</f>
        <v>0</v>
      </c>
      <c r="Q129" s="141">
        <v>0</v>
      </c>
      <c r="R129" s="141">
        <f>Q129*H129</f>
        <v>0</v>
      </c>
      <c r="S129" s="141">
        <v>0</v>
      </c>
      <c r="T129" s="142">
        <f>S129*H129</f>
        <v>0</v>
      </c>
      <c r="AR129" s="143" t="s">
        <v>193</v>
      </c>
      <c r="AT129" s="143" t="s">
        <v>178</v>
      </c>
      <c r="AU129" s="143" t="s">
        <v>87</v>
      </c>
      <c r="AY129" s="17" t="s">
        <v>175</v>
      </c>
      <c r="BE129" s="144">
        <f>IF(N129="základní",J129,0)</f>
        <v>0</v>
      </c>
      <c r="BF129" s="144">
        <f>IF(N129="snížená",J129,0)</f>
        <v>0</v>
      </c>
      <c r="BG129" s="144">
        <f>IF(N129="zákl. přenesená",J129,0)</f>
        <v>0</v>
      </c>
      <c r="BH129" s="144">
        <f>IF(N129="sníž. přenesená",J129,0)</f>
        <v>0</v>
      </c>
      <c r="BI129" s="144">
        <f>IF(N129="nulová",J129,0)</f>
        <v>0</v>
      </c>
      <c r="BJ129" s="17" t="s">
        <v>85</v>
      </c>
      <c r="BK129" s="144">
        <f>ROUND(I129*H129,2)</f>
        <v>0</v>
      </c>
      <c r="BL129" s="17" t="s">
        <v>193</v>
      </c>
      <c r="BM129" s="143" t="s">
        <v>4690</v>
      </c>
    </row>
    <row r="130" spans="2:65" s="12" customFormat="1">
      <c r="B130" s="154"/>
      <c r="D130" s="145" t="s">
        <v>252</v>
      </c>
      <c r="E130" s="155" t="s">
        <v>1</v>
      </c>
      <c r="F130" s="156" t="s">
        <v>4691</v>
      </c>
      <c r="H130" s="157">
        <v>10.8</v>
      </c>
      <c r="I130" s="158"/>
      <c r="L130" s="154"/>
      <c r="M130" s="159"/>
      <c r="T130" s="160"/>
      <c r="AT130" s="155" t="s">
        <v>252</v>
      </c>
      <c r="AU130" s="155" t="s">
        <v>87</v>
      </c>
      <c r="AV130" s="12" t="s">
        <v>87</v>
      </c>
      <c r="AW130" s="12" t="s">
        <v>32</v>
      </c>
      <c r="AX130" s="12" t="s">
        <v>77</v>
      </c>
      <c r="AY130" s="155" t="s">
        <v>175</v>
      </c>
    </row>
    <row r="131" spans="2:65" s="12" customFormat="1">
      <c r="B131" s="154"/>
      <c r="D131" s="145" t="s">
        <v>252</v>
      </c>
      <c r="E131" s="155" t="s">
        <v>1</v>
      </c>
      <c r="F131" s="156" t="s">
        <v>4692</v>
      </c>
      <c r="H131" s="157">
        <v>4.5</v>
      </c>
      <c r="I131" s="158"/>
      <c r="L131" s="154"/>
      <c r="M131" s="159"/>
      <c r="T131" s="160"/>
      <c r="AT131" s="155" t="s">
        <v>252</v>
      </c>
      <c r="AU131" s="155" t="s">
        <v>87</v>
      </c>
      <c r="AV131" s="12" t="s">
        <v>87</v>
      </c>
      <c r="AW131" s="12" t="s">
        <v>32</v>
      </c>
      <c r="AX131" s="12" t="s">
        <v>77</v>
      </c>
      <c r="AY131" s="155" t="s">
        <v>175</v>
      </c>
    </row>
    <row r="132" spans="2:65" s="12" customFormat="1">
      <c r="B132" s="154"/>
      <c r="D132" s="145" t="s">
        <v>252</v>
      </c>
      <c r="E132" s="155" t="s">
        <v>1</v>
      </c>
      <c r="F132" s="156" t="s">
        <v>4693</v>
      </c>
      <c r="H132" s="157">
        <v>39</v>
      </c>
      <c r="I132" s="158"/>
      <c r="L132" s="154"/>
      <c r="M132" s="159"/>
      <c r="T132" s="160"/>
      <c r="AT132" s="155" t="s">
        <v>252</v>
      </c>
      <c r="AU132" s="155" t="s">
        <v>87</v>
      </c>
      <c r="AV132" s="12" t="s">
        <v>87</v>
      </c>
      <c r="AW132" s="12" t="s">
        <v>32</v>
      </c>
      <c r="AX132" s="12" t="s">
        <v>77</v>
      </c>
      <c r="AY132" s="155" t="s">
        <v>175</v>
      </c>
    </row>
    <row r="133" spans="2:65" s="12" customFormat="1">
      <c r="B133" s="154"/>
      <c r="D133" s="145" t="s">
        <v>252</v>
      </c>
      <c r="E133" s="155" t="s">
        <v>1</v>
      </c>
      <c r="F133" s="156" t="s">
        <v>4694</v>
      </c>
      <c r="H133" s="157">
        <v>10.125</v>
      </c>
      <c r="I133" s="158"/>
      <c r="L133" s="154"/>
      <c r="M133" s="159"/>
      <c r="T133" s="160"/>
      <c r="AT133" s="155" t="s">
        <v>252</v>
      </c>
      <c r="AU133" s="155" t="s">
        <v>87</v>
      </c>
      <c r="AV133" s="12" t="s">
        <v>87</v>
      </c>
      <c r="AW133" s="12" t="s">
        <v>32</v>
      </c>
      <c r="AX133" s="12" t="s">
        <v>77</v>
      </c>
      <c r="AY133" s="155" t="s">
        <v>175</v>
      </c>
    </row>
    <row r="134" spans="2:65" s="13" customFormat="1">
      <c r="B134" s="163"/>
      <c r="D134" s="145" t="s">
        <v>252</v>
      </c>
      <c r="E134" s="164" t="s">
        <v>1</v>
      </c>
      <c r="F134" s="165" t="s">
        <v>294</v>
      </c>
      <c r="H134" s="166">
        <v>64.424999999999997</v>
      </c>
      <c r="I134" s="167"/>
      <c r="L134" s="163"/>
      <c r="M134" s="168"/>
      <c r="T134" s="169"/>
      <c r="AT134" s="164" t="s">
        <v>252</v>
      </c>
      <c r="AU134" s="164" t="s">
        <v>87</v>
      </c>
      <c r="AV134" s="13" t="s">
        <v>193</v>
      </c>
      <c r="AW134" s="13" t="s">
        <v>32</v>
      </c>
      <c r="AX134" s="13" t="s">
        <v>85</v>
      </c>
      <c r="AY134" s="164" t="s">
        <v>175</v>
      </c>
    </row>
    <row r="135" spans="2:65" s="1" customFormat="1" ht="21.75" customHeight="1">
      <c r="B135" s="32"/>
      <c r="C135" s="132" t="s">
        <v>187</v>
      </c>
      <c r="D135" s="132" t="s">
        <v>178</v>
      </c>
      <c r="E135" s="133" t="s">
        <v>2732</v>
      </c>
      <c r="F135" s="134" t="s">
        <v>2733</v>
      </c>
      <c r="G135" s="135" t="s">
        <v>324</v>
      </c>
      <c r="H135" s="136">
        <v>217.4</v>
      </c>
      <c r="I135" s="137"/>
      <c r="J135" s="138">
        <f>ROUND(I135*H135,2)</f>
        <v>0</v>
      </c>
      <c r="K135" s="134" t="s">
        <v>250</v>
      </c>
      <c r="L135" s="32"/>
      <c r="M135" s="139" t="s">
        <v>1</v>
      </c>
      <c r="N135" s="140" t="s">
        <v>42</v>
      </c>
      <c r="P135" s="141">
        <f>O135*H135</f>
        <v>0</v>
      </c>
      <c r="Q135" s="141">
        <v>0</v>
      </c>
      <c r="R135" s="141">
        <f>Q135*H135</f>
        <v>0</v>
      </c>
      <c r="S135" s="141">
        <v>0</v>
      </c>
      <c r="T135" s="142">
        <f>S135*H135</f>
        <v>0</v>
      </c>
      <c r="AR135" s="143" t="s">
        <v>193</v>
      </c>
      <c r="AT135" s="143" t="s">
        <v>178</v>
      </c>
      <c r="AU135" s="143" t="s">
        <v>87</v>
      </c>
      <c r="AY135" s="17" t="s">
        <v>175</v>
      </c>
      <c r="BE135" s="144">
        <f>IF(N135="základní",J135,0)</f>
        <v>0</v>
      </c>
      <c r="BF135" s="144">
        <f>IF(N135="snížená",J135,0)</f>
        <v>0</v>
      </c>
      <c r="BG135" s="144">
        <f>IF(N135="zákl. přenesená",J135,0)</f>
        <v>0</v>
      </c>
      <c r="BH135" s="144">
        <f>IF(N135="sníž. přenesená",J135,0)</f>
        <v>0</v>
      </c>
      <c r="BI135" s="144">
        <f>IF(N135="nulová",J135,0)</f>
        <v>0</v>
      </c>
      <c r="BJ135" s="17" t="s">
        <v>85</v>
      </c>
      <c r="BK135" s="144">
        <f>ROUND(I135*H135,2)</f>
        <v>0</v>
      </c>
      <c r="BL135" s="17" t="s">
        <v>193</v>
      </c>
      <c r="BM135" s="143" t="s">
        <v>4695</v>
      </c>
    </row>
    <row r="136" spans="2:65" s="12" customFormat="1">
      <c r="B136" s="154"/>
      <c r="D136" s="145" t="s">
        <v>252</v>
      </c>
      <c r="E136" s="155" t="s">
        <v>1</v>
      </c>
      <c r="F136" s="156" t="s">
        <v>4696</v>
      </c>
      <c r="H136" s="157">
        <v>91.8</v>
      </c>
      <c r="I136" s="158"/>
      <c r="L136" s="154"/>
      <c r="M136" s="159"/>
      <c r="T136" s="160"/>
      <c r="AT136" s="155" t="s">
        <v>252</v>
      </c>
      <c r="AU136" s="155" t="s">
        <v>87</v>
      </c>
      <c r="AV136" s="12" t="s">
        <v>87</v>
      </c>
      <c r="AW136" s="12" t="s">
        <v>32</v>
      </c>
      <c r="AX136" s="12" t="s">
        <v>77</v>
      </c>
      <c r="AY136" s="155" t="s">
        <v>175</v>
      </c>
    </row>
    <row r="137" spans="2:65" s="12" customFormat="1">
      <c r="B137" s="154"/>
      <c r="D137" s="145" t="s">
        <v>252</v>
      </c>
      <c r="E137" s="155" t="s">
        <v>1</v>
      </c>
      <c r="F137" s="156" t="s">
        <v>4697</v>
      </c>
      <c r="H137" s="157">
        <v>35.1</v>
      </c>
      <c r="I137" s="158"/>
      <c r="L137" s="154"/>
      <c r="M137" s="159"/>
      <c r="T137" s="160"/>
      <c r="AT137" s="155" t="s">
        <v>252</v>
      </c>
      <c r="AU137" s="155" t="s">
        <v>87</v>
      </c>
      <c r="AV137" s="12" t="s">
        <v>87</v>
      </c>
      <c r="AW137" s="12" t="s">
        <v>32</v>
      </c>
      <c r="AX137" s="12" t="s">
        <v>77</v>
      </c>
      <c r="AY137" s="155" t="s">
        <v>175</v>
      </c>
    </row>
    <row r="138" spans="2:65" s="12" customFormat="1">
      <c r="B138" s="154"/>
      <c r="D138" s="145" t="s">
        <v>252</v>
      </c>
      <c r="E138" s="155" t="s">
        <v>1</v>
      </c>
      <c r="F138" s="156" t="s">
        <v>4698</v>
      </c>
      <c r="H138" s="157">
        <v>46.5</v>
      </c>
      <c r="I138" s="158"/>
      <c r="L138" s="154"/>
      <c r="M138" s="159"/>
      <c r="T138" s="160"/>
      <c r="AT138" s="155" t="s">
        <v>252</v>
      </c>
      <c r="AU138" s="155" t="s">
        <v>87</v>
      </c>
      <c r="AV138" s="12" t="s">
        <v>87</v>
      </c>
      <c r="AW138" s="12" t="s">
        <v>32</v>
      </c>
      <c r="AX138" s="12" t="s">
        <v>77</v>
      </c>
      <c r="AY138" s="155" t="s">
        <v>175</v>
      </c>
    </row>
    <row r="139" spans="2:65" s="12" customFormat="1">
      <c r="B139" s="154"/>
      <c r="D139" s="145" t="s">
        <v>252</v>
      </c>
      <c r="E139" s="155" t="s">
        <v>1</v>
      </c>
      <c r="F139" s="156" t="s">
        <v>4699</v>
      </c>
      <c r="H139" s="157">
        <v>44</v>
      </c>
      <c r="I139" s="158"/>
      <c r="L139" s="154"/>
      <c r="M139" s="159"/>
      <c r="T139" s="160"/>
      <c r="AT139" s="155" t="s">
        <v>252</v>
      </c>
      <c r="AU139" s="155" t="s">
        <v>87</v>
      </c>
      <c r="AV139" s="12" t="s">
        <v>87</v>
      </c>
      <c r="AW139" s="12" t="s">
        <v>32</v>
      </c>
      <c r="AX139" s="12" t="s">
        <v>77</v>
      </c>
      <c r="AY139" s="155" t="s">
        <v>175</v>
      </c>
    </row>
    <row r="140" spans="2:65" s="13" customFormat="1">
      <c r="B140" s="163"/>
      <c r="D140" s="145" t="s">
        <v>252</v>
      </c>
      <c r="E140" s="164" t="s">
        <v>1</v>
      </c>
      <c r="F140" s="165" t="s">
        <v>294</v>
      </c>
      <c r="H140" s="166">
        <v>217.4</v>
      </c>
      <c r="I140" s="167"/>
      <c r="L140" s="163"/>
      <c r="M140" s="168"/>
      <c r="T140" s="169"/>
      <c r="AT140" s="164" t="s">
        <v>252</v>
      </c>
      <c r="AU140" s="164" t="s">
        <v>87</v>
      </c>
      <c r="AV140" s="13" t="s">
        <v>193</v>
      </c>
      <c r="AW140" s="13" t="s">
        <v>32</v>
      </c>
      <c r="AX140" s="13" t="s">
        <v>85</v>
      </c>
      <c r="AY140" s="164" t="s">
        <v>175</v>
      </c>
    </row>
    <row r="141" spans="2:65" s="1" customFormat="1" ht="16.5" customHeight="1">
      <c r="B141" s="32"/>
      <c r="C141" s="132" t="s">
        <v>193</v>
      </c>
      <c r="D141" s="132" t="s">
        <v>178</v>
      </c>
      <c r="E141" s="133" t="s">
        <v>4700</v>
      </c>
      <c r="F141" s="134" t="s">
        <v>4701</v>
      </c>
      <c r="G141" s="135" t="s">
        <v>200</v>
      </c>
      <c r="H141" s="136">
        <v>275.2</v>
      </c>
      <c r="I141" s="137"/>
      <c r="J141" s="138">
        <f>ROUND(I141*H141,2)</f>
        <v>0</v>
      </c>
      <c r="K141" s="134" t="s">
        <v>250</v>
      </c>
      <c r="L141" s="32"/>
      <c r="M141" s="139" t="s">
        <v>1</v>
      </c>
      <c r="N141" s="140" t="s">
        <v>42</v>
      </c>
      <c r="P141" s="141">
        <f>O141*H141</f>
        <v>0</v>
      </c>
      <c r="Q141" s="141">
        <v>8.4000000000000003E-4</v>
      </c>
      <c r="R141" s="141">
        <f>Q141*H141</f>
        <v>0.23116800000000001</v>
      </c>
      <c r="S141" s="141">
        <v>0</v>
      </c>
      <c r="T141" s="142">
        <f>S141*H141</f>
        <v>0</v>
      </c>
      <c r="AR141" s="143" t="s">
        <v>193</v>
      </c>
      <c r="AT141" s="143" t="s">
        <v>178</v>
      </c>
      <c r="AU141" s="143" t="s">
        <v>87</v>
      </c>
      <c r="AY141" s="17" t="s">
        <v>175</v>
      </c>
      <c r="BE141" s="144">
        <f>IF(N141="základní",J141,0)</f>
        <v>0</v>
      </c>
      <c r="BF141" s="144">
        <f>IF(N141="snížená",J141,0)</f>
        <v>0</v>
      </c>
      <c r="BG141" s="144">
        <f>IF(N141="zákl. přenesená",J141,0)</f>
        <v>0</v>
      </c>
      <c r="BH141" s="144">
        <f>IF(N141="sníž. přenesená",J141,0)</f>
        <v>0</v>
      </c>
      <c r="BI141" s="144">
        <f>IF(N141="nulová",J141,0)</f>
        <v>0</v>
      </c>
      <c r="BJ141" s="17" t="s">
        <v>85</v>
      </c>
      <c r="BK141" s="144">
        <f>ROUND(I141*H141,2)</f>
        <v>0</v>
      </c>
      <c r="BL141" s="17" t="s">
        <v>193</v>
      </c>
      <c r="BM141" s="143" t="s">
        <v>4702</v>
      </c>
    </row>
    <row r="142" spans="2:65" s="12" customFormat="1">
      <c r="B142" s="154"/>
      <c r="D142" s="145" t="s">
        <v>252</v>
      </c>
      <c r="E142" s="155" t="s">
        <v>1</v>
      </c>
      <c r="F142" s="156" t="s">
        <v>4703</v>
      </c>
      <c r="H142" s="157">
        <v>122.4</v>
      </c>
      <c r="I142" s="158"/>
      <c r="L142" s="154"/>
      <c r="M142" s="159"/>
      <c r="T142" s="160"/>
      <c r="AT142" s="155" t="s">
        <v>252</v>
      </c>
      <c r="AU142" s="155" t="s">
        <v>87</v>
      </c>
      <c r="AV142" s="12" t="s">
        <v>87</v>
      </c>
      <c r="AW142" s="12" t="s">
        <v>32</v>
      </c>
      <c r="AX142" s="12" t="s">
        <v>77</v>
      </c>
      <c r="AY142" s="155" t="s">
        <v>175</v>
      </c>
    </row>
    <row r="143" spans="2:65" s="12" customFormat="1">
      <c r="B143" s="154"/>
      <c r="D143" s="145" t="s">
        <v>252</v>
      </c>
      <c r="E143" s="155" t="s">
        <v>1</v>
      </c>
      <c r="F143" s="156" t="s">
        <v>4704</v>
      </c>
      <c r="H143" s="157">
        <v>46.8</v>
      </c>
      <c r="I143" s="158"/>
      <c r="L143" s="154"/>
      <c r="M143" s="159"/>
      <c r="T143" s="160"/>
      <c r="AT143" s="155" t="s">
        <v>252</v>
      </c>
      <c r="AU143" s="155" t="s">
        <v>87</v>
      </c>
      <c r="AV143" s="12" t="s">
        <v>87</v>
      </c>
      <c r="AW143" s="12" t="s">
        <v>32</v>
      </c>
      <c r="AX143" s="12" t="s">
        <v>77</v>
      </c>
      <c r="AY143" s="155" t="s">
        <v>175</v>
      </c>
    </row>
    <row r="144" spans="2:65" s="12" customFormat="1">
      <c r="B144" s="154"/>
      <c r="D144" s="145" t="s">
        <v>252</v>
      </c>
      <c r="E144" s="155" t="s">
        <v>1</v>
      </c>
      <c r="F144" s="156" t="s">
        <v>4705</v>
      </c>
      <c r="H144" s="157">
        <v>62</v>
      </c>
      <c r="I144" s="158"/>
      <c r="L144" s="154"/>
      <c r="M144" s="159"/>
      <c r="T144" s="160"/>
      <c r="AT144" s="155" t="s">
        <v>252</v>
      </c>
      <c r="AU144" s="155" t="s">
        <v>87</v>
      </c>
      <c r="AV144" s="12" t="s">
        <v>87</v>
      </c>
      <c r="AW144" s="12" t="s">
        <v>32</v>
      </c>
      <c r="AX144" s="12" t="s">
        <v>77</v>
      </c>
      <c r="AY144" s="155" t="s">
        <v>175</v>
      </c>
    </row>
    <row r="145" spans="2:65" s="12" customFormat="1">
      <c r="B145" s="154"/>
      <c r="D145" s="145" t="s">
        <v>252</v>
      </c>
      <c r="E145" s="155" t="s">
        <v>1</v>
      </c>
      <c r="F145" s="156" t="s">
        <v>4706</v>
      </c>
      <c r="H145" s="157">
        <v>44</v>
      </c>
      <c r="I145" s="158"/>
      <c r="L145" s="154"/>
      <c r="M145" s="159"/>
      <c r="T145" s="160"/>
      <c r="AT145" s="155" t="s">
        <v>252</v>
      </c>
      <c r="AU145" s="155" t="s">
        <v>87</v>
      </c>
      <c r="AV145" s="12" t="s">
        <v>87</v>
      </c>
      <c r="AW145" s="12" t="s">
        <v>32</v>
      </c>
      <c r="AX145" s="12" t="s">
        <v>77</v>
      </c>
      <c r="AY145" s="155" t="s">
        <v>175</v>
      </c>
    </row>
    <row r="146" spans="2:65" s="13" customFormat="1">
      <c r="B146" s="163"/>
      <c r="D146" s="145" t="s">
        <v>252</v>
      </c>
      <c r="E146" s="164" t="s">
        <v>1</v>
      </c>
      <c r="F146" s="165" t="s">
        <v>294</v>
      </c>
      <c r="H146" s="166">
        <v>275.2</v>
      </c>
      <c r="I146" s="167"/>
      <c r="L146" s="163"/>
      <c r="M146" s="168"/>
      <c r="T146" s="169"/>
      <c r="AT146" s="164" t="s">
        <v>252</v>
      </c>
      <c r="AU146" s="164" t="s">
        <v>87</v>
      </c>
      <c r="AV146" s="13" t="s">
        <v>193</v>
      </c>
      <c r="AW146" s="13" t="s">
        <v>32</v>
      </c>
      <c r="AX146" s="13" t="s">
        <v>85</v>
      </c>
      <c r="AY146" s="164" t="s">
        <v>175</v>
      </c>
    </row>
    <row r="147" spans="2:65" s="1" customFormat="1" ht="16.5" customHeight="1">
      <c r="B147" s="32"/>
      <c r="C147" s="132" t="s">
        <v>174</v>
      </c>
      <c r="D147" s="132" t="s">
        <v>178</v>
      </c>
      <c r="E147" s="133" t="s">
        <v>4707</v>
      </c>
      <c r="F147" s="134" t="s">
        <v>4708</v>
      </c>
      <c r="G147" s="135" t="s">
        <v>200</v>
      </c>
      <c r="H147" s="136">
        <v>275.2</v>
      </c>
      <c r="I147" s="137"/>
      <c r="J147" s="138">
        <f>ROUND(I147*H147,2)</f>
        <v>0</v>
      </c>
      <c r="K147" s="134" t="s">
        <v>250</v>
      </c>
      <c r="L147" s="32"/>
      <c r="M147" s="139" t="s">
        <v>1</v>
      </c>
      <c r="N147" s="140" t="s">
        <v>42</v>
      </c>
      <c r="P147" s="141">
        <f>O147*H147</f>
        <v>0</v>
      </c>
      <c r="Q147" s="141">
        <v>0</v>
      </c>
      <c r="R147" s="141">
        <f>Q147*H147</f>
        <v>0</v>
      </c>
      <c r="S147" s="141">
        <v>0</v>
      </c>
      <c r="T147" s="142">
        <f>S147*H147</f>
        <v>0</v>
      </c>
      <c r="AR147" s="143" t="s">
        <v>193</v>
      </c>
      <c r="AT147" s="143" t="s">
        <v>178</v>
      </c>
      <c r="AU147" s="143" t="s">
        <v>87</v>
      </c>
      <c r="AY147" s="17" t="s">
        <v>175</v>
      </c>
      <c r="BE147" s="144">
        <f>IF(N147="základní",J147,0)</f>
        <v>0</v>
      </c>
      <c r="BF147" s="144">
        <f>IF(N147="snížená",J147,0)</f>
        <v>0</v>
      </c>
      <c r="BG147" s="144">
        <f>IF(N147="zákl. přenesená",J147,0)</f>
        <v>0</v>
      </c>
      <c r="BH147" s="144">
        <f>IF(N147="sníž. přenesená",J147,0)</f>
        <v>0</v>
      </c>
      <c r="BI147" s="144">
        <f>IF(N147="nulová",J147,0)</f>
        <v>0</v>
      </c>
      <c r="BJ147" s="17" t="s">
        <v>85</v>
      </c>
      <c r="BK147" s="144">
        <f>ROUND(I147*H147,2)</f>
        <v>0</v>
      </c>
      <c r="BL147" s="17" t="s">
        <v>193</v>
      </c>
      <c r="BM147" s="143" t="s">
        <v>4709</v>
      </c>
    </row>
    <row r="148" spans="2:65" s="1" customFormat="1" ht="16.5" customHeight="1">
      <c r="B148" s="32"/>
      <c r="C148" s="132" t="s">
        <v>202</v>
      </c>
      <c r="D148" s="132" t="s">
        <v>178</v>
      </c>
      <c r="E148" s="133" t="s">
        <v>4710</v>
      </c>
      <c r="F148" s="134" t="s">
        <v>4711</v>
      </c>
      <c r="G148" s="135" t="s">
        <v>200</v>
      </c>
      <c r="H148" s="136">
        <v>35</v>
      </c>
      <c r="I148" s="137"/>
      <c r="J148" s="138">
        <f>ROUND(I148*H148,2)</f>
        <v>0</v>
      </c>
      <c r="K148" s="134" t="s">
        <v>250</v>
      </c>
      <c r="L148" s="32"/>
      <c r="M148" s="139" t="s">
        <v>1</v>
      </c>
      <c r="N148" s="140" t="s">
        <v>42</v>
      </c>
      <c r="P148" s="141">
        <f>O148*H148</f>
        <v>0</v>
      </c>
      <c r="Q148" s="141">
        <v>6.9999999999999999E-4</v>
      </c>
      <c r="R148" s="141">
        <f>Q148*H148</f>
        <v>2.4500000000000001E-2</v>
      </c>
      <c r="S148" s="141">
        <v>0</v>
      </c>
      <c r="T148" s="142">
        <f>S148*H148</f>
        <v>0</v>
      </c>
      <c r="AR148" s="143" t="s">
        <v>193</v>
      </c>
      <c r="AT148" s="143" t="s">
        <v>178</v>
      </c>
      <c r="AU148" s="143" t="s">
        <v>87</v>
      </c>
      <c r="AY148" s="17" t="s">
        <v>175</v>
      </c>
      <c r="BE148" s="144">
        <f>IF(N148="základní",J148,0)</f>
        <v>0</v>
      </c>
      <c r="BF148" s="144">
        <f>IF(N148="snížená",J148,0)</f>
        <v>0</v>
      </c>
      <c r="BG148" s="144">
        <f>IF(N148="zákl. přenesená",J148,0)</f>
        <v>0</v>
      </c>
      <c r="BH148" s="144">
        <f>IF(N148="sníž. přenesená",J148,0)</f>
        <v>0</v>
      </c>
      <c r="BI148" s="144">
        <f>IF(N148="nulová",J148,0)</f>
        <v>0</v>
      </c>
      <c r="BJ148" s="17" t="s">
        <v>85</v>
      </c>
      <c r="BK148" s="144">
        <f>ROUND(I148*H148,2)</f>
        <v>0</v>
      </c>
      <c r="BL148" s="17" t="s">
        <v>193</v>
      </c>
      <c r="BM148" s="143" t="s">
        <v>4712</v>
      </c>
    </row>
    <row r="149" spans="2:65" s="12" customFormat="1">
      <c r="B149" s="154"/>
      <c r="D149" s="145" t="s">
        <v>252</v>
      </c>
      <c r="E149" s="155" t="s">
        <v>1</v>
      </c>
      <c r="F149" s="156" t="s">
        <v>4713</v>
      </c>
      <c r="H149" s="157">
        <v>35</v>
      </c>
      <c r="I149" s="158"/>
      <c r="L149" s="154"/>
      <c r="M149" s="159"/>
      <c r="T149" s="160"/>
      <c r="AT149" s="155" t="s">
        <v>252</v>
      </c>
      <c r="AU149" s="155" t="s">
        <v>87</v>
      </c>
      <c r="AV149" s="12" t="s">
        <v>87</v>
      </c>
      <c r="AW149" s="12" t="s">
        <v>32</v>
      </c>
      <c r="AX149" s="12" t="s">
        <v>85</v>
      </c>
      <c r="AY149" s="155" t="s">
        <v>175</v>
      </c>
    </row>
    <row r="150" spans="2:65" s="1" customFormat="1" ht="16.5" customHeight="1">
      <c r="B150" s="32"/>
      <c r="C150" s="132" t="s">
        <v>208</v>
      </c>
      <c r="D150" s="132" t="s">
        <v>178</v>
      </c>
      <c r="E150" s="133" t="s">
        <v>4714</v>
      </c>
      <c r="F150" s="134" t="s">
        <v>4715</v>
      </c>
      <c r="G150" s="135" t="s">
        <v>200</v>
      </c>
      <c r="H150" s="136">
        <v>35</v>
      </c>
      <c r="I150" s="137"/>
      <c r="J150" s="138">
        <f>ROUND(I150*H150,2)</f>
        <v>0</v>
      </c>
      <c r="K150" s="134" t="s">
        <v>250</v>
      </c>
      <c r="L150" s="32"/>
      <c r="M150" s="139" t="s">
        <v>1</v>
      </c>
      <c r="N150" s="140" t="s">
        <v>42</v>
      </c>
      <c r="P150" s="141">
        <f>O150*H150</f>
        <v>0</v>
      </c>
      <c r="Q150" s="141">
        <v>0</v>
      </c>
      <c r="R150" s="141">
        <f>Q150*H150</f>
        <v>0</v>
      </c>
      <c r="S150" s="141">
        <v>0</v>
      </c>
      <c r="T150" s="142">
        <f>S150*H150</f>
        <v>0</v>
      </c>
      <c r="AR150" s="143" t="s">
        <v>193</v>
      </c>
      <c r="AT150" s="143" t="s">
        <v>178</v>
      </c>
      <c r="AU150" s="143" t="s">
        <v>87</v>
      </c>
      <c r="AY150" s="17" t="s">
        <v>175</v>
      </c>
      <c r="BE150" s="144">
        <f>IF(N150="základní",J150,0)</f>
        <v>0</v>
      </c>
      <c r="BF150" s="144">
        <f>IF(N150="snížená",J150,0)</f>
        <v>0</v>
      </c>
      <c r="BG150" s="144">
        <f>IF(N150="zákl. přenesená",J150,0)</f>
        <v>0</v>
      </c>
      <c r="BH150" s="144">
        <f>IF(N150="sníž. přenesená",J150,0)</f>
        <v>0</v>
      </c>
      <c r="BI150" s="144">
        <f>IF(N150="nulová",J150,0)</f>
        <v>0</v>
      </c>
      <c r="BJ150" s="17" t="s">
        <v>85</v>
      </c>
      <c r="BK150" s="144">
        <f>ROUND(I150*H150,2)</f>
        <v>0</v>
      </c>
      <c r="BL150" s="17" t="s">
        <v>193</v>
      </c>
      <c r="BM150" s="143" t="s">
        <v>4716</v>
      </c>
    </row>
    <row r="151" spans="2:65" s="1" customFormat="1" ht="16.5" customHeight="1">
      <c r="B151" s="32"/>
      <c r="C151" s="132" t="s">
        <v>212</v>
      </c>
      <c r="D151" s="132" t="s">
        <v>178</v>
      </c>
      <c r="E151" s="133" t="s">
        <v>4717</v>
      </c>
      <c r="F151" s="134" t="s">
        <v>4718</v>
      </c>
      <c r="G151" s="135" t="s">
        <v>324</v>
      </c>
      <c r="H151" s="136">
        <v>21</v>
      </c>
      <c r="I151" s="137"/>
      <c r="J151" s="138">
        <f>ROUND(I151*H151,2)</f>
        <v>0</v>
      </c>
      <c r="K151" s="134" t="s">
        <v>250</v>
      </c>
      <c r="L151" s="32"/>
      <c r="M151" s="139" t="s">
        <v>1</v>
      </c>
      <c r="N151" s="140" t="s">
        <v>42</v>
      </c>
      <c r="P151" s="141">
        <f>O151*H151</f>
        <v>0</v>
      </c>
      <c r="Q151" s="141">
        <v>4.6000000000000001E-4</v>
      </c>
      <c r="R151" s="141">
        <f>Q151*H151</f>
        <v>9.6600000000000002E-3</v>
      </c>
      <c r="S151" s="141">
        <v>0</v>
      </c>
      <c r="T151" s="142">
        <f>S151*H151</f>
        <v>0</v>
      </c>
      <c r="AR151" s="143" t="s">
        <v>193</v>
      </c>
      <c r="AT151" s="143" t="s">
        <v>178</v>
      </c>
      <c r="AU151" s="143" t="s">
        <v>87</v>
      </c>
      <c r="AY151" s="17" t="s">
        <v>175</v>
      </c>
      <c r="BE151" s="144">
        <f>IF(N151="základní",J151,0)</f>
        <v>0</v>
      </c>
      <c r="BF151" s="144">
        <f>IF(N151="snížená",J151,0)</f>
        <v>0</v>
      </c>
      <c r="BG151" s="144">
        <f>IF(N151="zákl. přenesená",J151,0)</f>
        <v>0</v>
      </c>
      <c r="BH151" s="144">
        <f>IF(N151="sníž. přenesená",J151,0)</f>
        <v>0</v>
      </c>
      <c r="BI151" s="144">
        <f>IF(N151="nulová",J151,0)</f>
        <v>0</v>
      </c>
      <c r="BJ151" s="17" t="s">
        <v>85</v>
      </c>
      <c r="BK151" s="144">
        <f>ROUND(I151*H151,2)</f>
        <v>0</v>
      </c>
      <c r="BL151" s="17" t="s">
        <v>193</v>
      </c>
      <c r="BM151" s="143" t="s">
        <v>4719</v>
      </c>
    </row>
    <row r="152" spans="2:65" s="12" customFormat="1">
      <c r="B152" s="154"/>
      <c r="D152" s="145" t="s">
        <v>252</v>
      </c>
      <c r="E152" s="155" t="s">
        <v>1</v>
      </c>
      <c r="F152" s="156" t="s">
        <v>4689</v>
      </c>
      <c r="H152" s="157">
        <v>21</v>
      </c>
      <c r="I152" s="158"/>
      <c r="L152" s="154"/>
      <c r="M152" s="159"/>
      <c r="T152" s="160"/>
      <c r="AT152" s="155" t="s">
        <v>252</v>
      </c>
      <c r="AU152" s="155" t="s">
        <v>87</v>
      </c>
      <c r="AV152" s="12" t="s">
        <v>87</v>
      </c>
      <c r="AW152" s="12" t="s">
        <v>32</v>
      </c>
      <c r="AX152" s="12" t="s">
        <v>85</v>
      </c>
      <c r="AY152" s="155" t="s">
        <v>175</v>
      </c>
    </row>
    <row r="153" spans="2:65" s="1" customFormat="1" ht="16.5" customHeight="1">
      <c r="B153" s="32"/>
      <c r="C153" s="132" t="s">
        <v>216</v>
      </c>
      <c r="D153" s="132" t="s">
        <v>178</v>
      </c>
      <c r="E153" s="133" t="s">
        <v>4720</v>
      </c>
      <c r="F153" s="134" t="s">
        <v>4721</v>
      </c>
      <c r="G153" s="135" t="s">
        <v>324</v>
      </c>
      <c r="H153" s="136">
        <v>21</v>
      </c>
      <c r="I153" s="137"/>
      <c r="J153" s="138">
        <f>ROUND(I153*H153,2)</f>
        <v>0</v>
      </c>
      <c r="K153" s="134" t="s">
        <v>250</v>
      </c>
      <c r="L153" s="32"/>
      <c r="M153" s="139" t="s">
        <v>1</v>
      </c>
      <c r="N153" s="140" t="s">
        <v>42</v>
      </c>
      <c r="P153" s="141">
        <f>O153*H153</f>
        <v>0</v>
      </c>
      <c r="Q153" s="141">
        <v>0</v>
      </c>
      <c r="R153" s="141">
        <f>Q153*H153</f>
        <v>0</v>
      </c>
      <c r="S153" s="141">
        <v>0</v>
      </c>
      <c r="T153" s="142">
        <f>S153*H153</f>
        <v>0</v>
      </c>
      <c r="AR153" s="143" t="s">
        <v>193</v>
      </c>
      <c r="AT153" s="143" t="s">
        <v>178</v>
      </c>
      <c r="AU153" s="143" t="s">
        <v>87</v>
      </c>
      <c r="AY153" s="17" t="s">
        <v>175</v>
      </c>
      <c r="BE153" s="144">
        <f>IF(N153="základní",J153,0)</f>
        <v>0</v>
      </c>
      <c r="BF153" s="144">
        <f>IF(N153="snížená",J153,0)</f>
        <v>0</v>
      </c>
      <c r="BG153" s="144">
        <f>IF(N153="zákl. přenesená",J153,0)</f>
        <v>0</v>
      </c>
      <c r="BH153" s="144">
        <f>IF(N153="sníž. přenesená",J153,0)</f>
        <v>0</v>
      </c>
      <c r="BI153" s="144">
        <f>IF(N153="nulová",J153,0)</f>
        <v>0</v>
      </c>
      <c r="BJ153" s="17" t="s">
        <v>85</v>
      </c>
      <c r="BK153" s="144">
        <f>ROUND(I153*H153,2)</f>
        <v>0</v>
      </c>
      <c r="BL153" s="17" t="s">
        <v>193</v>
      </c>
      <c r="BM153" s="143" t="s">
        <v>4722</v>
      </c>
    </row>
    <row r="154" spans="2:65" s="1" customFormat="1" ht="16.5" customHeight="1">
      <c r="B154" s="32"/>
      <c r="C154" s="132" t="s">
        <v>112</v>
      </c>
      <c r="D154" s="132" t="s">
        <v>178</v>
      </c>
      <c r="E154" s="133" t="s">
        <v>2757</v>
      </c>
      <c r="F154" s="134" t="s">
        <v>2758</v>
      </c>
      <c r="G154" s="135" t="s">
        <v>324</v>
      </c>
      <c r="H154" s="136">
        <v>206.32499999999999</v>
      </c>
      <c r="I154" s="137"/>
      <c r="J154" s="138">
        <f>ROUND(I154*H154,2)</f>
        <v>0</v>
      </c>
      <c r="K154" s="134" t="s">
        <v>250</v>
      </c>
      <c r="L154" s="32"/>
      <c r="M154" s="139" t="s">
        <v>1</v>
      </c>
      <c r="N154" s="140" t="s">
        <v>42</v>
      </c>
      <c r="P154" s="141">
        <f>O154*H154</f>
        <v>0</v>
      </c>
      <c r="Q154" s="141">
        <v>0</v>
      </c>
      <c r="R154" s="141">
        <f>Q154*H154</f>
        <v>0</v>
      </c>
      <c r="S154" s="141">
        <v>0</v>
      </c>
      <c r="T154" s="142">
        <f>S154*H154</f>
        <v>0</v>
      </c>
      <c r="AR154" s="143" t="s">
        <v>193</v>
      </c>
      <c r="AT154" s="143" t="s">
        <v>178</v>
      </c>
      <c r="AU154" s="143" t="s">
        <v>87</v>
      </c>
      <c r="AY154" s="17" t="s">
        <v>175</v>
      </c>
      <c r="BE154" s="144">
        <f>IF(N154="základní",J154,0)</f>
        <v>0</v>
      </c>
      <c r="BF154" s="144">
        <f>IF(N154="snížená",J154,0)</f>
        <v>0</v>
      </c>
      <c r="BG154" s="144">
        <f>IF(N154="zákl. přenesená",J154,0)</f>
        <v>0</v>
      </c>
      <c r="BH154" s="144">
        <f>IF(N154="sníž. přenesená",J154,0)</f>
        <v>0</v>
      </c>
      <c r="BI154" s="144">
        <f>IF(N154="nulová",J154,0)</f>
        <v>0</v>
      </c>
      <c r="BJ154" s="17" t="s">
        <v>85</v>
      </c>
      <c r="BK154" s="144">
        <f>ROUND(I154*H154,2)</f>
        <v>0</v>
      </c>
      <c r="BL154" s="17" t="s">
        <v>193</v>
      </c>
      <c r="BM154" s="143" t="s">
        <v>4723</v>
      </c>
    </row>
    <row r="155" spans="2:65" s="1" customFormat="1" ht="21.75" customHeight="1">
      <c r="B155" s="32"/>
      <c r="C155" s="132" t="s">
        <v>115</v>
      </c>
      <c r="D155" s="132" t="s">
        <v>178</v>
      </c>
      <c r="E155" s="133" t="s">
        <v>456</v>
      </c>
      <c r="F155" s="134" t="s">
        <v>457</v>
      </c>
      <c r="G155" s="135" t="s">
        <v>324</v>
      </c>
      <c r="H155" s="136">
        <v>130.5</v>
      </c>
      <c r="I155" s="137"/>
      <c r="J155" s="138">
        <f>ROUND(I155*H155,2)</f>
        <v>0</v>
      </c>
      <c r="K155" s="134" t="s">
        <v>250</v>
      </c>
      <c r="L155" s="32"/>
      <c r="M155" s="139" t="s">
        <v>1</v>
      </c>
      <c r="N155" s="140" t="s">
        <v>42</v>
      </c>
      <c r="P155" s="141">
        <f>O155*H155</f>
        <v>0</v>
      </c>
      <c r="Q155" s="141">
        <v>0</v>
      </c>
      <c r="R155" s="141">
        <f>Q155*H155</f>
        <v>0</v>
      </c>
      <c r="S155" s="141">
        <v>0</v>
      </c>
      <c r="T155" s="142">
        <f>S155*H155</f>
        <v>0</v>
      </c>
      <c r="AR155" s="143" t="s">
        <v>193</v>
      </c>
      <c r="AT155" s="143" t="s">
        <v>178</v>
      </c>
      <c r="AU155" s="143" t="s">
        <v>87</v>
      </c>
      <c r="AY155" s="17" t="s">
        <v>175</v>
      </c>
      <c r="BE155" s="144">
        <f>IF(N155="základní",J155,0)</f>
        <v>0</v>
      </c>
      <c r="BF155" s="144">
        <f>IF(N155="snížená",J155,0)</f>
        <v>0</v>
      </c>
      <c r="BG155" s="144">
        <f>IF(N155="zákl. přenesená",J155,0)</f>
        <v>0</v>
      </c>
      <c r="BH155" s="144">
        <f>IF(N155="sníž. přenesená",J155,0)</f>
        <v>0</v>
      </c>
      <c r="BI155" s="144">
        <f>IF(N155="nulová",J155,0)</f>
        <v>0</v>
      </c>
      <c r="BJ155" s="17" t="s">
        <v>85</v>
      </c>
      <c r="BK155" s="144">
        <f>ROUND(I155*H155,2)</f>
        <v>0</v>
      </c>
      <c r="BL155" s="17" t="s">
        <v>193</v>
      </c>
      <c r="BM155" s="143" t="s">
        <v>4724</v>
      </c>
    </row>
    <row r="156" spans="2:65" s="12" customFormat="1">
      <c r="B156" s="154"/>
      <c r="D156" s="145" t="s">
        <v>252</v>
      </c>
      <c r="E156" s="155" t="s">
        <v>1</v>
      </c>
      <c r="F156" s="156" t="s">
        <v>4725</v>
      </c>
      <c r="H156" s="157">
        <v>130.5</v>
      </c>
      <c r="I156" s="158"/>
      <c r="L156" s="154"/>
      <c r="M156" s="159"/>
      <c r="T156" s="160"/>
      <c r="AT156" s="155" t="s">
        <v>252</v>
      </c>
      <c r="AU156" s="155" t="s">
        <v>87</v>
      </c>
      <c r="AV156" s="12" t="s">
        <v>87</v>
      </c>
      <c r="AW156" s="12" t="s">
        <v>32</v>
      </c>
      <c r="AX156" s="12" t="s">
        <v>85</v>
      </c>
      <c r="AY156" s="155" t="s">
        <v>175</v>
      </c>
    </row>
    <row r="157" spans="2:65" s="1" customFormat="1" ht="24.2" customHeight="1">
      <c r="B157" s="32"/>
      <c r="C157" s="132" t="s">
        <v>8</v>
      </c>
      <c r="D157" s="132" t="s">
        <v>178</v>
      </c>
      <c r="E157" s="133" t="s">
        <v>460</v>
      </c>
      <c r="F157" s="134" t="s">
        <v>461</v>
      </c>
      <c r="G157" s="135" t="s">
        <v>324</v>
      </c>
      <c r="H157" s="136">
        <v>130.5</v>
      </c>
      <c r="I157" s="137"/>
      <c r="J157" s="138">
        <f>ROUND(I157*H157,2)</f>
        <v>0</v>
      </c>
      <c r="K157" s="134" t="s">
        <v>250</v>
      </c>
      <c r="L157" s="32"/>
      <c r="M157" s="139" t="s">
        <v>1</v>
      </c>
      <c r="N157" s="140" t="s">
        <v>42</v>
      </c>
      <c r="P157" s="141">
        <f>O157*H157</f>
        <v>0</v>
      </c>
      <c r="Q157" s="141">
        <v>0</v>
      </c>
      <c r="R157" s="141">
        <f>Q157*H157</f>
        <v>0</v>
      </c>
      <c r="S157" s="141">
        <v>0</v>
      </c>
      <c r="T157" s="142">
        <f>S157*H157</f>
        <v>0</v>
      </c>
      <c r="AR157" s="143" t="s">
        <v>193</v>
      </c>
      <c r="AT157" s="143" t="s">
        <v>178</v>
      </c>
      <c r="AU157" s="143" t="s">
        <v>87</v>
      </c>
      <c r="AY157" s="17" t="s">
        <v>175</v>
      </c>
      <c r="BE157" s="144">
        <f>IF(N157="základní",J157,0)</f>
        <v>0</v>
      </c>
      <c r="BF157" s="144">
        <f>IF(N157="snížená",J157,0)</f>
        <v>0</v>
      </c>
      <c r="BG157" s="144">
        <f>IF(N157="zákl. přenesená",J157,0)</f>
        <v>0</v>
      </c>
      <c r="BH157" s="144">
        <f>IF(N157="sníž. přenesená",J157,0)</f>
        <v>0</v>
      </c>
      <c r="BI157" s="144">
        <f>IF(N157="nulová",J157,0)</f>
        <v>0</v>
      </c>
      <c r="BJ157" s="17" t="s">
        <v>85</v>
      </c>
      <c r="BK157" s="144">
        <f>ROUND(I157*H157,2)</f>
        <v>0</v>
      </c>
      <c r="BL157" s="17" t="s">
        <v>193</v>
      </c>
      <c r="BM157" s="143" t="s">
        <v>4726</v>
      </c>
    </row>
    <row r="158" spans="2:65" s="1" customFormat="1" ht="19.5">
      <c r="B158" s="32"/>
      <c r="D158" s="145" t="s">
        <v>196</v>
      </c>
      <c r="F158" s="146" t="s">
        <v>463</v>
      </c>
      <c r="I158" s="147"/>
      <c r="L158" s="32"/>
      <c r="M158" s="148"/>
      <c r="T158" s="56"/>
      <c r="AT158" s="17" t="s">
        <v>196</v>
      </c>
      <c r="AU158" s="17" t="s">
        <v>87</v>
      </c>
    </row>
    <row r="159" spans="2:65" s="1" customFormat="1" ht="16.5" customHeight="1">
      <c r="B159" s="32"/>
      <c r="C159" s="132" t="s">
        <v>120</v>
      </c>
      <c r="D159" s="132" t="s">
        <v>178</v>
      </c>
      <c r="E159" s="133" t="s">
        <v>464</v>
      </c>
      <c r="F159" s="134" t="s">
        <v>465</v>
      </c>
      <c r="G159" s="135" t="s">
        <v>324</v>
      </c>
      <c r="H159" s="136">
        <v>206.32499999999999</v>
      </c>
      <c r="I159" s="137"/>
      <c r="J159" s="138">
        <f>ROUND(I159*H159,2)</f>
        <v>0</v>
      </c>
      <c r="K159" s="134" t="s">
        <v>250</v>
      </c>
      <c r="L159" s="32"/>
      <c r="M159" s="139" t="s">
        <v>1</v>
      </c>
      <c r="N159" s="140" t="s">
        <v>42</v>
      </c>
      <c r="P159" s="141">
        <f>O159*H159</f>
        <v>0</v>
      </c>
      <c r="Q159" s="141">
        <v>0</v>
      </c>
      <c r="R159" s="141">
        <f>Q159*H159</f>
        <v>0</v>
      </c>
      <c r="S159" s="141">
        <v>0</v>
      </c>
      <c r="T159" s="142">
        <f>S159*H159</f>
        <v>0</v>
      </c>
      <c r="AR159" s="143" t="s">
        <v>193</v>
      </c>
      <c r="AT159" s="143" t="s">
        <v>178</v>
      </c>
      <c r="AU159" s="143" t="s">
        <v>87</v>
      </c>
      <c r="AY159" s="17" t="s">
        <v>175</v>
      </c>
      <c r="BE159" s="144">
        <f>IF(N159="základní",J159,0)</f>
        <v>0</v>
      </c>
      <c r="BF159" s="144">
        <f>IF(N159="snížená",J159,0)</f>
        <v>0</v>
      </c>
      <c r="BG159" s="144">
        <f>IF(N159="zákl. přenesená",J159,0)</f>
        <v>0</v>
      </c>
      <c r="BH159" s="144">
        <f>IF(N159="sníž. přenesená",J159,0)</f>
        <v>0</v>
      </c>
      <c r="BI159" s="144">
        <f>IF(N159="nulová",J159,0)</f>
        <v>0</v>
      </c>
      <c r="BJ159" s="17" t="s">
        <v>85</v>
      </c>
      <c r="BK159" s="144">
        <f>ROUND(I159*H159,2)</f>
        <v>0</v>
      </c>
      <c r="BL159" s="17" t="s">
        <v>193</v>
      </c>
      <c r="BM159" s="143" t="s">
        <v>4727</v>
      </c>
    </row>
    <row r="160" spans="2:65" s="1" customFormat="1" ht="16.5" customHeight="1">
      <c r="B160" s="32"/>
      <c r="C160" s="132" t="s">
        <v>123</v>
      </c>
      <c r="D160" s="132" t="s">
        <v>178</v>
      </c>
      <c r="E160" s="133" t="s">
        <v>467</v>
      </c>
      <c r="F160" s="134" t="s">
        <v>468</v>
      </c>
      <c r="G160" s="135" t="s">
        <v>324</v>
      </c>
      <c r="H160" s="136">
        <v>130.5</v>
      </c>
      <c r="I160" s="137"/>
      <c r="J160" s="138">
        <f>ROUND(I160*H160,2)</f>
        <v>0</v>
      </c>
      <c r="K160" s="134" t="s">
        <v>250</v>
      </c>
      <c r="L160" s="32"/>
      <c r="M160" s="139" t="s">
        <v>1</v>
      </c>
      <c r="N160" s="140" t="s">
        <v>42</v>
      </c>
      <c r="P160" s="141">
        <f>O160*H160</f>
        <v>0</v>
      </c>
      <c r="Q160" s="141">
        <v>0</v>
      </c>
      <c r="R160" s="141">
        <f>Q160*H160</f>
        <v>0</v>
      </c>
      <c r="S160" s="141">
        <v>0</v>
      </c>
      <c r="T160" s="142">
        <f>S160*H160</f>
        <v>0</v>
      </c>
      <c r="AR160" s="143" t="s">
        <v>193</v>
      </c>
      <c r="AT160" s="143" t="s">
        <v>178</v>
      </c>
      <c r="AU160" s="143" t="s">
        <v>87</v>
      </c>
      <c r="AY160" s="17" t="s">
        <v>175</v>
      </c>
      <c r="BE160" s="144">
        <f>IF(N160="základní",J160,0)</f>
        <v>0</v>
      </c>
      <c r="BF160" s="144">
        <f>IF(N160="snížená",J160,0)</f>
        <v>0</v>
      </c>
      <c r="BG160" s="144">
        <f>IF(N160="zákl. přenesená",J160,0)</f>
        <v>0</v>
      </c>
      <c r="BH160" s="144">
        <f>IF(N160="sníž. přenesená",J160,0)</f>
        <v>0</v>
      </c>
      <c r="BI160" s="144">
        <f>IF(N160="nulová",J160,0)</f>
        <v>0</v>
      </c>
      <c r="BJ160" s="17" t="s">
        <v>85</v>
      </c>
      <c r="BK160" s="144">
        <f>ROUND(I160*H160,2)</f>
        <v>0</v>
      </c>
      <c r="BL160" s="17" t="s">
        <v>193</v>
      </c>
      <c r="BM160" s="143" t="s">
        <v>4728</v>
      </c>
    </row>
    <row r="161" spans="2:65" s="1" customFormat="1" ht="16.5" customHeight="1">
      <c r="B161" s="32"/>
      <c r="C161" s="132" t="s">
        <v>126</v>
      </c>
      <c r="D161" s="132" t="s">
        <v>178</v>
      </c>
      <c r="E161" s="133" t="s">
        <v>470</v>
      </c>
      <c r="F161" s="134" t="s">
        <v>384</v>
      </c>
      <c r="G161" s="135" t="s">
        <v>364</v>
      </c>
      <c r="H161" s="136">
        <v>234.9</v>
      </c>
      <c r="I161" s="137"/>
      <c r="J161" s="138">
        <f>ROUND(I161*H161,2)</f>
        <v>0</v>
      </c>
      <c r="K161" s="134" t="s">
        <v>250</v>
      </c>
      <c r="L161" s="32"/>
      <c r="M161" s="139" t="s">
        <v>1</v>
      </c>
      <c r="N161" s="140" t="s">
        <v>42</v>
      </c>
      <c r="P161" s="141">
        <f>O161*H161</f>
        <v>0</v>
      </c>
      <c r="Q161" s="141">
        <v>0</v>
      </c>
      <c r="R161" s="141">
        <f>Q161*H161</f>
        <v>0</v>
      </c>
      <c r="S161" s="141">
        <v>0</v>
      </c>
      <c r="T161" s="142">
        <f>S161*H161</f>
        <v>0</v>
      </c>
      <c r="AR161" s="143" t="s">
        <v>193</v>
      </c>
      <c r="AT161" s="143" t="s">
        <v>178</v>
      </c>
      <c r="AU161" s="143" t="s">
        <v>87</v>
      </c>
      <c r="AY161" s="17" t="s">
        <v>175</v>
      </c>
      <c r="BE161" s="144">
        <f>IF(N161="základní",J161,0)</f>
        <v>0</v>
      </c>
      <c r="BF161" s="144">
        <f>IF(N161="snížená",J161,0)</f>
        <v>0</v>
      </c>
      <c r="BG161" s="144">
        <f>IF(N161="zákl. přenesená",J161,0)</f>
        <v>0</v>
      </c>
      <c r="BH161" s="144">
        <f>IF(N161="sníž. přenesená",J161,0)</f>
        <v>0</v>
      </c>
      <c r="BI161" s="144">
        <f>IF(N161="nulová",J161,0)</f>
        <v>0</v>
      </c>
      <c r="BJ161" s="17" t="s">
        <v>85</v>
      </c>
      <c r="BK161" s="144">
        <f>ROUND(I161*H161,2)</f>
        <v>0</v>
      </c>
      <c r="BL161" s="17" t="s">
        <v>193</v>
      </c>
      <c r="BM161" s="143" t="s">
        <v>4729</v>
      </c>
    </row>
    <row r="162" spans="2:65" s="12" customFormat="1">
      <c r="B162" s="154"/>
      <c r="D162" s="145" t="s">
        <v>252</v>
      </c>
      <c r="E162" s="155" t="s">
        <v>1</v>
      </c>
      <c r="F162" s="156" t="s">
        <v>4730</v>
      </c>
      <c r="H162" s="157">
        <v>234.9</v>
      </c>
      <c r="I162" s="158"/>
      <c r="L162" s="154"/>
      <c r="M162" s="159"/>
      <c r="T162" s="160"/>
      <c r="AT162" s="155" t="s">
        <v>252</v>
      </c>
      <c r="AU162" s="155" t="s">
        <v>87</v>
      </c>
      <c r="AV162" s="12" t="s">
        <v>87</v>
      </c>
      <c r="AW162" s="12" t="s">
        <v>32</v>
      </c>
      <c r="AX162" s="12" t="s">
        <v>85</v>
      </c>
      <c r="AY162" s="155" t="s">
        <v>175</v>
      </c>
    </row>
    <row r="163" spans="2:65" s="1" customFormat="1" ht="16.5" customHeight="1">
      <c r="B163" s="32"/>
      <c r="C163" s="132" t="s">
        <v>129</v>
      </c>
      <c r="D163" s="132" t="s">
        <v>178</v>
      </c>
      <c r="E163" s="133" t="s">
        <v>473</v>
      </c>
      <c r="F163" s="134" t="s">
        <v>474</v>
      </c>
      <c r="G163" s="135" t="s">
        <v>324</v>
      </c>
      <c r="H163" s="136">
        <v>206.32499999999999</v>
      </c>
      <c r="I163" s="137"/>
      <c r="J163" s="138">
        <f>ROUND(I163*H163,2)</f>
        <v>0</v>
      </c>
      <c r="K163" s="134" t="s">
        <v>250</v>
      </c>
      <c r="L163" s="32"/>
      <c r="M163" s="139" t="s">
        <v>1</v>
      </c>
      <c r="N163" s="140" t="s">
        <v>42</v>
      </c>
      <c r="P163" s="141">
        <f>O163*H163</f>
        <v>0</v>
      </c>
      <c r="Q163" s="141">
        <v>0</v>
      </c>
      <c r="R163" s="141">
        <f>Q163*H163</f>
        <v>0</v>
      </c>
      <c r="S163" s="141">
        <v>0</v>
      </c>
      <c r="T163" s="142">
        <f>S163*H163</f>
        <v>0</v>
      </c>
      <c r="AR163" s="143" t="s">
        <v>193</v>
      </c>
      <c r="AT163" s="143" t="s">
        <v>178</v>
      </c>
      <c r="AU163" s="143" t="s">
        <v>87</v>
      </c>
      <c r="AY163" s="17" t="s">
        <v>175</v>
      </c>
      <c r="BE163" s="144">
        <f>IF(N163="základní",J163,0)</f>
        <v>0</v>
      </c>
      <c r="BF163" s="144">
        <f>IF(N163="snížená",J163,0)</f>
        <v>0</v>
      </c>
      <c r="BG163" s="144">
        <f>IF(N163="zákl. přenesená",J163,0)</f>
        <v>0</v>
      </c>
      <c r="BH163" s="144">
        <f>IF(N163="sníž. přenesená",J163,0)</f>
        <v>0</v>
      </c>
      <c r="BI163" s="144">
        <f>IF(N163="nulová",J163,0)</f>
        <v>0</v>
      </c>
      <c r="BJ163" s="17" t="s">
        <v>85</v>
      </c>
      <c r="BK163" s="144">
        <f>ROUND(I163*H163,2)</f>
        <v>0</v>
      </c>
      <c r="BL163" s="17" t="s">
        <v>193</v>
      </c>
      <c r="BM163" s="143" t="s">
        <v>4731</v>
      </c>
    </row>
    <row r="164" spans="2:65" s="12" customFormat="1">
      <c r="B164" s="154"/>
      <c r="D164" s="145" t="s">
        <v>252</v>
      </c>
      <c r="E164" s="155" t="s">
        <v>1</v>
      </c>
      <c r="F164" s="156" t="s">
        <v>4732</v>
      </c>
      <c r="H164" s="157">
        <v>336.82499999999999</v>
      </c>
      <c r="I164" s="158"/>
      <c r="L164" s="154"/>
      <c r="M164" s="159"/>
      <c r="T164" s="160"/>
      <c r="AT164" s="155" t="s">
        <v>252</v>
      </c>
      <c r="AU164" s="155" t="s">
        <v>87</v>
      </c>
      <c r="AV164" s="12" t="s">
        <v>87</v>
      </c>
      <c r="AW164" s="12" t="s">
        <v>32</v>
      </c>
      <c r="AX164" s="12" t="s">
        <v>77</v>
      </c>
      <c r="AY164" s="155" t="s">
        <v>175</v>
      </c>
    </row>
    <row r="165" spans="2:65" s="12" customFormat="1">
      <c r="B165" s="154"/>
      <c r="D165" s="145" t="s">
        <v>252</v>
      </c>
      <c r="E165" s="155" t="s">
        <v>1</v>
      </c>
      <c r="F165" s="156" t="s">
        <v>4733</v>
      </c>
      <c r="H165" s="157">
        <v>-130.5</v>
      </c>
      <c r="I165" s="158"/>
      <c r="L165" s="154"/>
      <c r="M165" s="159"/>
      <c r="T165" s="160"/>
      <c r="AT165" s="155" t="s">
        <v>252</v>
      </c>
      <c r="AU165" s="155" t="s">
        <v>87</v>
      </c>
      <c r="AV165" s="12" t="s">
        <v>87</v>
      </c>
      <c r="AW165" s="12" t="s">
        <v>32</v>
      </c>
      <c r="AX165" s="12" t="s">
        <v>77</v>
      </c>
      <c r="AY165" s="155" t="s">
        <v>175</v>
      </c>
    </row>
    <row r="166" spans="2:65" s="13" customFormat="1">
      <c r="B166" s="163"/>
      <c r="D166" s="145" t="s">
        <v>252</v>
      </c>
      <c r="E166" s="164" t="s">
        <v>1</v>
      </c>
      <c r="F166" s="165" t="s">
        <v>294</v>
      </c>
      <c r="H166" s="166">
        <v>206.32499999999999</v>
      </c>
      <c r="I166" s="167"/>
      <c r="L166" s="163"/>
      <c r="M166" s="168"/>
      <c r="T166" s="169"/>
      <c r="AT166" s="164" t="s">
        <v>252</v>
      </c>
      <c r="AU166" s="164" t="s">
        <v>87</v>
      </c>
      <c r="AV166" s="13" t="s">
        <v>193</v>
      </c>
      <c r="AW166" s="13" t="s">
        <v>32</v>
      </c>
      <c r="AX166" s="13" t="s">
        <v>85</v>
      </c>
      <c r="AY166" s="164" t="s">
        <v>175</v>
      </c>
    </row>
    <row r="167" spans="2:65" s="11" customFormat="1" ht="22.9" customHeight="1">
      <c r="B167" s="120"/>
      <c r="D167" s="121" t="s">
        <v>76</v>
      </c>
      <c r="E167" s="130" t="s">
        <v>87</v>
      </c>
      <c r="F167" s="130" t="s">
        <v>478</v>
      </c>
      <c r="I167" s="123"/>
      <c r="J167" s="131">
        <f>BK167</f>
        <v>0</v>
      </c>
      <c r="L167" s="120"/>
      <c r="M167" s="125"/>
      <c r="P167" s="126">
        <f>SUM(P168:P172)</f>
        <v>0</v>
      </c>
      <c r="R167" s="126">
        <f>SUM(R168:R172)</f>
        <v>2.6250000000000002E-3</v>
      </c>
      <c r="T167" s="127">
        <f>SUM(T168:T172)</f>
        <v>0</v>
      </c>
      <c r="AR167" s="121" t="s">
        <v>85</v>
      </c>
      <c r="AT167" s="128" t="s">
        <v>76</v>
      </c>
      <c r="AU167" s="128" t="s">
        <v>85</v>
      </c>
      <c r="AY167" s="121" t="s">
        <v>175</v>
      </c>
      <c r="BK167" s="129">
        <f>SUM(BK168:BK172)</f>
        <v>0</v>
      </c>
    </row>
    <row r="168" spans="2:65" s="1" customFormat="1" ht="16.5" customHeight="1">
      <c r="B168" s="32"/>
      <c r="C168" s="132" t="s">
        <v>132</v>
      </c>
      <c r="D168" s="132" t="s">
        <v>178</v>
      </c>
      <c r="E168" s="133" t="s">
        <v>4734</v>
      </c>
      <c r="F168" s="134" t="s">
        <v>4735</v>
      </c>
      <c r="G168" s="135" t="s">
        <v>318</v>
      </c>
      <c r="H168" s="136">
        <v>87.5</v>
      </c>
      <c r="I168" s="137"/>
      <c r="J168" s="138">
        <f>ROUND(I168*H168,2)</f>
        <v>0</v>
      </c>
      <c r="K168" s="134" t="s">
        <v>250</v>
      </c>
      <c r="L168" s="32"/>
      <c r="M168" s="139" t="s">
        <v>1</v>
      </c>
      <c r="N168" s="140" t="s">
        <v>42</v>
      </c>
      <c r="P168" s="141">
        <f>O168*H168</f>
        <v>0</v>
      </c>
      <c r="Q168" s="141">
        <v>3.0000000000000001E-5</v>
      </c>
      <c r="R168" s="141">
        <f>Q168*H168</f>
        <v>2.6250000000000002E-3</v>
      </c>
      <c r="S168" s="141">
        <v>0</v>
      </c>
      <c r="T168" s="142">
        <f>S168*H168</f>
        <v>0</v>
      </c>
      <c r="AR168" s="143" t="s">
        <v>193</v>
      </c>
      <c r="AT168" s="143" t="s">
        <v>178</v>
      </c>
      <c r="AU168" s="143" t="s">
        <v>87</v>
      </c>
      <c r="AY168" s="17" t="s">
        <v>175</v>
      </c>
      <c r="BE168" s="144">
        <f>IF(N168="základní",J168,0)</f>
        <v>0</v>
      </c>
      <c r="BF168" s="144">
        <f>IF(N168="snížená",J168,0)</f>
        <v>0</v>
      </c>
      <c r="BG168" s="144">
        <f>IF(N168="zákl. přenesená",J168,0)</f>
        <v>0</v>
      </c>
      <c r="BH168" s="144">
        <f>IF(N168="sníž. přenesená",J168,0)</f>
        <v>0</v>
      </c>
      <c r="BI168" s="144">
        <f>IF(N168="nulová",J168,0)</f>
        <v>0</v>
      </c>
      <c r="BJ168" s="17" t="s">
        <v>85</v>
      </c>
      <c r="BK168" s="144">
        <f>ROUND(I168*H168,2)</f>
        <v>0</v>
      </c>
      <c r="BL168" s="17" t="s">
        <v>193</v>
      </c>
      <c r="BM168" s="143" t="s">
        <v>4736</v>
      </c>
    </row>
    <row r="169" spans="2:65" s="14" customFormat="1">
      <c r="B169" s="170"/>
      <c r="D169" s="145" t="s">
        <v>252</v>
      </c>
      <c r="E169" s="171" t="s">
        <v>1</v>
      </c>
      <c r="F169" s="172" t="s">
        <v>4737</v>
      </c>
      <c r="H169" s="171" t="s">
        <v>1</v>
      </c>
      <c r="I169" s="173"/>
      <c r="L169" s="170"/>
      <c r="M169" s="174"/>
      <c r="T169" s="175"/>
      <c r="AT169" s="171" t="s">
        <v>252</v>
      </c>
      <c r="AU169" s="171" t="s">
        <v>87</v>
      </c>
      <c r="AV169" s="14" t="s">
        <v>85</v>
      </c>
      <c r="AW169" s="14" t="s">
        <v>32</v>
      </c>
      <c r="AX169" s="14" t="s">
        <v>77</v>
      </c>
      <c r="AY169" s="171" t="s">
        <v>175</v>
      </c>
    </row>
    <row r="170" spans="2:65" s="12" customFormat="1">
      <c r="B170" s="154"/>
      <c r="D170" s="145" t="s">
        <v>252</v>
      </c>
      <c r="E170" s="155" t="s">
        <v>1</v>
      </c>
      <c r="F170" s="156" t="s">
        <v>4738</v>
      </c>
      <c r="H170" s="157">
        <v>20</v>
      </c>
      <c r="I170" s="158"/>
      <c r="L170" s="154"/>
      <c r="M170" s="159"/>
      <c r="T170" s="160"/>
      <c r="AT170" s="155" t="s">
        <v>252</v>
      </c>
      <c r="AU170" s="155" t="s">
        <v>87</v>
      </c>
      <c r="AV170" s="12" t="s">
        <v>87</v>
      </c>
      <c r="AW170" s="12" t="s">
        <v>32</v>
      </c>
      <c r="AX170" s="12" t="s">
        <v>77</v>
      </c>
      <c r="AY170" s="155" t="s">
        <v>175</v>
      </c>
    </row>
    <row r="171" spans="2:65" s="12" customFormat="1">
      <c r="B171" s="154"/>
      <c r="D171" s="145" t="s">
        <v>252</v>
      </c>
      <c r="E171" s="155" t="s">
        <v>1</v>
      </c>
      <c r="F171" s="156" t="s">
        <v>4739</v>
      </c>
      <c r="H171" s="157">
        <v>67.5</v>
      </c>
      <c r="I171" s="158"/>
      <c r="L171" s="154"/>
      <c r="M171" s="159"/>
      <c r="T171" s="160"/>
      <c r="AT171" s="155" t="s">
        <v>252</v>
      </c>
      <c r="AU171" s="155" t="s">
        <v>87</v>
      </c>
      <c r="AV171" s="12" t="s">
        <v>87</v>
      </c>
      <c r="AW171" s="12" t="s">
        <v>32</v>
      </c>
      <c r="AX171" s="12" t="s">
        <v>77</v>
      </c>
      <c r="AY171" s="155" t="s">
        <v>175</v>
      </c>
    </row>
    <row r="172" spans="2:65" s="13" customFormat="1">
      <c r="B172" s="163"/>
      <c r="D172" s="145" t="s">
        <v>252</v>
      </c>
      <c r="E172" s="164" t="s">
        <v>1</v>
      </c>
      <c r="F172" s="165" t="s">
        <v>294</v>
      </c>
      <c r="H172" s="166">
        <v>87.5</v>
      </c>
      <c r="I172" s="167"/>
      <c r="L172" s="163"/>
      <c r="M172" s="168"/>
      <c r="T172" s="169"/>
      <c r="AT172" s="164" t="s">
        <v>252</v>
      </c>
      <c r="AU172" s="164" t="s">
        <v>87</v>
      </c>
      <c r="AV172" s="13" t="s">
        <v>193</v>
      </c>
      <c r="AW172" s="13" t="s">
        <v>32</v>
      </c>
      <c r="AX172" s="13" t="s">
        <v>85</v>
      </c>
      <c r="AY172" s="164" t="s">
        <v>175</v>
      </c>
    </row>
    <row r="173" spans="2:65" s="11" customFormat="1" ht="22.9" customHeight="1">
      <c r="B173" s="120"/>
      <c r="D173" s="121" t="s">
        <v>76</v>
      </c>
      <c r="E173" s="130" t="s">
        <v>193</v>
      </c>
      <c r="F173" s="130" t="s">
        <v>781</v>
      </c>
      <c r="I173" s="123"/>
      <c r="J173" s="131">
        <f>BK173</f>
        <v>0</v>
      </c>
      <c r="L173" s="120"/>
      <c r="M173" s="125"/>
      <c r="P173" s="126">
        <f>SUM(P174:P198)</f>
        <v>0</v>
      </c>
      <c r="R173" s="126">
        <f>SUM(R174:R198)</f>
        <v>1.9300000000000001E-3</v>
      </c>
      <c r="T173" s="127">
        <f>SUM(T174:T198)</f>
        <v>0</v>
      </c>
      <c r="AR173" s="121" t="s">
        <v>85</v>
      </c>
      <c r="AT173" s="128" t="s">
        <v>76</v>
      </c>
      <c r="AU173" s="128" t="s">
        <v>85</v>
      </c>
      <c r="AY173" s="121" t="s">
        <v>175</v>
      </c>
      <c r="BK173" s="129">
        <f>SUM(BK174:BK198)</f>
        <v>0</v>
      </c>
    </row>
    <row r="174" spans="2:65" s="1" customFormat="1" ht="16.5" customHeight="1">
      <c r="B174" s="32"/>
      <c r="C174" s="132" t="s">
        <v>135</v>
      </c>
      <c r="D174" s="132" t="s">
        <v>178</v>
      </c>
      <c r="E174" s="133" t="s">
        <v>2770</v>
      </c>
      <c r="F174" s="134" t="s">
        <v>2771</v>
      </c>
      <c r="G174" s="135" t="s">
        <v>324</v>
      </c>
      <c r="H174" s="136">
        <v>68.900000000000006</v>
      </c>
      <c r="I174" s="137"/>
      <c r="J174" s="138">
        <f>ROUND(I174*H174,2)</f>
        <v>0</v>
      </c>
      <c r="K174" s="134" t="s">
        <v>1</v>
      </c>
      <c r="L174" s="32"/>
      <c r="M174" s="139" t="s">
        <v>1</v>
      </c>
      <c r="N174" s="140" t="s">
        <v>42</v>
      </c>
      <c r="P174" s="141">
        <f>O174*H174</f>
        <v>0</v>
      </c>
      <c r="Q174" s="141">
        <v>0</v>
      </c>
      <c r="R174" s="141">
        <f>Q174*H174</f>
        <v>0</v>
      </c>
      <c r="S174" s="141">
        <v>0</v>
      </c>
      <c r="T174" s="142">
        <f>S174*H174</f>
        <v>0</v>
      </c>
      <c r="AR174" s="143" t="s">
        <v>193</v>
      </c>
      <c r="AT174" s="143" t="s">
        <v>178</v>
      </c>
      <c r="AU174" s="143" t="s">
        <v>87</v>
      </c>
      <c r="AY174" s="17" t="s">
        <v>175</v>
      </c>
      <c r="BE174" s="144">
        <f>IF(N174="základní",J174,0)</f>
        <v>0</v>
      </c>
      <c r="BF174" s="144">
        <f>IF(N174="snížená",J174,0)</f>
        <v>0</v>
      </c>
      <c r="BG174" s="144">
        <f>IF(N174="zákl. přenesená",J174,0)</f>
        <v>0</v>
      </c>
      <c r="BH174" s="144">
        <f>IF(N174="sníž. přenesená",J174,0)</f>
        <v>0</v>
      </c>
      <c r="BI174" s="144">
        <f>IF(N174="nulová",J174,0)</f>
        <v>0</v>
      </c>
      <c r="BJ174" s="17" t="s">
        <v>85</v>
      </c>
      <c r="BK174" s="144">
        <f>ROUND(I174*H174,2)</f>
        <v>0</v>
      </c>
      <c r="BL174" s="17" t="s">
        <v>193</v>
      </c>
      <c r="BM174" s="143" t="s">
        <v>4740</v>
      </c>
    </row>
    <row r="175" spans="2:65" s="12" customFormat="1">
      <c r="B175" s="154"/>
      <c r="D175" s="145" t="s">
        <v>252</v>
      </c>
      <c r="E175" s="155" t="s">
        <v>1</v>
      </c>
      <c r="F175" s="156" t="s">
        <v>4741</v>
      </c>
      <c r="H175" s="157">
        <v>3.6</v>
      </c>
      <c r="I175" s="158"/>
      <c r="L175" s="154"/>
      <c r="M175" s="159"/>
      <c r="T175" s="160"/>
      <c r="AT175" s="155" t="s">
        <v>252</v>
      </c>
      <c r="AU175" s="155" t="s">
        <v>87</v>
      </c>
      <c r="AV175" s="12" t="s">
        <v>87</v>
      </c>
      <c r="AW175" s="12" t="s">
        <v>32</v>
      </c>
      <c r="AX175" s="12" t="s">
        <v>77</v>
      </c>
      <c r="AY175" s="155" t="s">
        <v>175</v>
      </c>
    </row>
    <row r="176" spans="2:65" s="12" customFormat="1">
      <c r="B176" s="154"/>
      <c r="D176" s="145" t="s">
        <v>252</v>
      </c>
      <c r="E176" s="155" t="s">
        <v>1</v>
      </c>
      <c r="F176" s="156" t="s">
        <v>4742</v>
      </c>
      <c r="H176" s="157">
        <v>1.2</v>
      </c>
      <c r="I176" s="158"/>
      <c r="L176" s="154"/>
      <c r="M176" s="159"/>
      <c r="T176" s="160"/>
      <c r="AT176" s="155" t="s">
        <v>252</v>
      </c>
      <c r="AU176" s="155" t="s">
        <v>87</v>
      </c>
      <c r="AV176" s="12" t="s">
        <v>87</v>
      </c>
      <c r="AW176" s="12" t="s">
        <v>32</v>
      </c>
      <c r="AX176" s="12" t="s">
        <v>77</v>
      </c>
      <c r="AY176" s="155" t="s">
        <v>175</v>
      </c>
    </row>
    <row r="177" spans="2:65" s="12" customFormat="1">
      <c r="B177" s="154"/>
      <c r="D177" s="145" t="s">
        <v>252</v>
      </c>
      <c r="E177" s="155" t="s">
        <v>1</v>
      </c>
      <c r="F177" s="156" t="s">
        <v>4743</v>
      </c>
      <c r="H177" s="157">
        <v>14.7</v>
      </c>
      <c r="I177" s="158"/>
      <c r="L177" s="154"/>
      <c r="M177" s="159"/>
      <c r="T177" s="160"/>
      <c r="AT177" s="155" t="s">
        <v>252</v>
      </c>
      <c r="AU177" s="155" t="s">
        <v>87</v>
      </c>
      <c r="AV177" s="12" t="s">
        <v>87</v>
      </c>
      <c r="AW177" s="12" t="s">
        <v>32</v>
      </c>
      <c r="AX177" s="12" t="s">
        <v>77</v>
      </c>
      <c r="AY177" s="155" t="s">
        <v>175</v>
      </c>
    </row>
    <row r="178" spans="2:65" s="12" customFormat="1">
      <c r="B178" s="154"/>
      <c r="D178" s="145" t="s">
        <v>252</v>
      </c>
      <c r="E178" s="155" t="s">
        <v>1</v>
      </c>
      <c r="F178" s="156" t="s">
        <v>4744</v>
      </c>
      <c r="H178" s="157">
        <v>2.7</v>
      </c>
      <c r="I178" s="158"/>
      <c r="L178" s="154"/>
      <c r="M178" s="159"/>
      <c r="T178" s="160"/>
      <c r="AT178" s="155" t="s">
        <v>252</v>
      </c>
      <c r="AU178" s="155" t="s">
        <v>87</v>
      </c>
      <c r="AV178" s="12" t="s">
        <v>87</v>
      </c>
      <c r="AW178" s="12" t="s">
        <v>32</v>
      </c>
      <c r="AX178" s="12" t="s">
        <v>77</v>
      </c>
      <c r="AY178" s="155" t="s">
        <v>175</v>
      </c>
    </row>
    <row r="179" spans="2:65" s="15" customFormat="1">
      <c r="B179" s="176"/>
      <c r="D179" s="145" t="s">
        <v>252</v>
      </c>
      <c r="E179" s="177" t="s">
        <v>1</v>
      </c>
      <c r="F179" s="178" t="s">
        <v>339</v>
      </c>
      <c r="H179" s="179">
        <v>22.2</v>
      </c>
      <c r="I179" s="180"/>
      <c r="L179" s="176"/>
      <c r="M179" s="181"/>
      <c r="T179" s="182"/>
      <c r="AT179" s="177" t="s">
        <v>252</v>
      </c>
      <c r="AU179" s="177" t="s">
        <v>87</v>
      </c>
      <c r="AV179" s="15" t="s">
        <v>187</v>
      </c>
      <c r="AW179" s="15" t="s">
        <v>32</v>
      </c>
      <c r="AX179" s="15" t="s">
        <v>77</v>
      </c>
      <c r="AY179" s="177" t="s">
        <v>175</v>
      </c>
    </row>
    <row r="180" spans="2:65" s="12" customFormat="1">
      <c r="B180" s="154"/>
      <c r="D180" s="145" t="s">
        <v>252</v>
      </c>
      <c r="E180" s="155" t="s">
        <v>1</v>
      </c>
      <c r="F180" s="156" t="s">
        <v>4745</v>
      </c>
      <c r="H180" s="157">
        <v>21.6</v>
      </c>
      <c r="I180" s="158"/>
      <c r="L180" s="154"/>
      <c r="M180" s="159"/>
      <c r="T180" s="160"/>
      <c r="AT180" s="155" t="s">
        <v>252</v>
      </c>
      <c r="AU180" s="155" t="s">
        <v>87</v>
      </c>
      <c r="AV180" s="12" t="s">
        <v>87</v>
      </c>
      <c r="AW180" s="12" t="s">
        <v>32</v>
      </c>
      <c r="AX180" s="12" t="s">
        <v>77</v>
      </c>
      <c r="AY180" s="155" t="s">
        <v>175</v>
      </c>
    </row>
    <row r="181" spans="2:65" s="12" customFormat="1">
      <c r="B181" s="154"/>
      <c r="D181" s="145" t="s">
        <v>252</v>
      </c>
      <c r="E181" s="155" t="s">
        <v>1</v>
      </c>
      <c r="F181" s="156" t="s">
        <v>4746</v>
      </c>
      <c r="H181" s="157">
        <v>7.8</v>
      </c>
      <c r="I181" s="158"/>
      <c r="L181" s="154"/>
      <c r="M181" s="159"/>
      <c r="T181" s="160"/>
      <c r="AT181" s="155" t="s">
        <v>252</v>
      </c>
      <c r="AU181" s="155" t="s">
        <v>87</v>
      </c>
      <c r="AV181" s="12" t="s">
        <v>87</v>
      </c>
      <c r="AW181" s="12" t="s">
        <v>32</v>
      </c>
      <c r="AX181" s="12" t="s">
        <v>77</v>
      </c>
      <c r="AY181" s="155" t="s">
        <v>175</v>
      </c>
    </row>
    <row r="182" spans="2:65" s="12" customFormat="1">
      <c r="B182" s="154"/>
      <c r="D182" s="145" t="s">
        <v>252</v>
      </c>
      <c r="E182" s="155" t="s">
        <v>1</v>
      </c>
      <c r="F182" s="156" t="s">
        <v>4747</v>
      </c>
      <c r="H182" s="157">
        <v>9.3000000000000007</v>
      </c>
      <c r="I182" s="158"/>
      <c r="L182" s="154"/>
      <c r="M182" s="159"/>
      <c r="T182" s="160"/>
      <c r="AT182" s="155" t="s">
        <v>252</v>
      </c>
      <c r="AU182" s="155" t="s">
        <v>87</v>
      </c>
      <c r="AV182" s="12" t="s">
        <v>87</v>
      </c>
      <c r="AW182" s="12" t="s">
        <v>32</v>
      </c>
      <c r="AX182" s="12" t="s">
        <v>77</v>
      </c>
      <c r="AY182" s="155" t="s">
        <v>175</v>
      </c>
    </row>
    <row r="183" spans="2:65" s="12" customFormat="1">
      <c r="B183" s="154"/>
      <c r="D183" s="145" t="s">
        <v>252</v>
      </c>
      <c r="E183" s="155" t="s">
        <v>1</v>
      </c>
      <c r="F183" s="156" t="s">
        <v>4748</v>
      </c>
      <c r="H183" s="157">
        <v>8</v>
      </c>
      <c r="I183" s="158"/>
      <c r="L183" s="154"/>
      <c r="M183" s="159"/>
      <c r="T183" s="160"/>
      <c r="AT183" s="155" t="s">
        <v>252</v>
      </c>
      <c r="AU183" s="155" t="s">
        <v>87</v>
      </c>
      <c r="AV183" s="12" t="s">
        <v>87</v>
      </c>
      <c r="AW183" s="12" t="s">
        <v>32</v>
      </c>
      <c r="AX183" s="12" t="s">
        <v>77</v>
      </c>
      <c r="AY183" s="155" t="s">
        <v>175</v>
      </c>
    </row>
    <row r="184" spans="2:65" s="15" customFormat="1">
      <c r="B184" s="176"/>
      <c r="D184" s="145" t="s">
        <v>252</v>
      </c>
      <c r="E184" s="177" t="s">
        <v>1</v>
      </c>
      <c r="F184" s="178" t="s">
        <v>339</v>
      </c>
      <c r="H184" s="179">
        <v>46.7</v>
      </c>
      <c r="I184" s="180"/>
      <c r="L184" s="176"/>
      <c r="M184" s="181"/>
      <c r="T184" s="182"/>
      <c r="AT184" s="177" t="s">
        <v>252</v>
      </c>
      <c r="AU184" s="177" t="s">
        <v>87</v>
      </c>
      <c r="AV184" s="15" t="s">
        <v>187</v>
      </c>
      <c r="AW184" s="15" t="s">
        <v>32</v>
      </c>
      <c r="AX184" s="15" t="s">
        <v>77</v>
      </c>
      <c r="AY184" s="177" t="s">
        <v>175</v>
      </c>
    </row>
    <row r="185" spans="2:65" s="13" customFormat="1">
      <c r="B185" s="163"/>
      <c r="D185" s="145" t="s">
        <v>252</v>
      </c>
      <c r="E185" s="164" t="s">
        <v>1</v>
      </c>
      <c r="F185" s="165" t="s">
        <v>294</v>
      </c>
      <c r="H185" s="166">
        <v>68.900000000000006</v>
      </c>
      <c r="I185" s="167"/>
      <c r="L185" s="163"/>
      <c r="M185" s="168"/>
      <c r="T185" s="169"/>
      <c r="AT185" s="164" t="s">
        <v>252</v>
      </c>
      <c r="AU185" s="164" t="s">
        <v>87</v>
      </c>
      <c r="AV185" s="13" t="s">
        <v>193</v>
      </c>
      <c r="AW185" s="13" t="s">
        <v>32</v>
      </c>
      <c r="AX185" s="13" t="s">
        <v>85</v>
      </c>
      <c r="AY185" s="164" t="s">
        <v>175</v>
      </c>
    </row>
    <row r="186" spans="2:65" s="1" customFormat="1" ht="16.5" customHeight="1">
      <c r="B186" s="32"/>
      <c r="C186" s="184" t="s">
        <v>138</v>
      </c>
      <c r="D186" s="184" t="s">
        <v>1046</v>
      </c>
      <c r="E186" s="185" t="s">
        <v>2775</v>
      </c>
      <c r="F186" s="186" t="s">
        <v>2776</v>
      </c>
      <c r="G186" s="187" t="s">
        <v>318</v>
      </c>
      <c r="H186" s="188">
        <v>96.5</v>
      </c>
      <c r="I186" s="189"/>
      <c r="J186" s="190">
        <f>ROUND(I186*H186,2)</f>
        <v>0</v>
      </c>
      <c r="K186" s="186" t="s">
        <v>250</v>
      </c>
      <c r="L186" s="191"/>
      <c r="M186" s="192" t="s">
        <v>1</v>
      </c>
      <c r="N186" s="193" t="s">
        <v>42</v>
      </c>
      <c r="P186" s="141">
        <f>O186*H186</f>
        <v>0</v>
      </c>
      <c r="Q186" s="141">
        <v>2.0000000000000002E-5</v>
      </c>
      <c r="R186" s="141">
        <f>Q186*H186</f>
        <v>1.9300000000000001E-3</v>
      </c>
      <c r="S186" s="141">
        <v>0</v>
      </c>
      <c r="T186" s="142">
        <f>S186*H186</f>
        <v>0</v>
      </c>
      <c r="AR186" s="143" t="s">
        <v>212</v>
      </c>
      <c r="AT186" s="143" t="s">
        <v>1046</v>
      </c>
      <c r="AU186" s="143" t="s">
        <v>87</v>
      </c>
      <c r="AY186" s="17" t="s">
        <v>175</v>
      </c>
      <c r="BE186" s="144">
        <f>IF(N186="základní",J186,0)</f>
        <v>0</v>
      </c>
      <c r="BF186" s="144">
        <f>IF(N186="snížená",J186,0)</f>
        <v>0</v>
      </c>
      <c r="BG186" s="144">
        <f>IF(N186="zákl. přenesená",J186,0)</f>
        <v>0</v>
      </c>
      <c r="BH186" s="144">
        <f>IF(N186="sníž. přenesená",J186,0)</f>
        <v>0</v>
      </c>
      <c r="BI186" s="144">
        <f>IF(N186="nulová",J186,0)</f>
        <v>0</v>
      </c>
      <c r="BJ186" s="17" t="s">
        <v>85</v>
      </c>
      <c r="BK186" s="144">
        <f>ROUND(I186*H186,2)</f>
        <v>0</v>
      </c>
      <c r="BL186" s="17" t="s">
        <v>193</v>
      </c>
      <c r="BM186" s="143" t="s">
        <v>4749</v>
      </c>
    </row>
    <row r="187" spans="2:65" s="12" customFormat="1">
      <c r="B187" s="154"/>
      <c r="D187" s="145" t="s">
        <v>252</v>
      </c>
      <c r="E187" s="155" t="s">
        <v>1</v>
      </c>
      <c r="F187" s="156" t="s">
        <v>4750</v>
      </c>
      <c r="H187" s="157">
        <v>6</v>
      </c>
      <c r="I187" s="158"/>
      <c r="L187" s="154"/>
      <c r="M187" s="159"/>
      <c r="T187" s="160"/>
      <c r="AT187" s="155" t="s">
        <v>252</v>
      </c>
      <c r="AU187" s="155" t="s">
        <v>87</v>
      </c>
      <c r="AV187" s="12" t="s">
        <v>87</v>
      </c>
      <c r="AW187" s="12" t="s">
        <v>32</v>
      </c>
      <c r="AX187" s="12" t="s">
        <v>77</v>
      </c>
      <c r="AY187" s="155" t="s">
        <v>175</v>
      </c>
    </row>
    <row r="188" spans="2:65" s="12" customFormat="1">
      <c r="B188" s="154"/>
      <c r="D188" s="145" t="s">
        <v>252</v>
      </c>
      <c r="E188" s="155" t="s">
        <v>1</v>
      </c>
      <c r="F188" s="156" t="s">
        <v>4751</v>
      </c>
      <c r="H188" s="157">
        <v>2</v>
      </c>
      <c r="I188" s="158"/>
      <c r="L188" s="154"/>
      <c r="M188" s="159"/>
      <c r="T188" s="160"/>
      <c r="AT188" s="155" t="s">
        <v>252</v>
      </c>
      <c r="AU188" s="155" t="s">
        <v>87</v>
      </c>
      <c r="AV188" s="12" t="s">
        <v>87</v>
      </c>
      <c r="AW188" s="12" t="s">
        <v>32</v>
      </c>
      <c r="AX188" s="12" t="s">
        <v>77</v>
      </c>
      <c r="AY188" s="155" t="s">
        <v>175</v>
      </c>
    </row>
    <row r="189" spans="2:65" s="12" customFormat="1">
      <c r="B189" s="154"/>
      <c r="D189" s="145" t="s">
        <v>252</v>
      </c>
      <c r="E189" s="155" t="s">
        <v>1</v>
      </c>
      <c r="F189" s="156" t="s">
        <v>4752</v>
      </c>
      <c r="H189" s="157">
        <v>19.5</v>
      </c>
      <c r="I189" s="158"/>
      <c r="L189" s="154"/>
      <c r="M189" s="159"/>
      <c r="T189" s="160"/>
      <c r="AT189" s="155" t="s">
        <v>252</v>
      </c>
      <c r="AU189" s="155" t="s">
        <v>87</v>
      </c>
      <c r="AV189" s="12" t="s">
        <v>87</v>
      </c>
      <c r="AW189" s="12" t="s">
        <v>32</v>
      </c>
      <c r="AX189" s="12" t="s">
        <v>77</v>
      </c>
      <c r="AY189" s="155" t="s">
        <v>175</v>
      </c>
    </row>
    <row r="190" spans="2:65" s="12" customFormat="1">
      <c r="B190" s="154"/>
      <c r="D190" s="145" t="s">
        <v>252</v>
      </c>
      <c r="E190" s="155" t="s">
        <v>1</v>
      </c>
      <c r="F190" s="156" t="s">
        <v>4753</v>
      </c>
      <c r="H190" s="157">
        <v>4.5</v>
      </c>
      <c r="I190" s="158"/>
      <c r="L190" s="154"/>
      <c r="M190" s="159"/>
      <c r="T190" s="160"/>
      <c r="AT190" s="155" t="s">
        <v>252</v>
      </c>
      <c r="AU190" s="155" t="s">
        <v>87</v>
      </c>
      <c r="AV190" s="12" t="s">
        <v>87</v>
      </c>
      <c r="AW190" s="12" t="s">
        <v>32</v>
      </c>
      <c r="AX190" s="12" t="s">
        <v>77</v>
      </c>
      <c r="AY190" s="155" t="s">
        <v>175</v>
      </c>
    </row>
    <row r="191" spans="2:65" s="15" customFormat="1">
      <c r="B191" s="176"/>
      <c r="D191" s="145" t="s">
        <v>252</v>
      </c>
      <c r="E191" s="177" t="s">
        <v>1</v>
      </c>
      <c r="F191" s="178" t="s">
        <v>339</v>
      </c>
      <c r="H191" s="179">
        <v>32</v>
      </c>
      <c r="I191" s="180"/>
      <c r="L191" s="176"/>
      <c r="M191" s="181"/>
      <c r="T191" s="182"/>
      <c r="AT191" s="177" t="s">
        <v>252</v>
      </c>
      <c r="AU191" s="177" t="s">
        <v>87</v>
      </c>
      <c r="AV191" s="15" t="s">
        <v>187</v>
      </c>
      <c r="AW191" s="15" t="s">
        <v>32</v>
      </c>
      <c r="AX191" s="15" t="s">
        <v>77</v>
      </c>
      <c r="AY191" s="177" t="s">
        <v>175</v>
      </c>
    </row>
    <row r="192" spans="2:65" s="12" customFormat="1">
      <c r="B192" s="154"/>
      <c r="D192" s="145" t="s">
        <v>252</v>
      </c>
      <c r="E192" s="155" t="s">
        <v>1</v>
      </c>
      <c r="F192" s="156" t="s">
        <v>4754</v>
      </c>
      <c r="H192" s="157">
        <v>36</v>
      </c>
      <c r="I192" s="158"/>
      <c r="L192" s="154"/>
      <c r="M192" s="159"/>
      <c r="T192" s="160"/>
      <c r="AT192" s="155" t="s">
        <v>252</v>
      </c>
      <c r="AU192" s="155" t="s">
        <v>87</v>
      </c>
      <c r="AV192" s="12" t="s">
        <v>87</v>
      </c>
      <c r="AW192" s="12" t="s">
        <v>32</v>
      </c>
      <c r="AX192" s="12" t="s">
        <v>77</v>
      </c>
      <c r="AY192" s="155" t="s">
        <v>175</v>
      </c>
    </row>
    <row r="193" spans="2:65" s="12" customFormat="1">
      <c r="B193" s="154"/>
      <c r="D193" s="145" t="s">
        <v>252</v>
      </c>
      <c r="E193" s="155" t="s">
        <v>1</v>
      </c>
      <c r="F193" s="156" t="s">
        <v>4755</v>
      </c>
      <c r="H193" s="157">
        <v>13</v>
      </c>
      <c r="I193" s="158"/>
      <c r="L193" s="154"/>
      <c r="M193" s="159"/>
      <c r="T193" s="160"/>
      <c r="AT193" s="155" t="s">
        <v>252</v>
      </c>
      <c r="AU193" s="155" t="s">
        <v>87</v>
      </c>
      <c r="AV193" s="12" t="s">
        <v>87</v>
      </c>
      <c r="AW193" s="12" t="s">
        <v>32</v>
      </c>
      <c r="AX193" s="12" t="s">
        <v>77</v>
      </c>
      <c r="AY193" s="155" t="s">
        <v>175</v>
      </c>
    </row>
    <row r="194" spans="2:65" s="12" customFormat="1">
      <c r="B194" s="154"/>
      <c r="D194" s="145" t="s">
        <v>252</v>
      </c>
      <c r="E194" s="155" t="s">
        <v>1</v>
      </c>
      <c r="F194" s="156" t="s">
        <v>4756</v>
      </c>
      <c r="H194" s="157">
        <v>15.5</v>
      </c>
      <c r="I194" s="158"/>
      <c r="L194" s="154"/>
      <c r="M194" s="159"/>
      <c r="T194" s="160"/>
      <c r="AT194" s="155" t="s">
        <v>252</v>
      </c>
      <c r="AU194" s="155" t="s">
        <v>87</v>
      </c>
      <c r="AV194" s="12" t="s">
        <v>87</v>
      </c>
      <c r="AW194" s="12" t="s">
        <v>32</v>
      </c>
      <c r="AX194" s="12" t="s">
        <v>77</v>
      </c>
      <c r="AY194" s="155" t="s">
        <v>175</v>
      </c>
    </row>
    <row r="195" spans="2:65" s="15" customFormat="1">
      <c r="B195" s="176"/>
      <c r="D195" s="145" t="s">
        <v>252</v>
      </c>
      <c r="E195" s="177" t="s">
        <v>1</v>
      </c>
      <c r="F195" s="178" t="s">
        <v>339</v>
      </c>
      <c r="H195" s="179">
        <v>64.5</v>
      </c>
      <c r="I195" s="180"/>
      <c r="L195" s="176"/>
      <c r="M195" s="181"/>
      <c r="T195" s="182"/>
      <c r="AT195" s="177" t="s">
        <v>252</v>
      </c>
      <c r="AU195" s="177" t="s">
        <v>87</v>
      </c>
      <c r="AV195" s="15" t="s">
        <v>187</v>
      </c>
      <c r="AW195" s="15" t="s">
        <v>32</v>
      </c>
      <c r="AX195" s="15" t="s">
        <v>77</v>
      </c>
      <c r="AY195" s="177" t="s">
        <v>175</v>
      </c>
    </row>
    <row r="196" spans="2:65" s="13" customFormat="1">
      <c r="B196" s="163"/>
      <c r="D196" s="145" t="s">
        <v>252</v>
      </c>
      <c r="E196" s="164" t="s">
        <v>1</v>
      </c>
      <c r="F196" s="165" t="s">
        <v>294</v>
      </c>
      <c r="H196" s="166">
        <v>96.5</v>
      </c>
      <c r="I196" s="167"/>
      <c r="L196" s="163"/>
      <c r="M196" s="168"/>
      <c r="T196" s="169"/>
      <c r="AT196" s="164" t="s">
        <v>252</v>
      </c>
      <c r="AU196" s="164" t="s">
        <v>87</v>
      </c>
      <c r="AV196" s="13" t="s">
        <v>193</v>
      </c>
      <c r="AW196" s="13" t="s">
        <v>32</v>
      </c>
      <c r="AX196" s="13" t="s">
        <v>85</v>
      </c>
      <c r="AY196" s="164" t="s">
        <v>175</v>
      </c>
    </row>
    <row r="197" spans="2:65" s="1" customFormat="1" ht="21.75" customHeight="1">
      <c r="B197" s="32"/>
      <c r="C197" s="132" t="s">
        <v>141</v>
      </c>
      <c r="D197" s="132" t="s">
        <v>178</v>
      </c>
      <c r="E197" s="133" t="s">
        <v>4757</v>
      </c>
      <c r="F197" s="134" t="s">
        <v>4758</v>
      </c>
      <c r="G197" s="135" t="s">
        <v>324</v>
      </c>
      <c r="H197" s="136">
        <v>0.6</v>
      </c>
      <c r="I197" s="137"/>
      <c r="J197" s="138">
        <f>ROUND(I197*H197,2)</f>
        <v>0</v>
      </c>
      <c r="K197" s="134" t="s">
        <v>250</v>
      </c>
      <c r="L197" s="32"/>
      <c r="M197" s="139" t="s">
        <v>1</v>
      </c>
      <c r="N197" s="140" t="s">
        <v>42</v>
      </c>
      <c r="P197" s="141">
        <f>O197*H197</f>
        <v>0</v>
      </c>
      <c r="Q197" s="141">
        <v>0</v>
      </c>
      <c r="R197" s="141">
        <f>Q197*H197</f>
        <v>0</v>
      </c>
      <c r="S197" s="141">
        <v>0</v>
      </c>
      <c r="T197" s="142">
        <f>S197*H197</f>
        <v>0</v>
      </c>
      <c r="AR197" s="143" t="s">
        <v>193</v>
      </c>
      <c r="AT197" s="143" t="s">
        <v>178</v>
      </c>
      <c r="AU197" s="143" t="s">
        <v>87</v>
      </c>
      <c r="AY197" s="17" t="s">
        <v>175</v>
      </c>
      <c r="BE197" s="144">
        <f>IF(N197="základní",J197,0)</f>
        <v>0</v>
      </c>
      <c r="BF197" s="144">
        <f>IF(N197="snížená",J197,0)</f>
        <v>0</v>
      </c>
      <c r="BG197" s="144">
        <f>IF(N197="zákl. přenesená",J197,0)</f>
        <v>0</v>
      </c>
      <c r="BH197" s="144">
        <f>IF(N197="sníž. přenesená",J197,0)</f>
        <v>0</v>
      </c>
      <c r="BI197" s="144">
        <f>IF(N197="nulová",J197,0)</f>
        <v>0</v>
      </c>
      <c r="BJ197" s="17" t="s">
        <v>85</v>
      </c>
      <c r="BK197" s="144">
        <f>ROUND(I197*H197,2)</f>
        <v>0</v>
      </c>
      <c r="BL197" s="17" t="s">
        <v>193</v>
      </c>
      <c r="BM197" s="143" t="s">
        <v>4759</v>
      </c>
    </row>
    <row r="198" spans="2:65" s="12" customFormat="1">
      <c r="B198" s="154"/>
      <c r="D198" s="145" t="s">
        <v>252</v>
      </c>
      <c r="E198" s="155" t="s">
        <v>1</v>
      </c>
      <c r="F198" s="156" t="s">
        <v>4760</v>
      </c>
      <c r="H198" s="157">
        <v>0.6</v>
      </c>
      <c r="I198" s="158"/>
      <c r="L198" s="154"/>
      <c r="M198" s="159"/>
      <c r="T198" s="160"/>
      <c r="AT198" s="155" t="s">
        <v>252</v>
      </c>
      <c r="AU198" s="155" t="s">
        <v>87</v>
      </c>
      <c r="AV198" s="12" t="s">
        <v>87</v>
      </c>
      <c r="AW198" s="12" t="s">
        <v>32</v>
      </c>
      <c r="AX198" s="12" t="s">
        <v>85</v>
      </c>
      <c r="AY198" s="155" t="s">
        <v>175</v>
      </c>
    </row>
    <row r="199" spans="2:65" s="11" customFormat="1" ht="22.9" customHeight="1">
      <c r="B199" s="120"/>
      <c r="D199" s="121" t="s">
        <v>76</v>
      </c>
      <c r="E199" s="130" t="s">
        <v>212</v>
      </c>
      <c r="F199" s="130" t="s">
        <v>2779</v>
      </c>
      <c r="I199" s="123"/>
      <c r="J199" s="131">
        <f>BK199</f>
        <v>0</v>
      </c>
      <c r="L199" s="120"/>
      <c r="M199" s="125"/>
      <c r="P199" s="126">
        <f>SUM(P200:P216)</f>
        <v>0</v>
      </c>
      <c r="R199" s="126">
        <f>SUM(R200:R216)</f>
        <v>13.125548499999997</v>
      </c>
      <c r="T199" s="127">
        <f>SUM(T200:T216)</f>
        <v>0</v>
      </c>
      <c r="AR199" s="121" t="s">
        <v>85</v>
      </c>
      <c r="AT199" s="128" t="s">
        <v>76</v>
      </c>
      <c r="AU199" s="128" t="s">
        <v>85</v>
      </c>
      <c r="AY199" s="121" t="s">
        <v>175</v>
      </c>
      <c r="BK199" s="129">
        <f>SUM(BK200:BK216)</f>
        <v>0</v>
      </c>
    </row>
    <row r="200" spans="2:65" s="1" customFormat="1" ht="16.5" customHeight="1">
      <c r="B200" s="32"/>
      <c r="C200" s="132" t="s">
        <v>7</v>
      </c>
      <c r="D200" s="132" t="s">
        <v>178</v>
      </c>
      <c r="E200" s="133" t="s">
        <v>2780</v>
      </c>
      <c r="F200" s="134" t="s">
        <v>2781</v>
      </c>
      <c r="G200" s="135" t="s">
        <v>318</v>
      </c>
      <c r="H200" s="136">
        <v>45</v>
      </c>
      <c r="I200" s="137"/>
      <c r="J200" s="138">
        <f>ROUND(I200*H200,2)</f>
        <v>0</v>
      </c>
      <c r="K200" s="134" t="s">
        <v>250</v>
      </c>
      <c r="L200" s="32"/>
      <c r="M200" s="139" t="s">
        <v>1</v>
      </c>
      <c r="N200" s="140" t="s">
        <v>42</v>
      </c>
      <c r="P200" s="141">
        <f>O200*H200</f>
        <v>0</v>
      </c>
      <c r="Q200" s="141">
        <v>1.0000000000000001E-5</v>
      </c>
      <c r="R200" s="141">
        <f>Q200*H200</f>
        <v>4.5000000000000004E-4</v>
      </c>
      <c r="S200" s="141">
        <v>0</v>
      </c>
      <c r="T200" s="142">
        <f>S200*H200</f>
        <v>0</v>
      </c>
      <c r="AR200" s="143" t="s">
        <v>193</v>
      </c>
      <c r="AT200" s="143" t="s">
        <v>178</v>
      </c>
      <c r="AU200" s="143" t="s">
        <v>87</v>
      </c>
      <c r="AY200" s="17" t="s">
        <v>175</v>
      </c>
      <c r="BE200" s="144">
        <f>IF(N200="základní",J200,0)</f>
        <v>0</v>
      </c>
      <c r="BF200" s="144">
        <f>IF(N200="snížená",J200,0)</f>
        <v>0</v>
      </c>
      <c r="BG200" s="144">
        <f>IF(N200="zákl. přenesená",J200,0)</f>
        <v>0</v>
      </c>
      <c r="BH200" s="144">
        <f>IF(N200="sníž. přenesená",J200,0)</f>
        <v>0</v>
      </c>
      <c r="BI200" s="144">
        <f>IF(N200="nulová",J200,0)</f>
        <v>0</v>
      </c>
      <c r="BJ200" s="17" t="s">
        <v>85</v>
      </c>
      <c r="BK200" s="144">
        <f>ROUND(I200*H200,2)</f>
        <v>0</v>
      </c>
      <c r="BL200" s="17" t="s">
        <v>193</v>
      </c>
      <c r="BM200" s="143" t="s">
        <v>4761</v>
      </c>
    </row>
    <row r="201" spans="2:65" s="1" customFormat="1" ht="16.5" customHeight="1">
      <c r="B201" s="32"/>
      <c r="C201" s="184" t="s">
        <v>382</v>
      </c>
      <c r="D201" s="184" t="s">
        <v>1046</v>
      </c>
      <c r="E201" s="185" t="s">
        <v>2783</v>
      </c>
      <c r="F201" s="186" t="s">
        <v>2784</v>
      </c>
      <c r="G201" s="187" t="s">
        <v>318</v>
      </c>
      <c r="H201" s="188">
        <v>46.35</v>
      </c>
      <c r="I201" s="189"/>
      <c r="J201" s="190">
        <f>ROUND(I201*H201,2)</f>
        <v>0</v>
      </c>
      <c r="K201" s="186" t="s">
        <v>250</v>
      </c>
      <c r="L201" s="191"/>
      <c r="M201" s="192" t="s">
        <v>1</v>
      </c>
      <c r="N201" s="193" t="s">
        <v>42</v>
      </c>
      <c r="P201" s="141">
        <f>O201*H201</f>
        <v>0</v>
      </c>
      <c r="Q201" s="141">
        <v>1.5399999999999999E-3</v>
      </c>
      <c r="R201" s="141">
        <f>Q201*H201</f>
        <v>7.1378999999999998E-2</v>
      </c>
      <c r="S201" s="141">
        <v>0</v>
      </c>
      <c r="T201" s="142">
        <f>S201*H201</f>
        <v>0</v>
      </c>
      <c r="AR201" s="143" t="s">
        <v>212</v>
      </c>
      <c r="AT201" s="143" t="s">
        <v>1046</v>
      </c>
      <c r="AU201" s="143" t="s">
        <v>87</v>
      </c>
      <c r="AY201" s="17" t="s">
        <v>175</v>
      </c>
      <c r="BE201" s="144">
        <f>IF(N201="základní",J201,0)</f>
        <v>0</v>
      </c>
      <c r="BF201" s="144">
        <f>IF(N201="snížená",J201,0)</f>
        <v>0</v>
      </c>
      <c r="BG201" s="144">
        <f>IF(N201="zákl. přenesená",J201,0)</f>
        <v>0</v>
      </c>
      <c r="BH201" s="144">
        <f>IF(N201="sníž. přenesená",J201,0)</f>
        <v>0</v>
      </c>
      <c r="BI201" s="144">
        <f>IF(N201="nulová",J201,0)</f>
        <v>0</v>
      </c>
      <c r="BJ201" s="17" t="s">
        <v>85</v>
      </c>
      <c r="BK201" s="144">
        <f>ROUND(I201*H201,2)</f>
        <v>0</v>
      </c>
      <c r="BL201" s="17" t="s">
        <v>193</v>
      </c>
      <c r="BM201" s="143" t="s">
        <v>4762</v>
      </c>
    </row>
    <row r="202" spans="2:65" s="12" customFormat="1">
      <c r="B202" s="154"/>
      <c r="D202" s="145" t="s">
        <v>252</v>
      </c>
      <c r="F202" s="156" t="s">
        <v>4763</v>
      </c>
      <c r="H202" s="157">
        <v>46.35</v>
      </c>
      <c r="I202" s="158"/>
      <c r="L202" s="154"/>
      <c r="M202" s="159"/>
      <c r="T202" s="160"/>
      <c r="AT202" s="155" t="s">
        <v>252</v>
      </c>
      <c r="AU202" s="155" t="s">
        <v>87</v>
      </c>
      <c r="AV202" s="12" t="s">
        <v>87</v>
      </c>
      <c r="AW202" s="12" t="s">
        <v>4</v>
      </c>
      <c r="AX202" s="12" t="s">
        <v>85</v>
      </c>
      <c r="AY202" s="155" t="s">
        <v>175</v>
      </c>
    </row>
    <row r="203" spans="2:65" s="1" customFormat="1" ht="24.2" customHeight="1">
      <c r="B203" s="32"/>
      <c r="C203" s="132" t="s">
        <v>386</v>
      </c>
      <c r="D203" s="132" t="s">
        <v>178</v>
      </c>
      <c r="E203" s="133" t="s">
        <v>2801</v>
      </c>
      <c r="F203" s="134" t="s">
        <v>4764</v>
      </c>
      <c r="G203" s="135" t="s">
        <v>219</v>
      </c>
      <c r="H203" s="136">
        <v>1</v>
      </c>
      <c r="I203" s="137"/>
      <c r="J203" s="138">
        <f t="shared" ref="J203:J213" si="0">ROUND(I203*H203,2)</f>
        <v>0</v>
      </c>
      <c r="K203" s="134" t="s">
        <v>1</v>
      </c>
      <c r="L203" s="32"/>
      <c r="M203" s="139" t="s">
        <v>1</v>
      </c>
      <c r="N203" s="140" t="s">
        <v>42</v>
      </c>
      <c r="P203" s="141">
        <f t="shared" ref="P203:P213" si="1">O203*H203</f>
        <v>0</v>
      </c>
      <c r="Q203" s="141">
        <v>0.05</v>
      </c>
      <c r="R203" s="141">
        <f t="shared" ref="R203:R213" si="2">Q203*H203</f>
        <v>0.05</v>
      </c>
      <c r="S203" s="141">
        <v>0</v>
      </c>
      <c r="T203" s="142">
        <f t="shared" ref="T203:T213" si="3">S203*H203</f>
        <v>0</v>
      </c>
      <c r="AR203" s="143" t="s">
        <v>193</v>
      </c>
      <c r="AT203" s="143" t="s">
        <v>178</v>
      </c>
      <c r="AU203" s="143" t="s">
        <v>87</v>
      </c>
      <c r="AY203" s="17" t="s">
        <v>175</v>
      </c>
      <c r="BE203" s="144">
        <f t="shared" ref="BE203:BE213" si="4">IF(N203="základní",J203,0)</f>
        <v>0</v>
      </c>
      <c r="BF203" s="144">
        <f t="shared" ref="BF203:BF213" si="5">IF(N203="snížená",J203,0)</f>
        <v>0</v>
      </c>
      <c r="BG203" s="144">
        <f t="shared" ref="BG203:BG213" si="6">IF(N203="zákl. přenesená",J203,0)</f>
        <v>0</v>
      </c>
      <c r="BH203" s="144">
        <f t="shared" ref="BH203:BH213" si="7">IF(N203="sníž. přenesená",J203,0)</f>
        <v>0</v>
      </c>
      <c r="BI203" s="144">
        <f t="shared" ref="BI203:BI213" si="8">IF(N203="nulová",J203,0)</f>
        <v>0</v>
      </c>
      <c r="BJ203" s="17" t="s">
        <v>85</v>
      </c>
      <c r="BK203" s="144">
        <f t="shared" ref="BK203:BK213" si="9">ROUND(I203*H203,2)</f>
        <v>0</v>
      </c>
      <c r="BL203" s="17" t="s">
        <v>193</v>
      </c>
      <c r="BM203" s="143" t="s">
        <v>4765</v>
      </c>
    </row>
    <row r="204" spans="2:65" s="1" customFormat="1" ht="24.2" customHeight="1">
      <c r="B204" s="32"/>
      <c r="C204" s="132" t="s">
        <v>390</v>
      </c>
      <c r="D204" s="132" t="s">
        <v>178</v>
      </c>
      <c r="E204" s="133" t="s">
        <v>2804</v>
      </c>
      <c r="F204" s="134" t="s">
        <v>4766</v>
      </c>
      <c r="G204" s="135" t="s">
        <v>219</v>
      </c>
      <c r="H204" s="136">
        <v>1</v>
      </c>
      <c r="I204" s="137"/>
      <c r="J204" s="138">
        <f t="shared" si="0"/>
        <v>0</v>
      </c>
      <c r="K204" s="134" t="s">
        <v>1</v>
      </c>
      <c r="L204" s="32"/>
      <c r="M204" s="139" t="s">
        <v>1</v>
      </c>
      <c r="N204" s="140" t="s">
        <v>42</v>
      </c>
      <c r="P204" s="141">
        <f t="shared" si="1"/>
        <v>0</v>
      </c>
      <c r="Q204" s="141">
        <v>0.05</v>
      </c>
      <c r="R204" s="141">
        <f t="shared" si="2"/>
        <v>0.05</v>
      </c>
      <c r="S204" s="141">
        <v>0</v>
      </c>
      <c r="T204" s="142">
        <f t="shared" si="3"/>
        <v>0</v>
      </c>
      <c r="AR204" s="143" t="s">
        <v>193</v>
      </c>
      <c r="AT204" s="143" t="s">
        <v>178</v>
      </c>
      <c r="AU204" s="143" t="s">
        <v>87</v>
      </c>
      <c r="AY204" s="17" t="s">
        <v>175</v>
      </c>
      <c r="BE204" s="144">
        <f t="shared" si="4"/>
        <v>0</v>
      </c>
      <c r="BF204" s="144">
        <f t="shared" si="5"/>
        <v>0</v>
      </c>
      <c r="BG204" s="144">
        <f t="shared" si="6"/>
        <v>0</v>
      </c>
      <c r="BH204" s="144">
        <f t="shared" si="7"/>
        <v>0</v>
      </c>
      <c r="BI204" s="144">
        <f t="shared" si="8"/>
        <v>0</v>
      </c>
      <c r="BJ204" s="17" t="s">
        <v>85</v>
      </c>
      <c r="BK204" s="144">
        <f t="shared" si="9"/>
        <v>0</v>
      </c>
      <c r="BL204" s="17" t="s">
        <v>193</v>
      </c>
      <c r="BM204" s="143" t="s">
        <v>4767</v>
      </c>
    </row>
    <row r="205" spans="2:65" s="1" customFormat="1" ht="16.5" customHeight="1">
      <c r="B205" s="32"/>
      <c r="C205" s="132" t="s">
        <v>394</v>
      </c>
      <c r="D205" s="132" t="s">
        <v>178</v>
      </c>
      <c r="E205" s="133" t="s">
        <v>2816</v>
      </c>
      <c r="F205" s="134" t="s">
        <v>2817</v>
      </c>
      <c r="G205" s="135" t="s">
        <v>219</v>
      </c>
      <c r="H205" s="136">
        <v>2</v>
      </c>
      <c r="I205" s="137"/>
      <c r="J205" s="138">
        <f t="shared" si="0"/>
        <v>0</v>
      </c>
      <c r="K205" s="134" t="s">
        <v>1</v>
      </c>
      <c r="L205" s="32"/>
      <c r="M205" s="139" t="s">
        <v>1</v>
      </c>
      <c r="N205" s="140" t="s">
        <v>42</v>
      </c>
      <c r="P205" s="141">
        <f t="shared" si="1"/>
        <v>0</v>
      </c>
      <c r="Q205" s="141">
        <v>0.03</v>
      </c>
      <c r="R205" s="141">
        <f t="shared" si="2"/>
        <v>0.06</v>
      </c>
      <c r="S205" s="141">
        <v>0</v>
      </c>
      <c r="T205" s="142">
        <f t="shared" si="3"/>
        <v>0</v>
      </c>
      <c r="AR205" s="143" t="s">
        <v>193</v>
      </c>
      <c r="AT205" s="143" t="s">
        <v>178</v>
      </c>
      <c r="AU205" s="143" t="s">
        <v>87</v>
      </c>
      <c r="AY205" s="17" t="s">
        <v>175</v>
      </c>
      <c r="BE205" s="144">
        <f t="shared" si="4"/>
        <v>0</v>
      </c>
      <c r="BF205" s="144">
        <f t="shared" si="5"/>
        <v>0</v>
      </c>
      <c r="BG205" s="144">
        <f t="shared" si="6"/>
        <v>0</v>
      </c>
      <c r="BH205" s="144">
        <f t="shared" si="7"/>
        <v>0</v>
      </c>
      <c r="BI205" s="144">
        <f t="shared" si="8"/>
        <v>0</v>
      </c>
      <c r="BJ205" s="17" t="s">
        <v>85</v>
      </c>
      <c r="BK205" s="144">
        <f t="shared" si="9"/>
        <v>0</v>
      </c>
      <c r="BL205" s="17" t="s">
        <v>193</v>
      </c>
      <c r="BM205" s="143" t="s">
        <v>4768</v>
      </c>
    </row>
    <row r="206" spans="2:65" s="1" customFormat="1" ht="16.5" customHeight="1">
      <c r="B206" s="32"/>
      <c r="C206" s="132" t="s">
        <v>402</v>
      </c>
      <c r="D206" s="132" t="s">
        <v>178</v>
      </c>
      <c r="E206" s="133" t="s">
        <v>4769</v>
      </c>
      <c r="F206" s="134" t="s">
        <v>4770</v>
      </c>
      <c r="G206" s="135" t="s">
        <v>219</v>
      </c>
      <c r="H206" s="136">
        <v>1</v>
      </c>
      <c r="I206" s="137"/>
      <c r="J206" s="138">
        <f t="shared" si="0"/>
        <v>0</v>
      </c>
      <c r="K206" s="134" t="s">
        <v>1</v>
      </c>
      <c r="L206" s="32"/>
      <c r="M206" s="139" t="s">
        <v>1</v>
      </c>
      <c r="N206" s="140" t="s">
        <v>42</v>
      </c>
      <c r="P206" s="141">
        <f t="shared" si="1"/>
        <v>0</v>
      </c>
      <c r="Q206" s="141">
        <v>10</v>
      </c>
      <c r="R206" s="141">
        <f t="shared" si="2"/>
        <v>10</v>
      </c>
      <c r="S206" s="141">
        <v>0</v>
      </c>
      <c r="T206" s="142">
        <f t="shared" si="3"/>
        <v>0</v>
      </c>
      <c r="AR206" s="143" t="s">
        <v>193</v>
      </c>
      <c r="AT206" s="143" t="s">
        <v>178</v>
      </c>
      <c r="AU206" s="143" t="s">
        <v>87</v>
      </c>
      <c r="AY206" s="17" t="s">
        <v>175</v>
      </c>
      <c r="BE206" s="144">
        <f t="shared" si="4"/>
        <v>0</v>
      </c>
      <c r="BF206" s="144">
        <f t="shared" si="5"/>
        <v>0</v>
      </c>
      <c r="BG206" s="144">
        <f t="shared" si="6"/>
        <v>0</v>
      </c>
      <c r="BH206" s="144">
        <f t="shared" si="7"/>
        <v>0</v>
      </c>
      <c r="BI206" s="144">
        <f t="shared" si="8"/>
        <v>0</v>
      </c>
      <c r="BJ206" s="17" t="s">
        <v>85</v>
      </c>
      <c r="BK206" s="144">
        <f t="shared" si="9"/>
        <v>0</v>
      </c>
      <c r="BL206" s="17" t="s">
        <v>193</v>
      </c>
      <c r="BM206" s="143" t="s">
        <v>4771</v>
      </c>
    </row>
    <row r="207" spans="2:65" s="1" customFormat="1" ht="16.5" customHeight="1">
      <c r="B207" s="32"/>
      <c r="C207" s="132" t="s">
        <v>548</v>
      </c>
      <c r="D207" s="132" t="s">
        <v>178</v>
      </c>
      <c r="E207" s="133" t="s">
        <v>4772</v>
      </c>
      <c r="F207" s="134" t="s">
        <v>4773</v>
      </c>
      <c r="G207" s="135" t="s">
        <v>219</v>
      </c>
      <c r="H207" s="136">
        <v>1</v>
      </c>
      <c r="I207" s="137"/>
      <c r="J207" s="138">
        <f t="shared" si="0"/>
        <v>0</v>
      </c>
      <c r="K207" s="134" t="s">
        <v>1</v>
      </c>
      <c r="L207" s="32"/>
      <c r="M207" s="139" t="s">
        <v>1</v>
      </c>
      <c r="N207" s="140" t="s">
        <v>42</v>
      </c>
      <c r="P207" s="141">
        <f t="shared" si="1"/>
        <v>0</v>
      </c>
      <c r="Q207" s="141">
        <v>0.1</v>
      </c>
      <c r="R207" s="141">
        <f t="shared" si="2"/>
        <v>0.1</v>
      </c>
      <c r="S207" s="141">
        <v>0</v>
      </c>
      <c r="T207" s="142">
        <f t="shared" si="3"/>
        <v>0</v>
      </c>
      <c r="AR207" s="143" t="s">
        <v>193</v>
      </c>
      <c r="AT207" s="143" t="s">
        <v>178</v>
      </c>
      <c r="AU207" s="143" t="s">
        <v>87</v>
      </c>
      <c r="AY207" s="17" t="s">
        <v>175</v>
      </c>
      <c r="BE207" s="144">
        <f t="shared" si="4"/>
        <v>0</v>
      </c>
      <c r="BF207" s="144">
        <f t="shared" si="5"/>
        <v>0</v>
      </c>
      <c r="BG207" s="144">
        <f t="shared" si="6"/>
        <v>0</v>
      </c>
      <c r="BH207" s="144">
        <f t="shared" si="7"/>
        <v>0</v>
      </c>
      <c r="BI207" s="144">
        <f t="shared" si="8"/>
        <v>0</v>
      </c>
      <c r="BJ207" s="17" t="s">
        <v>85</v>
      </c>
      <c r="BK207" s="144">
        <f t="shared" si="9"/>
        <v>0</v>
      </c>
      <c r="BL207" s="17" t="s">
        <v>193</v>
      </c>
      <c r="BM207" s="143" t="s">
        <v>4774</v>
      </c>
    </row>
    <row r="208" spans="2:65" s="1" customFormat="1" ht="21.75" customHeight="1">
      <c r="B208" s="32"/>
      <c r="C208" s="226" t="s">
        <v>553</v>
      </c>
      <c r="D208" s="226" t="s">
        <v>178</v>
      </c>
      <c r="E208" s="227" t="s">
        <v>4775</v>
      </c>
      <c r="F208" s="228" t="s">
        <v>4776</v>
      </c>
      <c r="G208" s="220" t="s">
        <v>181</v>
      </c>
      <c r="H208" s="221">
        <v>1</v>
      </c>
      <c r="I208" s="137"/>
      <c r="J208" s="138">
        <f t="shared" si="0"/>
        <v>0</v>
      </c>
      <c r="K208" s="134" t="s">
        <v>1</v>
      </c>
      <c r="L208" s="32"/>
      <c r="M208" s="139" t="s">
        <v>1</v>
      </c>
      <c r="N208" s="140" t="s">
        <v>42</v>
      </c>
      <c r="P208" s="141">
        <f t="shared" si="1"/>
        <v>0</v>
      </c>
      <c r="Q208" s="141">
        <v>0.1</v>
      </c>
      <c r="R208" s="141">
        <f t="shared" si="2"/>
        <v>0.1</v>
      </c>
      <c r="S208" s="141">
        <v>0</v>
      </c>
      <c r="T208" s="142">
        <f t="shared" si="3"/>
        <v>0</v>
      </c>
      <c r="AR208" s="143" t="s">
        <v>193</v>
      </c>
      <c r="AT208" s="143" t="s">
        <v>178</v>
      </c>
      <c r="AU208" s="143" t="s">
        <v>87</v>
      </c>
      <c r="AY208" s="17" t="s">
        <v>175</v>
      </c>
      <c r="BE208" s="144">
        <f t="shared" si="4"/>
        <v>0</v>
      </c>
      <c r="BF208" s="144">
        <f t="shared" si="5"/>
        <v>0</v>
      </c>
      <c r="BG208" s="144">
        <f t="shared" si="6"/>
        <v>0</v>
      </c>
      <c r="BH208" s="144">
        <f t="shared" si="7"/>
        <v>0</v>
      </c>
      <c r="BI208" s="144">
        <f t="shared" si="8"/>
        <v>0</v>
      </c>
      <c r="BJ208" s="17" t="s">
        <v>85</v>
      </c>
      <c r="BK208" s="144">
        <f t="shared" si="9"/>
        <v>0</v>
      </c>
      <c r="BL208" s="17" t="s">
        <v>193</v>
      </c>
      <c r="BM208" s="143" t="s">
        <v>4777</v>
      </c>
    </row>
    <row r="209" spans="2:65" s="1" customFormat="1" ht="21.75" customHeight="1">
      <c r="B209" s="32"/>
      <c r="C209" s="226" t="s">
        <v>560</v>
      </c>
      <c r="D209" s="226" t="s">
        <v>178</v>
      </c>
      <c r="E209" s="227" t="s">
        <v>4778</v>
      </c>
      <c r="F209" s="228" t="s">
        <v>4779</v>
      </c>
      <c r="G209" s="220" t="s">
        <v>219</v>
      </c>
      <c r="H209" s="221">
        <v>1</v>
      </c>
      <c r="I209" s="137"/>
      <c r="J209" s="138">
        <f t="shared" si="0"/>
        <v>0</v>
      </c>
      <c r="K209" s="134" t="s">
        <v>1</v>
      </c>
      <c r="L209" s="32"/>
      <c r="M209" s="139" t="s">
        <v>1</v>
      </c>
      <c r="N209" s="140" t="s">
        <v>42</v>
      </c>
      <c r="P209" s="141">
        <f t="shared" si="1"/>
        <v>0</v>
      </c>
      <c r="Q209" s="141">
        <v>0.1</v>
      </c>
      <c r="R209" s="141">
        <f t="shared" si="2"/>
        <v>0.1</v>
      </c>
      <c r="S209" s="141">
        <v>0</v>
      </c>
      <c r="T209" s="142">
        <f t="shared" si="3"/>
        <v>0</v>
      </c>
      <c r="AR209" s="143" t="s">
        <v>193</v>
      </c>
      <c r="AT209" s="143" t="s">
        <v>178</v>
      </c>
      <c r="AU209" s="143" t="s">
        <v>87</v>
      </c>
      <c r="AY209" s="17" t="s">
        <v>175</v>
      </c>
      <c r="BE209" s="144">
        <f t="shared" si="4"/>
        <v>0</v>
      </c>
      <c r="BF209" s="144">
        <f t="shared" si="5"/>
        <v>0</v>
      </c>
      <c r="BG209" s="144">
        <f t="shared" si="6"/>
        <v>0</v>
      </c>
      <c r="BH209" s="144">
        <f t="shared" si="7"/>
        <v>0</v>
      </c>
      <c r="BI209" s="144">
        <f t="shared" si="8"/>
        <v>0</v>
      </c>
      <c r="BJ209" s="17" t="s">
        <v>85</v>
      </c>
      <c r="BK209" s="144">
        <f t="shared" si="9"/>
        <v>0</v>
      </c>
      <c r="BL209" s="17" t="s">
        <v>193</v>
      </c>
      <c r="BM209" s="143" t="s">
        <v>4780</v>
      </c>
    </row>
    <row r="210" spans="2:65" s="1" customFormat="1" ht="16.5" customHeight="1">
      <c r="B210" s="32"/>
      <c r="C210" s="226" t="s">
        <v>570</v>
      </c>
      <c r="D210" s="226" t="s">
        <v>178</v>
      </c>
      <c r="E210" s="227" t="s">
        <v>4781</v>
      </c>
      <c r="F210" s="228" t="s">
        <v>4782</v>
      </c>
      <c r="G210" s="220" t="s">
        <v>219</v>
      </c>
      <c r="H210" s="221">
        <v>4</v>
      </c>
      <c r="I210" s="137"/>
      <c r="J210" s="138">
        <f t="shared" si="0"/>
        <v>0</v>
      </c>
      <c r="K210" s="134" t="s">
        <v>1</v>
      </c>
      <c r="L210" s="32"/>
      <c r="M210" s="139" t="s">
        <v>1</v>
      </c>
      <c r="N210" s="140" t="s">
        <v>42</v>
      </c>
      <c r="P210" s="141">
        <f t="shared" si="1"/>
        <v>0</v>
      </c>
      <c r="Q210" s="141">
        <v>0.1</v>
      </c>
      <c r="R210" s="141">
        <f t="shared" si="2"/>
        <v>0.4</v>
      </c>
      <c r="S210" s="141">
        <v>0</v>
      </c>
      <c r="T210" s="142">
        <f t="shared" si="3"/>
        <v>0</v>
      </c>
      <c r="AR210" s="143" t="s">
        <v>193</v>
      </c>
      <c r="AT210" s="143" t="s">
        <v>178</v>
      </c>
      <c r="AU210" s="143" t="s">
        <v>87</v>
      </c>
      <c r="AY210" s="17" t="s">
        <v>175</v>
      </c>
      <c r="BE210" s="144">
        <f t="shared" si="4"/>
        <v>0</v>
      </c>
      <c r="BF210" s="144">
        <f t="shared" si="5"/>
        <v>0</v>
      </c>
      <c r="BG210" s="144">
        <f t="shared" si="6"/>
        <v>0</v>
      </c>
      <c r="BH210" s="144">
        <f t="shared" si="7"/>
        <v>0</v>
      </c>
      <c r="BI210" s="144">
        <f t="shared" si="8"/>
        <v>0</v>
      </c>
      <c r="BJ210" s="17" t="s">
        <v>85</v>
      </c>
      <c r="BK210" s="144">
        <f t="shared" si="9"/>
        <v>0</v>
      </c>
      <c r="BL210" s="17" t="s">
        <v>193</v>
      </c>
      <c r="BM210" s="143" t="s">
        <v>4783</v>
      </c>
    </row>
    <row r="211" spans="2:65" s="1" customFormat="1" ht="21.75" customHeight="1">
      <c r="B211" s="32"/>
      <c r="C211" s="226" t="s">
        <v>581</v>
      </c>
      <c r="D211" s="226" t="s">
        <v>178</v>
      </c>
      <c r="E211" s="227" t="s">
        <v>4784</v>
      </c>
      <c r="F211" s="228" t="s">
        <v>4785</v>
      </c>
      <c r="G211" s="220" t="s">
        <v>219</v>
      </c>
      <c r="H211" s="221">
        <v>1</v>
      </c>
      <c r="I211" s="137"/>
      <c r="J211" s="138">
        <f t="shared" si="0"/>
        <v>0</v>
      </c>
      <c r="K211" s="134" t="s">
        <v>1</v>
      </c>
      <c r="L211" s="32"/>
      <c r="M211" s="139" t="s">
        <v>1</v>
      </c>
      <c r="N211" s="140" t="s">
        <v>42</v>
      </c>
      <c r="P211" s="141">
        <f t="shared" si="1"/>
        <v>0</v>
      </c>
      <c r="Q211" s="141">
        <v>0.1</v>
      </c>
      <c r="R211" s="141">
        <f t="shared" si="2"/>
        <v>0.1</v>
      </c>
      <c r="S211" s="141">
        <v>0</v>
      </c>
      <c r="T211" s="142">
        <f t="shared" si="3"/>
        <v>0</v>
      </c>
      <c r="AR211" s="143" t="s">
        <v>193</v>
      </c>
      <c r="AT211" s="143" t="s">
        <v>178</v>
      </c>
      <c r="AU211" s="143" t="s">
        <v>87</v>
      </c>
      <c r="AY211" s="17" t="s">
        <v>175</v>
      </c>
      <c r="BE211" s="144">
        <f t="shared" si="4"/>
        <v>0</v>
      </c>
      <c r="BF211" s="144">
        <f t="shared" si="5"/>
        <v>0</v>
      </c>
      <c r="BG211" s="144">
        <f t="shared" si="6"/>
        <v>0</v>
      </c>
      <c r="BH211" s="144">
        <f t="shared" si="7"/>
        <v>0</v>
      </c>
      <c r="BI211" s="144">
        <f t="shared" si="8"/>
        <v>0</v>
      </c>
      <c r="BJ211" s="17" t="s">
        <v>85</v>
      </c>
      <c r="BK211" s="144">
        <f t="shared" si="9"/>
        <v>0</v>
      </c>
      <c r="BL211" s="17" t="s">
        <v>193</v>
      </c>
      <c r="BM211" s="143" t="s">
        <v>4786</v>
      </c>
    </row>
    <row r="212" spans="2:65" s="1" customFormat="1" ht="16.5" customHeight="1">
      <c r="B212" s="32"/>
      <c r="C212" s="132" t="s">
        <v>604</v>
      </c>
      <c r="D212" s="132" t="s">
        <v>178</v>
      </c>
      <c r="E212" s="133" t="s">
        <v>2787</v>
      </c>
      <c r="F212" s="134" t="s">
        <v>2788</v>
      </c>
      <c r="G212" s="135" t="s">
        <v>318</v>
      </c>
      <c r="H212" s="136">
        <v>35</v>
      </c>
      <c r="I212" s="137"/>
      <c r="J212" s="138">
        <f t="shared" si="0"/>
        <v>0</v>
      </c>
      <c r="K212" s="134" t="s">
        <v>250</v>
      </c>
      <c r="L212" s="32"/>
      <c r="M212" s="139" t="s">
        <v>1</v>
      </c>
      <c r="N212" s="140" t="s">
        <v>42</v>
      </c>
      <c r="P212" s="141">
        <f t="shared" si="1"/>
        <v>0</v>
      </c>
      <c r="Q212" s="141">
        <v>1.0000000000000001E-5</v>
      </c>
      <c r="R212" s="141">
        <f t="shared" si="2"/>
        <v>3.5000000000000005E-4</v>
      </c>
      <c r="S212" s="141">
        <v>0</v>
      </c>
      <c r="T212" s="142">
        <f t="shared" si="3"/>
        <v>0</v>
      </c>
      <c r="AR212" s="143" t="s">
        <v>193</v>
      </c>
      <c r="AT212" s="143" t="s">
        <v>178</v>
      </c>
      <c r="AU212" s="143" t="s">
        <v>87</v>
      </c>
      <c r="AY212" s="17" t="s">
        <v>175</v>
      </c>
      <c r="BE212" s="144">
        <f t="shared" si="4"/>
        <v>0</v>
      </c>
      <c r="BF212" s="144">
        <f t="shared" si="5"/>
        <v>0</v>
      </c>
      <c r="BG212" s="144">
        <f t="shared" si="6"/>
        <v>0</v>
      </c>
      <c r="BH212" s="144">
        <f t="shared" si="7"/>
        <v>0</v>
      </c>
      <c r="BI212" s="144">
        <f t="shared" si="8"/>
        <v>0</v>
      </c>
      <c r="BJ212" s="17" t="s">
        <v>85</v>
      </c>
      <c r="BK212" s="144">
        <f t="shared" si="9"/>
        <v>0</v>
      </c>
      <c r="BL212" s="17" t="s">
        <v>193</v>
      </c>
      <c r="BM212" s="143" t="s">
        <v>4787</v>
      </c>
    </row>
    <row r="213" spans="2:65" s="1" customFormat="1" ht="16.5" customHeight="1">
      <c r="B213" s="32"/>
      <c r="C213" s="184" t="s">
        <v>618</v>
      </c>
      <c r="D213" s="184" t="s">
        <v>1046</v>
      </c>
      <c r="E213" s="185" t="s">
        <v>2790</v>
      </c>
      <c r="F213" s="186" t="s">
        <v>2791</v>
      </c>
      <c r="G213" s="187" t="s">
        <v>318</v>
      </c>
      <c r="H213" s="188">
        <v>36.049999999999997</v>
      </c>
      <c r="I213" s="189"/>
      <c r="J213" s="190">
        <f t="shared" si="0"/>
        <v>0</v>
      </c>
      <c r="K213" s="186" t="s">
        <v>250</v>
      </c>
      <c r="L213" s="191"/>
      <c r="M213" s="192" t="s">
        <v>1</v>
      </c>
      <c r="N213" s="193" t="s">
        <v>42</v>
      </c>
      <c r="P213" s="141">
        <f t="shared" si="1"/>
        <v>0</v>
      </c>
      <c r="Q213" s="141">
        <v>2.5899999999999999E-3</v>
      </c>
      <c r="R213" s="141">
        <f t="shared" si="2"/>
        <v>9.3369499999999994E-2</v>
      </c>
      <c r="S213" s="141">
        <v>0</v>
      </c>
      <c r="T213" s="142">
        <f t="shared" si="3"/>
        <v>0</v>
      </c>
      <c r="AR213" s="143" t="s">
        <v>212</v>
      </c>
      <c r="AT213" s="143" t="s">
        <v>1046</v>
      </c>
      <c r="AU213" s="143" t="s">
        <v>87</v>
      </c>
      <c r="AY213" s="17" t="s">
        <v>175</v>
      </c>
      <c r="BE213" s="144">
        <f t="shared" si="4"/>
        <v>0</v>
      </c>
      <c r="BF213" s="144">
        <f t="shared" si="5"/>
        <v>0</v>
      </c>
      <c r="BG213" s="144">
        <f t="shared" si="6"/>
        <v>0</v>
      </c>
      <c r="BH213" s="144">
        <f t="shared" si="7"/>
        <v>0</v>
      </c>
      <c r="BI213" s="144">
        <f t="shared" si="8"/>
        <v>0</v>
      </c>
      <c r="BJ213" s="17" t="s">
        <v>85</v>
      </c>
      <c r="BK213" s="144">
        <f t="shared" si="9"/>
        <v>0</v>
      </c>
      <c r="BL213" s="17" t="s">
        <v>193</v>
      </c>
      <c r="BM213" s="143" t="s">
        <v>4788</v>
      </c>
    </row>
    <row r="214" spans="2:65" s="12" customFormat="1">
      <c r="B214" s="154"/>
      <c r="D214" s="145" t="s">
        <v>252</v>
      </c>
      <c r="F214" s="156" t="s">
        <v>4789</v>
      </c>
      <c r="H214" s="157">
        <v>36.049999999999997</v>
      </c>
      <c r="I214" s="158"/>
      <c r="L214" s="154"/>
      <c r="M214" s="159"/>
      <c r="T214" s="160"/>
      <c r="AT214" s="155" t="s">
        <v>252</v>
      </c>
      <c r="AU214" s="155" t="s">
        <v>87</v>
      </c>
      <c r="AV214" s="12" t="s">
        <v>87</v>
      </c>
      <c r="AW214" s="12" t="s">
        <v>4</v>
      </c>
      <c r="AX214" s="12" t="s">
        <v>85</v>
      </c>
      <c r="AY214" s="155" t="s">
        <v>175</v>
      </c>
    </row>
    <row r="215" spans="2:65" s="1" customFormat="1" ht="24.2" customHeight="1">
      <c r="B215" s="32"/>
      <c r="C215" s="132" t="s">
        <v>622</v>
      </c>
      <c r="D215" s="132" t="s">
        <v>178</v>
      </c>
      <c r="E215" s="133" t="s">
        <v>4790</v>
      </c>
      <c r="F215" s="134" t="s">
        <v>4791</v>
      </c>
      <c r="G215" s="135" t="s">
        <v>181</v>
      </c>
      <c r="H215" s="136">
        <v>15</v>
      </c>
      <c r="I215" s="137"/>
      <c r="J215" s="138">
        <f>ROUND(I215*H215,2)</f>
        <v>0</v>
      </c>
      <c r="K215" s="134" t="s">
        <v>1</v>
      </c>
      <c r="L215" s="32"/>
      <c r="M215" s="139" t="s">
        <v>1</v>
      </c>
      <c r="N215" s="140" t="s">
        <v>42</v>
      </c>
      <c r="P215" s="141">
        <f>O215*H215</f>
        <v>0</v>
      </c>
      <c r="Q215" s="141">
        <v>0.1</v>
      </c>
      <c r="R215" s="141">
        <f>Q215*H215</f>
        <v>1.5</v>
      </c>
      <c r="S215" s="141">
        <v>0</v>
      </c>
      <c r="T215" s="142">
        <f>S215*H215</f>
        <v>0</v>
      </c>
      <c r="AR215" s="143" t="s">
        <v>193</v>
      </c>
      <c r="AT215" s="143" t="s">
        <v>178</v>
      </c>
      <c r="AU215" s="143" t="s">
        <v>87</v>
      </c>
      <c r="AY215" s="17" t="s">
        <v>175</v>
      </c>
      <c r="BE215" s="144">
        <f>IF(N215="základní",J215,0)</f>
        <v>0</v>
      </c>
      <c r="BF215" s="144">
        <f>IF(N215="snížená",J215,0)</f>
        <v>0</v>
      </c>
      <c r="BG215" s="144">
        <f>IF(N215="zákl. přenesená",J215,0)</f>
        <v>0</v>
      </c>
      <c r="BH215" s="144">
        <f>IF(N215="sníž. přenesená",J215,0)</f>
        <v>0</v>
      </c>
      <c r="BI215" s="144">
        <f>IF(N215="nulová",J215,0)</f>
        <v>0</v>
      </c>
      <c r="BJ215" s="17" t="s">
        <v>85</v>
      </c>
      <c r="BK215" s="144">
        <f>ROUND(I215*H215,2)</f>
        <v>0</v>
      </c>
      <c r="BL215" s="17" t="s">
        <v>193</v>
      </c>
      <c r="BM215" s="143" t="s">
        <v>4792</v>
      </c>
    </row>
    <row r="216" spans="2:65" s="1" customFormat="1" ht="24.2" customHeight="1">
      <c r="B216" s="32"/>
      <c r="C216" s="132" t="s">
        <v>631</v>
      </c>
      <c r="D216" s="132" t="s">
        <v>178</v>
      </c>
      <c r="E216" s="133" t="s">
        <v>4793</v>
      </c>
      <c r="F216" s="134" t="s">
        <v>4794</v>
      </c>
      <c r="G216" s="135" t="s">
        <v>181</v>
      </c>
      <c r="H216" s="136">
        <v>5</v>
      </c>
      <c r="I216" s="137"/>
      <c r="J216" s="138">
        <f>ROUND(I216*H216,2)</f>
        <v>0</v>
      </c>
      <c r="K216" s="134" t="s">
        <v>1</v>
      </c>
      <c r="L216" s="32"/>
      <c r="M216" s="139" t="s">
        <v>1</v>
      </c>
      <c r="N216" s="140" t="s">
        <v>42</v>
      </c>
      <c r="P216" s="141">
        <f>O216*H216</f>
        <v>0</v>
      </c>
      <c r="Q216" s="141">
        <v>0.1</v>
      </c>
      <c r="R216" s="141">
        <f>Q216*H216</f>
        <v>0.5</v>
      </c>
      <c r="S216" s="141">
        <v>0</v>
      </c>
      <c r="T216" s="142">
        <f>S216*H216</f>
        <v>0</v>
      </c>
      <c r="AR216" s="143" t="s">
        <v>193</v>
      </c>
      <c r="AT216" s="143" t="s">
        <v>178</v>
      </c>
      <c r="AU216" s="143" t="s">
        <v>87</v>
      </c>
      <c r="AY216" s="17" t="s">
        <v>175</v>
      </c>
      <c r="BE216" s="144">
        <f>IF(N216="základní",J216,0)</f>
        <v>0</v>
      </c>
      <c r="BF216" s="144">
        <f>IF(N216="snížená",J216,0)</f>
        <v>0</v>
      </c>
      <c r="BG216" s="144">
        <f>IF(N216="zákl. přenesená",J216,0)</f>
        <v>0</v>
      </c>
      <c r="BH216" s="144">
        <f>IF(N216="sníž. přenesená",J216,0)</f>
        <v>0</v>
      </c>
      <c r="BI216" s="144">
        <f>IF(N216="nulová",J216,0)</f>
        <v>0</v>
      </c>
      <c r="BJ216" s="17" t="s">
        <v>85</v>
      </c>
      <c r="BK216" s="144">
        <f>ROUND(I216*H216,2)</f>
        <v>0</v>
      </c>
      <c r="BL216" s="17" t="s">
        <v>193</v>
      </c>
      <c r="BM216" s="143" t="s">
        <v>4795</v>
      </c>
    </row>
    <row r="217" spans="2:65" s="11" customFormat="1" ht="22.9" customHeight="1">
      <c r="B217" s="120"/>
      <c r="D217" s="121" t="s">
        <v>76</v>
      </c>
      <c r="E217" s="130" t="s">
        <v>1305</v>
      </c>
      <c r="F217" s="130" t="s">
        <v>1306</v>
      </c>
      <c r="I217" s="123"/>
      <c r="J217" s="131">
        <f>BK217</f>
        <v>0</v>
      </c>
      <c r="L217" s="120"/>
      <c r="M217" s="125"/>
      <c r="P217" s="126">
        <f>P218</f>
        <v>0</v>
      </c>
      <c r="R217" s="126">
        <f>R218</f>
        <v>0</v>
      </c>
      <c r="T217" s="127">
        <f>T218</f>
        <v>0</v>
      </c>
      <c r="AR217" s="121" t="s">
        <v>85</v>
      </c>
      <c r="AT217" s="128" t="s">
        <v>76</v>
      </c>
      <c r="AU217" s="128" t="s">
        <v>85</v>
      </c>
      <c r="AY217" s="121" t="s">
        <v>175</v>
      </c>
      <c r="BK217" s="129">
        <f>BK218</f>
        <v>0</v>
      </c>
    </row>
    <row r="218" spans="2:65" s="1" customFormat="1" ht="16.5" customHeight="1">
      <c r="B218" s="32"/>
      <c r="C218" s="132" t="s">
        <v>635</v>
      </c>
      <c r="D218" s="132" t="s">
        <v>178</v>
      </c>
      <c r="E218" s="133" t="s">
        <v>2880</v>
      </c>
      <c r="F218" s="134" t="s">
        <v>2881</v>
      </c>
      <c r="G218" s="135" t="s">
        <v>364</v>
      </c>
      <c r="H218" s="221">
        <v>13.395</v>
      </c>
      <c r="I218" s="137"/>
      <c r="J218" s="138">
        <f>ROUND(I218*H218,2)</f>
        <v>0</v>
      </c>
      <c r="K218" s="134" t="s">
        <v>250</v>
      </c>
      <c r="L218" s="32"/>
      <c r="M218" s="139" t="s">
        <v>1</v>
      </c>
      <c r="N218" s="140" t="s">
        <v>42</v>
      </c>
      <c r="P218" s="141">
        <f>O218*H218</f>
        <v>0</v>
      </c>
      <c r="Q218" s="141">
        <v>0</v>
      </c>
      <c r="R218" s="141">
        <f>Q218*H218</f>
        <v>0</v>
      </c>
      <c r="S218" s="141">
        <v>0</v>
      </c>
      <c r="T218" s="142">
        <f>S218*H218</f>
        <v>0</v>
      </c>
      <c r="AR218" s="143" t="s">
        <v>193</v>
      </c>
      <c r="AT218" s="143" t="s">
        <v>178</v>
      </c>
      <c r="AU218" s="143" t="s">
        <v>87</v>
      </c>
      <c r="AY218" s="17" t="s">
        <v>175</v>
      </c>
      <c r="BE218" s="144">
        <f>IF(N218="základní",J218,0)</f>
        <v>0</v>
      </c>
      <c r="BF218" s="144">
        <f>IF(N218="snížená",J218,0)</f>
        <v>0</v>
      </c>
      <c r="BG218" s="144">
        <f>IF(N218="zákl. přenesená",J218,0)</f>
        <v>0</v>
      </c>
      <c r="BH218" s="144">
        <f>IF(N218="sníž. přenesená",J218,0)</f>
        <v>0</v>
      </c>
      <c r="BI218" s="144">
        <f>IF(N218="nulová",J218,0)</f>
        <v>0</v>
      </c>
      <c r="BJ218" s="17" t="s">
        <v>85</v>
      </c>
      <c r="BK218" s="144">
        <f>ROUND(I218*H218,2)</f>
        <v>0</v>
      </c>
      <c r="BL218" s="17" t="s">
        <v>193</v>
      </c>
      <c r="BM218" s="143" t="s">
        <v>4796</v>
      </c>
    </row>
    <row r="219" spans="2:65" s="11" customFormat="1" ht="25.9" customHeight="1">
      <c r="B219" s="120"/>
      <c r="D219" s="121" t="s">
        <v>76</v>
      </c>
      <c r="E219" s="122" t="s">
        <v>398</v>
      </c>
      <c r="F219" s="122" t="s">
        <v>399</v>
      </c>
      <c r="I219" s="123"/>
      <c r="J219" s="124">
        <f>BK219</f>
        <v>0</v>
      </c>
      <c r="L219" s="120"/>
      <c r="M219" s="125"/>
      <c r="P219" s="126">
        <f>P220</f>
        <v>0</v>
      </c>
      <c r="R219" s="126">
        <f>R220</f>
        <v>0</v>
      </c>
      <c r="T219" s="127">
        <f>T220</f>
        <v>0</v>
      </c>
      <c r="AR219" s="121" t="s">
        <v>87</v>
      </c>
      <c r="AT219" s="128" t="s">
        <v>76</v>
      </c>
      <c r="AU219" s="128" t="s">
        <v>77</v>
      </c>
      <c r="AY219" s="121" t="s">
        <v>175</v>
      </c>
      <c r="BK219" s="129">
        <f>BK220</f>
        <v>0</v>
      </c>
    </row>
    <row r="220" spans="2:65" s="11" customFormat="1" ht="22.9" customHeight="1">
      <c r="B220" s="120"/>
      <c r="D220" s="121" t="s">
        <v>76</v>
      </c>
      <c r="E220" s="130" t="s">
        <v>2941</v>
      </c>
      <c r="F220" s="130" t="s">
        <v>2942</v>
      </c>
      <c r="I220" s="123"/>
      <c r="J220" s="131">
        <f>BK220</f>
        <v>0</v>
      </c>
      <c r="L220" s="120"/>
      <c r="M220" s="125"/>
      <c r="P220" s="126">
        <f>SUM(P221:P222)</f>
        <v>0</v>
      </c>
      <c r="R220" s="126">
        <f>SUM(R221:R222)</f>
        <v>0</v>
      </c>
      <c r="T220" s="127">
        <f>SUM(T221:T222)</f>
        <v>0</v>
      </c>
      <c r="AR220" s="121" t="s">
        <v>87</v>
      </c>
      <c r="AT220" s="128" t="s">
        <v>76</v>
      </c>
      <c r="AU220" s="128" t="s">
        <v>85</v>
      </c>
      <c r="AY220" s="121" t="s">
        <v>175</v>
      </c>
      <c r="BK220" s="129">
        <f>SUM(BK221:BK222)</f>
        <v>0</v>
      </c>
    </row>
    <row r="221" spans="2:65" s="1" customFormat="1" ht="16.5" customHeight="1">
      <c r="B221" s="32"/>
      <c r="C221" s="132" t="s">
        <v>641</v>
      </c>
      <c r="D221" s="132" t="s">
        <v>178</v>
      </c>
      <c r="E221" s="133" t="s">
        <v>2982</v>
      </c>
      <c r="F221" s="134" t="s">
        <v>2983</v>
      </c>
      <c r="G221" s="135" t="s">
        <v>318</v>
      </c>
      <c r="H221" s="136">
        <v>45</v>
      </c>
      <c r="I221" s="137"/>
      <c r="J221" s="138">
        <f>ROUND(I221*H221,2)</f>
        <v>0</v>
      </c>
      <c r="K221" s="134" t="s">
        <v>250</v>
      </c>
      <c r="L221" s="32"/>
      <c r="M221" s="139" t="s">
        <v>1</v>
      </c>
      <c r="N221" s="140" t="s">
        <v>42</v>
      </c>
      <c r="P221" s="141">
        <f>O221*H221</f>
        <v>0</v>
      </c>
      <c r="Q221" s="141">
        <v>0</v>
      </c>
      <c r="R221" s="141">
        <f>Q221*H221</f>
        <v>0</v>
      </c>
      <c r="S221" s="141">
        <v>0</v>
      </c>
      <c r="T221" s="142">
        <f>S221*H221</f>
        <v>0</v>
      </c>
      <c r="AR221" s="143" t="s">
        <v>129</v>
      </c>
      <c r="AT221" s="143" t="s">
        <v>178</v>
      </c>
      <c r="AU221" s="143" t="s">
        <v>87</v>
      </c>
      <c r="AY221" s="17" t="s">
        <v>175</v>
      </c>
      <c r="BE221" s="144">
        <f>IF(N221="základní",J221,0)</f>
        <v>0</v>
      </c>
      <c r="BF221" s="144">
        <f>IF(N221="snížená",J221,0)</f>
        <v>0</v>
      </c>
      <c r="BG221" s="144">
        <f>IF(N221="zákl. přenesená",J221,0)</f>
        <v>0</v>
      </c>
      <c r="BH221" s="144">
        <f>IF(N221="sníž. přenesená",J221,0)</f>
        <v>0</v>
      </c>
      <c r="BI221" s="144">
        <f>IF(N221="nulová",J221,0)</f>
        <v>0</v>
      </c>
      <c r="BJ221" s="17" t="s">
        <v>85</v>
      </c>
      <c r="BK221" s="144">
        <f>ROUND(I221*H221,2)</f>
        <v>0</v>
      </c>
      <c r="BL221" s="17" t="s">
        <v>129</v>
      </c>
      <c r="BM221" s="143" t="s">
        <v>4797</v>
      </c>
    </row>
    <row r="222" spans="2:65" s="1" customFormat="1" ht="16.5" customHeight="1">
      <c r="B222" s="32"/>
      <c r="C222" s="132" t="s">
        <v>645</v>
      </c>
      <c r="D222" s="132" t="s">
        <v>178</v>
      </c>
      <c r="E222" s="133" t="s">
        <v>2987</v>
      </c>
      <c r="F222" s="134" t="s">
        <v>2988</v>
      </c>
      <c r="G222" s="135" t="s">
        <v>318</v>
      </c>
      <c r="H222" s="136">
        <v>35</v>
      </c>
      <c r="I222" s="137"/>
      <c r="J222" s="138">
        <f>ROUND(I222*H222,2)</f>
        <v>0</v>
      </c>
      <c r="K222" s="134" t="s">
        <v>250</v>
      </c>
      <c r="L222" s="32"/>
      <c r="M222" s="149" t="s">
        <v>1</v>
      </c>
      <c r="N222" s="150" t="s">
        <v>42</v>
      </c>
      <c r="O222" s="151"/>
      <c r="P222" s="152">
        <f>O222*H222</f>
        <v>0</v>
      </c>
      <c r="Q222" s="152">
        <v>0</v>
      </c>
      <c r="R222" s="152">
        <f>Q222*H222</f>
        <v>0</v>
      </c>
      <c r="S222" s="152">
        <v>0</v>
      </c>
      <c r="T222" s="153">
        <f>S222*H222</f>
        <v>0</v>
      </c>
      <c r="AR222" s="143" t="s">
        <v>129</v>
      </c>
      <c r="AT222" s="143" t="s">
        <v>178</v>
      </c>
      <c r="AU222" s="143" t="s">
        <v>87</v>
      </c>
      <c r="AY222" s="17" t="s">
        <v>175</v>
      </c>
      <c r="BE222" s="144">
        <f>IF(N222="základní",J222,0)</f>
        <v>0</v>
      </c>
      <c r="BF222" s="144">
        <f>IF(N222="snížená",J222,0)</f>
        <v>0</v>
      </c>
      <c r="BG222" s="144">
        <f>IF(N222="zákl. přenesená",J222,0)</f>
        <v>0</v>
      </c>
      <c r="BH222" s="144">
        <f>IF(N222="sníž. přenesená",J222,0)</f>
        <v>0</v>
      </c>
      <c r="BI222" s="144">
        <f>IF(N222="nulová",J222,0)</f>
        <v>0</v>
      </c>
      <c r="BJ222" s="17" t="s">
        <v>85</v>
      </c>
      <c r="BK222" s="144">
        <f>ROUND(I222*H222,2)</f>
        <v>0</v>
      </c>
      <c r="BL222" s="17" t="s">
        <v>129</v>
      </c>
      <c r="BM222" s="143" t="s">
        <v>4798</v>
      </c>
    </row>
    <row r="223" spans="2:65" s="1" customFormat="1" ht="6.95" customHeight="1">
      <c r="B223" s="44"/>
      <c r="C223" s="45"/>
      <c r="D223" s="45"/>
      <c r="E223" s="45"/>
      <c r="F223" s="45"/>
      <c r="G223" s="45"/>
      <c r="H223" s="45"/>
      <c r="I223" s="45"/>
      <c r="J223" s="45"/>
      <c r="K223" s="45"/>
      <c r="L223" s="32"/>
    </row>
  </sheetData>
  <sheetProtection algorithmName="SHA-512" hashValue="MR1zmS+f+Sb/nj7T7h9NhIsfTbdidebzEvvab4/Ws9UWQP1Du85kT7eizmBs0Ot/ESB+DR8Pqln6Uq1MWxNxJg==" saltValue="AKlyg3XG5uqnwlRB3MoWVw==" spinCount="100000" sheet="1" objects="1" scenarios="1" formatColumns="0" formatRows="0" autoFilter="0"/>
  <autoFilter ref="C123:K222" xr:uid="{00000000-0009-0000-0000-00000E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B2:BM170"/>
  <sheetViews>
    <sheetView showGridLines="0" topLeftCell="A124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7" t="s">
        <v>128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146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307" t="str">
        <f>'Rekapitulace stavby'!K6</f>
        <v>MŠ KOVÁŘSKÁ II - REKONSTRUKCE OBJEKTU</v>
      </c>
      <c r="F7" s="308"/>
      <c r="G7" s="308"/>
      <c r="H7" s="308"/>
      <c r="L7" s="20"/>
    </row>
    <row r="8" spans="2:46" s="1" customFormat="1" ht="12" hidden="1" customHeight="1">
      <c r="B8" s="32"/>
      <c r="D8" s="27" t="s">
        <v>147</v>
      </c>
      <c r="L8" s="32"/>
    </row>
    <row r="9" spans="2:46" s="1" customFormat="1" ht="16.5" hidden="1" customHeight="1">
      <c r="B9" s="32"/>
      <c r="E9" s="305" t="s">
        <v>4799</v>
      </c>
      <c r="F9" s="306"/>
      <c r="G9" s="306"/>
      <c r="H9" s="306"/>
      <c r="L9" s="32"/>
    </row>
    <row r="10" spans="2:46" s="1" customFormat="1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311" t="str">
        <f>'Rekapitulace stavby'!E14</f>
        <v>Vyplň údaj</v>
      </c>
      <c r="F18" s="312"/>
      <c r="G18" s="312"/>
      <c r="H18" s="312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313" t="s">
        <v>1</v>
      </c>
      <c r="F27" s="313"/>
      <c r="G27" s="313"/>
      <c r="H27" s="313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ROUND(J123,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ROUND((SUM(BE123:BE169)),  2)</f>
        <v>0</v>
      </c>
      <c r="I33" s="92">
        <v>0.21</v>
      </c>
      <c r="J33" s="91">
        <f>ROUND(((SUM(BE123:BE169))*I33),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ROUND((SUM(BF123:BF169)),  2)</f>
        <v>0</v>
      </c>
      <c r="I34" s="92">
        <v>0.12</v>
      </c>
      <c r="J34" s="91">
        <f>ROUND(((SUM(BF123:BF169))*I34),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ROUND((SUM(BG123:BG169)),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ROUND((SUM(BH123:BH169)),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ROUND((SUM(BI123:BI169)),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idden="1">
      <c r="B51" s="20"/>
      <c r="L51" s="20"/>
    </row>
    <row r="52" spans="2:12" hidden="1">
      <c r="B52" s="20"/>
      <c r="L52" s="20"/>
    </row>
    <row r="53" spans="2:12" hidden="1">
      <c r="B53" s="20"/>
      <c r="L53" s="20"/>
    </row>
    <row r="54" spans="2:12" hidden="1">
      <c r="B54" s="20"/>
      <c r="L54" s="20"/>
    </row>
    <row r="55" spans="2:12" hidden="1">
      <c r="B55" s="20"/>
      <c r="L55" s="20"/>
    </row>
    <row r="56" spans="2:12" hidden="1">
      <c r="B56" s="20"/>
      <c r="L56" s="20"/>
    </row>
    <row r="57" spans="2:12" hidden="1">
      <c r="B57" s="20"/>
      <c r="L57" s="20"/>
    </row>
    <row r="58" spans="2:12" hidden="1">
      <c r="B58" s="20"/>
      <c r="L58" s="20"/>
    </row>
    <row r="59" spans="2:12" hidden="1">
      <c r="B59" s="20"/>
      <c r="L59" s="20"/>
    </row>
    <row r="60" spans="2:12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idden="1">
      <c r="B62" s="20"/>
      <c r="L62" s="20"/>
    </row>
    <row r="63" spans="2:12" hidden="1">
      <c r="B63" s="20"/>
      <c r="L63" s="20"/>
    </row>
    <row r="64" spans="2:12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idden="1">
      <c r="B66" s="20"/>
      <c r="L66" s="20"/>
    </row>
    <row r="67" spans="2:12" hidden="1">
      <c r="B67" s="20"/>
      <c r="L67" s="20"/>
    </row>
    <row r="68" spans="2:12" hidden="1">
      <c r="B68" s="20"/>
      <c r="L68" s="20"/>
    </row>
    <row r="69" spans="2:12" hidden="1">
      <c r="B69" s="20"/>
      <c r="L69" s="20"/>
    </row>
    <row r="70" spans="2:12" hidden="1">
      <c r="B70" s="20"/>
      <c r="L70" s="20"/>
    </row>
    <row r="71" spans="2:12" hidden="1">
      <c r="B71" s="20"/>
      <c r="L71" s="20"/>
    </row>
    <row r="72" spans="2:12" hidden="1">
      <c r="B72" s="20"/>
      <c r="L72" s="20"/>
    </row>
    <row r="73" spans="2:12" hidden="1">
      <c r="B73" s="20"/>
      <c r="L73" s="20"/>
    </row>
    <row r="74" spans="2:12" hidden="1">
      <c r="B74" s="20"/>
      <c r="L74" s="20"/>
    </row>
    <row r="75" spans="2:12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idden="1"/>
    <row r="79" spans="2:12" hidden="1"/>
    <row r="80" spans="2:12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149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307" t="str">
        <f>E7</f>
        <v>MŠ KOVÁŘSKÁ II - REKONSTRUKCE OBJEKTU</v>
      </c>
      <c r="F85" s="308"/>
      <c r="G85" s="308"/>
      <c r="H85" s="308"/>
      <c r="L85" s="32"/>
    </row>
    <row r="86" spans="2:47" s="1" customFormat="1" ht="12" customHeight="1">
      <c r="B86" s="32"/>
      <c r="C86" s="27" t="s">
        <v>147</v>
      </c>
      <c r="L86" s="32"/>
    </row>
    <row r="87" spans="2:47" s="1" customFormat="1" ht="16.5" customHeight="1">
      <c r="B87" s="32"/>
      <c r="E87" s="305" t="str">
        <f>E9</f>
        <v>15 - VODOVODNÍ PŘÍPOJKA</v>
      </c>
      <c r="F87" s="306"/>
      <c r="G87" s="306"/>
      <c r="H87" s="306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150</v>
      </c>
      <c r="D94" s="93"/>
      <c r="E94" s="93"/>
      <c r="F94" s="93"/>
      <c r="G94" s="93"/>
      <c r="H94" s="93"/>
      <c r="I94" s="93"/>
      <c r="J94" s="102" t="s">
        <v>151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152</v>
      </c>
      <c r="J96" s="66">
        <f>J123</f>
        <v>0</v>
      </c>
      <c r="L96" s="32"/>
      <c r="AU96" s="17" t="s">
        <v>153</v>
      </c>
    </row>
    <row r="97" spans="2:12" s="8" customFormat="1" ht="24.95" customHeight="1">
      <c r="B97" s="104"/>
      <c r="D97" s="105" t="s">
        <v>242</v>
      </c>
      <c r="E97" s="106"/>
      <c r="F97" s="106"/>
      <c r="G97" s="106"/>
      <c r="H97" s="106"/>
      <c r="I97" s="106"/>
      <c r="J97" s="107">
        <f>J124</f>
        <v>0</v>
      </c>
      <c r="L97" s="104"/>
    </row>
    <row r="98" spans="2:12" s="9" customFormat="1" ht="19.899999999999999" customHeight="1">
      <c r="B98" s="108"/>
      <c r="D98" s="109" t="s">
        <v>243</v>
      </c>
      <c r="E98" s="110"/>
      <c r="F98" s="110"/>
      <c r="G98" s="110"/>
      <c r="H98" s="110"/>
      <c r="I98" s="110"/>
      <c r="J98" s="111">
        <f>J125</f>
        <v>0</v>
      </c>
      <c r="L98" s="108"/>
    </row>
    <row r="99" spans="2:12" s="9" customFormat="1" ht="19.899999999999999" customHeight="1">
      <c r="B99" s="108"/>
      <c r="D99" s="109" t="s">
        <v>427</v>
      </c>
      <c r="E99" s="110"/>
      <c r="F99" s="110"/>
      <c r="G99" s="110"/>
      <c r="H99" s="110"/>
      <c r="I99" s="110"/>
      <c r="J99" s="111">
        <f>J146</f>
        <v>0</v>
      </c>
      <c r="L99" s="108"/>
    </row>
    <row r="100" spans="2:12" s="9" customFormat="1" ht="19.899999999999999" customHeight="1">
      <c r="B100" s="108"/>
      <c r="D100" s="109" t="s">
        <v>4685</v>
      </c>
      <c r="E100" s="110"/>
      <c r="F100" s="110"/>
      <c r="G100" s="110"/>
      <c r="H100" s="110"/>
      <c r="I100" s="110"/>
      <c r="J100" s="111">
        <f>J151</f>
        <v>0</v>
      </c>
      <c r="L100" s="108"/>
    </row>
    <row r="101" spans="2:12" s="9" customFormat="1" ht="19.899999999999999" customHeight="1">
      <c r="B101" s="108"/>
      <c r="D101" s="109" t="s">
        <v>429</v>
      </c>
      <c r="E101" s="110"/>
      <c r="F101" s="110"/>
      <c r="G101" s="110"/>
      <c r="H101" s="110"/>
      <c r="I101" s="110"/>
      <c r="J101" s="111">
        <f>J164</f>
        <v>0</v>
      </c>
      <c r="L101" s="108"/>
    </row>
    <row r="102" spans="2:12" s="8" customFormat="1" ht="24.95" customHeight="1">
      <c r="B102" s="104"/>
      <c r="D102" s="105" t="s">
        <v>284</v>
      </c>
      <c r="E102" s="106"/>
      <c r="F102" s="106"/>
      <c r="G102" s="106"/>
      <c r="H102" s="106"/>
      <c r="I102" s="106"/>
      <c r="J102" s="107">
        <f>J166</f>
        <v>0</v>
      </c>
      <c r="L102" s="104"/>
    </row>
    <row r="103" spans="2:12" s="9" customFormat="1" ht="19.899999999999999" customHeight="1">
      <c r="B103" s="108"/>
      <c r="D103" s="109" t="s">
        <v>2719</v>
      </c>
      <c r="E103" s="110"/>
      <c r="F103" s="110"/>
      <c r="G103" s="110"/>
      <c r="H103" s="110"/>
      <c r="I103" s="110"/>
      <c r="J103" s="111">
        <f>J167</f>
        <v>0</v>
      </c>
      <c r="L103" s="108"/>
    </row>
    <row r="104" spans="2:12" s="1" customFormat="1" ht="21.75" customHeight="1">
      <c r="B104" s="32"/>
      <c r="L104" s="32"/>
    </row>
    <row r="105" spans="2:12" s="1" customFormat="1" ht="6.95" customHeight="1">
      <c r="B105" s="44"/>
      <c r="C105" s="45"/>
      <c r="D105" s="45"/>
      <c r="E105" s="45"/>
      <c r="F105" s="45"/>
      <c r="G105" s="45"/>
      <c r="H105" s="45"/>
      <c r="I105" s="45"/>
      <c r="J105" s="45"/>
      <c r="K105" s="45"/>
      <c r="L105" s="32"/>
    </row>
    <row r="109" spans="2:12" s="1" customFormat="1" ht="6.95" customHeight="1">
      <c r="B109" s="46"/>
      <c r="C109" s="47"/>
      <c r="D109" s="47"/>
      <c r="E109" s="47"/>
      <c r="F109" s="47"/>
      <c r="G109" s="47"/>
      <c r="H109" s="47"/>
      <c r="I109" s="47"/>
      <c r="J109" s="47"/>
      <c r="K109" s="47"/>
      <c r="L109" s="32"/>
    </row>
    <row r="110" spans="2:12" s="1" customFormat="1" ht="24.95" customHeight="1">
      <c r="B110" s="32"/>
      <c r="C110" s="21" t="s">
        <v>159</v>
      </c>
      <c r="L110" s="32"/>
    </row>
    <row r="111" spans="2:12" s="1" customFormat="1" ht="6.95" customHeight="1">
      <c r="B111" s="32"/>
      <c r="L111" s="32"/>
    </row>
    <row r="112" spans="2:12" s="1" customFormat="1" ht="12" customHeight="1">
      <c r="B112" s="32"/>
      <c r="C112" s="27" t="s">
        <v>16</v>
      </c>
      <c r="L112" s="32"/>
    </row>
    <row r="113" spans="2:65" s="1" customFormat="1" ht="16.5" customHeight="1">
      <c r="B113" s="32"/>
      <c r="E113" s="307" t="str">
        <f>E7</f>
        <v>MŠ KOVÁŘSKÁ II - REKONSTRUKCE OBJEKTU</v>
      </c>
      <c r="F113" s="308"/>
      <c r="G113" s="308"/>
      <c r="H113" s="308"/>
      <c r="L113" s="32"/>
    </row>
    <row r="114" spans="2:65" s="1" customFormat="1" ht="12" customHeight="1">
      <c r="B114" s="32"/>
      <c r="C114" s="27" t="s">
        <v>147</v>
      </c>
      <c r="L114" s="32"/>
    </row>
    <row r="115" spans="2:65" s="1" customFormat="1" ht="16.5" customHeight="1">
      <c r="B115" s="32"/>
      <c r="E115" s="305" t="str">
        <f>E9</f>
        <v>15 - VODOVODNÍ PŘÍPOJKA</v>
      </c>
      <c r="F115" s="306"/>
      <c r="G115" s="306"/>
      <c r="H115" s="306"/>
      <c r="L115" s="32"/>
    </row>
    <row r="116" spans="2:65" s="1" customFormat="1" ht="6.95" customHeight="1">
      <c r="B116" s="32"/>
      <c r="L116" s="32"/>
    </row>
    <row r="117" spans="2:65" s="1" customFormat="1" ht="12" customHeight="1">
      <c r="B117" s="32"/>
      <c r="C117" s="27" t="s">
        <v>20</v>
      </c>
      <c r="F117" s="25" t="str">
        <f>F12</f>
        <v>U Školičky 2176/1, 2177/3, Praha 9</v>
      </c>
      <c r="I117" s="27" t="s">
        <v>22</v>
      </c>
      <c r="J117" s="52" t="str">
        <f>IF(J12="","",J12)</f>
        <v>19. 12. 2025</v>
      </c>
      <c r="L117" s="32"/>
    </row>
    <row r="118" spans="2:65" s="1" customFormat="1" ht="6.95" customHeight="1">
      <c r="B118" s="32"/>
      <c r="L118" s="32"/>
    </row>
    <row r="119" spans="2:65" s="1" customFormat="1" ht="15.2" customHeight="1">
      <c r="B119" s="32"/>
      <c r="C119" s="27" t="s">
        <v>24</v>
      </c>
      <c r="F119" s="25" t="str">
        <f>E15</f>
        <v>MČ Praha 9</v>
      </c>
      <c r="I119" s="27" t="s">
        <v>30</v>
      </c>
      <c r="J119" s="30" t="str">
        <f>E21</f>
        <v>ArtStat s.r.o.</v>
      </c>
      <c r="L119" s="32"/>
    </row>
    <row r="120" spans="2:65" s="1" customFormat="1" ht="15.2" customHeight="1">
      <c r="B120" s="32"/>
      <c r="C120" s="27" t="s">
        <v>28</v>
      </c>
      <c r="F120" s="25" t="str">
        <f>IF(E18="","",E18)</f>
        <v>Vyplň údaj</v>
      </c>
      <c r="I120" s="27" t="s">
        <v>33</v>
      </c>
      <c r="J120" s="30" t="str">
        <f>E24</f>
        <v>Vladimír Mrázek</v>
      </c>
      <c r="L120" s="32"/>
    </row>
    <row r="121" spans="2:65" s="1" customFormat="1" ht="10.35" customHeight="1">
      <c r="B121" s="32"/>
      <c r="L121" s="32"/>
    </row>
    <row r="122" spans="2:65" s="10" customFormat="1" ht="29.25" customHeight="1">
      <c r="B122" s="112"/>
      <c r="C122" s="113" t="s">
        <v>160</v>
      </c>
      <c r="D122" s="114" t="s">
        <v>62</v>
      </c>
      <c r="E122" s="114" t="s">
        <v>58</v>
      </c>
      <c r="F122" s="114" t="s">
        <v>59</v>
      </c>
      <c r="G122" s="114" t="s">
        <v>161</v>
      </c>
      <c r="H122" s="114" t="s">
        <v>162</v>
      </c>
      <c r="I122" s="114" t="s">
        <v>163</v>
      </c>
      <c r="J122" s="114" t="s">
        <v>151</v>
      </c>
      <c r="K122" s="115" t="s">
        <v>164</v>
      </c>
      <c r="L122" s="112"/>
      <c r="M122" s="59" t="s">
        <v>1</v>
      </c>
      <c r="N122" s="60" t="s">
        <v>41</v>
      </c>
      <c r="O122" s="60" t="s">
        <v>165</v>
      </c>
      <c r="P122" s="60" t="s">
        <v>166</v>
      </c>
      <c r="Q122" s="60" t="s">
        <v>167</v>
      </c>
      <c r="R122" s="60" t="s">
        <v>168</v>
      </c>
      <c r="S122" s="60" t="s">
        <v>169</v>
      </c>
      <c r="T122" s="61" t="s">
        <v>170</v>
      </c>
    </row>
    <row r="123" spans="2:65" s="1" customFormat="1" ht="22.9" customHeight="1">
      <c r="B123" s="32"/>
      <c r="C123" s="64" t="s">
        <v>171</v>
      </c>
      <c r="J123" s="116">
        <f>BK123</f>
        <v>0</v>
      </c>
      <c r="L123" s="32"/>
      <c r="M123" s="62"/>
      <c r="N123" s="53"/>
      <c r="O123" s="53"/>
      <c r="P123" s="117">
        <f>P124+P166</f>
        <v>0</v>
      </c>
      <c r="Q123" s="53"/>
      <c r="R123" s="117">
        <f>R124+R166</f>
        <v>2.0913775000000001</v>
      </c>
      <c r="S123" s="53"/>
      <c r="T123" s="118">
        <f>T124+T166</f>
        <v>0</v>
      </c>
      <c r="AT123" s="17" t="s">
        <v>76</v>
      </c>
      <c r="AU123" s="17" t="s">
        <v>153</v>
      </c>
      <c r="BK123" s="119">
        <f>BK124+BK166</f>
        <v>0</v>
      </c>
    </row>
    <row r="124" spans="2:65" s="11" customFormat="1" ht="25.9" customHeight="1">
      <c r="B124" s="120"/>
      <c r="D124" s="121" t="s">
        <v>76</v>
      </c>
      <c r="E124" s="122" t="s">
        <v>245</v>
      </c>
      <c r="F124" s="122" t="s">
        <v>246</v>
      </c>
      <c r="I124" s="123"/>
      <c r="J124" s="124">
        <f>BK124</f>
        <v>0</v>
      </c>
      <c r="L124" s="120"/>
      <c r="M124" s="125"/>
      <c r="P124" s="126">
        <f>P125+P146+P151+P164</f>
        <v>0</v>
      </c>
      <c r="R124" s="126">
        <f>R125+R146+R151+R164</f>
        <v>2.0910275</v>
      </c>
      <c r="T124" s="127">
        <f>T125+T146+T151+T164</f>
        <v>0</v>
      </c>
      <c r="AR124" s="121" t="s">
        <v>85</v>
      </c>
      <c r="AT124" s="128" t="s">
        <v>76</v>
      </c>
      <c r="AU124" s="128" t="s">
        <v>77</v>
      </c>
      <c r="AY124" s="121" t="s">
        <v>175</v>
      </c>
      <c r="BK124" s="129">
        <f>BK125+BK146+BK151+BK164</f>
        <v>0</v>
      </c>
    </row>
    <row r="125" spans="2:65" s="11" customFormat="1" ht="22.9" customHeight="1">
      <c r="B125" s="120"/>
      <c r="D125" s="121" t="s">
        <v>76</v>
      </c>
      <c r="E125" s="130" t="s">
        <v>85</v>
      </c>
      <c r="F125" s="130" t="s">
        <v>247</v>
      </c>
      <c r="I125" s="123"/>
      <c r="J125" s="131">
        <f>BK125</f>
        <v>0</v>
      </c>
      <c r="L125" s="120"/>
      <c r="M125" s="125"/>
      <c r="P125" s="126">
        <f>SUM(P126:P145)</f>
        <v>0</v>
      </c>
      <c r="R125" s="126">
        <f>SUM(R126:R145)</f>
        <v>1.4848000000000002E-2</v>
      </c>
      <c r="T125" s="127">
        <f>SUM(T126:T145)</f>
        <v>0</v>
      </c>
      <c r="AR125" s="121" t="s">
        <v>85</v>
      </c>
      <c r="AT125" s="128" t="s">
        <v>76</v>
      </c>
      <c r="AU125" s="128" t="s">
        <v>85</v>
      </c>
      <c r="AY125" s="121" t="s">
        <v>175</v>
      </c>
      <c r="BK125" s="129">
        <f>SUM(BK126:BK145)</f>
        <v>0</v>
      </c>
    </row>
    <row r="126" spans="2:65" s="1" customFormat="1" ht="16.5" customHeight="1">
      <c r="B126" s="32"/>
      <c r="C126" s="132" t="s">
        <v>85</v>
      </c>
      <c r="D126" s="132" t="s">
        <v>178</v>
      </c>
      <c r="E126" s="133" t="s">
        <v>4800</v>
      </c>
      <c r="F126" s="134" t="s">
        <v>4801</v>
      </c>
      <c r="G126" s="135" t="s">
        <v>324</v>
      </c>
      <c r="H126" s="136">
        <v>4.8</v>
      </c>
      <c r="I126" s="137"/>
      <c r="J126" s="138">
        <f>ROUND(I126*H126,2)</f>
        <v>0</v>
      </c>
      <c r="K126" s="134" t="s">
        <v>250</v>
      </c>
      <c r="L126" s="32"/>
      <c r="M126" s="139" t="s">
        <v>1</v>
      </c>
      <c r="N126" s="140" t="s">
        <v>42</v>
      </c>
      <c r="P126" s="141">
        <f>O126*H126</f>
        <v>0</v>
      </c>
      <c r="Q126" s="141">
        <v>0</v>
      </c>
      <c r="R126" s="141">
        <f>Q126*H126</f>
        <v>0</v>
      </c>
      <c r="S126" s="141">
        <v>0</v>
      </c>
      <c r="T126" s="142">
        <f>S126*H126</f>
        <v>0</v>
      </c>
      <c r="AR126" s="143" t="s">
        <v>193</v>
      </c>
      <c r="AT126" s="143" t="s">
        <v>178</v>
      </c>
      <c r="AU126" s="143" t="s">
        <v>87</v>
      </c>
      <c r="AY126" s="17" t="s">
        <v>175</v>
      </c>
      <c r="BE126" s="144">
        <f>IF(N126="základní",J126,0)</f>
        <v>0</v>
      </c>
      <c r="BF126" s="144">
        <f>IF(N126="snížená",J126,0)</f>
        <v>0</v>
      </c>
      <c r="BG126" s="144">
        <f>IF(N126="zákl. přenesená",J126,0)</f>
        <v>0</v>
      </c>
      <c r="BH126" s="144">
        <f>IF(N126="sníž. přenesená",J126,0)</f>
        <v>0</v>
      </c>
      <c r="BI126" s="144">
        <f>IF(N126="nulová",J126,0)</f>
        <v>0</v>
      </c>
      <c r="BJ126" s="17" t="s">
        <v>85</v>
      </c>
      <c r="BK126" s="144">
        <f>ROUND(I126*H126,2)</f>
        <v>0</v>
      </c>
      <c r="BL126" s="17" t="s">
        <v>193</v>
      </c>
      <c r="BM126" s="143" t="s">
        <v>4802</v>
      </c>
    </row>
    <row r="127" spans="2:65" s="12" customFormat="1">
      <c r="B127" s="154"/>
      <c r="D127" s="145" t="s">
        <v>252</v>
      </c>
      <c r="E127" s="155" t="s">
        <v>1</v>
      </c>
      <c r="F127" s="156" t="s">
        <v>4803</v>
      </c>
      <c r="H127" s="157">
        <v>4.8</v>
      </c>
      <c r="I127" s="158"/>
      <c r="L127" s="154"/>
      <c r="M127" s="159"/>
      <c r="T127" s="160"/>
      <c r="AT127" s="155" t="s">
        <v>252</v>
      </c>
      <c r="AU127" s="155" t="s">
        <v>87</v>
      </c>
      <c r="AV127" s="12" t="s">
        <v>87</v>
      </c>
      <c r="AW127" s="12" t="s">
        <v>32</v>
      </c>
      <c r="AX127" s="12" t="s">
        <v>85</v>
      </c>
      <c r="AY127" s="155" t="s">
        <v>175</v>
      </c>
    </row>
    <row r="128" spans="2:65" s="1" customFormat="1" ht="21.75" customHeight="1">
      <c r="B128" s="32"/>
      <c r="C128" s="132" t="s">
        <v>87</v>
      </c>
      <c r="D128" s="132" t="s">
        <v>178</v>
      </c>
      <c r="E128" s="133" t="s">
        <v>4804</v>
      </c>
      <c r="F128" s="134" t="s">
        <v>4805</v>
      </c>
      <c r="G128" s="135" t="s">
        <v>324</v>
      </c>
      <c r="H128" s="136">
        <v>5.4</v>
      </c>
      <c r="I128" s="137"/>
      <c r="J128" s="138">
        <f>ROUND(I128*H128,2)</f>
        <v>0</v>
      </c>
      <c r="K128" s="134" t="s">
        <v>250</v>
      </c>
      <c r="L128" s="32"/>
      <c r="M128" s="139" t="s">
        <v>1</v>
      </c>
      <c r="N128" s="140" t="s">
        <v>42</v>
      </c>
      <c r="P128" s="141">
        <f>O128*H128</f>
        <v>0</v>
      </c>
      <c r="Q128" s="141">
        <v>0</v>
      </c>
      <c r="R128" s="141">
        <f>Q128*H128</f>
        <v>0</v>
      </c>
      <c r="S128" s="141">
        <v>0</v>
      </c>
      <c r="T128" s="142">
        <f>S128*H128</f>
        <v>0</v>
      </c>
      <c r="AR128" s="143" t="s">
        <v>193</v>
      </c>
      <c r="AT128" s="143" t="s">
        <v>178</v>
      </c>
      <c r="AU128" s="143" t="s">
        <v>87</v>
      </c>
      <c r="AY128" s="17" t="s">
        <v>175</v>
      </c>
      <c r="BE128" s="144">
        <f>IF(N128="základní",J128,0)</f>
        <v>0</v>
      </c>
      <c r="BF128" s="144">
        <f>IF(N128="snížená",J128,0)</f>
        <v>0</v>
      </c>
      <c r="BG128" s="144">
        <f>IF(N128="zákl. přenesená",J128,0)</f>
        <v>0</v>
      </c>
      <c r="BH128" s="144">
        <f>IF(N128="sníž. přenesená",J128,0)</f>
        <v>0</v>
      </c>
      <c r="BI128" s="144">
        <f>IF(N128="nulová",J128,0)</f>
        <v>0</v>
      </c>
      <c r="BJ128" s="17" t="s">
        <v>85</v>
      </c>
      <c r="BK128" s="144">
        <f>ROUND(I128*H128,2)</f>
        <v>0</v>
      </c>
      <c r="BL128" s="17" t="s">
        <v>193</v>
      </c>
      <c r="BM128" s="143" t="s">
        <v>4806</v>
      </c>
    </row>
    <row r="129" spans="2:65" s="12" customFormat="1">
      <c r="B129" s="154"/>
      <c r="D129" s="145" t="s">
        <v>252</v>
      </c>
      <c r="E129" s="155" t="s">
        <v>1</v>
      </c>
      <c r="F129" s="156" t="s">
        <v>4807</v>
      </c>
      <c r="H129" s="157">
        <v>5.4</v>
      </c>
      <c r="I129" s="158"/>
      <c r="L129" s="154"/>
      <c r="M129" s="159"/>
      <c r="T129" s="160"/>
      <c r="AT129" s="155" t="s">
        <v>252</v>
      </c>
      <c r="AU129" s="155" t="s">
        <v>87</v>
      </c>
      <c r="AV129" s="12" t="s">
        <v>87</v>
      </c>
      <c r="AW129" s="12" t="s">
        <v>32</v>
      </c>
      <c r="AX129" s="12" t="s">
        <v>85</v>
      </c>
      <c r="AY129" s="155" t="s">
        <v>175</v>
      </c>
    </row>
    <row r="130" spans="2:65" s="1" customFormat="1" ht="16.5" customHeight="1">
      <c r="B130" s="32"/>
      <c r="C130" s="132" t="s">
        <v>187</v>
      </c>
      <c r="D130" s="132" t="s">
        <v>178</v>
      </c>
      <c r="E130" s="133" t="s">
        <v>4710</v>
      </c>
      <c r="F130" s="134" t="s">
        <v>4711</v>
      </c>
      <c r="G130" s="135" t="s">
        <v>200</v>
      </c>
      <c r="H130" s="136">
        <v>12.8</v>
      </c>
      <c r="I130" s="137"/>
      <c r="J130" s="138">
        <f>ROUND(I130*H130,2)</f>
        <v>0</v>
      </c>
      <c r="K130" s="134" t="s">
        <v>250</v>
      </c>
      <c r="L130" s="32"/>
      <c r="M130" s="139" t="s">
        <v>1</v>
      </c>
      <c r="N130" s="140" t="s">
        <v>42</v>
      </c>
      <c r="P130" s="141">
        <f>O130*H130</f>
        <v>0</v>
      </c>
      <c r="Q130" s="141">
        <v>6.9999999999999999E-4</v>
      </c>
      <c r="R130" s="141">
        <f>Q130*H130</f>
        <v>8.9600000000000009E-3</v>
      </c>
      <c r="S130" s="141">
        <v>0</v>
      </c>
      <c r="T130" s="142">
        <f>S130*H130</f>
        <v>0</v>
      </c>
      <c r="AR130" s="143" t="s">
        <v>193</v>
      </c>
      <c r="AT130" s="143" t="s">
        <v>178</v>
      </c>
      <c r="AU130" s="143" t="s">
        <v>87</v>
      </c>
      <c r="AY130" s="17" t="s">
        <v>175</v>
      </c>
      <c r="BE130" s="144">
        <f>IF(N130="základní",J130,0)</f>
        <v>0</v>
      </c>
      <c r="BF130" s="144">
        <f>IF(N130="snížená",J130,0)</f>
        <v>0</v>
      </c>
      <c r="BG130" s="144">
        <f>IF(N130="zákl. přenesená",J130,0)</f>
        <v>0</v>
      </c>
      <c r="BH130" s="144">
        <f>IF(N130="sníž. přenesená",J130,0)</f>
        <v>0</v>
      </c>
      <c r="BI130" s="144">
        <f>IF(N130="nulová",J130,0)</f>
        <v>0</v>
      </c>
      <c r="BJ130" s="17" t="s">
        <v>85</v>
      </c>
      <c r="BK130" s="144">
        <f>ROUND(I130*H130,2)</f>
        <v>0</v>
      </c>
      <c r="BL130" s="17" t="s">
        <v>193</v>
      </c>
      <c r="BM130" s="143" t="s">
        <v>4808</v>
      </c>
    </row>
    <row r="131" spans="2:65" s="12" customFormat="1">
      <c r="B131" s="154"/>
      <c r="D131" s="145" t="s">
        <v>252</v>
      </c>
      <c r="E131" s="155" t="s">
        <v>1</v>
      </c>
      <c r="F131" s="156" t="s">
        <v>4809</v>
      </c>
      <c r="H131" s="157">
        <v>12.8</v>
      </c>
      <c r="I131" s="158"/>
      <c r="L131" s="154"/>
      <c r="M131" s="159"/>
      <c r="T131" s="160"/>
      <c r="AT131" s="155" t="s">
        <v>252</v>
      </c>
      <c r="AU131" s="155" t="s">
        <v>87</v>
      </c>
      <c r="AV131" s="12" t="s">
        <v>87</v>
      </c>
      <c r="AW131" s="12" t="s">
        <v>32</v>
      </c>
      <c r="AX131" s="12" t="s">
        <v>85</v>
      </c>
      <c r="AY131" s="155" t="s">
        <v>175</v>
      </c>
    </row>
    <row r="132" spans="2:65" s="1" customFormat="1" ht="16.5" customHeight="1">
      <c r="B132" s="32"/>
      <c r="C132" s="132" t="s">
        <v>193</v>
      </c>
      <c r="D132" s="132" t="s">
        <v>178</v>
      </c>
      <c r="E132" s="133" t="s">
        <v>4717</v>
      </c>
      <c r="F132" s="134" t="s">
        <v>4718</v>
      </c>
      <c r="G132" s="135" t="s">
        <v>324</v>
      </c>
      <c r="H132" s="136">
        <v>12.8</v>
      </c>
      <c r="I132" s="137"/>
      <c r="J132" s="138">
        <f>ROUND(I132*H132,2)</f>
        <v>0</v>
      </c>
      <c r="K132" s="134" t="s">
        <v>250</v>
      </c>
      <c r="L132" s="32"/>
      <c r="M132" s="139" t="s">
        <v>1</v>
      </c>
      <c r="N132" s="140" t="s">
        <v>42</v>
      </c>
      <c r="P132" s="141">
        <f>O132*H132</f>
        <v>0</v>
      </c>
      <c r="Q132" s="141">
        <v>4.6000000000000001E-4</v>
      </c>
      <c r="R132" s="141">
        <f>Q132*H132</f>
        <v>5.8880000000000009E-3</v>
      </c>
      <c r="S132" s="141">
        <v>0</v>
      </c>
      <c r="T132" s="142">
        <f>S132*H132</f>
        <v>0</v>
      </c>
      <c r="AR132" s="143" t="s">
        <v>193</v>
      </c>
      <c r="AT132" s="143" t="s">
        <v>178</v>
      </c>
      <c r="AU132" s="143" t="s">
        <v>87</v>
      </c>
      <c r="AY132" s="17" t="s">
        <v>175</v>
      </c>
      <c r="BE132" s="144">
        <f>IF(N132="základní",J132,0)</f>
        <v>0</v>
      </c>
      <c r="BF132" s="144">
        <f>IF(N132="snížená",J132,0)</f>
        <v>0</v>
      </c>
      <c r="BG132" s="144">
        <f>IF(N132="zákl. přenesená",J132,0)</f>
        <v>0</v>
      </c>
      <c r="BH132" s="144">
        <f>IF(N132="sníž. přenesená",J132,0)</f>
        <v>0</v>
      </c>
      <c r="BI132" s="144">
        <f>IF(N132="nulová",J132,0)</f>
        <v>0</v>
      </c>
      <c r="BJ132" s="17" t="s">
        <v>85</v>
      </c>
      <c r="BK132" s="144">
        <f>ROUND(I132*H132,2)</f>
        <v>0</v>
      </c>
      <c r="BL132" s="17" t="s">
        <v>193</v>
      </c>
      <c r="BM132" s="143" t="s">
        <v>4810</v>
      </c>
    </row>
    <row r="133" spans="2:65" s="1" customFormat="1" ht="16.5" customHeight="1">
      <c r="B133" s="32"/>
      <c r="C133" s="132" t="s">
        <v>174</v>
      </c>
      <c r="D133" s="132" t="s">
        <v>178</v>
      </c>
      <c r="E133" s="133" t="s">
        <v>2757</v>
      </c>
      <c r="F133" s="134" t="s">
        <v>2758</v>
      </c>
      <c r="G133" s="135" t="s">
        <v>324</v>
      </c>
      <c r="H133" s="136">
        <v>5.35</v>
      </c>
      <c r="I133" s="137"/>
      <c r="J133" s="138">
        <f>ROUND(I133*H133,2)</f>
        <v>0</v>
      </c>
      <c r="K133" s="134" t="s">
        <v>250</v>
      </c>
      <c r="L133" s="32"/>
      <c r="M133" s="139" t="s">
        <v>1</v>
      </c>
      <c r="N133" s="140" t="s">
        <v>42</v>
      </c>
      <c r="P133" s="141">
        <f>O133*H133</f>
        <v>0</v>
      </c>
      <c r="Q133" s="141">
        <v>0</v>
      </c>
      <c r="R133" s="141">
        <f>Q133*H133</f>
        <v>0</v>
      </c>
      <c r="S133" s="141">
        <v>0</v>
      </c>
      <c r="T133" s="142">
        <f>S133*H133</f>
        <v>0</v>
      </c>
      <c r="AR133" s="143" t="s">
        <v>193</v>
      </c>
      <c r="AT133" s="143" t="s">
        <v>178</v>
      </c>
      <c r="AU133" s="143" t="s">
        <v>87</v>
      </c>
      <c r="AY133" s="17" t="s">
        <v>175</v>
      </c>
      <c r="BE133" s="144">
        <f>IF(N133="základní",J133,0)</f>
        <v>0</v>
      </c>
      <c r="BF133" s="144">
        <f>IF(N133="snížená",J133,0)</f>
        <v>0</v>
      </c>
      <c r="BG133" s="144">
        <f>IF(N133="zákl. přenesená",J133,0)</f>
        <v>0</v>
      </c>
      <c r="BH133" s="144">
        <f>IF(N133="sníž. přenesená",J133,0)</f>
        <v>0</v>
      </c>
      <c r="BI133" s="144">
        <f>IF(N133="nulová",J133,0)</f>
        <v>0</v>
      </c>
      <c r="BJ133" s="17" t="s">
        <v>85</v>
      </c>
      <c r="BK133" s="144">
        <f>ROUND(I133*H133,2)</f>
        <v>0</v>
      </c>
      <c r="BL133" s="17" t="s">
        <v>193</v>
      </c>
      <c r="BM133" s="143" t="s">
        <v>4811</v>
      </c>
    </row>
    <row r="134" spans="2:65" s="1" customFormat="1" ht="21.75" customHeight="1">
      <c r="B134" s="32"/>
      <c r="C134" s="132" t="s">
        <v>202</v>
      </c>
      <c r="D134" s="132" t="s">
        <v>178</v>
      </c>
      <c r="E134" s="133" t="s">
        <v>456</v>
      </c>
      <c r="F134" s="134" t="s">
        <v>457</v>
      </c>
      <c r="G134" s="135" t="s">
        <v>324</v>
      </c>
      <c r="H134" s="136">
        <v>4.8499999999999996</v>
      </c>
      <c r="I134" s="137"/>
      <c r="J134" s="138">
        <f>ROUND(I134*H134,2)</f>
        <v>0</v>
      </c>
      <c r="K134" s="134" t="s">
        <v>250</v>
      </c>
      <c r="L134" s="32"/>
      <c r="M134" s="139" t="s">
        <v>1</v>
      </c>
      <c r="N134" s="140" t="s">
        <v>42</v>
      </c>
      <c r="P134" s="141">
        <f>O134*H134</f>
        <v>0</v>
      </c>
      <c r="Q134" s="141">
        <v>0</v>
      </c>
      <c r="R134" s="141">
        <f>Q134*H134</f>
        <v>0</v>
      </c>
      <c r="S134" s="141">
        <v>0</v>
      </c>
      <c r="T134" s="142">
        <f>S134*H134</f>
        <v>0</v>
      </c>
      <c r="AR134" s="143" t="s">
        <v>193</v>
      </c>
      <c r="AT134" s="143" t="s">
        <v>178</v>
      </c>
      <c r="AU134" s="143" t="s">
        <v>87</v>
      </c>
      <c r="AY134" s="17" t="s">
        <v>175</v>
      </c>
      <c r="BE134" s="144">
        <f>IF(N134="základní",J134,0)</f>
        <v>0</v>
      </c>
      <c r="BF134" s="144">
        <f>IF(N134="snížená",J134,0)</f>
        <v>0</v>
      </c>
      <c r="BG134" s="144">
        <f>IF(N134="zákl. přenesená",J134,0)</f>
        <v>0</v>
      </c>
      <c r="BH134" s="144">
        <f>IF(N134="sníž. přenesená",J134,0)</f>
        <v>0</v>
      </c>
      <c r="BI134" s="144">
        <f>IF(N134="nulová",J134,0)</f>
        <v>0</v>
      </c>
      <c r="BJ134" s="17" t="s">
        <v>85</v>
      </c>
      <c r="BK134" s="144">
        <f>ROUND(I134*H134,2)</f>
        <v>0</v>
      </c>
      <c r="BL134" s="17" t="s">
        <v>193</v>
      </c>
      <c r="BM134" s="143" t="s">
        <v>4812</v>
      </c>
    </row>
    <row r="135" spans="2:65" s="12" customFormat="1">
      <c r="B135" s="154"/>
      <c r="D135" s="145" t="s">
        <v>252</v>
      </c>
      <c r="E135" s="155" t="s">
        <v>1</v>
      </c>
      <c r="F135" s="156" t="s">
        <v>4813</v>
      </c>
      <c r="H135" s="157">
        <v>4.8499999999999996</v>
      </c>
      <c r="I135" s="158"/>
      <c r="L135" s="154"/>
      <c r="M135" s="159"/>
      <c r="T135" s="160"/>
      <c r="AT135" s="155" t="s">
        <v>252</v>
      </c>
      <c r="AU135" s="155" t="s">
        <v>87</v>
      </c>
      <c r="AV135" s="12" t="s">
        <v>87</v>
      </c>
      <c r="AW135" s="12" t="s">
        <v>32</v>
      </c>
      <c r="AX135" s="12" t="s">
        <v>85</v>
      </c>
      <c r="AY135" s="155" t="s">
        <v>175</v>
      </c>
    </row>
    <row r="136" spans="2:65" s="1" customFormat="1" ht="24.2" customHeight="1">
      <c r="B136" s="32"/>
      <c r="C136" s="132" t="s">
        <v>208</v>
      </c>
      <c r="D136" s="132" t="s">
        <v>178</v>
      </c>
      <c r="E136" s="133" t="s">
        <v>460</v>
      </c>
      <c r="F136" s="134" t="s">
        <v>461</v>
      </c>
      <c r="G136" s="135" t="s">
        <v>324</v>
      </c>
      <c r="H136" s="136">
        <v>4.8499999999999996</v>
      </c>
      <c r="I136" s="137"/>
      <c r="J136" s="138">
        <f>ROUND(I136*H136,2)</f>
        <v>0</v>
      </c>
      <c r="K136" s="134" t="s">
        <v>250</v>
      </c>
      <c r="L136" s="32"/>
      <c r="M136" s="139" t="s">
        <v>1</v>
      </c>
      <c r="N136" s="140" t="s">
        <v>42</v>
      </c>
      <c r="P136" s="141">
        <f>O136*H136</f>
        <v>0</v>
      </c>
      <c r="Q136" s="141">
        <v>0</v>
      </c>
      <c r="R136" s="141">
        <f>Q136*H136</f>
        <v>0</v>
      </c>
      <c r="S136" s="141">
        <v>0</v>
      </c>
      <c r="T136" s="142">
        <f>S136*H136</f>
        <v>0</v>
      </c>
      <c r="AR136" s="143" t="s">
        <v>193</v>
      </c>
      <c r="AT136" s="143" t="s">
        <v>178</v>
      </c>
      <c r="AU136" s="143" t="s">
        <v>87</v>
      </c>
      <c r="AY136" s="17" t="s">
        <v>175</v>
      </c>
      <c r="BE136" s="144">
        <f>IF(N136="základní",J136,0)</f>
        <v>0</v>
      </c>
      <c r="BF136" s="144">
        <f>IF(N136="snížená",J136,0)</f>
        <v>0</v>
      </c>
      <c r="BG136" s="144">
        <f>IF(N136="zákl. přenesená",J136,0)</f>
        <v>0</v>
      </c>
      <c r="BH136" s="144">
        <f>IF(N136="sníž. přenesená",J136,0)</f>
        <v>0</v>
      </c>
      <c r="BI136" s="144">
        <f>IF(N136="nulová",J136,0)</f>
        <v>0</v>
      </c>
      <c r="BJ136" s="17" t="s">
        <v>85</v>
      </c>
      <c r="BK136" s="144">
        <f>ROUND(I136*H136,2)</f>
        <v>0</v>
      </c>
      <c r="BL136" s="17" t="s">
        <v>193</v>
      </c>
      <c r="BM136" s="143" t="s">
        <v>4814</v>
      </c>
    </row>
    <row r="137" spans="2:65" s="1" customFormat="1" ht="19.5">
      <c r="B137" s="32"/>
      <c r="D137" s="145" t="s">
        <v>196</v>
      </c>
      <c r="F137" s="146" t="s">
        <v>463</v>
      </c>
      <c r="I137" s="147"/>
      <c r="L137" s="32"/>
      <c r="M137" s="148"/>
      <c r="T137" s="56"/>
      <c r="AT137" s="17" t="s">
        <v>196</v>
      </c>
      <c r="AU137" s="17" t="s">
        <v>87</v>
      </c>
    </row>
    <row r="138" spans="2:65" s="1" customFormat="1" ht="16.5" customHeight="1">
      <c r="B138" s="32"/>
      <c r="C138" s="132" t="s">
        <v>212</v>
      </c>
      <c r="D138" s="132" t="s">
        <v>178</v>
      </c>
      <c r="E138" s="133" t="s">
        <v>2839</v>
      </c>
      <c r="F138" s="134" t="s">
        <v>2840</v>
      </c>
      <c r="G138" s="135" t="s">
        <v>324</v>
      </c>
      <c r="H138" s="136">
        <v>5.35</v>
      </c>
      <c r="I138" s="137"/>
      <c r="J138" s="138">
        <f>ROUND(I138*H138,2)</f>
        <v>0</v>
      </c>
      <c r="K138" s="134" t="s">
        <v>250</v>
      </c>
      <c r="L138" s="32"/>
      <c r="M138" s="139" t="s">
        <v>1</v>
      </c>
      <c r="N138" s="140" t="s">
        <v>42</v>
      </c>
      <c r="P138" s="141">
        <f>O138*H138</f>
        <v>0</v>
      </c>
      <c r="Q138" s="141">
        <v>0</v>
      </c>
      <c r="R138" s="141">
        <f>Q138*H138</f>
        <v>0</v>
      </c>
      <c r="S138" s="141">
        <v>0</v>
      </c>
      <c r="T138" s="142">
        <f>S138*H138</f>
        <v>0</v>
      </c>
      <c r="AR138" s="143" t="s">
        <v>193</v>
      </c>
      <c r="AT138" s="143" t="s">
        <v>178</v>
      </c>
      <c r="AU138" s="143" t="s">
        <v>87</v>
      </c>
      <c r="AY138" s="17" t="s">
        <v>175</v>
      </c>
      <c r="BE138" s="144">
        <f>IF(N138="základní",J138,0)</f>
        <v>0</v>
      </c>
      <c r="BF138" s="144">
        <f>IF(N138="snížená",J138,0)</f>
        <v>0</v>
      </c>
      <c r="BG138" s="144">
        <f>IF(N138="zákl. přenesená",J138,0)</f>
        <v>0</v>
      </c>
      <c r="BH138" s="144">
        <f>IF(N138="sníž. přenesená",J138,0)</f>
        <v>0</v>
      </c>
      <c r="BI138" s="144">
        <f>IF(N138="nulová",J138,0)</f>
        <v>0</v>
      </c>
      <c r="BJ138" s="17" t="s">
        <v>85</v>
      </c>
      <c r="BK138" s="144">
        <f>ROUND(I138*H138,2)</f>
        <v>0</v>
      </c>
      <c r="BL138" s="17" t="s">
        <v>193</v>
      </c>
      <c r="BM138" s="143" t="s">
        <v>4815</v>
      </c>
    </row>
    <row r="139" spans="2:65" s="1" customFormat="1" ht="16.5" customHeight="1">
      <c r="B139" s="32"/>
      <c r="C139" s="132" t="s">
        <v>216</v>
      </c>
      <c r="D139" s="132" t="s">
        <v>178</v>
      </c>
      <c r="E139" s="133" t="s">
        <v>467</v>
      </c>
      <c r="F139" s="134" t="s">
        <v>468</v>
      </c>
      <c r="G139" s="135" t="s">
        <v>324</v>
      </c>
      <c r="H139" s="136">
        <v>4.8499999999999996</v>
      </c>
      <c r="I139" s="137"/>
      <c r="J139" s="138">
        <f>ROUND(I139*H139,2)</f>
        <v>0</v>
      </c>
      <c r="K139" s="134" t="s">
        <v>250</v>
      </c>
      <c r="L139" s="32"/>
      <c r="M139" s="139" t="s">
        <v>1</v>
      </c>
      <c r="N139" s="140" t="s">
        <v>42</v>
      </c>
      <c r="P139" s="141">
        <f>O139*H139</f>
        <v>0</v>
      </c>
      <c r="Q139" s="141">
        <v>0</v>
      </c>
      <c r="R139" s="141">
        <f>Q139*H139</f>
        <v>0</v>
      </c>
      <c r="S139" s="141">
        <v>0</v>
      </c>
      <c r="T139" s="142">
        <f>S139*H139</f>
        <v>0</v>
      </c>
      <c r="AR139" s="143" t="s">
        <v>193</v>
      </c>
      <c r="AT139" s="143" t="s">
        <v>178</v>
      </c>
      <c r="AU139" s="143" t="s">
        <v>87</v>
      </c>
      <c r="AY139" s="17" t="s">
        <v>175</v>
      </c>
      <c r="BE139" s="144">
        <f>IF(N139="základní",J139,0)</f>
        <v>0</v>
      </c>
      <c r="BF139" s="144">
        <f>IF(N139="snížená",J139,0)</f>
        <v>0</v>
      </c>
      <c r="BG139" s="144">
        <f>IF(N139="zákl. přenesená",J139,0)</f>
        <v>0</v>
      </c>
      <c r="BH139" s="144">
        <f>IF(N139="sníž. přenesená",J139,0)</f>
        <v>0</v>
      </c>
      <c r="BI139" s="144">
        <f>IF(N139="nulová",J139,0)</f>
        <v>0</v>
      </c>
      <c r="BJ139" s="17" t="s">
        <v>85</v>
      </c>
      <c r="BK139" s="144">
        <f>ROUND(I139*H139,2)</f>
        <v>0</v>
      </c>
      <c r="BL139" s="17" t="s">
        <v>193</v>
      </c>
      <c r="BM139" s="143" t="s">
        <v>4816</v>
      </c>
    </row>
    <row r="140" spans="2:65" s="1" customFormat="1" ht="16.5" customHeight="1">
      <c r="B140" s="32"/>
      <c r="C140" s="132" t="s">
        <v>112</v>
      </c>
      <c r="D140" s="132" t="s">
        <v>178</v>
      </c>
      <c r="E140" s="133" t="s">
        <v>470</v>
      </c>
      <c r="F140" s="134" t="s">
        <v>384</v>
      </c>
      <c r="G140" s="135" t="s">
        <v>364</v>
      </c>
      <c r="H140" s="136">
        <v>8.73</v>
      </c>
      <c r="I140" s="137"/>
      <c r="J140" s="138">
        <f>ROUND(I140*H140,2)</f>
        <v>0</v>
      </c>
      <c r="K140" s="134" t="s">
        <v>250</v>
      </c>
      <c r="L140" s="32"/>
      <c r="M140" s="139" t="s">
        <v>1</v>
      </c>
      <c r="N140" s="140" t="s">
        <v>42</v>
      </c>
      <c r="P140" s="141">
        <f>O140*H140</f>
        <v>0</v>
      </c>
      <c r="Q140" s="141">
        <v>0</v>
      </c>
      <c r="R140" s="141">
        <f>Q140*H140</f>
        <v>0</v>
      </c>
      <c r="S140" s="141">
        <v>0</v>
      </c>
      <c r="T140" s="142">
        <f>S140*H140</f>
        <v>0</v>
      </c>
      <c r="AR140" s="143" t="s">
        <v>193</v>
      </c>
      <c r="AT140" s="143" t="s">
        <v>178</v>
      </c>
      <c r="AU140" s="143" t="s">
        <v>87</v>
      </c>
      <c r="AY140" s="17" t="s">
        <v>175</v>
      </c>
      <c r="BE140" s="144">
        <f>IF(N140="základní",J140,0)</f>
        <v>0</v>
      </c>
      <c r="BF140" s="144">
        <f>IF(N140="snížená",J140,0)</f>
        <v>0</v>
      </c>
      <c r="BG140" s="144">
        <f>IF(N140="zákl. přenesená",J140,0)</f>
        <v>0</v>
      </c>
      <c r="BH140" s="144">
        <f>IF(N140="sníž. přenesená",J140,0)</f>
        <v>0</v>
      </c>
      <c r="BI140" s="144">
        <f>IF(N140="nulová",J140,0)</f>
        <v>0</v>
      </c>
      <c r="BJ140" s="17" t="s">
        <v>85</v>
      </c>
      <c r="BK140" s="144">
        <f>ROUND(I140*H140,2)</f>
        <v>0</v>
      </c>
      <c r="BL140" s="17" t="s">
        <v>193</v>
      </c>
      <c r="BM140" s="143" t="s">
        <v>4817</v>
      </c>
    </row>
    <row r="141" spans="2:65" s="12" customFormat="1">
      <c r="B141" s="154"/>
      <c r="D141" s="145" t="s">
        <v>252</v>
      </c>
      <c r="E141" s="155" t="s">
        <v>1</v>
      </c>
      <c r="F141" s="156" t="s">
        <v>4818</v>
      </c>
      <c r="H141" s="157">
        <v>8.73</v>
      </c>
      <c r="I141" s="158"/>
      <c r="L141" s="154"/>
      <c r="M141" s="159"/>
      <c r="T141" s="160"/>
      <c r="AT141" s="155" t="s">
        <v>252</v>
      </c>
      <c r="AU141" s="155" t="s">
        <v>87</v>
      </c>
      <c r="AV141" s="12" t="s">
        <v>87</v>
      </c>
      <c r="AW141" s="12" t="s">
        <v>32</v>
      </c>
      <c r="AX141" s="12" t="s">
        <v>85</v>
      </c>
      <c r="AY141" s="155" t="s">
        <v>175</v>
      </c>
    </row>
    <row r="142" spans="2:65" s="1" customFormat="1" ht="16.5" customHeight="1">
      <c r="B142" s="32"/>
      <c r="C142" s="132" t="s">
        <v>115</v>
      </c>
      <c r="D142" s="132" t="s">
        <v>178</v>
      </c>
      <c r="E142" s="133" t="s">
        <v>473</v>
      </c>
      <c r="F142" s="134" t="s">
        <v>474</v>
      </c>
      <c r="G142" s="135" t="s">
        <v>324</v>
      </c>
      <c r="H142" s="136">
        <v>5.35</v>
      </c>
      <c r="I142" s="137"/>
      <c r="J142" s="138">
        <f>ROUND(I142*H142,2)</f>
        <v>0</v>
      </c>
      <c r="K142" s="134" t="s">
        <v>250</v>
      </c>
      <c r="L142" s="32"/>
      <c r="M142" s="139" t="s">
        <v>1</v>
      </c>
      <c r="N142" s="140" t="s">
        <v>42</v>
      </c>
      <c r="P142" s="141">
        <f>O142*H142</f>
        <v>0</v>
      </c>
      <c r="Q142" s="141">
        <v>0</v>
      </c>
      <c r="R142" s="141">
        <f>Q142*H142</f>
        <v>0</v>
      </c>
      <c r="S142" s="141">
        <v>0</v>
      </c>
      <c r="T142" s="142">
        <f>S142*H142</f>
        <v>0</v>
      </c>
      <c r="AR142" s="143" t="s">
        <v>193</v>
      </c>
      <c r="AT142" s="143" t="s">
        <v>178</v>
      </c>
      <c r="AU142" s="143" t="s">
        <v>87</v>
      </c>
      <c r="AY142" s="17" t="s">
        <v>175</v>
      </c>
      <c r="BE142" s="144">
        <f>IF(N142="základní",J142,0)</f>
        <v>0</v>
      </c>
      <c r="BF142" s="144">
        <f>IF(N142="snížená",J142,0)</f>
        <v>0</v>
      </c>
      <c r="BG142" s="144">
        <f>IF(N142="zákl. přenesená",J142,0)</f>
        <v>0</v>
      </c>
      <c r="BH142" s="144">
        <f>IF(N142="sníž. přenesená",J142,0)</f>
        <v>0</v>
      </c>
      <c r="BI142" s="144">
        <f>IF(N142="nulová",J142,0)</f>
        <v>0</v>
      </c>
      <c r="BJ142" s="17" t="s">
        <v>85</v>
      </c>
      <c r="BK142" s="144">
        <f>ROUND(I142*H142,2)</f>
        <v>0</v>
      </c>
      <c r="BL142" s="17" t="s">
        <v>193</v>
      </c>
      <c r="BM142" s="143" t="s">
        <v>4819</v>
      </c>
    </row>
    <row r="143" spans="2:65" s="12" customFormat="1">
      <c r="B143" s="154"/>
      <c r="D143" s="145" t="s">
        <v>252</v>
      </c>
      <c r="E143" s="155" t="s">
        <v>1</v>
      </c>
      <c r="F143" s="156" t="s">
        <v>4820</v>
      </c>
      <c r="H143" s="157">
        <v>10.199999999999999</v>
      </c>
      <c r="I143" s="158"/>
      <c r="L143" s="154"/>
      <c r="M143" s="159"/>
      <c r="T143" s="160"/>
      <c r="AT143" s="155" t="s">
        <v>252</v>
      </c>
      <c r="AU143" s="155" t="s">
        <v>87</v>
      </c>
      <c r="AV143" s="12" t="s">
        <v>87</v>
      </c>
      <c r="AW143" s="12" t="s">
        <v>32</v>
      </c>
      <c r="AX143" s="12" t="s">
        <v>77</v>
      </c>
      <c r="AY143" s="155" t="s">
        <v>175</v>
      </c>
    </row>
    <row r="144" spans="2:65" s="12" customFormat="1">
      <c r="B144" s="154"/>
      <c r="D144" s="145" t="s">
        <v>252</v>
      </c>
      <c r="E144" s="155" t="s">
        <v>1</v>
      </c>
      <c r="F144" s="156" t="s">
        <v>4821</v>
      </c>
      <c r="H144" s="157">
        <v>-4.8499999999999996</v>
      </c>
      <c r="I144" s="158"/>
      <c r="L144" s="154"/>
      <c r="M144" s="159"/>
      <c r="T144" s="160"/>
      <c r="AT144" s="155" t="s">
        <v>252</v>
      </c>
      <c r="AU144" s="155" t="s">
        <v>87</v>
      </c>
      <c r="AV144" s="12" t="s">
        <v>87</v>
      </c>
      <c r="AW144" s="12" t="s">
        <v>32</v>
      </c>
      <c r="AX144" s="12" t="s">
        <v>77</v>
      </c>
      <c r="AY144" s="155" t="s">
        <v>175</v>
      </c>
    </row>
    <row r="145" spans="2:65" s="13" customFormat="1">
      <c r="B145" s="163"/>
      <c r="D145" s="145" t="s">
        <v>252</v>
      </c>
      <c r="E145" s="164" t="s">
        <v>1</v>
      </c>
      <c r="F145" s="165" t="s">
        <v>294</v>
      </c>
      <c r="H145" s="166">
        <v>5.35</v>
      </c>
      <c r="I145" s="167"/>
      <c r="L145" s="163"/>
      <c r="M145" s="168"/>
      <c r="T145" s="169"/>
      <c r="AT145" s="164" t="s">
        <v>252</v>
      </c>
      <c r="AU145" s="164" t="s">
        <v>87</v>
      </c>
      <c r="AV145" s="13" t="s">
        <v>193</v>
      </c>
      <c r="AW145" s="13" t="s">
        <v>32</v>
      </c>
      <c r="AX145" s="13" t="s">
        <v>85</v>
      </c>
      <c r="AY145" s="164" t="s">
        <v>175</v>
      </c>
    </row>
    <row r="146" spans="2:65" s="11" customFormat="1" ht="22.9" customHeight="1">
      <c r="B146" s="120"/>
      <c r="D146" s="121" t="s">
        <v>76</v>
      </c>
      <c r="E146" s="130" t="s">
        <v>193</v>
      </c>
      <c r="F146" s="130" t="s">
        <v>781</v>
      </c>
      <c r="I146" s="123"/>
      <c r="J146" s="131">
        <f>BK146</f>
        <v>0</v>
      </c>
      <c r="L146" s="120"/>
      <c r="M146" s="125"/>
      <c r="P146" s="126">
        <f>SUM(P147:P150)</f>
        <v>0</v>
      </c>
      <c r="R146" s="126">
        <f>SUM(R147:R150)</f>
        <v>2.0000000000000001E-4</v>
      </c>
      <c r="T146" s="127">
        <f>SUM(T147:T150)</f>
        <v>0</v>
      </c>
      <c r="AR146" s="121" t="s">
        <v>85</v>
      </c>
      <c r="AT146" s="128" t="s">
        <v>76</v>
      </c>
      <c r="AU146" s="128" t="s">
        <v>85</v>
      </c>
      <c r="AY146" s="121" t="s">
        <v>175</v>
      </c>
      <c r="BK146" s="129">
        <f>SUM(BK147:BK150)</f>
        <v>0</v>
      </c>
    </row>
    <row r="147" spans="2:65" s="1" customFormat="1" ht="16.5" customHeight="1">
      <c r="B147" s="32"/>
      <c r="C147" s="132" t="s">
        <v>8</v>
      </c>
      <c r="D147" s="132" t="s">
        <v>178</v>
      </c>
      <c r="E147" s="133" t="s">
        <v>2770</v>
      </c>
      <c r="F147" s="134" t="s">
        <v>2771</v>
      </c>
      <c r="G147" s="135" t="s">
        <v>324</v>
      </c>
      <c r="H147" s="136">
        <v>1.35</v>
      </c>
      <c r="I147" s="137"/>
      <c r="J147" s="138">
        <f>ROUND(I147*H147,2)</f>
        <v>0</v>
      </c>
      <c r="K147" s="134" t="s">
        <v>1</v>
      </c>
      <c r="L147" s="32"/>
      <c r="M147" s="139" t="s">
        <v>1</v>
      </c>
      <c r="N147" s="140" t="s">
        <v>42</v>
      </c>
      <c r="P147" s="141">
        <f>O147*H147</f>
        <v>0</v>
      </c>
      <c r="Q147" s="141">
        <v>0</v>
      </c>
      <c r="R147" s="141">
        <f>Q147*H147</f>
        <v>0</v>
      </c>
      <c r="S147" s="141">
        <v>0</v>
      </c>
      <c r="T147" s="142">
        <f>S147*H147</f>
        <v>0</v>
      </c>
      <c r="AR147" s="143" t="s">
        <v>193</v>
      </c>
      <c r="AT147" s="143" t="s">
        <v>178</v>
      </c>
      <c r="AU147" s="143" t="s">
        <v>87</v>
      </c>
      <c r="AY147" s="17" t="s">
        <v>175</v>
      </c>
      <c r="BE147" s="144">
        <f>IF(N147="základní",J147,0)</f>
        <v>0</v>
      </c>
      <c r="BF147" s="144">
        <f>IF(N147="snížená",J147,0)</f>
        <v>0</v>
      </c>
      <c r="BG147" s="144">
        <f>IF(N147="zákl. přenesená",J147,0)</f>
        <v>0</v>
      </c>
      <c r="BH147" s="144">
        <f>IF(N147="sníž. přenesená",J147,0)</f>
        <v>0</v>
      </c>
      <c r="BI147" s="144">
        <f>IF(N147="nulová",J147,0)</f>
        <v>0</v>
      </c>
      <c r="BJ147" s="17" t="s">
        <v>85</v>
      </c>
      <c r="BK147" s="144">
        <f>ROUND(I147*H147,2)</f>
        <v>0</v>
      </c>
      <c r="BL147" s="17" t="s">
        <v>193</v>
      </c>
      <c r="BM147" s="143" t="s">
        <v>4822</v>
      </c>
    </row>
    <row r="148" spans="2:65" s="12" customFormat="1">
      <c r="B148" s="154"/>
      <c r="D148" s="145" t="s">
        <v>252</v>
      </c>
      <c r="E148" s="155" t="s">
        <v>1</v>
      </c>
      <c r="F148" s="156" t="s">
        <v>4823</v>
      </c>
      <c r="H148" s="157">
        <v>1.35</v>
      </c>
      <c r="I148" s="158"/>
      <c r="L148" s="154"/>
      <c r="M148" s="159"/>
      <c r="T148" s="160"/>
      <c r="AT148" s="155" t="s">
        <v>252</v>
      </c>
      <c r="AU148" s="155" t="s">
        <v>87</v>
      </c>
      <c r="AV148" s="12" t="s">
        <v>87</v>
      </c>
      <c r="AW148" s="12" t="s">
        <v>32</v>
      </c>
      <c r="AX148" s="12" t="s">
        <v>85</v>
      </c>
      <c r="AY148" s="155" t="s">
        <v>175</v>
      </c>
    </row>
    <row r="149" spans="2:65" s="1" customFormat="1" ht="16.5" customHeight="1">
      <c r="B149" s="32"/>
      <c r="C149" s="184" t="s">
        <v>120</v>
      </c>
      <c r="D149" s="184" t="s">
        <v>1046</v>
      </c>
      <c r="E149" s="185" t="s">
        <v>2775</v>
      </c>
      <c r="F149" s="186" t="s">
        <v>2776</v>
      </c>
      <c r="G149" s="187" t="s">
        <v>318</v>
      </c>
      <c r="H149" s="188">
        <v>5</v>
      </c>
      <c r="I149" s="189"/>
      <c r="J149" s="190">
        <f>ROUND(I149*H149,2)</f>
        <v>0</v>
      </c>
      <c r="K149" s="186" t="s">
        <v>250</v>
      </c>
      <c r="L149" s="191"/>
      <c r="M149" s="192" t="s">
        <v>1</v>
      </c>
      <c r="N149" s="193" t="s">
        <v>42</v>
      </c>
      <c r="P149" s="141">
        <f>O149*H149</f>
        <v>0</v>
      </c>
      <c r="Q149" s="141">
        <v>2.0000000000000002E-5</v>
      </c>
      <c r="R149" s="141">
        <f>Q149*H149</f>
        <v>1E-4</v>
      </c>
      <c r="S149" s="141">
        <v>0</v>
      </c>
      <c r="T149" s="142">
        <f>S149*H149</f>
        <v>0</v>
      </c>
      <c r="AR149" s="143" t="s">
        <v>212</v>
      </c>
      <c r="AT149" s="143" t="s">
        <v>1046</v>
      </c>
      <c r="AU149" s="143" t="s">
        <v>87</v>
      </c>
      <c r="AY149" s="17" t="s">
        <v>175</v>
      </c>
      <c r="BE149" s="144">
        <f>IF(N149="základní",J149,0)</f>
        <v>0</v>
      </c>
      <c r="BF149" s="144">
        <f>IF(N149="snížená",J149,0)</f>
        <v>0</v>
      </c>
      <c r="BG149" s="144">
        <f>IF(N149="zákl. přenesená",J149,0)</f>
        <v>0</v>
      </c>
      <c r="BH149" s="144">
        <f>IF(N149="sníž. přenesená",J149,0)</f>
        <v>0</v>
      </c>
      <c r="BI149" s="144">
        <f>IF(N149="nulová",J149,0)</f>
        <v>0</v>
      </c>
      <c r="BJ149" s="17" t="s">
        <v>85</v>
      </c>
      <c r="BK149" s="144">
        <f>ROUND(I149*H149,2)</f>
        <v>0</v>
      </c>
      <c r="BL149" s="17" t="s">
        <v>193</v>
      </c>
      <c r="BM149" s="143" t="s">
        <v>4824</v>
      </c>
    </row>
    <row r="150" spans="2:65" s="1" customFormat="1" ht="16.5" customHeight="1">
      <c r="B150" s="32"/>
      <c r="C150" s="184" t="s">
        <v>123</v>
      </c>
      <c r="D150" s="184" t="s">
        <v>1046</v>
      </c>
      <c r="E150" s="185" t="s">
        <v>4825</v>
      </c>
      <c r="F150" s="186" t="s">
        <v>4826</v>
      </c>
      <c r="G150" s="187" t="s">
        <v>318</v>
      </c>
      <c r="H150" s="188">
        <v>5</v>
      </c>
      <c r="I150" s="189"/>
      <c r="J150" s="190">
        <f>ROUND(I150*H150,2)</f>
        <v>0</v>
      </c>
      <c r="K150" s="186" t="s">
        <v>1</v>
      </c>
      <c r="L150" s="191"/>
      <c r="M150" s="192" t="s">
        <v>1</v>
      </c>
      <c r="N150" s="193" t="s">
        <v>42</v>
      </c>
      <c r="P150" s="141">
        <f>O150*H150</f>
        <v>0</v>
      </c>
      <c r="Q150" s="141">
        <v>2.0000000000000002E-5</v>
      </c>
      <c r="R150" s="141">
        <f>Q150*H150</f>
        <v>1E-4</v>
      </c>
      <c r="S150" s="141">
        <v>0</v>
      </c>
      <c r="T150" s="142">
        <f>S150*H150</f>
        <v>0</v>
      </c>
      <c r="AR150" s="143" t="s">
        <v>212</v>
      </c>
      <c r="AT150" s="143" t="s">
        <v>1046</v>
      </c>
      <c r="AU150" s="143" t="s">
        <v>87</v>
      </c>
      <c r="AY150" s="17" t="s">
        <v>175</v>
      </c>
      <c r="BE150" s="144">
        <f>IF(N150="základní",J150,0)</f>
        <v>0</v>
      </c>
      <c r="BF150" s="144">
        <f>IF(N150="snížená",J150,0)</f>
        <v>0</v>
      </c>
      <c r="BG150" s="144">
        <f>IF(N150="zákl. přenesená",J150,0)</f>
        <v>0</v>
      </c>
      <c r="BH150" s="144">
        <f>IF(N150="sníž. přenesená",J150,0)</f>
        <v>0</v>
      </c>
      <c r="BI150" s="144">
        <f>IF(N150="nulová",J150,0)</f>
        <v>0</v>
      </c>
      <c r="BJ150" s="17" t="s">
        <v>85</v>
      </c>
      <c r="BK150" s="144">
        <f>ROUND(I150*H150,2)</f>
        <v>0</v>
      </c>
      <c r="BL150" s="17" t="s">
        <v>193</v>
      </c>
      <c r="BM150" s="143" t="s">
        <v>4827</v>
      </c>
    </row>
    <row r="151" spans="2:65" s="11" customFormat="1" ht="22.9" customHeight="1">
      <c r="B151" s="120"/>
      <c r="D151" s="121" t="s">
        <v>76</v>
      </c>
      <c r="E151" s="130" t="s">
        <v>212</v>
      </c>
      <c r="F151" s="130" t="s">
        <v>2779</v>
      </c>
      <c r="I151" s="123"/>
      <c r="J151" s="131">
        <f>BK151</f>
        <v>0</v>
      </c>
      <c r="L151" s="120"/>
      <c r="M151" s="125"/>
      <c r="P151" s="126">
        <f>SUM(P152:P163)</f>
        <v>0</v>
      </c>
      <c r="R151" s="126">
        <f>SUM(R152:R163)</f>
        <v>2.0759794999999999</v>
      </c>
      <c r="T151" s="127">
        <f>SUM(T152:T163)</f>
        <v>0</v>
      </c>
      <c r="AR151" s="121" t="s">
        <v>85</v>
      </c>
      <c r="AT151" s="128" t="s">
        <v>76</v>
      </c>
      <c r="AU151" s="128" t="s">
        <v>85</v>
      </c>
      <c r="AY151" s="121" t="s">
        <v>175</v>
      </c>
      <c r="BK151" s="129">
        <f>SUM(BK152:BK163)</f>
        <v>0</v>
      </c>
    </row>
    <row r="152" spans="2:65" s="1" customFormat="1" ht="16.5" customHeight="1">
      <c r="B152" s="32"/>
      <c r="C152" s="132" t="s">
        <v>126</v>
      </c>
      <c r="D152" s="132" t="s">
        <v>178</v>
      </c>
      <c r="E152" s="133" t="s">
        <v>2867</v>
      </c>
      <c r="F152" s="134" t="s">
        <v>2868</v>
      </c>
      <c r="G152" s="135" t="s">
        <v>318</v>
      </c>
      <c r="H152" s="136">
        <v>5</v>
      </c>
      <c r="I152" s="137"/>
      <c r="J152" s="138">
        <f>ROUND(I152*H152,2)</f>
        <v>0</v>
      </c>
      <c r="K152" s="134" t="s">
        <v>250</v>
      </c>
      <c r="L152" s="32"/>
      <c r="M152" s="139" t="s">
        <v>1</v>
      </c>
      <c r="N152" s="140" t="s">
        <v>42</v>
      </c>
      <c r="P152" s="141">
        <f>O152*H152</f>
        <v>0</v>
      </c>
      <c r="Q152" s="141">
        <v>0</v>
      </c>
      <c r="R152" s="141">
        <f>Q152*H152</f>
        <v>0</v>
      </c>
      <c r="S152" s="141">
        <v>0</v>
      </c>
      <c r="T152" s="142">
        <f>S152*H152</f>
        <v>0</v>
      </c>
      <c r="AR152" s="143" t="s">
        <v>193</v>
      </c>
      <c r="AT152" s="143" t="s">
        <v>178</v>
      </c>
      <c r="AU152" s="143" t="s">
        <v>87</v>
      </c>
      <c r="AY152" s="17" t="s">
        <v>175</v>
      </c>
      <c r="BE152" s="144">
        <f>IF(N152="základní",J152,0)</f>
        <v>0</v>
      </c>
      <c r="BF152" s="144">
        <f>IF(N152="snížená",J152,0)</f>
        <v>0</v>
      </c>
      <c r="BG152" s="144">
        <f>IF(N152="zákl. přenesená",J152,0)</f>
        <v>0</v>
      </c>
      <c r="BH152" s="144">
        <f>IF(N152="sníž. přenesená",J152,0)</f>
        <v>0</v>
      </c>
      <c r="BI152" s="144">
        <f>IF(N152="nulová",J152,0)</f>
        <v>0</v>
      </c>
      <c r="BJ152" s="17" t="s">
        <v>85</v>
      </c>
      <c r="BK152" s="144">
        <f>ROUND(I152*H152,2)</f>
        <v>0</v>
      </c>
      <c r="BL152" s="17" t="s">
        <v>193</v>
      </c>
      <c r="BM152" s="143" t="s">
        <v>4828</v>
      </c>
    </row>
    <row r="153" spans="2:65" s="1" customFormat="1" ht="16.5" customHeight="1">
      <c r="B153" s="32"/>
      <c r="C153" s="184" t="s">
        <v>129</v>
      </c>
      <c r="D153" s="184" t="s">
        <v>1046</v>
      </c>
      <c r="E153" s="185" t="s">
        <v>2870</v>
      </c>
      <c r="F153" s="186" t="s">
        <v>2871</v>
      </c>
      <c r="G153" s="187" t="s">
        <v>318</v>
      </c>
      <c r="H153" s="188">
        <v>5.0750000000000002</v>
      </c>
      <c r="I153" s="189"/>
      <c r="J153" s="190">
        <f>ROUND(I153*H153,2)</f>
        <v>0</v>
      </c>
      <c r="K153" s="186" t="s">
        <v>250</v>
      </c>
      <c r="L153" s="191"/>
      <c r="M153" s="192" t="s">
        <v>1</v>
      </c>
      <c r="N153" s="193" t="s">
        <v>42</v>
      </c>
      <c r="P153" s="141">
        <f>O153*H153</f>
        <v>0</v>
      </c>
      <c r="Q153" s="141">
        <v>1.06E-3</v>
      </c>
      <c r="R153" s="141">
        <f>Q153*H153</f>
        <v>5.3794999999999997E-3</v>
      </c>
      <c r="S153" s="141">
        <v>0</v>
      </c>
      <c r="T153" s="142">
        <f>S153*H153</f>
        <v>0</v>
      </c>
      <c r="AR153" s="143" t="s">
        <v>212</v>
      </c>
      <c r="AT153" s="143" t="s">
        <v>1046</v>
      </c>
      <c r="AU153" s="143" t="s">
        <v>87</v>
      </c>
      <c r="AY153" s="17" t="s">
        <v>175</v>
      </c>
      <c r="BE153" s="144">
        <f>IF(N153="základní",J153,0)</f>
        <v>0</v>
      </c>
      <c r="BF153" s="144">
        <f>IF(N153="snížená",J153,0)</f>
        <v>0</v>
      </c>
      <c r="BG153" s="144">
        <f>IF(N153="zákl. přenesená",J153,0)</f>
        <v>0</v>
      </c>
      <c r="BH153" s="144">
        <f>IF(N153="sníž. přenesená",J153,0)</f>
        <v>0</v>
      </c>
      <c r="BI153" s="144">
        <f>IF(N153="nulová",J153,0)</f>
        <v>0</v>
      </c>
      <c r="BJ153" s="17" t="s">
        <v>85</v>
      </c>
      <c r="BK153" s="144">
        <f>ROUND(I153*H153,2)</f>
        <v>0</v>
      </c>
      <c r="BL153" s="17" t="s">
        <v>193</v>
      </c>
      <c r="BM153" s="143" t="s">
        <v>4829</v>
      </c>
    </row>
    <row r="154" spans="2:65" s="12" customFormat="1">
      <c r="B154" s="154"/>
      <c r="D154" s="145" t="s">
        <v>252</v>
      </c>
      <c r="F154" s="156" t="s">
        <v>4830</v>
      </c>
      <c r="H154" s="157">
        <v>5.0750000000000002</v>
      </c>
      <c r="I154" s="158"/>
      <c r="L154" s="154"/>
      <c r="M154" s="159"/>
      <c r="T154" s="160"/>
      <c r="AT154" s="155" t="s">
        <v>252</v>
      </c>
      <c r="AU154" s="155" t="s">
        <v>87</v>
      </c>
      <c r="AV154" s="12" t="s">
        <v>87</v>
      </c>
      <c r="AW154" s="12" t="s">
        <v>4</v>
      </c>
      <c r="AX154" s="12" t="s">
        <v>85</v>
      </c>
      <c r="AY154" s="155" t="s">
        <v>175</v>
      </c>
    </row>
    <row r="155" spans="2:65" s="1" customFormat="1" ht="16.5" customHeight="1">
      <c r="B155" s="32"/>
      <c r="C155" s="132" t="s">
        <v>132</v>
      </c>
      <c r="D155" s="132" t="s">
        <v>178</v>
      </c>
      <c r="E155" s="133" t="s">
        <v>2874</v>
      </c>
      <c r="F155" s="134" t="s">
        <v>2875</v>
      </c>
      <c r="G155" s="135" t="s">
        <v>318</v>
      </c>
      <c r="H155" s="136">
        <v>5</v>
      </c>
      <c r="I155" s="137"/>
      <c r="J155" s="138">
        <f t="shared" ref="J155:J163" si="0">ROUND(I155*H155,2)</f>
        <v>0</v>
      </c>
      <c r="K155" s="134" t="s">
        <v>1</v>
      </c>
      <c r="L155" s="32"/>
      <c r="M155" s="139" t="s">
        <v>1</v>
      </c>
      <c r="N155" s="140" t="s">
        <v>42</v>
      </c>
      <c r="P155" s="141">
        <f t="shared" ref="P155:P163" si="1">O155*H155</f>
        <v>0</v>
      </c>
      <c r="Q155" s="141">
        <v>5.0000000000000001E-3</v>
      </c>
      <c r="R155" s="141">
        <f t="shared" ref="R155:R163" si="2">Q155*H155</f>
        <v>2.5000000000000001E-2</v>
      </c>
      <c r="S155" s="141">
        <v>0</v>
      </c>
      <c r="T155" s="142">
        <f t="shared" ref="T155:T163" si="3">S155*H155</f>
        <v>0</v>
      </c>
      <c r="AR155" s="143" t="s">
        <v>193</v>
      </c>
      <c r="AT155" s="143" t="s">
        <v>178</v>
      </c>
      <c r="AU155" s="143" t="s">
        <v>87</v>
      </c>
      <c r="AY155" s="17" t="s">
        <v>175</v>
      </c>
      <c r="BE155" s="144">
        <f t="shared" ref="BE155:BE163" si="4">IF(N155="základní",J155,0)</f>
        <v>0</v>
      </c>
      <c r="BF155" s="144">
        <f t="shared" ref="BF155:BF163" si="5">IF(N155="snížená",J155,0)</f>
        <v>0</v>
      </c>
      <c r="BG155" s="144">
        <f t="shared" ref="BG155:BG163" si="6">IF(N155="zákl. přenesená",J155,0)</f>
        <v>0</v>
      </c>
      <c r="BH155" s="144">
        <f t="shared" ref="BH155:BH163" si="7">IF(N155="sníž. přenesená",J155,0)</f>
        <v>0</v>
      </c>
      <c r="BI155" s="144">
        <f t="shared" ref="BI155:BI163" si="8">IF(N155="nulová",J155,0)</f>
        <v>0</v>
      </c>
      <c r="BJ155" s="17" t="s">
        <v>85</v>
      </c>
      <c r="BK155" s="144">
        <f t="shared" ref="BK155:BK163" si="9">ROUND(I155*H155,2)</f>
        <v>0</v>
      </c>
      <c r="BL155" s="17" t="s">
        <v>193</v>
      </c>
      <c r="BM155" s="143" t="s">
        <v>4831</v>
      </c>
    </row>
    <row r="156" spans="2:65" s="1" customFormat="1" ht="16.5" customHeight="1">
      <c r="B156" s="32"/>
      <c r="C156" s="132" t="s">
        <v>135</v>
      </c>
      <c r="D156" s="132" t="s">
        <v>178</v>
      </c>
      <c r="E156" s="133" t="s">
        <v>4832</v>
      </c>
      <c r="F156" s="134" t="s">
        <v>4833</v>
      </c>
      <c r="G156" s="135" t="s">
        <v>181</v>
      </c>
      <c r="H156" s="136">
        <v>1</v>
      </c>
      <c r="I156" s="137"/>
      <c r="J156" s="138">
        <f t="shared" si="0"/>
        <v>0</v>
      </c>
      <c r="K156" s="134" t="s">
        <v>1</v>
      </c>
      <c r="L156" s="32"/>
      <c r="M156" s="139" t="s">
        <v>1</v>
      </c>
      <c r="N156" s="140" t="s">
        <v>42</v>
      </c>
      <c r="P156" s="141">
        <f t="shared" si="1"/>
        <v>0</v>
      </c>
      <c r="Q156" s="141">
        <v>0</v>
      </c>
      <c r="R156" s="141">
        <f t="shared" si="2"/>
        <v>0</v>
      </c>
      <c r="S156" s="141">
        <v>0</v>
      </c>
      <c r="T156" s="142">
        <f t="shared" si="3"/>
        <v>0</v>
      </c>
      <c r="AR156" s="143" t="s">
        <v>193</v>
      </c>
      <c r="AT156" s="143" t="s">
        <v>178</v>
      </c>
      <c r="AU156" s="143" t="s">
        <v>87</v>
      </c>
      <c r="AY156" s="17" t="s">
        <v>175</v>
      </c>
      <c r="BE156" s="144">
        <f t="shared" si="4"/>
        <v>0</v>
      </c>
      <c r="BF156" s="144">
        <f t="shared" si="5"/>
        <v>0</v>
      </c>
      <c r="BG156" s="144">
        <f t="shared" si="6"/>
        <v>0</v>
      </c>
      <c r="BH156" s="144">
        <f t="shared" si="7"/>
        <v>0</v>
      </c>
      <c r="BI156" s="144">
        <f t="shared" si="8"/>
        <v>0</v>
      </c>
      <c r="BJ156" s="17" t="s">
        <v>85</v>
      </c>
      <c r="BK156" s="144">
        <f t="shared" si="9"/>
        <v>0</v>
      </c>
      <c r="BL156" s="17" t="s">
        <v>193</v>
      </c>
      <c r="BM156" s="143" t="s">
        <v>4834</v>
      </c>
    </row>
    <row r="157" spans="2:65" s="1" customFormat="1" ht="16.5" customHeight="1">
      <c r="B157" s="32"/>
      <c r="C157" s="184" t="s">
        <v>138</v>
      </c>
      <c r="D157" s="184" t="s">
        <v>1046</v>
      </c>
      <c r="E157" s="185" t="s">
        <v>4835</v>
      </c>
      <c r="F157" s="186" t="s">
        <v>4836</v>
      </c>
      <c r="G157" s="187" t="s">
        <v>219</v>
      </c>
      <c r="H157" s="188">
        <v>1</v>
      </c>
      <c r="I157" s="189"/>
      <c r="J157" s="190">
        <f t="shared" si="0"/>
        <v>0</v>
      </c>
      <c r="K157" s="186" t="s">
        <v>1</v>
      </c>
      <c r="L157" s="191"/>
      <c r="M157" s="192" t="s">
        <v>1</v>
      </c>
      <c r="N157" s="193" t="s">
        <v>42</v>
      </c>
      <c r="P157" s="141">
        <f t="shared" si="1"/>
        <v>0</v>
      </c>
      <c r="Q157" s="141">
        <v>1.4E-3</v>
      </c>
      <c r="R157" s="141">
        <f t="shared" si="2"/>
        <v>1.4E-3</v>
      </c>
      <c r="S157" s="141">
        <v>0</v>
      </c>
      <c r="T157" s="142">
        <f t="shared" si="3"/>
        <v>0</v>
      </c>
      <c r="AR157" s="143" t="s">
        <v>212</v>
      </c>
      <c r="AT157" s="143" t="s">
        <v>1046</v>
      </c>
      <c r="AU157" s="143" t="s">
        <v>87</v>
      </c>
      <c r="AY157" s="17" t="s">
        <v>175</v>
      </c>
      <c r="BE157" s="144">
        <f t="shared" si="4"/>
        <v>0</v>
      </c>
      <c r="BF157" s="144">
        <f t="shared" si="5"/>
        <v>0</v>
      </c>
      <c r="BG157" s="144">
        <f t="shared" si="6"/>
        <v>0</v>
      </c>
      <c r="BH157" s="144">
        <f t="shared" si="7"/>
        <v>0</v>
      </c>
      <c r="BI157" s="144">
        <f t="shared" si="8"/>
        <v>0</v>
      </c>
      <c r="BJ157" s="17" t="s">
        <v>85</v>
      </c>
      <c r="BK157" s="144">
        <f t="shared" si="9"/>
        <v>0</v>
      </c>
      <c r="BL157" s="17" t="s">
        <v>193</v>
      </c>
      <c r="BM157" s="143" t="s">
        <v>4837</v>
      </c>
    </row>
    <row r="158" spans="2:65" s="1" customFormat="1" ht="16.5" customHeight="1">
      <c r="B158" s="32"/>
      <c r="C158" s="184" t="s">
        <v>141</v>
      </c>
      <c r="D158" s="184" t="s">
        <v>1046</v>
      </c>
      <c r="E158" s="185" t="s">
        <v>4838</v>
      </c>
      <c r="F158" s="186" t="s">
        <v>4839</v>
      </c>
      <c r="G158" s="187" t="s">
        <v>219</v>
      </c>
      <c r="H158" s="188">
        <v>1</v>
      </c>
      <c r="I158" s="189"/>
      <c r="J158" s="190">
        <f t="shared" si="0"/>
        <v>0</v>
      </c>
      <c r="K158" s="186" t="s">
        <v>1</v>
      </c>
      <c r="L158" s="191"/>
      <c r="M158" s="192" t="s">
        <v>1</v>
      </c>
      <c r="N158" s="193" t="s">
        <v>42</v>
      </c>
      <c r="P158" s="141">
        <f t="shared" si="1"/>
        <v>0</v>
      </c>
      <c r="Q158" s="141">
        <v>1.4E-3</v>
      </c>
      <c r="R158" s="141">
        <f t="shared" si="2"/>
        <v>1.4E-3</v>
      </c>
      <c r="S158" s="141">
        <v>0</v>
      </c>
      <c r="T158" s="142">
        <f t="shared" si="3"/>
        <v>0</v>
      </c>
      <c r="AR158" s="143" t="s">
        <v>212</v>
      </c>
      <c r="AT158" s="143" t="s">
        <v>1046</v>
      </c>
      <c r="AU158" s="143" t="s">
        <v>87</v>
      </c>
      <c r="AY158" s="17" t="s">
        <v>175</v>
      </c>
      <c r="BE158" s="144">
        <f t="shared" si="4"/>
        <v>0</v>
      </c>
      <c r="BF158" s="144">
        <f t="shared" si="5"/>
        <v>0</v>
      </c>
      <c r="BG158" s="144">
        <f t="shared" si="6"/>
        <v>0</v>
      </c>
      <c r="BH158" s="144">
        <f t="shared" si="7"/>
        <v>0</v>
      </c>
      <c r="BI158" s="144">
        <f t="shared" si="8"/>
        <v>0</v>
      </c>
      <c r="BJ158" s="17" t="s">
        <v>85</v>
      </c>
      <c r="BK158" s="144">
        <f t="shared" si="9"/>
        <v>0</v>
      </c>
      <c r="BL158" s="17" t="s">
        <v>193</v>
      </c>
      <c r="BM158" s="143" t="s">
        <v>4840</v>
      </c>
    </row>
    <row r="159" spans="2:65" s="1" customFormat="1" ht="16.5" customHeight="1">
      <c r="B159" s="32"/>
      <c r="C159" s="184" t="s">
        <v>7</v>
      </c>
      <c r="D159" s="184" t="s">
        <v>1046</v>
      </c>
      <c r="E159" s="185" t="s">
        <v>4841</v>
      </c>
      <c r="F159" s="186" t="s">
        <v>4842</v>
      </c>
      <c r="G159" s="187" t="s">
        <v>219</v>
      </c>
      <c r="H159" s="188">
        <v>1</v>
      </c>
      <c r="I159" s="189"/>
      <c r="J159" s="190">
        <f t="shared" si="0"/>
        <v>0</v>
      </c>
      <c r="K159" s="186" t="s">
        <v>1</v>
      </c>
      <c r="L159" s="191"/>
      <c r="M159" s="192" t="s">
        <v>1</v>
      </c>
      <c r="N159" s="193" t="s">
        <v>42</v>
      </c>
      <c r="P159" s="141">
        <f t="shared" si="1"/>
        <v>0</v>
      </c>
      <c r="Q159" s="141">
        <v>1.4E-3</v>
      </c>
      <c r="R159" s="141">
        <f t="shared" si="2"/>
        <v>1.4E-3</v>
      </c>
      <c r="S159" s="141">
        <v>0</v>
      </c>
      <c r="T159" s="142">
        <f t="shared" si="3"/>
        <v>0</v>
      </c>
      <c r="AR159" s="143" t="s">
        <v>212</v>
      </c>
      <c r="AT159" s="143" t="s">
        <v>1046</v>
      </c>
      <c r="AU159" s="143" t="s">
        <v>87</v>
      </c>
      <c r="AY159" s="17" t="s">
        <v>175</v>
      </c>
      <c r="BE159" s="144">
        <f t="shared" si="4"/>
        <v>0</v>
      </c>
      <c r="BF159" s="144">
        <f t="shared" si="5"/>
        <v>0</v>
      </c>
      <c r="BG159" s="144">
        <f t="shared" si="6"/>
        <v>0</v>
      </c>
      <c r="BH159" s="144">
        <f t="shared" si="7"/>
        <v>0</v>
      </c>
      <c r="BI159" s="144">
        <f t="shared" si="8"/>
        <v>0</v>
      </c>
      <c r="BJ159" s="17" t="s">
        <v>85</v>
      </c>
      <c r="BK159" s="144">
        <f t="shared" si="9"/>
        <v>0</v>
      </c>
      <c r="BL159" s="17" t="s">
        <v>193</v>
      </c>
      <c r="BM159" s="143" t="s">
        <v>4843</v>
      </c>
    </row>
    <row r="160" spans="2:65" s="1" customFormat="1" ht="16.5" customHeight="1">
      <c r="B160" s="32"/>
      <c r="C160" s="184" t="s">
        <v>382</v>
      </c>
      <c r="D160" s="184" t="s">
        <v>1046</v>
      </c>
      <c r="E160" s="185" t="s">
        <v>4844</v>
      </c>
      <c r="F160" s="186" t="s">
        <v>4845</v>
      </c>
      <c r="G160" s="187" t="s">
        <v>219</v>
      </c>
      <c r="H160" s="188">
        <v>1</v>
      </c>
      <c r="I160" s="189"/>
      <c r="J160" s="190">
        <f t="shared" si="0"/>
        <v>0</v>
      </c>
      <c r="K160" s="186" t="s">
        <v>1</v>
      </c>
      <c r="L160" s="191"/>
      <c r="M160" s="192" t="s">
        <v>1</v>
      </c>
      <c r="N160" s="193" t="s">
        <v>42</v>
      </c>
      <c r="P160" s="141">
        <f t="shared" si="1"/>
        <v>0</v>
      </c>
      <c r="Q160" s="141">
        <v>1.4E-3</v>
      </c>
      <c r="R160" s="141">
        <f t="shared" si="2"/>
        <v>1.4E-3</v>
      </c>
      <c r="S160" s="141">
        <v>0</v>
      </c>
      <c r="T160" s="142">
        <f t="shared" si="3"/>
        <v>0</v>
      </c>
      <c r="AR160" s="143" t="s">
        <v>212</v>
      </c>
      <c r="AT160" s="143" t="s">
        <v>1046</v>
      </c>
      <c r="AU160" s="143" t="s">
        <v>87</v>
      </c>
      <c r="AY160" s="17" t="s">
        <v>175</v>
      </c>
      <c r="BE160" s="144">
        <f t="shared" si="4"/>
        <v>0</v>
      </c>
      <c r="BF160" s="144">
        <f t="shared" si="5"/>
        <v>0</v>
      </c>
      <c r="BG160" s="144">
        <f t="shared" si="6"/>
        <v>0</v>
      </c>
      <c r="BH160" s="144">
        <f t="shared" si="7"/>
        <v>0</v>
      </c>
      <c r="BI160" s="144">
        <f t="shared" si="8"/>
        <v>0</v>
      </c>
      <c r="BJ160" s="17" t="s">
        <v>85</v>
      </c>
      <c r="BK160" s="144">
        <f t="shared" si="9"/>
        <v>0</v>
      </c>
      <c r="BL160" s="17" t="s">
        <v>193</v>
      </c>
      <c r="BM160" s="143" t="s">
        <v>4846</v>
      </c>
    </row>
    <row r="161" spans="2:65" s="1" customFormat="1" ht="24.2" customHeight="1">
      <c r="B161" s="32"/>
      <c r="C161" s="132" t="s">
        <v>386</v>
      </c>
      <c r="D161" s="132" t="s">
        <v>178</v>
      </c>
      <c r="E161" s="133" t="s">
        <v>4847</v>
      </c>
      <c r="F161" s="134" t="s">
        <v>4848</v>
      </c>
      <c r="G161" s="135" t="s">
        <v>181</v>
      </c>
      <c r="H161" s="136">
        <v>1</v>
      </c>
      <c r="I161" s="137"/>
      <c r="J161" s="138">
        <f t="shared" si="0"/>
        <v>0</v>
      </c>
      <c r="K161" s="134" t="s">
        <v>1</v>
      </c>
      <c r="L161" s="32"/>
      <c r="M161" s="139" t="s">
        <v>1</v>
      </c>
      <c r="N161" s="140" t="s">
        <v>42</v>
      </c>
      <c r="P161" s="141">
        <f t="shared" si="1"/>
        <v>0</v>
      </c>
      <c r="Q161" s="141">
        <v>2</v>
      </c>
      <c r="R161" s="141">
        <f t="shared" si="2"/>
        <v>2</v>
      </c>
      <c r="S161" s="141">
        <v>0</v>
      </c>
      <c r="T161" s="142">
        <f t="shared" si="3"/>
        <v>0</v>
      </c>
      <c r="AR161" s="143" t="s">
        <v>193</v>
      </c>
      <c r="AT161" s="143" t="s">
        <v>178</v>
      </c>
      <c r="AU161" s="143" t="s">
        <v>87</v>
      </c>
      <c r="AY161" s="17" t="s">
        <v>175</v>
      </c>
      <c r="BE161" s="144">
        <f t="shared" si="4"/>
        <v>0</v>
      </c>
      <c r="BF161" s="144">
        <f t="shared" si="5"/>
        <v>0</v>
      </c>
      <c r="BG161" s="144">
        <f t="shared" si="6"/>
        <v>0</v>
      </c>
      <c r="BH161" s="144">
        <f t="shared" si="7"/>
        <v>0</v>
      </c>
      <c r="BI161" s="144">
        <f t="shared" si="8"/>
        <v>0</v>
      </c>
      <c r="BJ161" s="17" t="s">
        <v>85</v>
      </c>
      <c r="BK161" s="144">
        <f t="shared" si="9"/>
        <v>0</v>
      </c>
      <c r="BL161" s="17" t="s">
        <v>193</v>
      </c>
      <c r="BM161" s="143" t="s">
        <v>4849</v>
      </c>
    </row>
    <row r="162" spans="2:65" s="1" customFormat="1" ht="16.5" customHeight="1">
      <c r="B162" s="32"/>
      <c r="C162" s="132" t="s">
        <v>390</v>
      </c>
      <c r="D162" s="132" t="s">
        <v>178</v>
      </c>
      <c r="E162" s="133" t="s">
        <v>4850</v>
      </c>
      <c r="F162" s="134" t="s">
        <v>4851</v>
      </c>
      <c r="G162" s="135" t="s">
        <v>181</v>
      </c>
      <c r="H162" s="136">
        <v>1</v>
      </c>
      <c r="I162" s="137"/>
      <c r="J162" s="138">
        <f t="shared" si="0"/>
        <v>0</v>
      </c>
      <c r="K162" s="134" t="s">
        <v>1</v>
      </c>
      <c r="L162" s="32"/>
      <c r="M162" s="139" t="s">
        <v>1</v>
      </c>
      <c r="N162" s="140" t="s">
        <v>42</v>
      </c>
      <c r="P162" s="141">
        <f t="shared" si="1"/>
        <v>0</v>
      </c>
      <c r="Q162" s="141">
        <v>0.02</v>
      </c>
      <c r="R162" s="141">
        <f t="shared" si="2"/>
        <v>0.02</v>
      </c>
      <c r="S162" s="141">
        <v>0</v>
      </c>
      <c r="T162" s="142">
        <f t="shared" si="3"/>
        <v>0</v>
      </c>
      <c r="AR162" s="143" t="s">
        <v>193</v>
      </c>
      <c r="AT162" s="143" t="s">
        <v>178</v>
      </c>
      <c r="AU162" s="143" t="s">
        <v>87</v>
      </c>
      <c r="AY162" s="17" t="s">
        <v>175</v>
      </c>
      <c r="BE162" s="144">
        <f t="shared" si="4"/>
        <v>0</v>
      </c>
      <c r="BF162" s="144">
        <f t="shared" si="5"/>
        <v>0</v>
      </c>
      <c r="BG162" s="144">
        <f t="shared" si="6"/>
        <v>0</v>
      </c>
      <c r="BH162" s="144">
        <f t="shared" si="7"/>
        <v>0</v>
      </c>
      <c r="BI162" s="144">
        <f t="shared" si="8"/>
        <v>0</v>
      </c>
      <c r="BJ162" s="17" t="s">
        <v>85</v>
      </c>
      <c r="BK162" s="144">
        <f t="shared" si="9"/>
        <v>0</v>
      </c>
      <c r="BL162" s="17" t="s">
        <v>193</v>
      </c>
      <c r="BM162" s="143" t="s">
        <v>4852</v>
      </c>
    </row>
    <row r="163" spans="2:65" s="1" customFormat="1" ht="16.5" customHeight="1">
      <c r="B163" s="32"/>
      <c r="C163" s="132" t="s">
        <v>394</v>
      </c>
      <c r="D163" s="132" t="s">
        <v>178</v>
      </c>
      <c r="E163" s="133" t="s">
        <v>4853</v>
      </c>
      <c r="F163" s="134" t="s">
        <v>4854</v>
      </c>
      <c r="G163" s="135" t="s">
        <v>181</v>
      </c>
      <c r="H163" s="136">
        <v>1</v>
      </c>
      <c r="I163" s="137"/>
      <c r="J163" s="138">
        <f t="shared" si="0"/>
        <v>0</v>
      </c>
      <c r="K163" s="134" t="s">
        <v>1</v>
      </c>
      <c r="L163" s="32"/>
      <c r="M163" s="139" t="s">
        <v>1</v>
      </c>
      <c r="N163" s="140" t="s">
        <v>42</v>
      </c>
      <c r="P163" s="141">
        <f t="shared" si="1"/>
        <v>0</v>
      </c>
      <c r="Q163" s="141">
        <v>0.02</v>
      </c>
      <c r="R163" s="141">
        <f t="shared" si="2"/>
        <v>0.02</v>
      </c>
      <c r="S163" s="141">
        <v>0</v>
      </c>
      <c r="T163" s="142">
        <f t="shared" si="3"/>
        <v>0</v>
      </c>
      <c r="AR163" s="143" t="s">
        <v>193</v>
      </c>
      <c r="AT163" s="143" t="s">
        <v>178</v>
      </c>
      <c r="AU163" s="143" t="s">
        <v>87</v>
      </c>
      <c r="AY163" s="17" t="s">
        <v>175</v>
      </c>
      <c r="BE163" s="144">
        <f t="shared" si="4"/>
        <v>0</v>
      </c>
      <c r="BF163" s="144">
        <f t="shared" si="5"/>
        <v>0</v>
      </c>
      <c r="BG163" s="144">
        <f t="shared" si="6"/>
        <v>0</v>
      </c>
      <c r="BH163" s="144">
        <f t="shared" si="7"/>
        <v>0</v>
      </c>
      <c r="BI163" s="144">
        <f t="shared" si="8"/>
        <v>0</v>
      </c>
      <c r="BJ163" s="17" t="s">
        <v>85</v>
      </c>
      <c r="BK163" s="144">
        <f t="shared" si="9"/>
        <v>0</v>
      </c>
      <c r="BL163" s="17" t="s">
        <v>193</v>
      </c>
      <c r="BM163" s="143" t="s">
        <v>4855</v>
      </c>
    </row>
    <row r="164" spans="2:65" s="11" customFormat="1" ht="22.9" customHeight="1">
      <c r="B164" s="120"/>
      <c r="D164" s="121" t="s">
        <v>76</v>
      </c>
      <c r="E164" s="130" t="s">
        <v>1305</v>
      </c>
      <c r="F164" s="130" t="s">
        <v>1306</v>
      </c>
      <c r="I164" s="123"/>
      <c r="J164" s="131">
        <f>BK164</f>
        <v>0</v>
      </c>
      <c r="L164" s="120"/>
      <c r="M164" s="125"/>
      <c r="P164" s="126">
        <f>P165</f>
        <v>0</v>
      </c>
      <c r="R164" s="126">
        <f>R165</f>
        <v>0</v>
      </c>
      <c r="T164" s="127">
        <f>T165</f>
        <v>0</v>
      </c>
      <c r="AR164" s="121" t="s">
        <v>85</v>
      </c>
      <c r="AT164" s="128" t="s">
        <v>76</v>
      </c>
      <c r="AU164" s="128" t="s">
        <v>85</v>
      </c>
      <c r="AY164" s="121" t="s">
        <v>175</v>
      </c>
      <c r="BK164" s="129">
        <f>BK165</f>
        <v>0</v>
      </c>
    </row>
    <row r="165" spans="2:65" s="1" customFormat="1" ht="16.5" customHeight="1">
      <c r="B165" s="32"/>
      <c r="C165" s="132" t="s">
        <v>402</v>
      </c>
      <c r="D165" s="132" t="s">
        <v>178</v>
      </c>
      <c r="E165" s="133" t="s">
        <v>2880</v>
      </c>
      <c r="F165" s="134" t="s">
        <v>2881</v>
      </c>
      <c r="G165" s="135" t="s">
        <v>364</v>
      </c>
      <c r="H165" s="136">
        <v>2.0910000000000002</v>
      </c>
      <c r="I165" s="137"/>
      <c r="J165" s="138">
        <f>ROUND(I165*H165,2)</f>
        <v>0</v>
      </c>
      <c r="K165" s="134" t="s">
        <v>250</v>
      </c>
      <c r="L165" s="32"/>
      <c r="M165" s="139" t="s">
        <v>1</v>
      </c>
      <c r="N165" s="140" t="s">
        <v>42</v>
      </c>
      <c r="P165" s="141">
        <f>O165*H165</f>
        <v>0</v>
      </c>
      <c r="Q165" s="141">
        <v>0</v>
      </c>
      <c r="R165" s="141">
        <f>Q165*H165</f>
        <v>0</v>
      </c>
      <c r="S165" s="141">
        <v>0</v>
      </c>
      <c r="T165" s="142">
        <f>S165*H165</f>
        <v>0</v>
      </c>
      <c r="AR165" s="143" t="s">
        <v>193</v>
      </c>
      <c r="AT165" s="143" t="s">
        <v>178</v>
      </c>
      <c r="AU165" s="143" t="s">
        <v>87</v>
      </c>
      <c r="AY165" s="17" t="s">
        <v>175</v>
      </c>
      <c r="BE165" s="144">
        <f>IF(N165="základní",J165,0)</f>
        <v>0</v>
      </c>
      <c r="BF165" s="144">
        <f>IF(N165="snížená",J165,0)</f>
        <v>0</v>
      </c>
      <c r="BG165" s="144">
        <f>IF(N165="zákl. přenesená",J165,0)</f>
        <v>0</v>
      </c>
      <c r="BH165" s="144">
        <f>IF(N165="sníž. přenesená",J165,0)</f>
        <v>0</v>
      </c>
      <c r="BI165" s="144">
        <f>IF(N165="nulová",J165,0)</f>
        <v>0</v>
      </c>
      <c r="BJ165" s="17" t="s">
        <v>85</v>
      </c>
      <c r="BK165" s="144">
        <f>ROUND(I165*H165,2)</f>
        <v>0</v>
      </c>
      <c r="BL165" s="17" t="s">
        <v>193</v>
      </c>
      <c r="BM165" s="143" t="s">
        <v>4856</v>
      </c>
    </row>
    <row r="166" spans="2:65" s="11" customFormat="1" ht="25.9" customHeight="1">
      <c r="B166" s="120"/>
      <c r="D166" s="121" t="s">
        <v>76</v>
      </c>
      <c r="E166" s="122" t="s">
        <v>398</v>
      </c>
      <c r="F166" s="122" t="s">
        <v>399</v>
      </c>
      <c r="I166" s="123"/>
      <c r="J166" s="124">
        <f>BK166</f>
        <v>0</v>
      </c>
      <c r="L166" s="120"/>
      <c r="M166" s="125"/>
      <c r="P166" s="126">
        <f>P167</f>
        <v>0</v>
      </c>
      <c r="R166" s="126">
        <f>R167</f>
        <v>3.5000000000000005E-4</v>
      </c>
      <c r="T166" s="127">
        <f>T167</f>
        <v>0</v>
      </c>
      <c r="AR166" s="121" t="s">
        <v>87</v>
      </c>
      <c r="AT166" s="128" t="s">
        <v>76</v>
      </c>
      <c r="AU166" s="128" t="s">
        <v>77</v>
      </c>
      <c r="AY166" s="121" t="s">
        <v>175</v>
      </c>
      <c r="BK166" s="129">
        <f>BK167</f>
        <v>0</v>
      </c>
    </row>
    <row r="167" spans="2:65" s="11" customFormat="1" ht="22.9" customHeight="1">
      <c r="B167" s="120"/>
      <c r="D167" s="121" t="s">
        <v>76</v>
      </c>
      <c r="E167" s="130" t="s">
        <v>3004</v>
      </c>
      <c r="F167" s="130" t="s">
        <v>3005</v>
      </c>
      <c r="I167" s="123"/>
      <c r="J167" s="131">
        <f>BK167</f>
        <v>0</v>
      </c>
      <c r="L167" s="120"/>
      <c r="M167" s="125"/>
      <c r="P167" s="126">
        <f>SUM(P168:P169)</f>
        <v>0</v>
      </c>
      <c r="R167" s="126">
        <f>SUM(R168:R169)</f>
        <v>3.5000000000000005E-4</v>
      </c>
      <c r="T167" s="127">
        <f>SUM(T168:T169)</f>
        <v>0</v>
      </c>
      <c r="AR167" s="121" t="s">
        <v>87</v>
      </c>
      <c r="AT167" s="128" t="s">
        <v>76</v>
      </c>
      <c r="AU167" s="128" t="s">
        <v>85</v>
      </c>
      <c r="AY167" s="121" t="s">
        <v>175</v>
      </c>
      <c r="BK167" s="129">
        <f>SUM(BK168:BK169)</f>
        <v>0</v>
      </c>
    </row>
    <row r="168" spans="2:65" s="1" customFormat="1" ht="16.5" customHeight="1">
      <c r="B168" s="32"/>
      <c r="C168" s="132" t="s">
        <v>548</v>
      </c>
      <c r="D168" s="132" t="s">
        <v>178</v>
      </c>
      <c r="E168" s="133" t="s">
        <v>3073</v>
      </c>
      <c r="F168" s="134" t="s">
        <v>3074</v>
      </c>
      <c r="G168" s="135" t="s">
        <v>318</v>
      </c>
      <c r="H168" s="136">
        <v>5</v>
      </c>
      <c r="I168" s="137"/>
      <c r="J168" s="138">
        <f>ROUND(I168*H168,2)</f>
        <v>0</v>
      </c>
      <c r="K168" s="134" t="s">
        <v>250</v>
      </c>
      <c r="L168" s="32"/>
      <c r="M168" s="139" t="s">
        <v>1</v>
      </c>
      <c r="N168" s="140" t="s">
        <v>42</v>
      </c>
      <c r="P168" s="141">
        <f>O168*H168</f>
        <v>0</v>
      </c>
      <c r="Q168" s="141">
        <v>1.0000000000000001E-5</v>
      </c>
      <c r="R168" s="141">
        <f>Q168*H168</f>
        <v>5.0000000000000002E-5</v>
      </c>
      <c r="S168" s="141">
        <v>0</v>
      </c>
      <c r="T168" s="142">
        <f>S168*H168</f>
        <v>0</v>
      </c>
      <c r="AR168" s="143" t="s">
        <v>129</v>
      </c>
      <c r="AT168" s="143" t="s">
        <v>178</v>
      </c>
      <c r="AU168" s="143" t="s">
        <v>87</v>
      </c>
      <c r="AY168" s="17" t="s">
        <v>175</v>
      </c>
      <c r="BE168" s="144">
        <f>IF(N168="základní",J168,0)</f>
        <v>0</v>
      </c>
      <c r="BF168" s="144">
        <f>IF(N168="snížená",J168,0)</f>
        <v>0</v>
      </c>
      <c r="BG168" s="144">
        <f>IF(N168="zákl. přenesená",J168,0)</f>
        <v>0</v>
      </c>
      <c r="BH168" s="144">
        <f>IF(N168="sníž. přenesená",J168,0)</f>
        <v>0</v>
      </c>
      <c r="BI168" s="144">
        <f>IF(N168="nulová",J168,0)</f>
        <v>0</v>
      </c>
      <c r="BJ168" s="17" t="s">
        <v>85</v>
      </c>
      <c r="BK168" s="144">
        <f>ROUND(I168*H168,2)</f>
        <v>0</v>
      </c>
      <c r="BL168" s="17" t="s">
        <v>129</v>
      </c>
      <c r="BM168" s="143" t="s">
        <v>4857</v>
      </c>
    </row>
    <row r="169" spans="2:65" s="1" customFormat="1" ht="16.5" customHeight="1">
      <c r="B169" s="32"/>
      <c r="C169" s="132" t="s">
        <v>553</v>
      </c>
      <c r="D169" s="132" t="s">
        <v>178</v>
      </c>
      <c r="E169" s="133" t="s">
        <v>3083</v>
      </c>
      <c r="F169" s="134" t="s">
        <v>3084</v>
      </c>
      <c r="G169" s="135" t="s">
        <v>318</v>
      </c>
      <c r="H169" s="136">
        <v>5</v>
      </c>
      <c r="I169" s="137"/>
      <c r="J169" s="138">
        <f>ROUND(I169*H169,2)</f>
        <v>0</v>
      </c>
      <c r="K169" s="134" t="s">
        <v>250</v>
      </c>
      <c r="L169" s="32"/>
      <c r="M169" s="149" t="s">
        <v>1</v>
      </c>
      <c r="N169" s="150" t="s">
        <v>42</v>
      </c>
      <c r="O169" s="151"/>
      <c r="P169" s="152">
        <f>O169*H169</f>
        <v>0</v>
      </c>
      <c r="Q169" s="152">
        <v>6.0000000000000002E-5</v>
      </c>
      <c r="R169" s="152">
        <f>Q169*H169</f>
        <v>3.0000000000000003E-4</v>
      </c>
      <c r="S169" s="152">
        <v>0</v>
      </c>
      <c r="T169" s="153">
        <f>S169*H169</f>
        <v>0</v>
      </c>
      <c r="AR169" s="143" t="s">
        <v>129</v>
      </c>
      <c r="AT169" s="143" t="s">
        <v>178</v>
      </c>
      <c r="AU169" s="143" t="s">
        <v>87</v>
      </c>
      <c r="AY169" s="17" t="s">
        <v>175</v>
      </c>
      <c r="BE169" s="144">
        <f>IF(N169="základní",J169,0)</f>
        <v>0</v>
      </c>
      <c r="BF169" s="144">
        <f>IF(N169="snížená",J169,0)</f>
        <v>0</v>
      </c>
      <c r="BG169" s="144">
        <f>IF(N169="zákl. přenesená",J169,0)</f>
        <v>0</v>
      </c>
      <c r="BH169" s="144">
        <f>IF(N169="sníž. přenesená",J169,0)</f>
        <v>0</v>
      </c>
      <c r="BI169" s="144">
        <f>IF(N169="nulová",J169,0)</f>
        <v>0</v>
      </c>
      <c r="BJ169" s="17" t="s">
        <v>85</v>
      </c>
      <c r="BK169" s="144">
        <f>ROUND(I169*H169,2)</f>
        <v>0</v>
      </c>
      <c r="BL169" s="17" t="s">
        <v>129</v>
      </c>
      <c r="BM169" s="143" t="s">
        <v>4858</v>
      </c>
    </row>
    <row r="170" spans="2:65" s="1" customFormat="1" ht="6.95" customHeight="1">
      <c r="B170" s="44"/>
      <c r="C170" s="45"/>
      <c r="D170" s="45"/>
      <c r="E170" s="45"/>
      <c r="F170" s="45"/>
      <c r="G170" s="45"/>
      <c r="H170" s="45"/>
      <c r="I170" s="45"/>
      <c r="J170" s="45"/>
      <c r="K170" s="45"/>
      <c r="L170" s="32"/>
    </row>
  </sheetData>
  <sheetProtection algorithmName="SHA-512" hashValue="gui7SBgoR2nOMBct2PSeN/nw4KF0dLKsQWTxBUee6q31IRetXIGN0Bqvk1ySwmIA4Gkv0F2EWAdM4c/+GGQyTA==" saltValue="A42TKVC7XOYNNeSWsOGhKxeLNPp5BiB/ykzGKyyAQqM0Zb5bqkpgyeAmk+5OM7d6EYBsrVl7/0zoJR7BQ/X9Xg==" spinCount="100000" sheet="1" objects="1" scenarios="1" formatColumns="0" formatRows="0" autoFilter="0"/>
  <autoFilter ref="C122:K169" xr:uid="{00000000-0009-0000-0000-00000F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2:BM264"/>
  <sheetViews>
    <sheetView showGridLines="0" topLeftCell="A201" workbookViewId="0">
      <selection activeCell="C248" sqref="C248:H254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7" t="s">
        <v>131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146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307" t="str">
        <f>'Rekapitulace stavby'!K6</f>
        <v>MŠ KOVÁŘSKÁ II - REKONSTRUKCE OBJEKTU</v>
      </c>
      <c r="F7" s="308"/>
      <c r="G7" s="308"/>
      <c r="H7" s="308"/>
      <c r="L7" s="20"/>
    </row>
    <row r="8" spans="2:46" s="1" customFormat="1" ht="12" hidden="1" customHeight="1">
      <c r="B8" s="32"/>
      <c r="D8" s="27" t="s">
        <v>147</v>
      </c>
      <c r="L8" s="32"/>
    </row>
    <row r="9" spans="2:46" s="1" customFormat="1" ht="16.5" hidden="1" customHeight="1">
      <c r="B9" s="32"/>
      <c r="E9" s="305" t="s">
        <v>4859</v>
      </c>
      <c r="F9" s="306"/>
      <c r="G9" s="306"/>
      <c r="H9" s="306"/>
      <c r="L9" s="32"/>
    </row>
    <row r="10" spans="2:46" s="1" customFormat="1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311" t="str">
        <f>'Rekapitulace stavby'!E14</f>
        <v>Vyplň údaj</v>
      </c>
      <c r="F18" s="312"/>
      <c r="G18" s="312"/>
      <c r="H18" s="312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313" t="s">
        <v>1</v>
      </c>
      <c r="F27" s="313"/>
      <c r="G27" s="313"/>
      <c r="H27" s="313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ROUND(J125,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ROUND((SUM(BE125:BE263)),  2)</f>
        <v>0</v>
      </c>
      <c r="I33" s="92">
        <v>0.21</v>
      </c>
      <c r="J33" s="91">
        <f>ROUND(((SUM(BE125:BE263))*I33),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ROUND((SUM(BF125:BF263)),  2)</f>
        <v>0</v>
      </c>
      <c r="I34" s="92">
        <v>0.12</v>
      </c>
      <c r="J34" s="91">
        <f>ROUND(((SUM(BF125:BF263))*I34),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ROUND((SUM(BG125:BG263)),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ROUND((SUM(BH125:BH263)),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ROUND((SUM(BI125:BI263)),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idden="1">
      <c r="B51" s="20"/>
      <c r="L51" s="20"/>
    </row>
    <row r="52" spans="2:12" hidden="1">
      <c r="B52" s="20"/>
      <c r="L52" s="20"/>
    </row>
    <row r="53" spans="2:12" hidden="1">
      <c r="B53" s="20"/>
      <c r="L53" s="20"/>
    </row>
    <row r="54" spans="2:12" hidden="1">
      <c r="B54" s="20"/>
      <c r="L54" s="20"/>
    </row>
    <row r="55" spans="2:12" hidden="1">
      <c r="B55" s="20"/>
      <c r="L55" s="20"/>
    </row>
    <row r="56" spans="2:12" hidden="1">
      <c r="B56" s="20"/>
      <c r="L56" s="20"/>
    </row>
    <row r="57" spans="2:12" hidden="1">
      <c r="B57" s="20"/>
      <c r="L57" s="20"/>
    </row>
    <row r="58" spans="2:12" hidden="1">
      <c r="B58" s="20"/>
      <c r="L58" s="20"/>
    </row>
    <row r="59" spans="2:12" hidden="1">
      <c r="B59" s="20"/>
      <c r="L59" s="20"/>
    </row>
    <row r="60" spans="2:12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idden="1">
      <c r="B62" s="20"/>
      <c r="L62" s="20"/>
    </row>
    <row r="63" spans="2:12" hidden="1">
      <c r="B63" s="20"/>
      <c r="L63" s="20"/>
    </row>
    <row r="64" spans="2:12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idden="1">
      <c r="B66" s="20"/>
      <c r="L66" s="20"/>
    </row>
    <row r="67" spans="2:12" hidden="1">
      <c r="B67" s="20"/>
      <c r="L67" s="20"/>
    </row>
    <row r="68" spans="2:12" hidden="1">
      <c r="B68" s="20"/>
      <c r="L68" s="20"/>
    </row>
    <row r="69" spans="2:12" hidden="1">
      <c r="B69" s="20"/>
      <c r="L69" s="20"/>
    </row>
    <row r="70" spans="2:12" hidden="1">
      <c r="B70" s="20"/>
      <c r="L70" s="20"/>
    </row>
    <row r="71" spans="2:12" hidden="1">
      <c r="B71" s="20"/>
      <c r="L71" s="20"/>
    </row>
    <row r="72" spans="2:12" hidden="1">
      <c r="B72" s="20"/>
      <c r="L72" s="20"/>
    </row>
    <row r="73" spans="2:12" hidden="1">
      <c r="B73" s="20"/>
      <c r="L73" s="20"/>
    </row>
    <row r="74" spans="2:12" hidden="1">
      <c r="B74" s="20"/>
      <c r="L74" s="20"/>
    </row>
    <row r="75" spans="2:12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idden="1"/>
    <row r="79" spans="2:12" hidden="1"/>
    <row r="80" spans="2:12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149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307" t="str">
        <f>E7</f>
        <v>MŠ KOVÁŘSKÁ II - REKONSTRUKCE OBJEKTU</v>
      </c>
      <c r="F85" s="308"/>
      <c r="G85" s="308"/>
      <c r="H85" s="308"/>
      <c r="L85" s="32"/>
    </row>
    <row r="86" spans="2:47" s="1" customFormat="1" ht="12" customHeight="1">
      <c r="B86" s="32"/>
      <c r="C86" s="27" t="s">
        <v>147</v>
      </c>
      <c r="L86" s="32"/>
    </row>
    <row r="87" spans="2:47" s="1" customFormat="1" ht="16.5" customHeight="1">
      <c r="B87" s="32"/>
      <c r="E87" s="305" t="str">
        <f>E9</f>
        <v>16 - KOMUNIKACE A ZPEVNĚNÉ PLOCHY</v>
      </c>
      <c r="F87" s="306"/>
      <c r="G87" s="306"/>
      <c r="H87" s="306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150</v>
      </c>
      <c r="D94" s="93"/>
      <c r="E94" s="93"/>
      <c r="F94" s="93"/>
      <c r="G94" s="93"/>
      <c r="H94" s="93"/>
      <c r="I94" s="93"/>
      <c r="J94" s="102" t="s">
        <v>151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152</v>
      </c>
      <c r="J96" s="66">
        <f>J125</f>
        <v>0</v>
      </c>
      <c r="L96" s="32"/>
      <c r="AU96" s="17" t="s">
        <v>153</v>
      </c>
    </row>
    <row r="97" spans="2:12" s="8" customFormat="1" ht="24.95" customHeight="1">
      <c r="B97" s="104"/>
      <c r="D97" s="105" t="s">
        <v>242</v>
      </c>
      <c r="E97" s="106"/>
      <c r="F97" s="106"/>
      <c r="G97" s="106"/>
      <c r="H97" s="106"/>
      <c r="I97" s="106"/>
      <c r="J97" s="107">
        <f>J126</f>
        <v>0</v>
      </c>
      <c r="L97" s="104"/>
    </row>
    <row r="98" spans="2:12" s="9" customFormat="1" ht="19.899999999999999" customHeight="1">
      <c r="B98" s="108"/>
      <c r="D98" s="109" t="s">
        <v>243</v>
      </c>
      <c r="E98" s="110"/>
      <c r="F98" s="110"/>
      <c r="G98" s="110"/>
      <c r="H98" s="110"/>
      <c r="I98" s="110"/>
      <c r="J98" s="111">
        <f>J127</f>
        <v>0</v>
      </c>
      <c r="L98" s="108"/>
    </row>
    <row r="99" spans="2:12" s="9" customFormat="1" ht="19.899999999999999" customHeight="1">
      <c r="B99" s="108"/>
      <c r="D99" s="109" t="s">
        <v>425</v>
      </c>
      <c r="E99" s="110"/>
      <c r="F99" s="110"/>
      <c r="G99" s="110"/>
      <c r="H99" s="110"/>
      <c r="I99" s="110"/>
      <c r="J99" s="111">
        <f>J137</f>
        <v>0</v>
      </c>
      <c r="L99" s="108"/>
    </row>
    <row r="100" spans="2:12" s="9" customFormat="1" ht="19.899999999999999" customHeight="1">
      <c r="B100" s="108"/>
      <c r="D100" s="109" t="s">
        <v>4860</v>
      </c>
      <c r="E100" s="110"/>
      <c r="F100" s="110"/>
      <c r="G100" s="110"/>
      <c r="H100" s="110"/>
      <c r="I100" s="110"/>
      <c r="J100" s="111">
        <f>J147</f>
        <v>0</v>
      </c>
      <c r="L100" s="108"/>
    </row>
    <row r="101" spans="2:12" s="9" customFormat="1" ht="19.899999999999999" customHeight="1">
      <c r="B101" s="108"/>
      <c r="D101" s="109" t="s">
        <v>428</v>
      </c>
      <c r="E101" s="110"/>
      <c r="F101" s="110"/>
      <c r="G101" s="110"/>
      <c r="H101" s="110"/>
      <c r="I101" s="110"/>
      <c r="J101" s="111">
        <f>J225</f>
        <v>0</v>
      </c>
      <c r="L101" s="108"/>
    </row>
    <row r="102" spans="2:12" s="9" customFormat="1" ht="19.899999999999999" customHeight="1">
      <c r="B102" s="108"/>
      <c r="D102" s="109" t="s">
        <v>4861</v>
      </c>
      <c r="E102" s="110"/>
      <c r="F102" s="110"/>
      <c r="G102" s="110"/>
      <c r="H102" s="110"/>
      <c r="I102" s="110"/>
      <c r="J102" s="111">
        <f>J227</f>
        <v>0</v>
      </c>
      <c r="L102" s="108"/>
    </row>
    <row r="103" spans="2:12" s="9" customFormat="1" ht="19.899999999999999" customHeight="1">
      <c r="B103" s="108"/>
      <c r="D103" s="109" t="s">
        <v>429</v>
      </c>
      <c r="E103" s="110"/>
      <c r="F103" s="110"/>
      <c r="G103" s="110"/>
      <c r="H103" s="110"/>
      <c r="I103" s="110"/>
      <c r="J103" s="111">
        <f>J257</f>
        <v>0</v>
      </c>
      <c r="L103" s="108"/>
    </row>
    <row r="104" spans="2:12" s="8" customFormat="1" ht="24.95" customHeight="1">
      <c r="B104" s="104"/>
      <c r="D104" s="105" t="s">
        <v>284</v>
      </c>
      <c r="E104" s="106"/>
      <c r="F104" s="106"/>
      <c r="G104" s="106"/>
      <c r="H104" s="106"/>
      <c r="I104" s="106"/>
      <c r="J104" s="107">
        <f>J259</f>
        <v>0</v>
      </c>
      <c r="L104" s="104"/>
    </row>
    <row r="105" spans="2:12" s="9" customFormat="1" ht="19.899999999999999" customHeight="1">
      <c r="B105" s="108"/>
      <c r="D105" s="109" t="s">
        <v>444</v>
      </c>
      <c r="E105" s="110"/>
      <c r="F105" s="110"/>
      <c r="G105" s="110"/>
      <c r="H105" s="110"/>
      <c r="I105" s="110"/>
      <c r="J105" s="111">
        <f>J260</f>
        <v>0</v>
      </c>
      <c r="L105" s="108"/>
    </row>
    <row r="106" spans="2:12" s="1" customFormat="1" ht="21.75" customHeight="1">
      <c r="B106" s="32"/>
      <c r="L106" s="32"/>
    </row>
    <row r="107" spans="2:12" s="1" customFormat="1" ht="6.95" customHeight="1">
      <c r="B107" s="44"/>
      <c r="C107" s="45"/>
      <c r="D107" s="45"/>
      <c r="E107" s="45"/>
      <c r="F107" s="45"/>
      <c r="G107" s="45"/>
      <c r="H107" s="45"/>
      <c r="I107" s="45"/>
      <c r="J107" s="45"/>
      <c r="K107" s="45"/>
      <c r="L107" s="32"/>
    </row>
    <row r="111" spans="2:12" s="1" customFormat="1" ht="6.95" customHeight="1">
      <c r="B111" s="46"/>
      <c r="C111" s="47"/>
      <c r="D111" s="47"/>
      <c r="E111" s="47"/>
      <c r="F111" s="47"/>
      <c r="G111" s="47"/>
      <c r="H111" s="47"/>
      <c r="I111" s="47"/>
      <c r="J111" s="47"/>
      <c r="K111" s="47"/>
      <c r="L111" s="32"/>
    </row>
    <row r="112" spans="2:12" s="1" customFormat="1" ht="24.95" customHeight="1">
      <c r="B112" s="32"/>
      <c r="C112" s="21" t="s">
        <v>159</v>
      </c>
      <c r="L112" s="32"/>
    </row>
    <row r="113" spans="2:65" s="1" customFormat="1" ht="6.95" customHeight="1">
      <c r="B113" s="32"/>
      <c r="L113" s="32"/>
    </row>
    <row r="114" spans="2:65" s="1" customFormat="1" ht="12" customHeight="1">
      <c r="B114" s="32"/>
      <c r="C114" s="27" t="s">
        <v>16</v>
      </c>
      <c r="L114" s="32"/>
    </row>
    <row r="115" spans="2:65" s="1" customFormat="1" ht="16.5" customHeight="1">
      <c r="B115" s="32"/>
      <c r="E115" s="307" t="str">
        <f>E7</f>
        <v>MŠ KOVÁŘSKÁ II - REKONSTRUKCE OBJEKTU</v>
      </c>
      <c r="F115" s="308"/>
      <c r="G115" s="308"/>
      <c r="H115" s="308"/>
      <c r="L115" s="32"/>
    </row>
    <row r="116" spans="2:65" s="1" customFormat="1" ht="12" customHeight="1">
      <c r="B116" s="32"/>
      <c r="C116" s="27" t="s">
        <v>147</v>
      </c>
      <c r="L116" s="32"/>
    </row>
    <row r="117" spans="2:65" s="1" customFormat="1" ht="16.5" customHeight="1">
      <c r="B117" s="32"/>
      <c r="E117" s="305" t="str">
        <f>E9</f>
        <v>16 - KOMUNIKACE A ZPEVNĚNÉ PLOCHY</v>
      </c>
      <c r="F117" s="306"/>
      <c r="G117" s="306"/>
      <c r="H117" s="306"/>
      <c r="L117" s="32"/>
    </row>
    <row r="118" spans="2:65" s="1" customFormat="1" ht="6.95" customHeight="1">
      <c r="B118" s="32"/>
      <c r="L118" s="32"/>
    </row>
    <row r="119" spans="2:65" s="1" customFormat="1" ht="12" customHeight="1">
      <c r="B119" s="32"/>
      <c r="C119" s="27" t="s">
        <v>20</v>
      </c>
      <c r="F119" s="25" t="str">
        <f>F12</f>
        <v>U Školičky 2176/1, 2177/3, Praha 9</v>
      </c>
      <c r="I119" s="27" t="s">
        <v>22</v>
      </c>
      <c r="J119" s="52" t="str">
        <f>IF(J12="","",J12)</f>
        <v>19. 12. 2025</v>
      </c>
      <c r="L119" s="32"/>
    </row>
    <row r="120" spans="2:65" s="1" customFormat="1" ht="6.95" customHeight="1">
      <c r="B120" s="32"/>
      <c r="L120" s="32"/>
    </row>
    <row r="121" spans="2:65" s="1" customFormat="1" ht="15.2" customHeight="1">
      <c r="B121" s="32"/>
      <c r="C121" s="27" t="s">
        <v>24</v>
      </c>
      <c r="F121" s="25" t="str">
        <f>E15</f>
        <v>MČ Praha 9</v>
      </c>
      <c r="I121" s="27" t="s">
        <v>30</v>
      </c>
      <c r="J121" s="30" t="str">
        <f>E21</f>
        <v>ArtStat s.r.o.</v>
      </c>
      <c r="L121" s="32"/>
    </row>
    <row r="122" spans="2:65" s="1" customFormat="1" ht="15.2" customHeight="1">
      <c r="B122" s="32"/>
      <c r="C122" s="27" t="s">
        <v>28</v>
      </c>
      <c r="F122" s="25" t="str">
        <f>IF(E18="","",E18)</f>
        <v>Vyplň údaj</v>
      </c>
      <c r="I122" s="27" t="s">
        <v>33</v>
      </c>
      <c r="J122" s="30" t="str">
        <f>E24</f>
        <v>Vladimír Mrázek</v>
      </c>
      <c r="L122" s="32"/>
    </row>
    <row r="123" spans="2:65" s="1" customFormat="1" ht="10.35" customHeight="1">
      <c r="B123" s="32"/>
      <c r="L123" s="32"/>
    </row>
    <row r="124" spans="2:65" s="10" customFormat="1" ht="29.25" customHeight="1">
      <c r="B124" s="112"/>
      <c r="C124" s="113" t="s">
        <v>160</v>
      </c>
      <c r="D124" s="114" t="s">
        <v>62</v>
      </c>
      <c r="E124" s="114" t="s">
        <v>58</v>
      </c>
      <c r="F124" s="114" t="s">
        <v>59</v>
      </c>
      <c r="G124" s="114" t="s">
        <v>161</v>
      </c>
      <c r="H124" s="114" t="s">
        <v>162</v>
      </c>
      <c r="I124" s="114" t="s">
        <v>163</v>
      </c>
      <c r="J124" s="114" t="s">
        <v>151</v>
      </c>
      <c r="K124" s="115" t="s">
        <v>164</v>
      </c>
      <c r="L124" s="112"/>
      <c r="M124" s="59" t="s">
        <v>1</v>
      </c>
      <c r="N124" s="60" t="s">
        <v>41</v>
      </c>
      <c r="O124" s="60" t="s">
        <v>165</v>
      </c>
      <c r="P124" s="60" t="s">
        <v>166</v>
      </c>
      <c r="Q124" s="60" t="s">
        <v>167</v>
      </c>
      <c r="R124" s="60" t="s">
        <v>168</v>
      </c>
      <c r="S124" s="60" t="s">
        <v>169</v>
      </c>
      <c r="T124" s="61" t="s">
        <v>170</v>
      </c>
    </row>
    <row r="125" spans="2:65" s="1" customFormat="1" ht="22.9" customHeight="1">
      <c r="B125" s="32"/>
      <c r="C125" s="64" t="s">
        <v>171</v>
      </c>
      <c r="J125" s="116">
        <f>BK125</f>
        <v>0</v>
      </c>
      <c r="L125" s="32"/>
      <c r="M125" s="62"/>
      <c r="N125" s="53"/>
      <c r="O125" s="53"/>
      <c r="P125" s="117">
        <f>P126+P259</f>
        <v>0</v>
      </c>
      <c r="Q125" s="53"/>
      <c r="R125" s="117">
        <f>R126+R259</f>
        <v>180.34366999999997</v>
      </c>
      <c r="S125" s="53"/>
      <c r="T125" s="118">
        <f>T126+T259</f>
        <v>0</v>
      </c>
      <c r="AT125" s="17" t="s">
        <v>76</v>
      </c>
      <c r="AU125" s="17" t="s">
        <v>153</v>
      </c>
      <c r="BK125" s="119">
        <f>BK126+BK259</f>
        <v>0</v>
      </c>
    </row>
    <row r="126" spans="2:65" s="11" customFormat="1" ht="25.9" customHeight="1">
      <c r="B126" s="120"/>
      <c r="D126" s="121" t="s">
        <v>76</v>
      </c>
      <c r="E126" s="122" t="s">
        <v>245</v>
      </c>
      <c r="F126" s="122" t="s">
        <v>246</v>
      </c>
      <c r="I126" s="123"/>
      <c r="J126" s="124">
        <f>BK126</f>
        <v>0</v>
      </c>
      <c r="L126" s="120"/>
      <c r="M126" s="125"/>
      <c r="P126" s="126">
        <f>P127+P137+P147+P225+P227+P257</f>
        <v>0</v>
      </c>
      <c r="R126" s="126">
        <f>R127+R137+R147+R225+R227+R257</f>
        <v>180.34366999999997</v>
      </c>
      <c r="T126" s="127">
        <f>T127+T137+T147+T225+T227+T257</f>
        <v>0</v>
      </c>
      <c r="AR126" s="121" t="s">
        <v>85</v>
      </c>
      <c r="AT126" s="128" t="s">
        <v>76</v>
      </c>
      <c r="AU126" s="128" t="s">
        <v>77</v>
      </c>
      <c r="AY126" s="121" t="s">
        <v>175</v>
      </c>
      <c r="BK126" s="129">
        <f>BK127+BK137+BK147+BK225+BK227+BK257</f>
        <v>0</v>
      </c>
    </row>
    <row r="127" spans="2:65" s="11" customFormat="1" ht="22.9" customHeight="1">
      <c r="B127" s="120"/>
      <c r="D127" s="121" t="s">
        <v>76</v>
      </c>
      <c r="E127" s="130" t="s">
        <v>85</v>
      </c>
      <c r="F127" s="130" t="s">
        <v>247</v>
      </c>
      <c r="I127" s="123"/>
      <c r="J127" s="131">
        <f>BK127</f>
        <v>0</v>
      </c>
      <c r="L127" s="120"/>
      <c r="M127" s="125"/>
      <c r="P127" s="126">
        <f>SUM(P128:P136)</f>
        <v>0</v>
      </c>
      <c r="R127" s="126">
        <f>SUM(R128:R136)</f>
        <v>0</v>
      </c>
      <c r="T127" s="127">
        <f>SUM(T128:T136)</f>
        <v>0</v>
      </c>
      <c r="AR127" s="121" t="s">
        <v>85</v>
      </c>
      <c r="AT127" s="128" t="s">
        <v>76</v>
      </c>
      <c r="AU127" s="128" t="s">
        <v>85</v>
      </c>
      <c r="AY127" s="121" t="s">
        <v>175</v>
      </c>
      <c r="BK127" s="129">
        <f>SUM(BK128:BK136)</f>
        <v>0</v>
      </c>
    </row>
    <row r="128" spans="2:65" s="1" customFormat="1" ht="24.2" customHeight="1">
      <c r="B128" s="32"/>
      <c r="C128" s="132" t="s">
        <v>85</v>
      </c>
      <c r="D128" s="132" t="s">
        <v>178</v>
      </c>
      <c r="E128" s="133" t="s">
        <v>4862</v>
      </c>
      <c r="F128" s="134" t="s">
        <v>4863</v>
      </c>
      <c r="G128" s="135" t="s">
        <v>318</v>
      </c>
      <c r="H128" s="136">
        <v>7</v>
      </c>
      <c r="I128" s="137"/>
      <c r="J128" s="138">
        <f>ROUND(I128*H128,2)</f>
        <v>0</v>
      </c>
      <c r="K128" s="134" t="s">
        <v>250</v>
      </c>
      <c r="L128" s="32"/>
      <c r="M128" s="139" t="s">
        <v>1</v>
      </c>
      <c r="N128" s="140" t="s">
        <v>42</v>
      </c>
      <c r="P128" s="141">
        <f>O128*H128</f>
        <v>0</v>
      </c>
      <c r="Q128" s="141">
        <v>0</v>
      </c>
      <c r="R128" s="141">
        <f>Q128*H128</f>
        <v>0</v>
      </c>
      <c r="S128" s="141">
        <v>0</v>
      </c>
      <c r="T128" s="142">
        <f>S128*H128</f>
        <v>0</v>
      </c>
      <c r="AR128" s="143" t="s">
        <v>193</v>
      </c>
      <c r="AT128" s="143" t="s">
        <v>178</v>
      </c>
      <c r="AU128" s="143" t="s">
        <v>87</v>
      </c>
      <c r="AY128" s="17" t="s">
        <v>175</v>
      </c>
      <c r="BE128" s="144">
        <f>IF(N128="základní",J128,0)</f>
        <v>0</v>
      </c>
      <c r="BF128" s="144">
        <f>IF(N128="snížená",J128,0)</f>
        <v>0</v>
      </c>
      <c r="BG128" s="144">
        <f>IF(N128="zákl. přenesená",J128,0)</f>
        <v>0</v>
      </c>
      <c r="BH128" s="144">
        <f>IF(N128="sníž. přenesená",J128,0)</f>
        <v>0</v>
      </c>
      <c r="BI128" s="144">
        <f>IF(N128="nulová",J128,0)</f>
        <v>0</v>
      </c>
      <c r="BJ128" s="17" t="s">
        <v>85</v>
      </c>
      <c r="BK128" s="144">
        <f>ROUND(I128*H128,2)</f>
        <v>0</v>
      </c>
      <c r="BL128" s="17" t="s">
        <v>193</v>
      </c>
      <c r="BM128" s="143" t="s">
        <v>4864</v>
      </c>
    </row>
    <row r="129" spans="2:65" s="12" customFormat="1">
      <c r="B129" s="154"/>
      <c r="D129" s="145" t="s">
        <v>252</v>
      </c>
      <c r="E129" s="155" t="s">
        <v>1</v>
      </c>
      <c r="F129" s="156" t="s">
        <v>4865</v>
      </c>
      <c r="H129" s="157">
        <v>7</v>
      </c>
      <c r="I129" s="158"/>
      <c r="L129" s="154"/>
      <c r="M129" s="159"/>
      <c r="T129" s="160"/>
      <c r="AT129" s="155" t="s">
        <v>252</v>
      </c>
      <c r="AU129" s="155" t="s">
        <v>87</v>
      </c>
      <c r="AV129" s="12" t="s">
        <v>87</v>
      </c>
      <c r="AW129" s="12" t="s">
        <v>32</v>
      </c>
      <c r="AX129" s="12" t="s">
        <v>85</v>
      </c>
      <c r="AY129" s="155" t="s">
        <v>175</v>
      </c>
    </row>
    <row r="130" spans="2:65" s="1" customFormat="1" ht="21.75" customHeight="1">
      <c r="B130" s="32"/>
      <c r="C130" s="132" t="s">
        <v>87</v>
      </c>
      <c r="D130" s="132" t="s">
        <v>178</v>
      </c>
      <c r="E130" s="133" t="s">
        <v>456</v>
      </c>
      <c r="F130" s="134" t="s">
        <v>457</v>
      </c>
      <c r="G130" s="135" t="s">
        <v>324</v>
      </c>
      <c r="H130" s="136">
        <v>3.64</v>
      </c>
      <c r="I130" s="137"/>
      <c r="J130" s="138">
        <f>ROUND(I130*H130,2)</f>
        <v>0</v>
      </c>
      <c r="K130" s="134" t="s">
        <v>250</v>
      </c>
      <c r="L130" s="32"/>
      <c r="M130" s="139" t="s">
        <v>1</v>
      </c>
      <c r="N130" s="140" t="s">
        <v>42</v>
      </c>
      <c r="P130" s="141">
        <f>O130*H130</f>
        <v>0</v>
      </c>
      <c r="Q130" s="141">
        <v>0</v>
      </c>
      <c r="R130" s="141">
        <f>Q130*H130</f>
        <v>0</v>
      </c>
      <c r="S130" s="141">
        <v>0</v>
      </c>
      <c r="T130" s="142">
        <f>S130*H130</f>
        <v>0</v>
      </c>
      <c r="AR130" s="143" t="s">
        <v>193</v>
      </c>
      <c r="AT130" s="143" t="s">
        <v>178</v>
      </c>
      <c r="AU130" s="143" t="s">
        <v>87</v>
      </c>
      <c r="AY130" s="17" t="s">
        <v>175</v>
      </c>
      <c r="BE130" s="144">
        <f>IF(N130="základní",J130,0)</f>
        <v>0</v>
      </c>
      <c r="BF130" s="144">
        <f>IF(N130="snížená",J130,0)</f>
        <v>0</v>
      </c>
      <c r="BG130" s="144">
        <f>IF(N130="zákl. přenesená",J130,0)</f>
        <v>0</v>
      </c>
      <c r="BH130" s="144">
        <f>IF(N130="sníž. přenesená",J130,0)</f>
        <v>0</v>
      </c>
      <c r="BI130" s="144">
        <f>IF(N130="nulová",J130,0)</f>
        <v>0</v>
      </c>
      <c r="BJ130" s="17" t="s">
        <v>85</v>
      </c>
      <c r="BK130" s="144">
        <f>ROUND(I130*H130,2)</f>
        <v>0</v>
      </c>
      <c r="BL130" s="17" t="s">
        <v>193</v>
      </c>
      <c r="BM130" s="143" t="s">
        <v>4866</v>
      </c>
    </row>
    <row r="131" spans="2:65" s="12" customFormat="1">
      <c r="B131" s="154"/>
      <c r="D131" s="145" t="s">
        <v>252</v>
      </c>
      <c r="E131" s="155" t="s">
        <v>1</v>
      </c>
      <c r="F131" s="156" t="s">
        <v>4867</v>
      </c>
      <c r="H131" s="157">
        <v>3.64</v>
      </c>
      <c r="I131" s="158"/>
      <c r="L131" s="154"/>
      <c r="M131" s="159"/>
      <c r="T131" s="160"/>
      <c r="AT131" s="155" t="s">
        <v>252</v>
      </c>
      <c r="AU131" s="155" t="s">
        <v>87</v>
      </c>
      <c r="AV131" s="12" t="s">
        <v>87</v>
      </c>
      <c r="AW131" s="12" t="s">
        <v>32</v>
      </c>
      <c r="AX131" s="12" t="s">
        <v>85</v>
      </c>
      <c r="AY131" s="155" t="s">
        <v>175</v>
      </c>
    </row>
    <row r="132" spans="2:65" s="1" customFormat="1" ht="24.2" customHeight="1">
      <c r="B132" s="32"/>
      <c r="C132" s="132" t="s">
        <v>187</v>
      </c>
      <c r="D132" s="132" t="s">
        <v>178</v>
      </c>
      <c r="E132" s="133" t="s">
        <v>460</v>
      </c>
      <c r="F132" s="134" t="s">
        <v>461</v>
      </c>
      <c r="G132" s="135" t="s">
        <v>324</v>
      </c>
      <c r="H132" s="136">
        <v>3.64</v>
      </c>
      <c r="I132" s="137"/>
      <c r="J132" s="138">
        <f>ROUND(I132*H132,2)</f>
        <v>0</v>
      </c>
      <c r="K132" s="134" t="s">
        <v>250</v>
      </c>
      <c r="L132" s="32"/>
      <c r="M132" s="139" t="s">
        <v>1</v>
      </c>
      <c r="N132" s="140" t="s">
        <v>42</v>
      </c>
      <c r="P132" s="141">
        <f>O132*H132</f>
        <v>0</v>
      </c>
      <c r="Q132" s="141">
        <v>0</v>
      </c>
      <c r="R132" s="141">
        <f>Q132*H132</f>
        <v>0</v>
      </c>
      <c r="S132" s="141">
        <v>0</v>
      </c>
      <c r="T132" s="142">
        <f>S132*H132</f>
        <v>0</v>
      </c>
      <c r="AR132" s="143" t="s">
        <v>193</v>
      </c>
      <c r="AT132" s="143" t="s">
        <v>178</v>
      </c>
      <c r="AU132" s="143" t="s">
        <v>87</v>
      </c>
      <c r="AY132" s="17" t="s">
        <v>175</v>
      </c>
      <c r="BE132" s="144">
        <f>IF(N132="základní",J132,0)</f>
        <v>0</v>
      </c>
      <c r="BF132" s="144">
        <f>IF(N132="snížená",J132,0)</f>
        <v>0</v>
      </c>
      <c r="BG132" s="144">
        <f>IF(N132="zákl. přenesená",J132,0)</f>
        <v>0</v>
      </c>
      <c r="BH132" s="144">
        <f>IF(N132="sníž. přenesená",J132,0)</f>
        <v>0</v>
      </c>
      <c r="BI132" s="144">
        <f>IF(N132="nulová",J132,0)</f>
        <v>0</v>
      </c>
      <c r="BJ132" s="17" t="s">
        <v>85</v>
      </c>
      <c r="BK132" s="144">
        <f>ROUND(I132*H132,2)</f>
        <v>0</v>
      </c>
      <c r="BL132" s="17" t="s">
        <v>193</v>
      </c>
      <c r="BM132" s="143" t="s">
        <v>4868</v>
      </c>
    </row>
    <row r="133" spans="2:65" s="1" customFormat="1" ht="19.5">
      <c r="B133" s="32"/>
      <c r="D133" s="145" t="s">
        <v>196</v>
      </c>
      <c r="F133" s="146" t="s">
        <v>463</v>
      </c>
      <c r="I133" s="147"/>
      <c r="L133" s="32"/>
      <c r="M133" s="148"/>
      <c r="T133" s="56"/>
      <c r="AT133" s="17" t="s">
        <v>196</v>
      </c>
      <c r="AU133" s="17" t="s">
        <v>87</v>
      </c>
    </row>
    <row r="134" spans="2:65" s="1" customFormat="1" ht="16.5" customHeight="1">
      <c r="B134" s="32"/>
      <c r="C134" s="132" t="s">
        <v>193</v>
      </c>
      <c r="D134" s="132" t="s">
        <v>178</v>
      </c>
      <c r="E134" s="133" t="s">
        <v>467</v>
      </c>
      <c r="F134" s="134" t="s">
        <v>468</v>
      </c>
      <c r="G134" s="135" t="s">
        <v>324</v>
      </c>
      <c r="H134" s="136">
        <v>3.64</v>
      </c>
      <c r="I134" s="137"/>
      <c r="J134" s="138">
        <f>ROUND(I134*H134,2)</f>
        <v>0</v>
      </c>
      <c r="K134" s="134" t="s">
        <v>250</v>
      </c>
      <c r="L134" s="32"/>
      <c r="M134" s="139" t="s">
        <v>1</v>
      </c>
      <c r="N134" s="140" t="s">
        <v>42</v>
      </c>
      <c r="P134" s="141">
        <f>O134*H134</f>
        <v>0</v>
      </c>
      <c r="Q134" s="141">
        <v>0</v>
      </c>
      <c r="R134" s="141">
        <f>Q134*H134</f>
        <v>0</v>
      </c>
      <c r="S134" s="141">
        <v>0</v>
      </c>
      <c r="T134" s="142">
        <f>S134*H134</f>
        <v>0</v>
      </c>
      <c r="AR134" s="143" t="s">
        <v>193</v>
      </c>
      <c r="AT134" s="143" t="s">
        <v>178</v>
      </c>
      <c r="AU134" s="143" t="s">
        <v>87</v>
      </c>
      <c r="AY134" s="17" t="s">
        <v>175</v>
      </c>
      <c r="BE134" s="144">
        <f>IF(N134="základní",J134,0)</f>
        <v>0</v>
      </c>
      <c r="BF134" s="144">
        <f>IF(N134="snížená",J134,0)</f>
        <v>0</v>
      </c>
      <c r="BG134" s="144">
        <f>IF(N134="zákl. přenesená",J134,0)</f>
        <v>0</v>
      </c>
      <c r="BH134" s="144">
        <f>IF(N134="sníž. přenesená",J134,0)</f>
        <v>0</v>
      </c>
      <c r="BI134" s="144">
        <f>IF(N134="nulová",J134,0)</f>
        <v>0</v>
      </c>
      <c r="BJ134" s="17" t="s">
        <v>85</v>
      </c>
      <c r="BK134" s="144">
        <f>ROUND(I134*H134,2)</f>
        <v>0</v>
      </c>
      <c r="BL134" s="17" t="s">
        <v>193</v>
      </c>
      <c r="BM134" s="143" t="s">
        <v>4869</v>
      </c>
    </row>
    <row r="135" spans="2:65" s="1" customFormat="1" ht="16.5" customHeight="1">
      <c r="B135" s="32"/>
      <c r="C135" s="132" t="s">
        <v>174</v>
      </c>
      <c r="D135" s="132" t="s">
        <v>178</v>
      </c>
      <c r="E135" s="133" t="s">
        <v>470</v>
      </c>
      <c r="F135" s="134" t="s">
        <v>384</v>
      </c>
      <c r="G135" s="135" t="s">
        <v>364</v>
      </c>
      <c r="H135" s="136">
        <v>6.5519999999999996</v>
      </c>
      <c r="I135" s="137"/>
      <c r="J135" s="138">
        <f>ROUND(I135*H135,2)</f>
        <v>0</v>
      </c>
      <c r="K135" s="134" t="s">
        <v>250</v>
      </c>
      <c r="L135" s="32"/>
      <c r="M135" s="139" t="s">
        <v>1</v>
      </c>
      <c r="N135" s="140" t="s">
        <v>42</v>
      </c>
      <c r="P135" s="141">
        <f>O135*H135</f>
        <v>0</v>
      </c>
      <c r="Q135" s="141">
        <v>0</v>
      </c>
      <c r="R135" s="141">
        <f>Q135*H135</f>
        <v>0</v>
      </c>
      <c r="S135" s="141">
        <v>0</v>
      </c>
      <c r="T135" s="142">
        <f>S135*H135</f>
        <v>0</v>
      </c>
      <c r="AR135" s="143" t="s">
        <v>193</v>
      </c>
      <c r="AT135" s="143" t="s">
        <v>178</v>
      </c>
      <c r="AU135" s="143" t="s">
        <v>87</v>
      </c>
      <c r="AY135" s="17" t="s">
        <v>175</v>
      </c>
      <c r="BE135" s="144">
        <f>IF(N135="základní",J135,0)</f>
        <v>0</v>
      </c>
      <c r="BF135" s="144">
        <f>IF(N135="snížená",J135,0)</f>
        <v>0</v>
      </c>
      <c r="BG135" s="144">
        <f>IF(N135="zákl. přenesená",J135,0)</f>
        <v>0</v>
      </c>
      <c r="BH135" s="144">
        <f>IF(N135="sníž. přenesená",J135,0)</f>
        <v>0</v>
      </c>
      <c r="BI135" s="144">
        <f>IF(N135="nulová",J135,0)</f>
        <v>0</v>
      </c>
      <c r="BJ135" s="17" t="s">
        <v>85</v>
      </c>
      <c r="BK135" s="144">
        <f>ROUND(I135*H135,2)</f>
        <v>0</v>
      </c>
      <c r="BL135" s="17" t="s">
        <v>193</v>
      </c>
      <c r="BM135" s="143" t="s">
        <v>4870</v>
      </c>
    </row>
    <row r="136" spans="2:65" s="12" customFormat="1">
      <c r="B136" s="154"/>
      <c r="D136" s="145" t="s">
        <v>252</v>
      </c>
      <c r="E136" s="155" t="s">
        <v>1</v>
      </c>
      <c r="F136" s="156" t="s">
        <v>4871</v>
      </c>
      <c r="H136" s="157">
        <v>6.5519999999999996</v>
      </c>
      <c r="I136" s="158"/>
      <c r="L136" s="154"/>
      <c r="M136" s="159"/>
      <c r="T136" s="160"/>
      <c r="AT136" s="155" t="s">
        <v>252</v>
      </c>
      <c r="AU136" s="155" t="s">
        <v>87</v>
      </c>
      <c r="AV136" s="12" t="s">
        <v>87</v>
      </c>
      <c r="AW136" s="12" t="s">
        <v>32</v>
      </c>
      <c r="AX136" s="12" t="s">
        <v>85</v>
      </c>
      <c r="AY136" s="155" t="s">
        <v>175</v>
      </c>
    </row>
    <row r="137" spans="2:65" s="11" customFormat="1" ht="22.9" customHeight="1">
      <c r="B137" s="120"/>
      <c r="D137" s="121" t="s">
        <v>76</v>
      </c>
      <c r="E137" s="130" t="s">
        <v>87</v>
      </c>
      <c r="F137" s="130" t="s">
        <v>478</v>
      </c>
      <c r="I137" s="123"/>
      <c r="J137" s="131">
        <f>BK137</f>
        <v>0</v>
      </c>
      <c r="L137" s="120"/>
      <c r="M137" s="125"/>
      <c r="P137" s="126">
        <f>SUM(P138:P146)</f>
        <v>0</v>
      </c>
      <c r="R137" s="126">
        <f>SUM(R138:R146)</f>
        <v>2.3743E-2</v>
      </c>
      <c r="T137" s="127">
        <f>SUM(T138:T146)</f>
        <v>0</v>
      </c>
      <c r="AR137" s="121" t="s">
        <v>85</v>
      </c>
      <c r="AT137" s="128" t="s">
        <v>76</v>
      </c>
      <c r="AU137" s="128" t="s">
        <v>85</v>
      </c>
      <c r="AY137" s="121" t="s">
        <v>175</v>
      </c>
      <c r="BK137" s="129">
        <f>SUM(BK138:BK146)</f>
        <v>0</v>
      </c>
    </row>
    <row r="138" spans="2:65" s="1" customFormat="1" ht="16.5" customHeight="1">
      <c r="B138" s="32"/>
      <c r="C138" s="132" t="s">
        <v>202</v>
      </c>
      <c r="D138" s="132" t="s">
        <v>178</v>
      </c>
      <c r="E138" s="133" t="s">
        <v>4872</v>
      </c>
      <c r="F138" s="134" t="s">
        <v>4873</v>
      </c>
      <c r="G138" s="135" t="s">
        <v>324</v>
      </c>
      <c r="H138" s="136">
        <v>3.64</v>
      </c>
      <c r="I138" s="137"/>
      <c r="J138" s="138">
        <f>ROUND(I138*H138,2)</f>
        <v>0</v>
      </c>
      <c r="K138" s="134" t="s">
        <v>250</v>
      </c>
      <c r="L138" s="32"/>
      <c r="M138" s="139" t="s">
        <v>1</v>
      </c>
      <c r="N138" s="140" t="s">
        <v>42</v>
      </c>
      <c r="P138" s="141">
        <f>O138*H138</f>
        <v>0</v>
      </c>
      <c r="Q138" s="141">
        <v>0</v>
      </c>
      <c r="R138" s="141">
        <f>Q138*H138</f>
        <v>0</v>
      </c>
      <c r="S138" s="141">
        <v>0</v>
      </c>
      <c r="T138" s="142">
        <f>S138*H138</f>
        <v>0</v>
      </c>
      <c r="AR138" s="143" t="s">
        <v>193</v>
      </c>
      <c r="AT138" s="143" t="s">
        <v>178</v>
      </c>
      <c r="AU138" s="143" t="s">
        <v>87</v>
      </c>
      <c r="AY138" s="17" t="s">
        <v>175</v>
      </c>
      <c r="BE138" s="144">
        <f>IF(N138="základní",J138,0)</f>
        <v>0</v>
      </c>
      <c r="BF138" s="144">
        <f>IF(N138="snížená",J138,0)</f>
        <v>0</v>
      </c>
      <c r="BG138" s="144">
        <f>IF(N138="zákl. přenesená",J138,0)</f>
        <v>0</v>
      </c>
      <c r="BH138" s="144">
        <f>IF(N138="sníž. přenesená",J138,0)</f>
        <v>0</v>
      </c>
      <c r="BI138" s="144">
        <f>IF(N138="nulová",J138,0)</f>
        <v>0</v>
      </c>
      <c r="BJ138" s="17" t="s">
        <v>85</v>
      </c>
      <c r="BK138" s="144">
        <f>ROUND(I138*H138,2)</f>
        <v>0</v>
      </c>
      <c r="BL138" s="17" t="s">
        <v>193</v>
      </c>
      <c r="BM138" s="143" t="s">
        <v>4874</v>
      </c>
    </row>
    <row r="139" spans="2:65" s="12" customFormat="1">
      <c r="B139" s="154"/>
      <c r="D139" s="145" t="s">
        <v>252</v>
      </c>
      <c r="E139" s="155" t="s">
        <v>1</v>
      </c>
      <c r="F139" s="156" t="s">
        <v>4867</v>
      </c>
      <c r="H139" s="157">
        <v>3.64</v>
      </c>
      <c r="I139" s="158"/>
      <c r="L139" s="154"/>
      <c r="M139" s="159"/>
      <c r="T139" s="160"/>
      <c r="AT139" s="155" t="s">
        <v>252</v>
      </c>
      <c r="AU139" s="155" t="s">
        <v>87</v>
      </c>
      <c r="AV139" s="12" t="s">
        <v>87</v>
      </c>
      <c r="AW139" s="12" t="s">
        <v>32</v>
      </c>
      <c r="AX139" s="12" t="s">
        <v>85</v>
      </c>
      <c r="AY139" s="155" t="s">
        <v>175</v>
      </c>
    </row>
    <row r="140" spans="2:65" s="1" customFormat="1" ht="16.5" customHeight="1">
      <c r="B140" s="32"/>
      <c r="C140" s="132" t="s">
        <v>208</v>
      </c>
      <c r="D140" s="132" t="s">
        <v>178</v>
      </c>
      <c r="E140" s="133" t="s">
        <v>4875</v>
      </c>
      <c r="F140" s="134" t="s">
        <v>4876</v>
      </c>
      <c r="G140" s="135" t="s">
        <v>200</v>
      </c>
      <c r="H140" s="136">
        <v>23.08</v>
      </c>
      <c r="I140" s="137"/>
      <c r="J140" s="138">
        <f>ROUND(I140*H140,2)</f>
        <v>0</v>
      </c>
      <c r="K140" s="134" t="s">
        <v>250</v>
      </c>
      <c r="L140" s="32"/>
      <c r="M140" s="139" t="s">
        <v>1</v>
      </c>
      <c r="N140" s="140" t="s">
        <v>42</v>
      </c>
      <c r="P140" s="141">
        <f>O140*H140</f>
        <v>0</v>
      </c>
      <c r="Q140" s="141">
        <v>2.7E-4</v>
      </c>
      <c r="R140" s="141">
        <f>Q140*H140</f>
        <v>6.2315999999999995E-3</v>
      </c>
      <c r="S140" s="141">
        <v>0</v>
      </c>
      <c r="T140" s="142">
        <f>S140*H140</f>
        <v>0</v>
      </c>
      <c r="AR140" s="143" t="s">
        <v>193</v>
      </c>
      <c r="AT140" s="143" t="s">
        <v>178</v>
      </c>
      <c r="AU140" s="143" t="s">
        <v>87</v>
      </c>
      <c r="AY140" s="17" t="s">
        <v>175</v>
      </c>
      <c r="BE140" s="144">
        <f>IF(N140="základní",J140,0)</f>
        <v>0</v>
      </c>
      <c r="BF140" s="144">
        <f>IF(N140="snížená",J140,0)</f>
        <v>0</v>
      </c>
      <c r="BG140" s="144">
        <f>IF(N140="zákl. přenesená",J140,0)</f>
        <v>0</v>
      </c>
      <c r="BH140" s="144">
        <f>IF(N140="sníž. přenesená",J140,0)</f>
        <v>0</v>
      </c>
      <c r="BI140" s="144">
        <f>IF(N140="nulová",J140,0)</f>
        <v>0</v>
      </c>
      <c r="BJ140" s="17" t="s">
        <v>85</v>
      </c>
      <c r="BK140" s="144">
        <f>ROUND(I140*H140,2)</f>
        <v>0</v>
      </c>
      <c r="BL140" s="17" t="s">
        <v>193</v>
      </c>
      <c r="BM140" s="143" t="s">
        <v>4877</v>
      </c>
    </row>
    <row r="141" spans="2:65" s="12" customFormat="1">
      <c r="B141" s="154"/>
      <c r="D141" s="145" t="s">
        <v>252</v>
      </c>
      <c r="E141" s="155" t="s">
        <v>1</v>
      </c>
      <c r="F141" s="156" t="s">
        <v>4878</v>
      </c>
      <c r="H141" s="157">
        <v>20.28</v>
      </c>
      <c r="I141" s="158"/>
      <c r="L141" s="154"/>
      <c r="M141" s="159"/>
      <c r="T141" s="160"/>
      <c r="AT141" s="155" t="s">
        <v>252</v>
      </c>
      <c r="AU141" s="155" t="s">
        <v>87</v>
      </c>
      <c r="AV141" s="12" t="s">
        <v>87</v>
      </c>
      <c r="AW141" s="12" t="s">
        <v>32</v>
      </c>
      <c r="AX141" s="12" t="s">
        <v>77</v>
      </c>
      <c r="AY141" s="155" t="s">
        <v>175</v>
      </c>
    </row>
    <row r="142" spans="2:65" s="12" customFormat="1">
      <c r="B142" s="154"/>
      <c r="D142" s="145" t="s">
        <v>252</v>
      </c>
      <c r="E142" s="155" t="s">
        <v>1</v>
      </c>
      <c r="F142" s="156" t="s">
        <v>4879</v>
      </c>
      <c r="H142" s="157">
        <v>2.8</v>
      </c>
      <c r="I142" s="158"/>
      <c r="L142" s="154"/>
      <c r="M142" s="159"/>
      <c r="T142" s="160"/>
      <c r="AT142" s="155" t="s">
        <v>252</v>
      </c>
      <c r="AU142" s="155" t="s">
        <v>87</v>
      </c>
      <c r="AV142" s="12" t="s">
        <v>87</v>
      </c>
      <c r="AW142" s="12" t="s">
        <v>32</v>
      </c>
      <c r="AX142" s="12" t="s">
        <v>77</v>
      </c>
      <c r="AY142" s="155" t="s">
        <v>175</v>
      </c>
    </row>
    <row r="143" spans="2:65" s="13" customFormat="1">
      <c r="B143" s="163"/>
      <c r="D143" s="145" t="s">
        <v>252</v>
      </c>
      <c r="E143" s="164" t="s">
        <v>1</v>
      </c>
      <c r="F143" s="165" t="s">
        <v>294</v>
      </c>
      <c r="H143" s="166">
        <v>23.080000000000002</v>
      </c>
      <c r="I143" s="167"/>
      <c r="L143" s="163"/>
      <c r="M143" s="168"/>
      <c r="T143" s="169"/>
      <c r="AT143" s="164" t="s">
        <v>252</v>
      </c>
      <c r="AU143" s="164" t="s">
        <v>87</v>
      </c>
      <c r="AV143" s="13" t="s">
        <v>193</v>
      </c>
      <c r="AW143" s="13" t="s">
        <v>32</v>
      </c>
      <c r="AX143" s="13" t="s">
        <v>85</v>
      </c>
      <c r="AY143" s="164" t="s">
        <v>175</v>
      </c>
    </row>
    <row r="144" spans="2:65" s="1" customFormat="1" ht="16.5" customHeight="1">
      <c r="B144" s="32"/>
      <c r="C144" s="184" t="s">
        <v>212</v>
      </c>
      <c r="D144" s="184" t="s">
        <v>1046</v>
      </c>
      <c r="E144" s="185" t="s">
        <v>4880</v>
      </c>
      <c r="F144" s="186" t="s">
        <v>4881</v>
      </c>
      <c r="G144" s="187" t="s">
        <v>200</v>
      </c>
      <c r="H144" s="188">
        <v>27.338000000000001</v>
      </c>
      <c r="I144" s="189"/>
      <c r="J144" s="190">
        <f>ROUND(I144*H144,2)</f>
        <v>0</v>
      </c>
      <c r="K144" s="186" t="s">
        <v>250</v>
      </c>
      <c r="L144" s="191"/>
      <c r="M144" s="192" t="s">
        <v>1</v>
      </c>
      <c r="N144" s="193" t="s">
        <v>42</v>
      </c>
      <c r="P144" s="141">
        <f>O144*H144</f>
        <v>0</v>
      </c>
      <c r="Q144" s="141">
        <v>2.9999999999999997E-4</v>
      </c>
      <c r="R144" s="141">
        <f>Q144*H144</f>
        <v>8.2013999999999993E-3</v>
      </c>
      <c r="S144" s="141">
        <v>0</v>
      </c>
      <c r="T144" s="142">
        <f>S144*H144</f>
        <v>0</v>
      </c>
      <c r="AR144" s="143" t="s">
        <v>212</v>
      </c>
      <c r="AT144" s="143" t="s">
        <v>1046</v>
      </c>
      <c r="AU144" s="143" t="s">
        <v>87</v>
      </c>
      <c r="AY144" s="17" t="s">
        <v>175</v>
      </c>
      <c r="BE144" s="144">
        <f>IF(N144="základní",J144,0)</f>
        <v>0</v>
      </c>
      <c r="BF144" s="144">
        <f>IF(N144="snížená",J144,0)</f>
        <v>0</v>
      </c>
      <c r="BG144" s="144">
        <f>IF(N144="zákl. přenesená",J144,0)</f>
        <v>0</v>
      </c>
      <c r="BH144" s="144">
        <f>IF(N144="sníž. přenesená",J144,0)</f>
        <v>0</v>
      </c>
      <c r="BI144" s="144">
        <f>IF(N144="nulová",J144,0)</f>
        <v>0</v>
      </c>
      <c r="BJ144" s="17" t="s">
        <v>85</v>
      </c>
      <c r="BK144" s="144">
        <f>ROUND(I144*H144,2)</f>
        <v>0</v>
      </c>
      <c r="BL144" s="17" t="s">
        <v>193</v>
      </c>
      <c r="BM144" s="143" t="s">
        <v>4882</v>
      </c>
    </row>
    <row r="145" spans="2:65" s="12" customFormat="1">
      <c r="B145" s="154"/>
      <c r="D145" s="145" t="s">
        <v>252</v>
      </c>
      <c r="F145" s="156" t="s">
        <v>4883</v>
      </c>
      <c r="H145" s="157">
        <v>27.338000000000001</v>
      </c>
      <c r="I145" s="158"/>
      <c r="L145" s="154"/>
      <c r="M145" s="159"/>
      <c r="T145" s="160"/>
      <c r="AT145" s="155" t="s">
        <v>252</v>
      </c>
      <c r="AU145" s="155" t="s">
        <v>87</v>
      </c>
      <c r="AV145" s="12" t="s">
        <v>87</v>
      </c>
      <c r="AW145" s="12" t="s">
        <v>4</v>
      </c>
      <c r="AX145" s="12" t="s">
        <v>85</v>
      </c>
      <c r="AY145" s="155" t="s">
        <v>175</v>
      </c>
    </row>
    <row r="146" spans="2:65" s="1" customFormat="1" ht="16.5" customHeight="1">
      <c r="B146" s="32"/>
      <c r="C146" s="132" t="s">
        <v>216</v>
      </c>
      <c r="D146" s="132" t="s">
        <v>178</v>
      </c>
      <c r="E146" s="133" t="s">
        <v>4884</v>
      </c>
      <c r="F146" s="134" t="s">
        <v>4885</v>
      </c>
      <c r="G146" s="135" t="s">
        <v>318</v>
      </c>
      <c r="H146" s="136">
        <v>7</v>
      </c>
      <c r="I146" s="137"/>
      <c r="J146" s="138">
        <f>ROUND(I146*H146,2)</f>
        <v>0</v>
      </c>
      <c r="K146" s="134" t="s">
        <v>250</v>
      </c>
      <c r="L146" s="32"/>
      <c r="M146" s="139" t="s">
        <v>1</v>
      </c>
      <c r="N146" s="140" t="s">
        <v>42</v>
      </c>
      <c r="P146" s="141">
        <f>O146*H146</f>
        <v>0</v>
      </c>
      <c r="Q146" s="141">
        <v>1.33E-3</v>
      </c>
      <c r="R146" s="141">
        <f>Q146*H146</f>
        <v>9.3100000000000006E-3</v>
      </c>
      <c r="S146" s="141">
        <v>0</v>
      </c>
      <c r="T146" s="142">
        <f>S146*H146</f>
        <v>0</v>
      </c>
      <c r="AR146" s="143" t="s">
        <v>193</v>
      </c>
      <c r="AT146" s="143" t="s">
        <v>178</v>
      </c>
      <c r="AU146" s="143" t="s">
        <v>87</v>
      </c>
      <c r="AY146" s="17" t="s">
        <v>175</v>
      </c>
      <c r="BE146" s="144">
        <f>IF(N146="základní",J146,0)</f>
        <v>0</v>
      </c>
      <c r="BF146" s="144">
        <f>IF(N146="snížená",J146,0)</f>
        <v>0</v>
      </c>
      <c r="BG146" s="144">
        <f>IF(N146="zákl. přenesená",J146,0)</f>
        <v>0</v>
      </c>
      <c r="BH146" s="144">
        <f>IF(N146="sníž. přenesená",J146,0)</f>
        <v>0</v>
      </c>
      <c r="BI146" s="144">
        <f>IF(N146="nulová",J146,0)</f>
        <v>0</v>
      </c>
      <c r="BJ146" s="17" t="s">
        <v>85</v>
      </c>
      <c r="BK146" s="144">
        <f>ROUND(I146*H146,2)</f>
        <v>0</v>
      </c>
      <c r="BL146" s="17" t="s">
        <v>193</v>
      </c>
      <c r="BM146" s="143" t="s">
        <v>4886</v>
      </c>
    </row>
    <row r="147" spans="2:65" s="11" customFormat="1" ht="22.9" customHeight="1">
      <c r="B147" s="120"/>
      <c r="D147" s="121" t="s">
        <v>76</v>
      </c>
      <c r="E147" s="130" t="s">
        <v>174</v>
      </c>
      <c r="F147" s="130" t="s">
        <v>4887</v>
      </c>
      <c r="I147" s="123"/>
      <c r="J147" s="131">
        <f>BK147</f>
        <v>0</v>
      </c>
      <c r="L147" s="120"/>
      <c r="M147" s="125"/>
      <c r="P147" s="126">
        <f>SUM(P148:P224)</f>
        <v>0</v>
      </c>
      <c r="R147" s="126">
        <f>SUM(R148:R224)</f>
        <v>126.24001699999999</v>
      </c>
      <c r="T147" s="127">
        <f>SUM(T148:T224)</f>
        <v>0</v>
      </c>
      <c r="AR147" s="121" t="s">
        <v>85</v>
      </c>
      <c r="AT147" s="128" t="s">
        <v>76</v>
      </c>
      <c r="AU147" s="128" t="s">
        <v>85</v>
      </c>
      <c r="AY147" s="121" t="s">
        <v>175</v>
      </c>
      <c r="BK147" s="129">
        <f>SUM(BK148:BK224)</f>
        <v>0</v>
      </c>
    </row>
    <row r="148" spans="2:65" s="1" customFormat="1" ht="16.5" customHeight="1">
      <c r="B148" s="32"/>
      <c r="C148" s="132" t="s">
        <v>112</v>
      </c>
      <c r="D148" s="132" t="s">
        <v>178</v>
      </c>
      <c r="E148" s="133" t="s">
        <v>4888</v>
      </c>
      <c r="F148" s="134" t="s">
        <v>4889</v>
      </c>
      <c r="G148" s="135" t="s">
        <v>200</v>
      </c>
      <c r="H148" s="136">
        <v>181.1</v>
      </c>
      <c r="I148" s="137"/>
      <c r="J148" s="138">
        <f>ROUND(I148*H148,2)</f>
        <v>0</v>
      </c>
      <c r="K148" s="134" t="s">
        <v>1</v>
      </c>
      <c r="L148" s="32"/>
      <c r="M148" s="139" t="s">
        <v>1</v>
      </c>
      <c r="N148" s="140" t="s">
        <v>42</v>
      </c>
      <c r="P148" s="141">
        <f>O148*H148</f>
        <v>0</v>
      </c>
      <c r="Q148" s="141">
        <v>0</v>
      </c>
      <c r="R148" s="141">
        <f>Q148*H148</f>
        <v>0</v>
      </c>
      <c r="S148" s="141">
        <v>0</v>
      </c>
      <c r="T148" s="142">
        <f>S148*H148</f>
        <v>0</v>
      </c>
      <c r="AR148" s="143" t="s">
        <v>193</v>
      </c>
      <c r="AT148" s="143" t="s">
        <v>178</v>
      </c>
      <c r="AU148" s="143" t="s">
        <v>87</v>
      </c>
      <c r="AY148" s="17" t="s">
        <v>175</v>
      </c>
      <c r="BE148" s="144">
        <f>IF(N148="základní",J148,0)</f>
        <v>0</v>
      </c>
      <c r="BF148" s="144">
        <f>IF(N148="snížená",J148,0)</f>
        <v>0</v>
      </c>
      <c r="BG148" s="144">
        <f>IF(N148="zákl. přenesená",J148,0)</f>
        <v>0</v>
      </c>
      <c r="BH148" s="144">
        <f>IF(N148="sníž. přenesená",J148,0)</f>
        <v>0</v>
      </c>
      <c r="BI148" s="144">
        <f>IF(N148="nulová",J148,0)</f>
        <v>0</v>
      </c>
      <c r="BJ148" s="17" t="s">
        <v>85</v>
      </c>
      <c r="BK148" s="144">
        <f>ROUND(I148*H148,2)</f>
        <v>0</v>
      </c>
      <c r="BL148" s="17" t="s">
        <v>193</v>
      </c>
      <c r="BM148" s="143" t="s">
        <v>4890</v>
      </c>
    </row>
    <row r="149" spans="2:65" s="12" customFormat="1">
      <c r="B149" s="154"/>
      <c r="D149" s="145" t="s">
        <v>252</v>
      </c>
      <c r="E149" s="155" t="s">
        <v>1</v>
      </c>
      <c r="F149" s="156" t="s">
        <v>4891</v>
      </c>
      <c r="H149" s="157">
        <v>149.30000000000001</v>
      </c>
      <c r="I149" s="158"/>
      <c r="L149" s="154"/>
      <c r="M149" s="159"/>
      <c r="T149" s="160"/>
      <c r="AT149" s="155" t="s">
        <v>252</v>
      </c>
      <c r="AU149" s="155" t="s">
        <v>87</v>
      </c>
      <c r="AV149" s="12" t="s">
        <v>87</v>
      </c>
      <c r="AW149" s="12" t="s">
        <v>32</v>
      </c>
      <c r="AX149" s="12" t="s">
        <v>77</v>
      </c>
      <c r="AY149" s="155" t="s">
        <v>175</v>
      </c>
    </row>
    <row r="150" spans="2:65" s="12" customFormat="1">
      <c r="B150" s="154"/>
      <c r="D150" s="145" t="s">
        <v>252</v>
      </c>
      <c r="E150" s="155" t="s">
        <v>1</v>
      </c>
      <c r="F150" s="156" t="s">
        <v>4892</v>
      </c>
      <c r="H150" s="157">
        <v>10.6</v>
      </c>
      <c r="I150" s="158"/>
      <c r="L150" s="154"/>
      <c r="M150" s="159"/>
      <c r="T150" s="160"/>
      <c r="AT150" s="155" t="s">
        <v>252</v>
      </c>
      <c r="AU150" s="155" t="s">
        <v>87</v>
      </c>
      <c r="AV150" s="12" t="s">
        <v>87</v>
      </c>
      <c r="AW150" s="12" t="s">
        <v>32</v>
      </c>
      <c r="AX150" s="12" t="s">
        <v>77</v>
      </c>
      <c r="AY150" s="155" t="s">
        <v>175</v>
      </c>
    </row>
    <row r="151" spans="2:65" s="12" customFormat="1">
      <c r="B151" s="154"/>
      <c r="D151" s="145" t="s">
        <v>252</v>
      </c>
      <c r="E151" s="155" t="s">
        <v>1</v>
      </c>
      <c r="F151" s="156" t="s">
        <v>4893</v>
      </c>
      <c r="H151" s="157">
        <v>21.2</v>
      </c>
      <c r="I151" s="158"/>
      <c r="L151" s="154"/>
      <c r="M151" s="159"/>
      <c r="T151" s="160"/>
      <c r="AT151" s="155" t="s">
        <v>252</v>
      </c>
      <c r="AU151" s="155" t="s">
        <v>87</v>
      </c>
      <c r="AV151" s="12" t="s">
        <v>87</v>
      </c>
      <c r="AW151" s="12" t="s">
        <v>32</v>
      </c>
      <c r="AX151" s="12" t="s">
        <v>77</v>
      </c>
      <c r="AY151" s="155" t="s">
        <v>175</v>
      </c>
    </row>
    <row r="152" spans="2:65" s="13" customFormat="1">
      <c r="B152" s="163"/>
      <c r="D152" s="145" t="s">
        <v>252</v>
      </c>
      <c r="E152" s="164" t="s">
        <v>1</v>
      </c>
      <c r="F152" s="165" t="s">
        <v>294</v>
      </c>
      <c r="H152" s="166">
        <v>181.1</v>
      </c>
      <c r="I152" s="167"/>
      <c r="L152" s="163"/>
      <c r="M152" s="168"/>
      <c r="T152" s="169"/>
      <c r="AT152" s="164" t="s">
        <v>252</v>
      </c>
      <c r="AU152" s="164" t="s">
        <v>87</v>
      </c>
      <c r="AV152" s="13" t="s">
        <v>193</v>
      </c>
      <c r="AW152" s="13" t="s">
        <v>32</v>
      </c>
      <c r="AX152" s="13" t="s">
        <v>85</v>
      </c>
      <c r="AY152" s="164" t="s">
        <v>175</v>
      </c>
    </row>
    <row r="153" spans="2:65" s="1" customFormat="1" ht="16.5" customHeight="1">
      <c r="B153" s="32"/>
      <c r="C153" s="132" t="s">
        <v>115</v>
      </c>
      <c r="D153" s="132" t="s">
        <v>178</v>
      </c>
      <c r="E153" s="133" t="s">
        <v>4894</v>
      </c>
      <c r="F153" s="134" t="s">
        <v>4895</v>
      </c>
      <c r="G153" s="135" t="s">
        <v>200</v>
      </c>
      <c r="H153" s="136">
        <v>16.399999999999999</v>
      </c>
      <c r="I153" s="137"/>
      <c r="J153" s="138">
        <f>ROUND(I153*H153,2)</f>
        <v>0</v>
      </c>
      <c r="K153" s="134" t="s">
        <v>250</v>
      </c>
      <c r="L153" s="32"/>
      <c r="M153" s="139" t="s">
        <v>1</v>
      </c>
      <c r="N153" s="140" t="s">
        <v>42</v>
      </c>
      <c r="P153" s="141">
        <f>O153*H153</f>
        <v>0</v>
      </c>
      <c r="Q153" s="141">
        <v>0</v>
      </c>
      <c r="R153" s="141">
        <f>Q153*H153</f>
        <v>0</v>
      </c>
      <c r="S153" s="141">
        <v>0</v>
      </c>
      <c r="T153" s="142">
        <f>S153*H153</f>
        <v>0</v>
      </c>
      <c r="AR153" s="143" t="s">
        <v>193</v>
      </c>
      <c r="AT153" s="143" t="s">
        <v>178</v>
      </c>
      <c r="AU153" s="143" t="s">
        <v>87</v>
      </c>
      <c r="AY153" s="17" t="s">
        <v>175</v>
      </c>
      <c r="BE153" s="144">
        <f>IF(N153="základní",J153,0)</f>
        <v>0</v>
      </c>
      <c r="BF153" s="144">
        <f>IF(N153="snížená",J153,0)</f>
        <v>0</v>
      </c>
      <c r="BG153" s="144">
        <f>IF(N153="zákl. přenesená",J153,0)</f>
        <v>0</v>
      </c>
      <c r="BH153" s="144">
        <f>IF(N153="sníž. přenesená",J153,0)</f>
        <v>0</v>
      </c>
      <c r="BI153" s="144">
        <f>IF(N153="nulová",J153,0)</f>
        <v>0</v>
      </c>
      <c r="BJ153" s="17" t="s">
        <v>85</v>
      </c>
      <c r="BK153" s="144">
        <f>ROUND(I153*H153,2)</f>
        <v>0</v>
      </c>
      <c r="BL153" s="17" t="s">
        <v>193</v>
      </c>
      <c r="BM153" s="143" t="s">
        <v>4896</v>
      </c>
    </row>
    <row r="154" spans="2:65" s="12" customFormat="1">
      <c r="B154" s="154"/>
      <c r="D154" s="145" t="s">
        <v>252</v>
      </c>
      <c r="E154" s="155" t="s">
        <v>1</v>
      </c>
      <c r="F154" s="156" t="s">
        <v>4897</v>
      </c>
      <c r="H154" s="157">
        <v>16.399999999999999</v>
      </c>
      <c r="I154" s="158"/>
      <c r="L154" s="154"/>
      <c r="M154" s="159"/>
      <c r="T154" s="160"/>
      <c r="AT154" s="155" t="s">
        <v>252</v>
      </c>
      <c r="AU154" s="155" t="s">
        <v>87</v>
      </c>
      <c r="AV154" s="12" t="s">
        <v>87</v>
      </c>
      <c r="AW154" s="12" t="s">
        <v>32</v>
      </c>
      <c r="AX154" s="12" t="s">
        <v>85</v>
      </c>
      <c r="AY154" s="155" t="s">
        <v>175</v>
      </c>
    </row>
    <row r="155" spans="2:65" s="1" customFormat="1" ht="16.5" customHeight="1">
      <c r="B155" s="32"/>
      <c r="C155" s="132" t="s">
        <v>8</v>
      </c>
      <c r="D155" s="132" t="s">
        <v>178</v>
      </c>
      <c r="E155" s="133" t="s">
        <v>4898</v>
      </c>
      <c r="F155" s="134" t="s">
        <v>4899</v>
      </c>
      <c r="G155" s="135" t="s">
        <v>200</v>
      </c>
      <c r="H155" s="136">
        <v>309.2</v>
      </c>
      <c r="I155" s="137"/>
      <c r="J155" s="138">
        <f>ROUND(I155*H155,2)</f>
        <v>0</v>
      </c>
      <c r="K155" s="134" t="s">
        <v>250</v>
      </c>
      <c r="L155" s="32"/>
      <c r="M155" s="139" t="s">
        <v>1</v>
      </c>
      <c r="N155" s="140" t="s">
        <v>42</v>
      </c>
      <c r="P155" s="141">
        <f>O155*H155</f>
        <v>0</v>
      </c>
      <c r="Q155" s="141">
        <v>0</v>
      </c>
      <c r="R155" s="141">
        <f>Q155*H155</f>
        <v>0</v>
      </c>
      <c r="S155" s="141">
        <v>0</v>
      </c>
      <c r="T155" s="142">
        <f>S155*H155</f>
        <v>0</v>
      </c>
      <c r="AR155" s="143" t="s">
        <v>193</v>
      </c>
      <c r="AT155" s="143" t="s">
        <v>178</v>
      </c>
      <c r="AU155" s="143" t="s">
        <v>87</v>
      </c>
      <c r="AY155" s="17" t="s">
        <v>175</v>
      </c>
      <c r="BE155" s="144">
        <f>IF(N155="základní",J155,0)</f>
        <v>0</v>
      </c>
      <c r="BF155" s="144">
        <f>IF(N155="snížená",J155,0)</f>
        <v>0</v>
      </c>
      <c r="BG155" s="144">
        <f>IF(N155="zákl. přenesená",J155,0)</f>
        <v>0</v>
      </c>
      <c r="BH155" s="144">
        <f>IF(N155="sníž. přenesená",J155,0)</f>
        <v>0</v>
      </c>
      <c r="BI155" s="144">
        <f>IF(N155="nulová",J155,0)</f>
        <v>0</v>
      </c>
      <c r="BJ155" s="17" t="s">
        <v>85</v>
      </c>
      <c r="BK155" s="144">
        <f>ROUND(I155*H155,2)</f>
        <v>0</v>
      </c>
      <c r="BL155" s="17" t="s">
        <v>193</v>
      </c>
      <c r="BM155" s="143" t="s">
        <v>4900</v>
      </c>
    </row>
    <row r="156" spans="2:65" s="12" customFormat="1">
      <c r="B156" s="154"/>
      <c r="D156" s="145" t="s">
        <v>252</v>
      </c>
      <c r="E156" s="155" t="s">
        <v>1</v>
      </c>
      <c r="F156" s="156" t="s">
        <v>4901</v>
      </c>
      <c r="H156" s="157">
        <v>309.2</v>
      </c>
      <c r="I156" s="158"/>
      <c r="L156" s="154"/>
      <c r="M156" s="159"/>
      <c r="T156" s="160"/>
      <c r="AT156" s="155" t="s">
        <v>252</v>
      </c>
      <c r="AU156" s="155" t="s">
        <v>87</v>
      </c>
      <c r="AV156" s="12" t="s">
        <v>87</v>
      </c>
      <c r="AW156" s="12" t="s">
        <v>32</v>
      </c>
      <c r="AX156" s="12" t="s">
        <v>85</v>
      </c>
      <c r="AY156" s="155" t="s">
        <v>175</v>
      </c>
    </row>
    <row r="157" spans="2:65" s="1" customFormat="1" ht="16.5" customHeight="1">
      <c r="B157" s="32"/>
      <c r="C157" s="132" t="s">
        <v>120</v>
      </c>
      <c r="D157" s="132" t="s">
        <v>178</v>
      </c>
      <c r="E157" s="133" t="s">
        <v>4902</v>
      </c>
      <c r="F157" s="134" t="s">
        <v>4903</v>
      </c>
      <c r="G157" s="135" t="s">
        <v>200</v>
      </c>
      <c r="H157" s="136">
        <v>31.8</v>
      </c>
      <c r="I157" s="137"/>
      <c r="J157" s="138">
        <f>ROUND(I157*H157,2)</f>
        <v>0</v>
      </c>
      <c r="K157" s="134" t="s">
        <v>250</v>
      </c>
      <c r="L157" s="32"/>
      <c r="M157" s="139" t="s">
        <v>1</v>
      </c>
      <c r="N157" s="140" t="s">
        <v>42</v>
      </c>
      <c r="P157" s="141">
        <f>O157*H157</f>
        <v>0</v>
      </c>
      <c r="Q157" s="141">
        <v>0</v>
      </c>
      <c r="R157" s="141">
        <f>Q157*H157</f>
        <v>0</v>
      </c>
      <c r="S157" s="141">
        <v>0</v>
      </c>
      <c r="T157" s="142">
        <f>S157*H157</f>
        <v>0</v>
      </c>
      <c r="AR157" s="143" t="s">
        <v>193</v>
      </c>
      <c r="AT157" s="143" t="s">
        <v>178</v>
      </c>
      <c r="AU157" s="143" t="s">
        <v>87</v>
      </c>
      <c r="AY157" s="17" t="s">
        <v>175</v>
      </c>
      <c r="BE157" s="144">
        <f>IF(N157="základní",J157,0)</f>
        <v>0</v>
      </c>
      <c r="BF157" s="144">
        <f>IF(N157="snížená",J157,0)</f>
        <v>0</v>
      </c>
      <c r="BG157" s="144">
        <f>IF(N157="zákl. přenesená",J157,0)</f>
        <v>0</v>
      </c>
      <c r="BH157" s="144">
        <f>IF(N157="sníž. přenesená",J157,0)</f>
        <v>0</v>
      </c>
      <c r="BI157" s="144">
        <f>IF(N157="nulová",J157,0)</f>
        <v>0</v>
      </c>
      <c r="BJ157" s="17" t="s">
        <v>85</v>
      </c>
      <c r="BK157" s="144">
        <f>ROUND(I157*H157,2)</f>
        <v>0</v>
      </c>
      <c r="BL157" s="17" t="s">
        <v>193</v>
      </c>
      <c r="BM157" s="143" t="s">
        <v>4904</v>
      </c>
    </row>
    <row r="158" spans="2:65" s="12" customFormat="1">
      <c r="B158" s="154"/>
      <c r="D158" s="145" t="s">
        <v>252</v>
      </c>
      <c r="E158" s="155" t="s">
        <v>1</v>
      </c>
      <c r="F158" s="156" t="s">
        <v>4892</v>
      </c>
      <c r="H158" s="157">
        <v>10.6</v>
      </c>
      <c r="I158" s="158"/>
      <c r="L158" s="154"/>
      <c r="M158" s="159"/>
      <c r="T158" s="160"/>
      <c r="AT158" s="155" t="s">
        <v>252</v>
      </c>
      <c r="AU158" s="155" t="s">
        <v>87</v>
      </c>
      <c r="AV158" s="12" t="s">
        <v>87</v>
      </c>
      <c r="AW158" s="12" t="s">
        <v>32</v>
      </c>
      <c r="AX158" s="12" t="s">
        <v>77</v>
      </c>
      <c r="AY158" s="155" t="s">
        <v>175</v>
      </c>
    </row>
    <row r="159" spans="2:65" s="12" customFormat="1">
      <c r="B159" s="154"/>
      <c r="D159" s="145" t="s">
        <v>252</v>
      </c>
      <c r="E159" s="155" t="s">
        <v>1</v>
      </c>
      <c r="F159" s="156" t="s">
        <v>4893</v>
      </c>
      <c r="H159" s="157">
        <v>21.2</v>
      </c>
      <c r="I159" s="158"/>
      <c r="L159" s="154"/>
      <c r="M159" s="159"/>
      <c r="T159" s="160"/>
      <c r="AT159" s="155" t="s">
        <v>252</v>
      </c>
      <c r="AU159" s="155" t="s">
        <v>87</v>
      </c>
      <c r="AV159" s="12" t="s">
        <v>87</v>
      </c>
      <c r="AW159" s="12" t="s">
        <v>32</v>
      </c>
      <c r="AX159" s="12" t="s">
        <v>77</v>
      </c>
      <c r="AY159" s="155" t="s">
        <v>175</v>
      </c>
    </row>
    <row r="160" spans="2:65" s="13" customFormat="1">
      <c r="B160" s="163"/>
      <c r="D160" s="145" t="s">
        <v>252</v>
      </c>
      <c r="E160" s="164" t="s">
        <v>1</v>
      </c>
      <c r="F160" s="165" t="s">
        <v>294</v>
      </c>
      <c r="H160" s="166">
        <v>31.799999999999997</v>
      </c>
      <c r="I160" s="167"/>
      <c r="L160" s="163"/>
      <c r="M160" s="168"/>
      <c r="T160" s="169"/>
      <c r="AT160" s="164" t="s">
        <v>252</v>
      </c>
      <c r="AU160" s="164" t="s">
        <v>87</v>
      </c>
      <c r="AV160" s="13" t="s">
        <v>193</v>
      </c>
      <c r="AW160" s="13" t="s">
        <v>32</v>
      </c>
      <c r="AX160" s="13" t="s">
        <v>85</v>
      </c>
      <c r="AY160" s="164" t="s">
        <v>175</v>
      </c>
    </row>
    <row r="161" spans="2:65" s="1" customFormat="1" ht="16.5" customHeight="1">
      <c r="B161" s="32"/>
      <c r="C161" s="132" t="s">
        <v>123</v>
      </c>
      <c r="D161" s="132" t="s">
        <v>178</v>
      </c>
      <c r="E161" s="133" t="s">
        <v>4905</v>
      </c>
      <c r="F161" s="134" t="s">
        <v>4906</v>
      </c>
      <c r="G161" s="135" t="s">
        <v>200</v>
      </c>
      <c r="H161" s="136">
        <v>191.6</v>
      </c>
      <c r="I161" s="137"/>
      <c r="J161" s="138">
        <f>ROUND(I161*H161,2)</f>
        <v>0</v>
      </c>
      <c r="K161" s="134" t="s">
        <v>250</v>
      </c>
      <c r="L161" s="32"/>
      <c r="M161" s="139" t="s">
        <v>1</v>
      </c>
      <c r="N161" s="140" t="s">
        <v>42</v>
      </c>
      <c r="P161" s="141">
        <f>O161*H161</f>
        <v>0</v>
      </c>
      <c r="Q161" s="141">
        <v>0</v>
      </c>
      <c r="R161" s="141">
        <f>Q161*H161</f>
        <v>0</v>
      </c>
      <c r="S161" s="141">
        <v>0</v>
      </c>
      <c r="T161" s="142">
        <f>S161*H161</f>
        <v>0</v>
      </c>
      <c r="AR161" s="143" t="s">
        <v>193</v>
      </c>
      <c r="AT161" s="143" t="s">
        <v>178</v>
      </c>
      <c r="AU161" s="143" t="s">
        <v>87</v>
      </c>
      <c r="AY161" s="17" t="s">
        <v>175</v>
      </c>
      <c r="BE161" s="144">
        <f>IF(N161="základní",J161,0)</f>
        <v>0</v>
      </c>
      <c r="BF161" s="144">
        <f>IF(N161="snížená",J161,0)</f>
        <v>0</v>
      </c>
      <c r="BG161" s="144">
        <f>IF(N161="zákl. přenesená",J161,0)</f>
        <v>0</v>
      </c>
      <c r="BH161" s="144">
        <f>IF(N161="sníž. přenesená",J161,0)</f>
        <v>0</v>
      </c>
      <c r="BI161" s="144">
        <f>IF(N161="nulová",J161,0)</f>
        <v>0</v>
      </c>
      <c r="BJ161" s="17" t="s">
        <v>85</v>
      </c>
      <c r="BK161" s="144">
        <f>ROUND(I161*H161,2)</f>
        <v>0</v>
      </c>
      <c r="BL161" s="17" t="s">
        <v>193</v>
      </c>
      <c r="BM161" s="143" t="s">
        <v>4907</v>
      </c>
    </row>
    <row r="162" spans="2:65" s="12" customFormat="1">
      <c r="B162" s="154"/>
      <c r="D162" s="145" t="s">
        <v>252</v>
      </c>
      <c r="E162" s="155" t="s">
        <v>1</v>
      </c>
      <c r="F162" s="156" t="s">
        <v>4891</v>
      </c>
      <c r="H162" s="157">
        <v>149.30000000000001</v>
      </c>
      <c r="I162" s="158"/>
      <c r="L162" s="154"/>
      <c r="M162" s="159"/>
      <c r="T162" s="160"/>
      <c r="AT162" s="155" t="s">
        <v>252</v>
      </c>
      <c r="AU162" s="155" t="s">
        <v>87</v>
      </c>
      <c r="AV162" s="12" t="s">
        <v>87</v>
      </c>
      <c r="AW162" s="12" t="s">
        <v>32</v>
      </c>
      <c r="AX162" s="12" t="s">
        <v>77</v>
      </c>
      <c r="AY162" s="155" t="s">
        <v>175</v>
      </c>
    </row>
    <row r="163" spans="2:65" s="12" customFormat="1">
      <c r="B163" s="154"/>
      <c r="D163" s="145" t="s">
        <v>252</v>
      </c>
      <c r="E163" s="155" t="s">
        <v>1</v>
      </c>
      <c r="F163" s="156" t="s">
        <v>4908</v>
      </c>
      <c r="H163" s="157">
        <v>42.3</v>
      </c>
      <c r="I163" s="158"/>
      <c r="L163" s="154"/>
      <c r="M163" s="159"/>
      <c r="T163" s="160"/>
      <c r="AT163" s="155" t="s">
        <v>252</v>
      </c>
      <c r="AU163" s="155" t="s">
        <v>87</v>
      </c>
      <c r="AV163" s="12" t="s">
        <v>87</v>
      </c>
      <c r="AW163" s="12" t="s">
        <v>32</v>
      </c>
      <c r="AX163" s="12" t="s">
        <v>77</v>
      </c>
      <c r="AY163" s="155" t="s">
        <v>175</v>
      </c>
    </row>
    <row r="164" spans="2:65" s="13" customFormat="1">
      <c r="B164" s="163"/>
      <c r="D164" s="145" t="s">
        <v>252</v>
      </c>
      <c r="E164" s="164" t="s">
        <v>1</v>
      </c>
      <c r="F164" s="165" t="s">
        <v>294</v>
      </c>
      <c r="H164" s="166">
        <v>191.60000000000002</v>
      </c>
      <c r="I164" s="167"/>
      <c r="L164" s="163"/>
      <c r="M164" s="168"/>
      <c r="T164" s="169"/>
      <c r="AT164" s="164" t="s">
        <v>252</v>
      </c>
      <c r="AU164" s="164" t="s">
        <v>87</v>
      </c>
      <c r="AV164" s="13" t="s">
        <v>193</v>
      </c>
      <c r="AW164" s="13" t="s">
        <v>32</v>
      </c>
      <c r="AX164" s="13" t="s">
        <v>85</v>
      </c>
      <c r="AY164" s="164" t="s">
        <v>175</v>
      </c>
    </row>
    <row r="165" spans="2:65" s="1" customFormat="1" ht="16.5" customHeight="1">
      <c r="B165" s="32"/>
      <c r="C165" s="132" t="s">
        <v>126</v>
      </c>
      <c r="D165" s="132" t="s">
        <v>178</v>
      </c>
      <c r="E165" s="133" t="s">
        <v>4909</v>
      </c>
      <c r="F165" s="134" t="s">
        <v>4910</v>
      </c>
      <c r="G165" s="135" t="s">
        <v>200</v>
      </c>
      <c r="H165" s="136">
        <v>149.30000000000001</v>
      </c>
      <c r="I165" s="137"/>
      <c r="J165" s="138">
        <f>ROUND(I165*H165,2)</f>
        <v>0</v>
      </c>
      <c r="K165" s="134" t="s">
        <v>250</v>
      </c>
      <c r="L165" s="32"/>
      <c r="M165" s="139" t="s">
        <v>1</v>
      </c>
      <c r="N165" s="140" t="s">
        <v>42</v>
      </c>
      <c r="P165" s="141">
        <f>O165*H165</f>
        <v>0</v>
      </c>
      <c r="Q165" s="141">
        <v>0</v>
      </c>
      <c r="R165" s="141">
        <f>Q165*H165</f>
        <v>0</v>
      </c>
      <c r="S165" s="141">
        <v>0</v>
      </c>
      <c r="T165" s="142">
        <f>S165*H165</f>
        <v>0</v>
      </c>
      <c r="AR165" s="143" t="s">
        <v>193</v>
      </c>
      <c r="AT165" s="143" t="s">
        <v>178</v>
      </c>
      <c r="AU165" s="143" t="s">
        <v>87</v>
      </c>
      <c r="AY165" s="17" t="s">
        <v>175</v>
      </c>
      <c r="BE165" s="144">
        <f>IF(N165="základní",J165,0)</f>
        <v>0</v>
      </c>
      <c r="BF165" s="144">
        <f>IF(N165="snížená",J165,0)</f>
        <v>0</v>
      </c>
      <c r="BG165" s="144">
        <f>IF(N165="zákl. přenesená",J165,0)</f>
        <v>0</v>
      </c>
      <c r="BH165" s="144">
        <f>IF(N165="sníž. přenesená",J165,0)</f>
        <v>0</v>
      </c>
      <c r="BI165" s="144">
        <f>IF(N165="nulová",J165,0)</f>
        <v>0</v>
      </c>
      <c r="BJ165" s="17" t="s">
        <v>85</v>
      </c>
      <c r="BK165" s="144">
        <f>ROUND(I165*H165,2)</f>
        <v>0</v>
      </c>
      <c r="BL165" s="17" t="s">
        <v>193</v>
      </c>
      <c r="BM165" s="143" t="s">
        <v>4911</v>
      </c>
    </row>
    <row r="166" spans="2:65" s="12" customFormat="1">
      <c r="B166" s="154"/>
      <c r="D166" s="145" t="s">
        <v>252</v>
      </c>
      <c r="E166" s="155" t="s">
        <v>1</v>
      </c>
      <c r="F166" s="156" t="s">
        <v>4891</v>
      </c>
      <c r="H166" s="157">
        <v>149.30000000000001</v>
      </c>
      <c r="I166" s="158"/>
      <c r="L166" s="154"/>
      <c r="M166" s="159"/>
      <c r="T166" s="160"/>
      <c r="AT166" s="155" t="s">
        <v>252</v>
      </c>
      <c r="AU166" s="155" t="s">
        <v>87</v>
      </c>
      <c r="AV166" s="12" t="s">
        <v>87</v>
      </c>
      <c r="AW166" s="12" t="s">
        <v>32</v>
      </c>
      <c r="AX166" s="12" t="s">
        <v>85</v>
      </c>
      <c r="AY166" s="155" t="s">
        <v>175</v>
      </c>
    </row>
    <row r="167" spans="2:65" s="1" customFormat="1" ht="21.75" customHeight="1">
      <c r="B167" s="32"/>
      <c r="C167" s="132" t="s">
        <v>129</v>
      </c>
      <c r="D167" s="132" t="s">
        <v>178</v>
      </c>
      <c r="E167" s="133" t="s">
        <v>4912</v>
      </c>
      <c r="F167" s="134" t="s">
        <v>4913</v>
      </c>
      <c r="G167" s="135" t="s">
        <v>200</v>
      </c>
      <c r="H167" s="136">
        <v>42.3</v>
      </c>
      <c r="I167" s="137"/>
      <c r="J167" s="138">
        <f>ROUND(I167*H167,2)</f>
        <v>0</v>
      </c>
      <c r="K167" s="134" t="s">
        <v>250</v>
      </c>
      <c r="L167" s="32"/>
      <c r="M167" s="139" t="s">
        <v>1</v>
      </c>
      <c r="N167" s="140" t="s">
        <v>42</v>
      </c>
      <c r="P167" s="141">
        <f>O167*H167</f>
        <v>0</v>
      </c>
      <c r="Q167" s="141">
        <v>0</v>
      </c>
      <c r="R167" s="141">
        <f>Q167*H167</f>
        <v>0</v>
      </c>
      <c r="S167" s="141">
        <v>0</v>
      </c>
      <c r="T167" s="142">
        <f>S167*H167</f>
        <v>0</v>
      </c>
      <c r="AR167" s="143" t="s">
        <v>193</v>
      </c>
      <c r="AT167" s="143" t="s">
        <v>178</v>
      </c>
      <c r="AU167" s="143" t="s">
        <v>87</v>
      </c>
      <c r="AY167" s="17" t="s">
        <v>175</v>
      </c>
      <c r="BE167" s="144">
        <f>IF(N167="základní",J167,0)</f>
        <v>0</v>
      </c>
      <c r="BF167" s="144">
        <f>IF(N167="snížená",J167,0)</f>
        <v>0</v>
      </c>
      <c r="BG167" s="144">
        <f>IF(N167="zákl. přenesená",J167,0)</f>
        <v>0</v>
      </c>
      <c r="BH167" s="144">
        <f>IF(N167="sníž. přenesená",J167,0)</f>
        <v>0</v>
      </c>
      <c r="BI167" s="144">
        <f>IF(N167="nulová",J167,0)</f>
        <v>0</v>
      </c>
      <c r="BJ167" s="17" t="s">
        <v>85</v>
      </c>
      <c r="BK167" s="144">
        <f>ROUND(I167*H167,2)</f>
        <v>0</v>
      </c>
      <c r="BL167" s="17" t="s">
        <v>193</v>
      </c>
      <c r="BM167" s="143" t="s">
        <v>4914</v>
      </c>
    </row>
    <row r="168" spans="2:65" s="12" customFormat="1">
      <c r="B168" s="154"/>
      <c r="D168" s="145" t="s">
        <v>252</v>
      </c>
      <c r="E168" s="155" t="s">
        <v>1</v>
      </c>
      <c r="F168" s="156" t="s">
        <v>4908</v>
      </c>
      <c r="H168" s="157">
        <v>42.3</v>
      </c>
      <c r="I168" s="158"/>
      <c r="L168" s="154"/>
      <c r="M168" s="159"/>
      <c r="T168" s="160"/>
      <c r="AT168" s="155" t="s">
        <v>252</v>
      </c>
      <c r="AU168" s="155" t="s">
        <v>87</v>
      </c>
      <c r="AV168" s="12" t="s">
        <v>87</v>
      </c>
      <c r="AW168" s="12" t="s">
        <v>32</v>
      </c>
      <c r="AX168" s="12" t="s">
        <v>85</v>
      </c>
      <c r="AY168" s="155" t="s">
        <v>175</v>
      </c>
    </row>
    <row r="169" spans="2:65" s="1" customFormat="1" ht="16.5" customHeight="1">
      <c r="B169" s="32"/>
      <c r="C169" s="132" t="s">
        <v>132</v>
      </c>
      <c r="D169" s="132" t="s">
        <v>178</v>
      </c>
      <c r="E169" s="133" t="s">
        <v>4915</v>
      </c>
      <c r="F169" s="134" t="s">
        <v>4916</v>
      </c>
      <c r="G169" s="135" t="s">
        <v>200</v>
      </c>
      <c r="H169" s="136">
        <v>48.2</v>
      </c>
      <c r="I169" s="137"/>
      <c r="J169" s="138">
        <f>ROUND(I169*H169,2)</f>
        <v>0</v>
      </c>
      <c r="K169" s="134" t="s">
        <v>250</v>
      </c>
      <c r="L169" s="32"/>
      <c r="M169" s="139" t="s">
        <v>1</v>
      </c>
      <c r="N169" s="140" t="s">
        <v>42</v>
      </c>
      <c r="P169" s="141">
        <f>O169*H169</f>
        <v>0</v>
      </c>
      <c r="Q169" s="141">
        <v>0</v>
      </c>
      <c r="R169" s="141">
        <f>Q169*H169</f>
        <v>0</v>
      </c>
      <c r="S169" s="141">
        <v>0</v>
      </c>
      <c r="T169" s="142">
        <f>S169*H169</f>
        <v>0</v>
      </c>
      <c r="AR169" s="143" t="s">
        <v>193</v>
      </c>
      <c r="AT169" s="143" t="s">
        <v>178</v>
      </c>
      <c r="AU169" s="143" t="s">
        <v>87</v>
      </c>
      <c r="AY169" s="17" t="s">
        <v>175</v>
      </c>
      <c r="BE169" s="144">
        <f>IF(N169="základní",J169,0)</f>
        <v>0</v>
      </c>
      <c r="BF169" s="144">
        <f>IF(N169="snížená",J169,0)</f>
        <v>0</v>
      </c>
      <c r="BG169" s="144">
        <f>IF(N169="zákl. přenesená",J169,0)</f>
        <v>0</v>
      </c>
      <c r="BH169" s="144">
        <f>IF(N169="sníž. přenesená",J169,0)</f>
        <v>0</v>
      </c>
      <c r="BI169" s="144">
        <f>IF(N169="nulová",J169,0)</f>
        <v>0</v>
      </c>
      <c r="BJ169" s="17" t="s">
        <v>85</v>
      </c>
      <c r="BK169" s="144">
        <f>ROUND(I169*H169,2)</f>
        <v>0</v>
      </c>
      <c r="BL169" s="17" t="s">
        <v>193</v>
      </c>
      <c r="BM169" s="143" t="s">
        <v>4917</v>
      </c>
    </row>
    <row r="170" spans="2:65" s="12" customFormat="1">
      <c r="B170" s="154"/>
      <c r="D170" s="145" t="s">
        <v>252</v>
      </c>
      <c r="E170" s="155" t="s">
        <v>1</v>
      </c>
      <c r="F170" s="156" t="s">
        <v>4892</v>
      </c>
      <c r="H170" s="157">
        <v>10.6</v>
      </c>
      <c r="I170" s="158"/>
      <c r="L170" s="154"/>
      <c r="M170" s="159"/>
      <c r="T170" s="160"/>
      <c r="AT170" s="155" t="s">
        <v>252</v>
      </c>
      <c r="AU170" s="155" t="s">
        <v>87</v>
      </c>
      <c r="AV170" s="12" t="s">
        <v>87</v>
      </c>
      <c r="AW170" s="12" t="s">
        <v>32</v>
      </c>
      <c r="AX170" s="12" t="s">
        <v>77</v>
      </c>
      <c r="AY170" s="155" t="s">
        <v>175</v>
      </c>
    </row>
    <row r="171" spans="2:65" s="12" customFormat="1">
      <c r="B171" s="154"/>
      <c r="D171" s="145" t="s">
        <v>252</v>
      </c>
      <c r="E171" s="155" t="s">
        <v>1</v>
      </c>
      <c r="F171" s="156" t="s">
        <v>4893</v>
      </c>
      <c r="H171" s="157">
        <v>21.2</v>
      </c>
      <c r="I171" s="158"/>
      <c r="L171" s="154"/>
      <c r="M171" s="159"/>
      <c r="T171" s="160"/>
      <c r="AT171" s="155" t="s">
        <v>252</v>
      </c>
      <c r="AU171" s="155" t="s">
        <v>87</v>
      </c>
      <c r="AV171" s="12" t="s">
        <v>87</v>
      </c>
      <c r="AW171" s="12" t="s">
        <v>32</v>
      </c>
      <c r="AX171" s="12" t="s">
        <v>77</v>
      </c>
      <c r="AY171" s="155" t="s">
        <v>175</v>
      </c>
    </row>
    <row r="172" spans="2:65" s="12" customFormat="1">
      <c r="B172" s="154"/>
      <c r="D172" s="145" t="s">
        <v>252</v>
      </c>
      <c r="E172" s="155" t="s">
        <v>1</v>
      </c>
      <c r="F172" s="156" t="s">
        <v>4897</v>
      </c>
      <c r="H172" s="157">
        <v>16.399999999999999</v>
      </c>
      <c r="I172" s="158"/>
      <c r="L172" s="154"/>
      <c r="M172" s="159"/>
      <c r="T172" s="160"/>
      <c r="AT172" s="155" t="s">
        <v>252</v>
      </c>
      <c r="AU172" s="155" t="s">
        <v>87</v>
      </c>
      <c r="AV172" s="12" t="s">
        <v>87</v>
      </c>
      <c r="AW172" s="12" t="s">
        <v>32</v>
      </c>
      <c r="AX172" s="12" t="s">
        <v>77</v>
      </c>
      <c r="AY172" s="155" t="s">
        <v>175</v>
      </c>
    </row>
    <row r="173" spans="2:65" s="13" customFormat="1">
      <c r="B173" s="163"/>
      <c r="D173" s="145" t="s">
        <v>252</v>
      </c>
      <c r="E173" s="164" t="s">
        <v>1</v>
      </c>
      <c r="F173" s="165" t="s">
        <v>294</v>
      </c>
      <c r="H173" s="166">
        <v>48.199999999999996</v>
      </c>
      <c r="I173" s="167"/>
      <c r="L173" s="163"/>
      <c r="M173" s="168"/>
      <c r="T173" s="169"/>
      <c r="AT173" s="164" t="s">
        <v>252</v>
      </c>
      <c r="AU173" s="164" t="s">
        <v>87</v>
      </c>
      <c r="AV173" s="13" t="s">
        <v>193</v>
      </c>
      <c r="AW173" s="13" t="s">
        <v>32</v>
      </c>
      <c r="AX173" s="13" t="s">
        <v>85</v>
      </c>
      <c r="AY173" s="164" t="s">
        <v>175</v>
      </c>
    </row>
    <row r="174" spans="2:65" s="1" customFormat="1" ht="21.75" customHeight="1">
      <c r="B174" s="32"/>
      <c r="C174" s="132" t="s">
        <v>135</v>
      </c>
      <c r="D174" s="132" t="s">
        <v>178</v>
      </c>
      <c r="E174" s="133" t="s">
        <v>4918</v>
      </c>
      <c r="F174" s="134" t="s">
        <v>4919</v>
      </c>
      <c r="G174" s="135" t="s">
        <v>200</v>
      </c>
      <c r="H174" s="136">
        <v>309.2</v>
      </c>
      <c r="I174" s="137"/>
      <c r="J174" s="138">
        <f>ROUND(I174*H174,2)</f>
        <v>0</v>
      </c>
      <c r="K174" s="134" t="s">
        <v>250</v>
      </c>
      <c r="L174" s="32"/>
      <c r="M174" s="139" t="s">
        <v>1</v>
      </c>
      <c r="N174" s="140" t="s">
        <v>42</v>
      </c>
      <c r="P174" s="141">
        <f>O174*H174</f>
        <v>0</v>
      </c>
      <c r="Q174" s="141">
        <v>0</v>
      </c>
      <c r="R174" s="141">
        <f>Q174*H174</f>
        <v>0</v>
      </c>
      <c r="S174" s="141">
        <v>0</v>
      </c>
      <c r="T174" s="142">
        <f>S174*H174</f>
        <v>0</v>
      </c>
      <c r="AR174" s="143" t="s">
        <v>193</v>
      </c>
      <c r="AT174" s="143" t="s">
        <v>178</v>
      </c>
      <c r="AU174" s="143" t="s">
        <v>87</v>
      </c>
      <c r="AY174" s="17" t="s">
        <v>175</v>
      </c>
      <c r="BE174" s="144">
        <f>IF(N174="základní",J174,0)</f>
        <v>0</v>
      </c>
      <c r="BF174" s="144">
        <f>IF(N174="snížená",J174,0)</f>
        <v>0</v>
      </c>
      <c r="BG174" s="144">
        <f>IF(N174="zákl. přenesená",J174,0)</f>
        <v>0</v>
      </c>
      <c r="BH174" s="144">
        <f>IF(N174="sníž. přenesená",J174,0)</f>
        <v>0</v>
      </c>
      <c r="BI174" s="144">
        <f>IF(N174="nulová",J174,0)</f>
        <v>0</v>
      </c>
      <c r="BJ174" s="17" t="s">
        <v>85</v>
      </c>
      <c r="BK174" s="144">
        <f>ROUND(I174*H174,2)</f>
        <v>0</v>
      </c>
      <c r="BL174" s="17" t="s">
        <v>193</v>
      </c>
      <c r="BM174" s="143" t="s">
        <v>4920</v>
      </c>
    </row>
    <row r="175" spans="2:65" s="12" customFormat="1">
      <c r="B175" s="154"/>
      <c r="D175" s="145" t="s">
        <v>252</v>
      </c>
      <c r="E175" s="155" t="s">
        <v>1</v>
      </c>
      <c r="F175" s="156" t="s">
        <v>4901</v>
      </c>
      <c r="H175" s="157">
        <v>309.2</v>
      </c>
      <c r="I175" s="158"/>
      <c r="L175" s="154"/>
      <c r="M175" s="159"/>
      <c r="T175" s="160"/>
      <c r="AT175" s="155" t="s">
        <v>252</v>
      </c>
      <c r="AU175" s="155" t="s">
        <v>87</v>
      </c>
      <c r="AV175" s="12" t="s">
        <v>87</v>
      </c>
      <c r="AW175" s="12" t="s">
        <v>32</v>
      </c>
      <c r="AX175" s="12" t="s">
        <v>85</v>
      </c>
      <c r="AY175" s="155" t="s">
        <v>175</v>
      </c>
    </row>
    <row r="176" spans="2:65" s="1" customFormat="1" ht="16.5" customHeight="1">
      <c r="B176" s="32"/>
      <c r="C176" s="132" t="s">
        <v>138</v>
      </c>
      <c r="D176" s="132" t="s">
        <v>178</v>
      </c>
      <c r="E176" s="133" t="s">
        <v>4921</v>
      </c>
      <c r="F176" s="134" t="s">
        <v>4922</v>
      </c>
      <c r="G176" s="135" t="s">
        <v>200</v>
      </c>
      <c r="H176" s="136">
        <v>21</v>
      </c>
      <c r="I176" s="137"/>
      <c r="J176" s="138">
        <f>ROUND(I176*H176,2)</f>
        <v>0</v>
      </c>
      <c r="K176" s="134" t="s">
        <v>250</v>
      </c>
      <c r="L176" s="32"/>
      <c r="M176" s="139" t="s">
        <v>1</v>
      </c>
      <c r="N176" s="140" t="s">
        <v>42</v>
      </c>
      <c r="P176" s="141">
        <f>O176*H176</f>
        <v>0</v>
      </c>
      <c r="Q176" s="141">
        <v>0</v>
      </c>
      <c r="R176" s="141">
        <f>Q176*H176</f>
        <v>0</v>
      </c>
      <c r="S176" s="141">
        <v>0</v>
      </c>
      <c r="T176" s="142">
        <f>S176*H176</f>
        <v>0</v>
      </c>
      <c r="AR176" s="143" t="s">
        <v>193</v>
      </c>
      <c r="AT176" s="143" t="s">
        <v>178</v>
      </c>
      <c r="AU176" s="143" t="s">
        <v>87</v>
      </c>
      <c r="AY176" s="17" t="s">
        <v>175</v>
      </c>
      <c r="BE176" s="144">
        <f>IF(N176="základní",J176,0)</f>
        <v>0</v>
      </c>
      <c r="BF176" s="144">
        <f>IF(N176="snížená",J176,0)</f>
        <v>0</v>
      </c>
      <c r="BG176" s="144">
        <f>IF(N176="zákl. přenesená",J176,0)</f>
        <v>0</v>
      </c>
      <c r="BH176" s="144">
        <f>IF(N176="sníž. přenesená",J176,0)</f>
        <v>0</v>
      </c>
      <c r="BI176" s="144">
        <f>IF(N176="nulová",J176,0)</f>
        <v>0</v>
      </c>
      <c r="BJ176" s="17" t="s">
        <v>85</v>
      </c>
      <c r="BK176" s="144">
        <f>ROUND(I176*H176,2)</f>
        <v>0</v>
      </c>
      <c r="BL176" s="17" t="s">
        <v>193</v>
      </c>
      <c r="BM176" s="143" t="s">
        <v>4923</v>
      </c>
    </row>
    <row r="177" spans="2:65" s="12" customFormat="1">
      <c r="B177" s="154"/>
      <c r="D177" s="145" t="s">
        <v>252</v>
      </c>
      <c r="E177" s="155" t="s">
        <v>1</v>
      </c>
      <c r="F177" s="156" t="s">
        <v>4924</v>
      </c>
      <c r="H177" s="157">
        <v>21</v>
      </c>
      <c r="I177" s="158"/>
      <c r="L177" s="154"/>
      <c r="M177" s="159"/>
      <c r="T177" s="160"/>
      <c r="AT177" s="155" t="s">
        <v>252</v>
      </c>
      <c r="AU177" s="155" t="s">
        <v>87</v>
      </c>
      <c r="AV177" s="12" t="s">
        <v>87</v>
      </c>
      <c r="AW177" s="12" t="s">
        <v>32</v>
      </c>
      <c r="AX177" s="12" t="s">
        <v>85</v>
      </c>
      <c r="AY177" s="155" t="s">
        <v>175</v>
      </c>
    </row>
    <row r="178" spans="2:65" s="1" customFormat="1" ht="16.5" customHeight="1">
      <c r="B178" s="32"/>
      <c r="C178" s="132" t="s">
        <v>141</v>
      </c>
      <c r="D178" s="132" t="s">
        <v>178</v>
      </c>
      <c r="E178" s="133" t="s">
        <v>4925</v>
      </c>
      <c r="F178" s="134" t="s">
        <v>4926</v>
      </c>
      <c r="G178" s="135" t="s">
        <v>200</v>
      </c>
      <c r="H178" s="136">
        <v>367.9</v>
      </c>
      <c r="I178" s="137"/>
      <c r="J178" s="138">
        <f>ROUND(I178*H178,2)</f>
        <v>0</v>
      </c>
      <c r="K178" s="134" t="s">
        <v>250</v>
      </c>
      <c r="L178" s="32"/>
      <c r="M178" s="139" t="s">
        <v>1</v>
      </c>
      <c r="N178" s="140" t="s">
        <v>42</v>
      </c>
      <c r="P178" s="141">
        <f>O178*H178</f>
        <v>0</v>
      </c>
      <c r="Q178" s="141">
        <v>0</v>
      </c>
      <c r="R178" s="141">
        <f>Q178*H178</f>
        <v>0</v>
      </c>
      <c r="S178" s="141">
        <v>0</v>
      </c>
      <c r="T178" s="142">
        <f>S178*H178</f>
        <v>0</v>
      </c>
      <c r="AR178" s="143" t="s">
        <v>193</v>
      </c>
      <c r="AT178" s="143" t="s">
        <v>178</v>
      </c>
      <c r="AU178" s="143" t="s">
        <v>87</v>
      </c>
      <c r="AY178" s="17" t="s">
        <v>175</v>
      </c>
      <c r="BE178" s="144">
        <f>IF(N178="základní",J178,0)</f>
        <v>0</v>
      </c>
      <c r="BF178" s="144">
        <f>IF(N178="snížená",J178,0)</f>
        <v>0</v>
      </c>
      <c r="BG178" s="144">
        <f>IF(N178="zákl. přenesená",J178,0)</f>
        <v>0</v>
      </c>
      <c r="BH178" s="144">
        <f>IF(N178="sníž. přenesená",J178,0)</f>
        <v>0</v>
      </c>
      <c r="BI178" s="144">
        <f>IF(N178="nulová",J178,0)</f>
        <v>0</v>
      </c>
      <c r="BJ178" s="17" t="s">
        <v>85</v>
      </c>
      <c r="BK178" s="144">
        <f>ROUND(I178*H178,2)</f>
        <v>0</v>
      </c>
      <c r="BL178" s="17" t="s">
        <v>193</v>
      </c>
      <c r="BM178" s="143" t="s">
        <v>4927</v>
      </c>
    </row>
    <row r="179" spans="2:65" s="12" customFormat="1">
      <c r="B179" s="154"/>
      <c r="D179" s="145" t="s">
        <v>252</v>
      </c>
      <c r="E179" s="155" t="s">
        <v>1</v>
      </c>
      <c r="F179" s="156" t="s">
        <v>4901</v>
      </c>
      <c r="H179" s="157">
        <v>309.2</v>
      </c>
      <c r="I179" s="158"/>
      <c r="L179" s="154"/>
      <c r="M179" s="159"/>
      <c r="T179" s="160"/>
      <c r="AT179" s="155" t="s">
        <v>252</v>
      </c>
      <c r="AU179" s="155" t="s">
        <v>87</v>
      </c>
      <c r="AV179" s="12" t="s">
        <v>87</v>
      </c>
      <c r="AW179" s="12" t="s">
        <v>32</v>
      </c>
      <c r="AX179" s="12" t="s">
        <v>77</v>
      </c>
      <c r="AY179" s="155" t="s">
        <v>175</v>
      </c>
    </row>
    <row r="180" spans="2:65" s="12" customFormat="1">
      <c r="B180" s="154"/>
      <c r="D180" s="145" t="s">
        <v>252</v>
      </c>
      <c r="E180" s="155" t="s">
        <v>1</v>
      </c>
      <c r="F180" s="156" t="s">
        <v>4897</v>
      </c>
      <c r="H180" s="157">
        <v>16.399999999999999</v>
      </c>
      <c r="I180" s="158"/>
      <c r="L180" s="154"/>
      <c r="M180" s="159"/>
      <c r="T180" s="160"/>
      <c r="AT180" s="155" t="s">
        <v>252</v>
      </c>
      <c r="AU180" s="155" t="s">
        <v>87</v>
      </c>
      <c r="AV180" s="12" t="s">
        <v>87</v>
      </c>
      <c r="AW180" s="12" t="s">
        <v>32</v>
      </c>
      <c r="AX180" s="12" t="s">
        <v>77</v>
      </c>
      <c r="AY180" s="155" t="s">
        <v>175</v>
      </c>
    </row>
    <row r="181" spans="2:65" s="12" customFormat="1">
      <c r="B181" s="154"/>
      <c r="D181" s="145" t="s">
        <v>252</v>
      </c>
      <c r="E181" s="155" t="s">
        <v>1</v>
      </c>
      <c r="F181" s="156" t="s">
        <v>4908</v>
      </c>
      <c r="H181" s="157">
        <v>42.3</v>
      </c>
      <c r="I181" s="158"/>
      <c r="L181" s="154"/>
      <c r="M181" s="159"/>
      <c r="T181" s="160"/>
      <c r="AT181" s="155" t="s">
        <v>252</v>
      </c>
      <c r="AU181" s="155" t="s">
        <v>87</v>
      </c>
      <c r="AV181" s="12" t="s">
        <v>87</v>
      </c>
      <c r="AW181" s="12" t="s">
        <v>32</v>
      </c>
      <c r="AX181" s="12" t="s">
        <v>77</v>
      </c>
      <c r="AY181" s="155" t="s">
        <v>175</v>
      </c>
    </row>
    <row r="182" spans="2:65" s="13" customFormat="1">
      <c r="B182" s="163"/>
      <c r="D182" s="145" t="s">
        <v>252</v>
      </c>
      <c r="E182" s="164" t="s">
        <v>1</v>
      </c>
      <c r="F182" s="165" t="s">
        <v>294</v>
      </c>
      <c r="H182" s="166">
        <v>367.9</v>
      </c>
      <c r="I182" s="167"/>
      <c r="L182" s="163"/>
      <c r="M182" s="168"/>
      <c r="T182" s="169"/>
      <c r="AT182" s="164" t="s">
        <v>252</v>
      </c>
      <c r="AU182" s="164" t="s">
        <v>87</v>
      </c>
      <c r="AV182" s="13" t="s">
        <v>193</v>
      </c>
      <c r="AW182" s="13" t="s">
        <v>32</v>
      </c>
      <c r="AX182" s="13" t="s">
        <v>85</v>
      </c>
      <c r="AY182" s="164" t="s">
        <v>175</v>
      </c>
    </row>
    <row r="183" spans="2:65" s="1" customFormat="1" ht="16.5" customHeight="1">
      <c r="B183" s="32"/>
      <c r="C183" s="132" t="s">
        <v>7</v>
      </c>
      <c r="D183" s="132" t="s">
        <v>178</v>
      </c>
      <c r="E183" s="133" t="s">
        <v>4928</v>
      </c>
      <c r="F183" s="134" t="s">
        <v>4929</v>
      </c>
      <c r="G183" s="135" t="s">
        <v>200</v>
      </c>
      <c r="H183" s="136">
        <v>63.3</v>
      </c>
      <c r="I183" s="137"/>
      <c r="J183" s="138">
        <f>ROUND(I183*H183,2)</f>
        <v>0</v>
      </c>
      <c r="K183" s="134" t="s">
        <v>250</v>
      </c>
      <c r="L183" s="32"/>
      <c r="M183" s="139" t="s">
        <v>1</v>
      </c>
      <c r="N183" s="140" t="s">
        <v>42</v>
      </c>
      <c r="P183" s="141">
        <f>O183*H183</f>
        <v>0</v>
      </c>
      <c r="Q183" s="141">
        <v>0</v>
      </c>
      <c r="R183" s="141">
        <f>Q183*H183</f>
        <v>0</v>
      </c>
      <c r="S183" s="141">
        <v>0</v>
      </c>
      <c r="T183" s="142">
        <f>S183*H183</f>
        <v>0</v>
      </c>
      <c r="AR183" s="143" t="s">
        <v>193</v>
      </c>
      <c r="AT183" s="143" t="s">
        <v>178</v>
      </c>
      <c r="AU183" s="143" t="s">
        <v>87</v>
      </c>
      <c r="AY183" s="17" t="s">
        <v>175</v>
      </c>
      <c r="BE183" s="144">
        <f>IF(N183="základní",J183,0)</f>
        <v>0</v>
      </c>
      <c r="BF183" s="144">
        <f>IF(N183="snížená",J183,0)</f>
        <v>0</v>
      </c>
      <c r="BG183" s="144">
        <f>IF(N183="zákl. přenesená",J183,0)</f>
        <v>0</v>
      </c>
      <c r="BH183" s="144">
        <f>IF(N183="sníž. přenesená",J183,0)</f>
        <v>0</v>
      </c>
      <c r="BI183" s="144">
        <f>IF(N183="nulová",J183,0)</f>
        <v>0</v>
      </c>
      <c r="BJ183" s="17" t="s">
        <v>85</v>
      </c>
      <c r="BK183" s="144">
        <f>ROUND(I183*H183,2)</f>
        <v>0</v>
      </c>
      <c r="BL183" s="17" t="s">
        <v>193</v>
      </c>
      <c r="BM183" s="143" t="s">
        <v>4930</v>
      </c>
    </row>
    <row r="184" spans="2:65" s="12" customFormat="1">
      <c r="B184" s="154"/>
      <c r="D184" s="145" t="s">
        <v>252</v>
      </c>
      <c r="E184" s="155" t="s">
        <v>1</v>
      </c>
      <c r="F184" s="156" t="s">
        <v>4931</v>
      </c>
      <c r="H184" s="157">
        <v>42.3</v>
      </c>
      <c r="I184" s="158"/>
      <c r="L184" s="154"/>
      <c r="M184" s="159"/>
      <c r="T184" s="160"/>
      <c r="AT184" s="155" t="s">
        <v>252</v>
      </c>
      <c r="AU184" s="155" t="s">
        <v>87</v>
      </c>
      <c r="AV184" s="12" t="s">
        <v>87</v>
      </c>
      <c r="AW184" s="12" t="s">
        <v>32</v>
      </c>
      <c r="AX184" s="12" t="s">
        <v>77</v>
      </c>
      <c r="AY184" s="155" t="s">
        <v>175</v>
      </c>
    </row>
    <row r="185" spans="2:65" s="12" customFormat="1">
      <c r="B185" s="154"/>
      <c r="D185" s="145" t="s">
        <v>252</v>
      </c>
      <c r="E185" s="155" t="s">
        <v>1</v>
      </c>
      <c r="F185" s="156" t="s">
        <v>4932</v>
      </c>
      <c r="H185" s="157">
        <v>21</v>
      </c>
      <c r="I185" s="158"/>
      <c r="L185" s="154"/>
      <c r="M185" s="159"/>
      <c r="T185" s="160"/>
      <c r="AT185" s="155" t="s">
        <v>252</v>
      </c>
      <c r="AU185" s="155" t="s">
        <v>87</v>
      </c>
      <c r="AV185" s="12" t="s">
        <v>87</v>
      </c>
      <c r="AW185" s="12" t="s">
        <v>32</v>
      </c>
      <c r="AX185" s="12" t="s">
        <v>77</v>
      </c>
      <c r="AY185" s="155" t="s">
        <v>175</v>
      </c>
    </row>
    <row r="186" spans="2:65" s="13" customFormat="1">
      <c r="B186" s="163"/>
      <c r="D186" s="145" t="s">
        <v>252</v>
      </c>
      <c r="E186" s="164" t="s">
        <v>1</v>
      </c>
      <c r="F186" s="165" t="s">
        <v>294</v>
      </c>
      <c r="H186" s="166">
        <v>63.3</v>
      </c>
      <c r="I186" s="167"/>
      <c r="L186" s="163"/>
      <c r="M186" s="168"/>
      <c r="T186" s="169"/>
      <c r="AT186" s="164" t="s">
        <v>252</v>
      </c>
      <c r="AU186" s="164" t="s">
        <v>87</v>
      </c>
      <c r="AV186" s="13" t="s">
        <v>193</v>
      </c>
      <c r="AW186" s="13" t="s">
        <v>32</v>
      </c>
      <c r="AX186" s="13" t="s">
        <v>85</v>
      </c>
      <c r="AY186" s="164" t="s">
        <v>175</v>
      </c>
    </row>
    <row r="187" spans="2:65" s="1" customFormat="1" ht="21.75" customHeight="1">
      <c r="B187" s="32"/>
      <c r="C187" s="132" t="s">
        <v>382</v>
      </c>
      <c r="D187" s="132" t="s">
        <v>178</v>
      </c>
      <c r="E187" s="133" t="s">
        <v>4933</v>
      </c>
      <c r="F187" s="134" t="s">
        <v>4934</v>
      </c>
      <c r="G187" s="135" t="s">
        <v>200</v>
      </c>
      <c r="H187" s="136">
        <v>149.30000000000001</v>
      </c>
      <c r="I187" s="137"/>
      <c r="J187" s="138">
        <f>ROUND(I187*H187,2)</f>
        <v>0</v>
      </c>
      <c r="K187" s="134" t="s">
        <v>250</v>
      </c>
      <c r="L187" s="32"/>
      <c r="M187" s="139" t="s">
        <v>1</v>
      </c>
      <c r="N187" s="140" t="s">
        <v>42</v>
      </c>
      <c r="P187" s="141">
        <f>O187*H187</f>
        <v>0</v>
      </c>
      <c r="Q187" s="141">
        <v>8.9219999999999994E-2</v>
      </c>
      <c r="R187" s="141">
        <f>Q187*H187</f>
        <v>13.320546</v>
      </c>
      <c r="S187" s="141">
        <v>0</v>
      </c>
      <c r="T187" s="142">
        <f>S187*H187</f>
        <v>0</v>
      </c>
      <c r="AR187" s="143" t="s">
        <v>193</v>
      </c>
      <c r="AT187" s="143" t="s">
        <v>178</v>
      </c>
      <c r="AU187" s="143" t="s">
        <v>87</v>
      </c>
      <c r="AY187" s="17" t="s">
        <v>175</v>
      </c>
      <c r="BE187" s="144">
        <f>IF(N187="základní",J187,0)</f>
        <v>0</v>
      </c>
      <c r="BF187" s="144">
        <f>IF(N187="snížená",J187,0)</f>
        <v>0</v>
      </c>
      <c r="BG187" s="144">
        <f>IF(N187="zákl. přenesená",J187,0)</f>
        <v>0</v>
      </c>
      <c r="BH187" s="144">
        <f>IF(N187="sníž. přenesená",J187,0)</f>
        <v>0</v>
      </c>
      <c r="BI187" s="144">
        <f>IF(N187="nulová",J187,0)</f>
        <v>0</v>
      </c>
      <c r="BJ187" s="17" t="s">
        <v>85</v>
      </c>
      <c r="BK187" s="144">
        <f>ROUND(I187*H187,2)</f>
        <v>0</v>
      </c>
      <c r="BL187" s="17" t="s">
        <v>193</v>
      </c>
      <c r="BM187" s="143" t="s">
        <v>4935</v>
      </c>
    </row>
    <row r="188" spans="2:65" s="12" customFormat="1">
      <c r="B188" s="154"/>
      <c r="D188" s="145" t="s">
        <v>252</v>
      </c>
      <c r="E188" s="155" t="s">
        <v>1</v>
      </c>
      <c r="F188" s="156" t="s">
        <v>4936</v>
      </c>
      <c r="H188" s="157">
        <v>149.30000000000001</v>
      </c>
      <c r="I188" s="158"/>
      <c r="L188" s="154"/>
      <c r="M188" s="159"/>
      <c r="T188" s="160"/>
      <c r="AT188" s="155" t="s">
        <v>252</v>
      </c>
      <c r="AU188" s="155" t="s">
        <v>87</v>
      </c>
      <c r="AV188" s="12" t="s">
        <v>87</v>
      </c>
      <c r="AW188" s="12" t="s">
        <v>32</v>
      </c>
      <c r="AX188" s="12" t="s">
        <v>85</v>
      </c>
      <c r="AY188" s="155" t="s">
        <v>175</v>
      </c>
    </row>
    <row r="189" spans="2:65" s="1" customFormat="1" ht="16.5" customHeight="1">
      <c r="B189" s="32"/>
      <c r="C189" s="184" t="s">
        <v>386</v>
      </c>
      <c r="D189" s="184" t="s">
        <v>1046</v>
      </c>
      <c r="E189" s="185" t="s">
        <v>4937</v>
      </c>
      <c r="F189" s="186" t="s">
        <v>4938</v>
      </c>
      <c r="G189" s="187" t="s">
        <v>200</v>
      </c>
      <c r="H189" s="188">
        <v>152.286</v>
      </c>
      <c r="I189" s="189"/>
      <c r="J189" s="190">
        <f>ROUND(I189*H189,2)</f>
        <v>0</v>
      </c>
      <c r="K189" s="186" t="s">
        <v>1</v>
      </c>
      <c r="L189" s="191"/>
      <c r="M189" s="192" t="s">
        <v>1</v>
      </c>
      <c r="N189" s="193" t="s">
        <v>42</v>
      </c>
      <c r="P189" s="141">
        <f>O189*H189</f>
        <v>0</v>
      </c>
      <c r="Q189" s="141">
        <v>0.113</v>
      </c>
      <c r="R189" s="141">
        <f>Q189*H189</f>
        <v>17.208318000000002</v>
      </c>
      <c r="S189" s="141">
        <v>0</v>
      </c>
      <c r="T189" s="142">
        <f>S189*H189</f>
        <v>0</v>
      </c>
      <c r="AR189" s="143" t="s">
        <v>212</v>
      </c>
      <c r="AT189" s="143" t="s">
        <v>1046</v>
      </c>
      <c r="AU189" s="143" t="s">
        <v>87</v>
      </c>
      <c r="AY189" s="17" t="s">
        <v>175</v>
      </c>
      <c r="BE189" s="144">
        <f>IF(N189="základní",J189,0)</f>
        <v>0</v>
      </c>
      <c r="BF189" s="144">
        <f>IF(N189="snížená",J189,0)</f>
        <v>0</v>
      </c>
      <c r="BG189" s="144">
        <f>IF(N189="zákl. přenesená",J189,0)</f>
        <v>0</v>
      </c>
      <c r="BH189" s="144">
        <f>IF(N189="sníž. přenesená",J189,0)</f>
        <v>0</v>
      </c>
      <c r="BI189" s="144">
        <f>IF(N189="nulová",J189,0)</f>
        <v>0</v>
      </c>
      <c r="BJ189" s="17" t="s">
        <v>85</v>
      </c>
      <c r="BK189" s="144">
        <f>ROUND(I189*H189,2)</f>
        <v>0</v>
      </c>
      <c r="BL189" s="17" t="s">
        <v>193</v>
      </c>
      <c r="BM189" s="143" t="s">
        <v>4939</v>
      </c>
    </row>
    <row r="190" spans="2:65" s="1" customFormat="1" ht="19.5">
      <c r="B190" s="32"/>
      <c r="D190" s="145" t="s">
        <v>196</v>
      </c>
      <c r="F190" s="146" t="s">
        <v>4940</v>
      </c>
      <c r="I190" s="147"/>
      <c r="L190" s="32"/>
      <c r="M190" s="148"/>
      <c r="T190" s="56"/>
      <c r="AT190" s="17" t="s">
        <v>196</v>
      </c>
      <c r="AU190" s="17" t="s">
        <v>87</v>
      </c>
    </row>
    <row r="191" spans="2:65" s="12" customFormat="1">
      <c r="B191" s="154"/>
      <c r="D191" s="145" t="s">
        <v>252</v>
      </c>
      <c r="F191" s="156" t="s">
        <v>4941</v>
      </c>
      <c r="H191" s="157">
        <v>152.286</v>
      </c>
      <c r="I191" s="158"/>
      <c r="L191" s="154"/>
      <c r="M191" s="159"/>
      <c r="T191" s="160"/>
      <c r="AT191" s="155" t="s">
        <v>252</v>
      </c>
      <c r="AU191" s="155" t="s">
        <v>87</v>
      </c>
      <c r="AV191" s="12" t="s">
        <v>87</v>
      </c>
      <c r="AW191" s="12" t="s">
        <v>4</v>
      </c>
      <c r="AX191" s="12" t="s">
        <v>85</v>
      </c>
      <c r="AY191" s="155" t="s">
        <v>175</v>
      </c>
    </row>
    <row r="192" spans="2:65" s="1" customFormat="1" ht="16.5" customHeight="1">
      <c r="B192" s="32"/>
      <c r="C192" s="132" t="s">
        <v>390</v>
      </c>
      <c r="D192" s="132" t="s">
        <v>178</v>
      </c>
      <c r="E192" s="133" t="s">
        <v>4942</v>
      </c>
      <c r="F192" s="134" t="s">
        <v>4943</v>
      </c>
      <c r="G192" s="135" t="s">
        <v>200</v>
      </c>
      <c r="H192" s="136">
        <v>31.8</v>
      </c>
      <c r="I192" s="137"/>
      <c r="J192" s="138">
        <f>ROUND(I192*H192,2)</f>
        <v>0</v>
      </c>
      <c r="K192" s="134" t="s">
        <v>1</v>
      </c>
      <c r="L192" s="32"/>
      <c r="M192" s="139" t="s">
        <v>1</v>
      </c>
      <c r="N192" s="140" t="s">
        <v>42</v>
      </c>
      <c r="P192" s="141">
        <f>O192*H192</f>
        <v>0</v>
      </c>
      <c r="Q192" s="141">
        <v>0.11162</v>
      </c>
      <c r="R192" s="141">
        <f>Q192*H192</f>
        <v>3.5495160000000001</v>
      </c>
      <c r="S192" s="141">
        <v>0</v>
      </c>
      <c r="T192" s="142">
        <f>S192*H192</f>
        <v>0</v>
      </c>
      <c r="AR192" s="143" t="s">
        <v>193</v>
      </c>
      <c r="AT192" s="143" t="s">
        <v>178</v>
      </c>
      <c r="AU192" s="143" t="s">
        <v>87</v>
      </c>
      <c r="AY192" s="17" t="s">
        <v>175</v>
      </c>
      <c r="BE192" s="144">
        <f>IF(N192="základní",J192,0)</f>
        <v>0</v>
      </c>
      <c r="BF192" s="144">
        <f>IF(N192="snížená",J192,0)</f>
        <v>0</v>
      </c>
      <c r="BG192" s="144">
        <f>IF(N192="zákl. přenesená",J192,0)</f>
        <v>0</v>
      </c>
      <c r="BH192" s="144">
        <f>IF(N192="sníž. přenesená",J192,0)</f>
        <v>0</v>
      </c>
      <c r="BI192" s="144">
        <f>IF(N192="nulová",J192,0)</f>
        <v>0</v>
      </c>
      <c r="BJ192" s="17" t="s">
        <v>85</v>
      </c>
      <c r="BK192" s="144">
        <f>ROUND(I192*H192,2)</f>
        <v>0</v>
      </c>
      <c r="BL192" s="17" t="s">
        <v>193</v>
      </c>
      <c r="BM192" s="143" t="s">
        <v>4944</v>
      </c>
    </row>
    <row r="193" spans="2:65" s="12" customFormat="1">
      <c r="B193" s="154"/>
      <c r="D193" s="145" t="s">
        <v>252</v>
      </c>
      <c r="E193" s="155" t="s">
        <v>1</v>
      </c>
      <c r="F193" s="156" t="s">
        <v>4892</v>
      </c>
      <c r="H193" s="157">
        <v>10.6</v>
      </c>
      <c r="I193" s="158"/>
      <c r="L193" s="154"/>
      <c r="M193" s="159"/>
      <c r="T193" s="160"/>
      <c r="AT193" s="155" t="s">
        <v>252</v>
      </c>
      <c r="AU193" s="155" t="s">
        <v>87</v>
      </c>
      <c r="AV193" s="12" t="s">
        <v>87</v>
      </c>
      <c r="AW193" s="12" t="s">
        <v>32</v>
      </c>
      <c r="AX193" s="12" t="s">
        <v>77</v>
      </c>
      <c r="AY193" s="155" t="s">
        <v>175</v>
      </c>
    </row>
    <row r="194" spans="2:65" s="12" customFormat="1">
      <c r="B194" s="154"/>
      <c r="D194" s="145" t="s">
        <v>252</v>
      </c>
      <c r="E194" s="155" t="s">
        <v>1</v>
      </c>
      <c r="F194" s="156" t="s">
        <v>4893</v>
      </c>
      <c r="H194" s="157">
        <v>21.2</v>
      </c>
      <c r="I194" s="158"/>
      <c r="L194" s="154"/>
      <c r="M194" s="159"/>
      <c r="T194" s="160"/>
      <c r="AT194" s="155" t="s">
        <v>252</v>
      </c>
      <c r="AU194" s="155" t="s">
        <v>87</v>
      </c>
      <c r="AV194" s="12" t="s">
        <v>87</v>
      </c>
      <c r="AW194" s="12" t="s">
        <v>32</v>
      </c>
      <c r="AX194" s="12" t="s">
        <v>77</v>
      </c>
      <c r="AY194" s="155" t="s">
        <v>175</v>
      </c>
    </row>
    <row r="195" spans="2:65" s="13" customFormat="1">
      <c r="B195" s="163"/>
      <c r="D195" s="145" t="s">
        <v>252</v>
      </c>
      <c r="E195" s="164" t="s">
        <v>1</v>
      </c>
      <c r="F195" s="165" t="s">
        <v>294</v>
      </c>
      <c r="H195" s="166">
        <v>31.799999999999997</v>
      </c>
      <c r="I195" s="167"/>
      <c r="L195" s="163"/>
      <c r="M195" s="168"/>
      <c r="T195" s="169"/>
      <c r="AT195" s="164" t="s">
        <v>252</v>
      </c>
      <c r="AU195" s="164" t="s">
        <v>87</v>
      </c>
      <c r="AV195" s="13" t="s">
        <v>193</v>
      </c>
      <c r="AW195" s="13" t="s">
        <v>32</v>
      </c>
      <c r="AX195" s="13" t="s">
        <v>85</v>
      </c>
      <c r="AY195" s="164" t="s">
        <v>175</v>
      </c>
    </row>
    <row r="196" spans="2:65" s="1" customFormat="1" ht="16.5" customHeight="1">
      <c r="B196" s="32"/>
      <c r="C196" s="184" t="s">
        <v>394</v>
      </c>
      <c r="D196" s="184" t="s">
        <v>1046</v>
      </c>
      <c r="E196" s="185" t="s">
        <v>4945</v>
      </c>
      <c r="F196" s="186" t="s">
        <v>4946</v>
      </c>
      <c r="G196" s="187" t="s">
        <v>200</v>
      </c>
      <c r="H196" s="188">
        <v>10.811999999999999</v>
      </c>
      <c r="I196" s="189"/>
      <c r="J196" s="190">
        <f>ROUND(I196*H196,2)</f>
        <v>0</v>
      </c>
      <c r="K196" s="186" t="s">
        <v>1</v>
      </c>
      <c r="L196" s="191"/>
      <c r="M196" s="192" t="s">
        <v>1</v>
      </c>
      <c r="N196" s="193" t="s">
        <v>42</v>
      </c>
      <c r="P196" s="141">
        <f>O196*H196</f>
        <v>0</v>
      </c>
      <c r="Q196" s="141">
        <v>0.152</v>
      </c>
      <c r="R196" s="141">
        <f>Q196*H196</f>
        <v>1.6434239999999998</v>
      </c>
      <c r="S196" s="141">
        <v>0</v>
      </c>
      <c r="T196" s="142">
        <f>S196*H196</f>
        <v>0</v>
      </c>
      <c r="AR196" s="143" t="s">
        <v>212</v>
      </c>
      <c r="AT196" s="143" t="s">
        <v>1046</v>
      </c>
      <c r="AU196" s="143" t="s">
        <v>87</v>
      </c>
      <c r="AY196" s="17" t="s">
        <v>175</v>
      </c>
      <c r="BE196" s="144">
        <f>IF(N196="základní",J196,0)</f>
        <v>0</v>
      </c>
      <c r="BF196" s="144">
        <f>IF(N196="snížená",J196,0)</f>
        <v>0</v>
      </c>
      <c r="BG196" s="144">
        <f>IF(N196="zákl. přenesená",J196,0)</f>
        <v>0</v>
      </c>
      <c r="BH196" s="144">
        <f>IF(N196="sníž. přenesená",J196,0)</f>
        <v>0</v>
      </c>
      <c r="BI196" s="144">
        <f>IF(N196="nulová",J196,0)</f>
        <v>0</v>
      </c>
      <c r="BJ196" s="17" t="s">
        <v>85</v>
      </c>
      <c r="BK196" s="144">
        <f>ROUND(I196*H196,2)</f>
        <v>0</v>
      </c>
      <c r="BL196" s="17" t="s">
        <v>193</v>
      </c>
      <c r="BM196" s="143" t="s">
        <v>4947</v>
      </c>
    </row>
    <row r="197" spans="2:65" s="1" customFormat="1" ht="19.5">
      <c r="B197" s="32"/>
      <c r="D197" s="145" t="s">
        <v>196</v>
      </c>
      <c r="F197" s="146" t="s">
        <v>4940</v>
      </c>
      <c r="I197" s="147"/>
      <c r="L197" s="32"/>
      <c r="M197" s="148"/>
      <c r="T197" s="56"/>
      <c r="AT197" s="17" t="s">
        <v>196</v>
      </c>
      <c r="AU197" s="17" t="s">
        <v>87</v>
      </c>
    </row>
    <row r="198" spans="2:65" s="12" customFormat="1">
      <c r="B198" s="154"/>
      <c r="D198" s="145" t="s">
        <v>252</v>
      </c>
      <c r="F198" s="156" t="s">
        <v>4948</v>
      </c>
      <c r="H198" s="157">
        <v>10.811999999999999</v>
      </c>
      <c r="I198" s="158"/>
      <c r="L198" s="154"/>
      <c r="M198" s="159"/>
      <c r="T198" s="160"/>
      <c r="AT198" s="155" t="s">
        <v>252</v>
      </c>
      <c r="AU198" s="155" t="s">
        <v>87</v>
      </c>
      <c r="AV198" s="12" t="s">
        <v>87</v>
      </c>
      <c r="AW198" s="12" t="s">
        <v>4</v>
      </c>
      <c r="AX198" s="12" t="s">
        <v>85</v>
      </c>
      <c r="AY198" s="155" t="s">
        <v>175</v>
      </c>
    </row>
    <row r="199" spans="2:65" s="1" customFormat="1" ht="16.5" customHeight="1">
      <c r="B199" s="32"/>
      <c r="C199" s="184" t="s">
        <v>402</v>
      </c>
      <c r="D199" s="184" t="s">
        <v>1046</v>
      </c>
      <c r="E199" s="185" t="s">
        <v>4949</v>
      </c>
      <c r="F199" s="186" t="s">
        <v>4950</v>
      </c>
      <c r="G199" s="187" t="s">
        <v>200</v>
      </c>
      <c r="H199" s="188">
        <v>21.623999999999999</v>
      </c>
      <c r="I199" s="189"/>
      <c r="J199" s="190">
        <f>ROUND(I199*H199,2)</f>
        <v>0</v>
      </c>
      <c r="K199" s="186" t="s">
        <v>1</v>
      </c>
      <c r="L199" s="191"/>
      <c r="M199" s="192" t="s">
        <v>1</v>
      </c>
      <c r="N199" s="193" t="s">
        <v>42</v>
      </c>
      <c r="P199" s="141">
        <f>O199*H199</f>
        <v>0</v>
      </c>
      <c r="Q199" s="141">
        <v>0.152</v>
      </c>
      <c r="R199" s="141">
        <f>Q199*H199</f>
        <v>3.2868479999999995</v>
      </c>
      <c r="S199" s="141">
        <v>0</v>
      </c>
      <c r="T199" s="142">
        <f>S199*H199</f>
        <v>0</v>
      </c>
      <c r="AR199" s="143" t="s">
        <v>212</v>
      </c>
      <c r="AT199" s="143" t="s">
        <v>1046</v>
      </c>
      <c r="AU199" s="143" t="s">
        <v>87</v>
      </c>
      <c r="AY199" s="17" t="s">
        <v>175</v>
      </c>
      <c r="BE199" s="144">
        <f>IF(N199="základní",J199,0)</f>
        <v>0</v>
      </c>
      <c r="BF199" s="144">
        <f>IF(N199="snížená",J199,0)</f>
        <v>0</v>
      </c>
      <c r="BG199" s="144">
        <f>IF(N199="zákl. přenesená",J199,0)</f>
        <v>0</v>
      </c>
      <c r="BH199" s="144">
        <f>IF(N199="sníž. přenesená",J199,0)</f>
        <v>0</v>
      </c>
      <c r="BI199" s="144">
        <f>IF(N199="nulová",J199,0)</f>
        <v>0</v>
      </c>
      <c r="BJ199" s="17" t="s">
        <v>85</v>
      </c>
      <c r="BK199" s="144">
        <f>ROUND(I199*H199,2)</f>
        <v>0</v>
      </c>
      <c r="BL199" s="17" t="s">
        <v>193</v>
      </c>
      <c r="BM199" s="143" t="s">
        <v>4951</v>
      </c>
    </row>
    <row r="200" spans="2:65" s="1" customFormat="1" ht="19.5">
      <c r="B200" s="32"/>
      <c r="D200" s="145" t="s">
        <v>196</v>
      </c>
      <c r="F200" s="146" t="s">
        <v>4940</v>
      </c>
      <c r="I200" s="147"/>
      <c r="L200" s="32"/>
      <c r="M200" s="148"/>
      <c r="T200" s="56"/>
      <c r="AT200" s="17" t="s">
        <v>196</v>
      </c>
      <c r="AU200" s="17" t="s">
        <v>87</v>
      </c>
    </row>
    <row r="201" spans="2:65" s="12" customFormat="1">
      <c r="B201" s="154"/>
      <c r="D201" s="145" t="s">
        <v>252</v>
      </c>
      <c r="F201" s="156" t="s">
        <v>4952</v>
      </c>
      <c r="H201" s="157">
        <v>21.623999999999999</v>
      </c>
      <c r="I201" s="158"/>
      <c r="L201" s="154"/>
      <c r="M201" s="159"/>
      <c r="T201" s="160"/>
      <c r="AT201" s="155" t="s">
        <v>252</v>
      </c>
      <c r="AU201" s="155" t="s">
        <v>87</v>
      </c>
      <c r="AV201" s="12" t="s">
        <v>87</v>
      </c>
      <c r="AW201" s="12" t="s">
        <v>4</v>
      </c>
      <c r="AX201" s="12" t="s">
        <v>85</v>
      </c>
      <c r="AY201" s="155" t="s">
        <v>175</v>
      </c>
    </row>
    <row r="202" spans="2:65" s="1" customFormat="1" ht="16.5" customHeight="1">
      <c r="B202" s="32"/>
      <c r="C202" s="132" t="s">
        <v>548</v>
      </c>
      <c r="D202" s="132" t="s">
        <v>178</v>
      </c>
      <c r="E202" s="133" t="s">
        <v>4953</v>
      </c>
      <c r="F202" s="134" t="s">
        <v>4954</v>
      </c>
      <c r="G202" s="135" t="s">
        <v>200</v>
      </c>
      <c r="H202" s="136">
        <v>16.399999999999999</v>
      </c>
      <c r="I202" s="137"/>
      <c r="J202" s="138">
        <f>ROUND(I202*H202,2)</f>
        <v>0</v>
      </c>
      <c r="K202" s="134" t="s">
        <v>250</v>
      </c>
      <c r="L202" s="32"/>
      <c r="M202" s="139" t="s">
        <v>1</v>
      </c>
      <c r="N202" s="140" t="s">
        <v>42</v>
      </c>
      <c r="P202" s="141">
        <f>O202*H202</f>
        <v>0</v>
      </c>
      <c r="Q202" s="141">
        <v>0.11162</v>
      </c>
      <c r="R202" s="141">
        <f>Q202*H202</f>
        <v>1.8305679999999998</v>
      </c>
      <c r="S202" s="141">
        <v>0</v>
      </c>
      <c r="T202" s="142">
        <f>S202*H202</f>
        <v>0</v>
      </c>
      <c r="AR202" s="143" t="s">
        <v>193</v>
      </c>
      <c r="AT202" s="143" t="s">
        <v>178</v>
      </c>
      <c r="AU202" s="143" t="s">
        <v>87</v>
      </c>
      <c r="AY202" s="17" t="s">
        <v>175</v>
      </c>
      <c r="BE202" s="144">
        <f>IF(N202="základní",J202,0)</f>
        <v>0</v>
      </c>
      <c r="BF202" s="144">
        <f>IF(N202="snížená",J202,0)</f>
        <v>0</v>
      </c>
      <c r="BG202" s="144">
        <f>IF(N202="zákl. přenesená",J202,0)</f>
        <v>0</v>
      </c>
      <c r="BH202" s="144">
        <f>IF(N202="sníž. přenesená",J202,0)</f>
        <v>0</v>
      </c>
      <c r="BI202" s="144">
        <f>IF(N202="nulová",J202,0)</f>
        <v>0</v>
      </c>
      <c r="BJ202" s="17" t="s">
        <v>85</v>
      </c>
      <c r="BK202" s="144">
        <f>ROUND(I202*H202,2)</f>
        <v>0</v>
      </c>
      <c r="BL202" s="17" t="s">
        <v>193</v>
      </c>
      <c r="BM202" s="143" t="s">
        <v>4955</v>
      </c>
    </row>
    <row r="203" spans="2:65" s="12" customFormat="1">
      <c r="B203" s="154"/>
      <c r="D203" s="145" t="s">
        <v>252</v>
      </c>
      <c r="E203" s="155" t="s">
        <v>1</v>
      </c>
      <c r="F203" s="156" t="s">
        <v>4897</v>
      </c>
      <c r="H203" s="157">
        <v>16.399999999999999</v>
      </c>
      <c r="I203" s="158"/>
      <c r="L203" s="154"/>
      <c r="M203" s="159"/>
      <c r="T203" s="160"/>
      <c r="AT203" s="155" t="s">
        <v>252</v>
      </c>
      <c r="AU203" s="155" t="s">
        <v>87</v>
      </c>
      <c r="AV203" s="12" t="s">
        <v>87</v>
      </c>
      <c r="AW203" s="12" t="s">
        <v>32</v>
      </c>
      <c r="AX203" s="12" t="s">
        <v>85</v>
      </c>
      <c r="AY203" s="155" t="s">
        <v>175</v>
      </c>
    </row>
    <row r="204" spans="2:65" s="1" customFormat="1" ht="16.5" customHeight="1">
      <c r="B204" s="32"/>
      <c r="C204" s="184" t="s">
        <v>553</v>
      </c>
      <c r="D204" s="184" t="s">
        <v>1046</v>
      </c>
      <c r="E204" s="185" t="s">
        <v>4956</v>
      </c>
      <c r="F204" s="186" t="s">
        <v>4957</v>
      </c>
      <c r="G204" s="187" t="s">
        <v>200</v>
      </c>
      <c r="H204" s="188">
        <v>16.728000000000002</v>
      </c>
      <c r="I204" s="189"/>
      <c r="J204" s="190">
        <f>ROUND(I204*H204,2)</f>
        <v>0</v>
      </c>
      <c r="K204" s="186" t="s">
        <v>1</v>
      </c>
      <c r="L204" s="191"/>
      <c r="M204" s="192" t="s">
        <v>1</v>
      </c>
      <c r="N204" s="193" t="s">
        <v>42</v>
      </c>
      <c r="P204" s="141">
        <f>O204*H204</f>
        <v>0</v>
      </c>
      <c r="Q204" s="141">
        <v>0.16500000000000001</v>
      </c>
      <c r="R204" s="141">
        <f>Q204*H204</f>
        <v>2.7601200000000006</v>
      </c>
      <c r="S204" s="141">
        <v>0</v>
      </c>
      <c r="T204" s="142">
        <f>S204*H204</f>
        <v>0</v>
      </c>
      <c r="AR204" s="143" t="s">
        <v>212</v>
      </c>
      <c r="AT204" s="143" t="s">
        <v>1046</v>
      </c>
      <c r="AU204" s="143" t="s">
        <v>87</v>
      </c>
      <c r="AY204" s="17" t="s">
        <v>175</v>
      </c>
      <c r="BE204" s="144">
        <f>IF(N204="základní",J204,0)</f>
        <v>0</v>
      </c>
      <c r="BF204" s="144">
        <f>IF(N204="snížená",J204,0)</f>
        <v>0</v>
      </c>
      <c r="BG204" s="144">
        <f>IF(N204="zákl. přenesená",J204,0)</f>
        <v>0</v>
      </c>
      <c r="BH204" s="144">
        <f>IF(N204="sníž. přenesená",J204,0)</f>
        <v>0</v>
      </c>
      <c r="BI204" s="144">
        <f>IF(N204="nulová",J204,0)</f>
        <v>0</v>
      </c>
      <c r="BJ204" s="17" t="s">
        <v>85</v>
      </c>
      <c r="BK204" s="144">
        <f>ROUND(I204*H204,2)</f>
        <v>0</v>
      </c>
      <c r="BL204" s="17" t="s">
        <v>193</v>
      </c>
      <c r="BM204" s="143" t="s">
        <v>4958</v>
      </c>
    </row>
    <row r="205" spans="2:65" s="12" customFormat="1">
      <c r="B205" s="154"/>
      <c r="D205" s="145" t="s">
        <v>252</v>
      </c>
      <c r="F205" s="156" t="s">
        <v>4959</v>
      </c>
      <c r="H205" s="157">
        <v>16.728000000000002</v>
      </c>
      <c r="I205" s="158"/>
      <c r="L205" s="154"/>
      <c r="M205" s="159"/>
      <c r="T205" s="160"/>
      <c r="AT205" s="155" t="s">
        <v>252</v>
      </c>
      <c r="AU205" s="155" t="s">
        <v>87</v>
      </c>
      <c r="AV205" s="12" t="s">
        <v>87</v>
      </c>
      <c r="AW205" s="12" t="s">
        <v>4</v>
      </c>
      <c r="AX205" s="12" t="s">
        <v>85</v>
      </c>
      <c r="AY205" s="155" t="s">
        <v>175</v>
      </c>
    </row>
    <row r="206" spans="2:65" s="1" customFormat="1" ht="16.5" customHeight="1">
      <c r="B206" s="32"/>
      <c r="C206" s="132" t="s">
        <v>560</v>
      </c>
      <c r="D206" s="132" t="s">
        <v>178</v>
      </c>
      <c r="E206" s="133" t="s">
        <v>4960</v>
      </c>
      <c r="F206" s="134" t="s">
        <v>4961</v>
      </c>
      <c r="G206" s="135" t="s">
        <v>200</v>
      </c>
      <c r="H206" s="136">
        <v>309.2</v>
      </c>
      <c r="I206" s="137"/>
      <c r="J206" s="138">
        <f>ROUND(I206*H206,2)</f>
        <v>0</v>
      </c>
      <c r="K206" s="134" t="s">
        <v>250</v>
      </c>
      <c r="L206" s="32"/>
      <c r="M206" s="139" t="s">
        <v>1</v>
      </c>
      <c r="N206" s="140" t="s">
        <v>42</v>
      </c>
      <c r="P206" s="141">
        <f>O206*H206</f>
        <v>0</v>
      </c>
      <c r="Q206" s="141">
        <v>0.11162</v>
      </c>
      <c r="R206" s="141">
        <f>Q206*H206</f>
        <v>34.512903999999999</v>
      </c>
      <c r="S206" s="141">
        <v>0</v>
      </c>
      <c r="T206" s="142">
        <f>S206*H206</f>
        <v>0</v>
      </c>
      <c r="AR206" s="143" t="s">
        <v>193</v>
      </c>
      <c r="AT206" s="143" t="s">
        <v>178</v>
      </c>
      <c r="AU206" s="143" t="s">
        <v>87</v>
      </c>
      <c r="AY206" s="17" t="s">
        <v>175</v>
      </c>
      <c r="BE206" s="144">
        <f>IF(N206="základní",J206,0)</f>
        <v>0</v>
      </c>
      <c r="BF206" s="144">
        <f>IF(N206="snížená",J206,0)</f>
        <v>0</v>
      </c>
      <c r="BG206" s="144">
        <f>IF(N206="zákl. přenesená",J206,0)</f>
        <v>0</v>
      </c>
      <c r="BH206" s="144">
        <f>IF(N206="sníž. přenesená",J206,0)</f>
        <v>0</v>
      </c>
      <c r="BI206" s="144">
        <f>IF(N206="nulová",J206,0)</f>
        <v>0</v>
      </c>
      <c r="BJ206" s="17" t="s">
        <v>85</v>
      </c>
      <c r="BK206" s="144">
        <f>ROUND(I206*H206,2)</f>
        <v>0</v>
      </c>
      <c r="BL206" s="17" t="s">
        <v>193</v>
      </c>
      <c r="BM206" s="143" t="s">
        <v>4962</v>
      </c>
    </row>
    <row r="207" spans="2:65" s="12" customFormat="1">
      <c r="B207" s="154"/>
      <c r="D207" s="145" t="s">
        <v>252</v>
      </c>
      <c r="E207" s="155" t="s">
        <v>1</v>
      </c>
      <c r="F207" s="156" t="s">
        <v>4963</v>
      </c>
      <c r="H207" s="157">
        <v>124.6</v>
      </c>
      <c r="I207" s="158"/>
      <c r="L207" s="154"/>
      <c r="M207" s="159"/>
      <c r="T207" s="160"/>
      <c r="AT207" s="155" t="s">
        <v>252</v>
      </c>
      <c r="AU207" s="155" t="s">
        <v>87</v>
      </c>
      <c r="AV207" s="12" t="s">
        <v>87</v>
      </c>
      <c r="AW207" s="12" t="s">
        <v>32</v>
      </c>
      <c r="AX207" s="12" t="s">
        <v>77</v>
      </c>
      <c r="AY207" s="155" t="s">
        <v>175</v>
      </c>
    </row>
    <row r="208" spans="2:65" s="12" customFormat="1">
      <c r="B208" s="154"/>
      <c r="D208" s="145" t="s">
        <v>252</v>
      </c>
      <c r="E208" s="155" t="s">
        <v>1</v>
      </c>
      <c r="F208" s="156" t="s">
        <v>4964</v>
      </c>
      <c r="H208" s="157">
        <v>127.8</v>
      </c>
      <c r="I208" s="158"/>
      <c r="L208" s="154"/>
      <c r="M208" s="159"/>
      <c r="T208" s="160"/>
      <c r="AT208" s="155" t="s">
        <v>252</v>
      </c>
      <c r="AU208" s="155" t="s">
        <v>87</v>
      </c>
      <c r="AV208" s="12" t="s">
        <v>87</v>
      </c>
      <c r="AW208" s="12" t="s">
        <v>32</v>
      </c>
      <c r="AX208" s="12" t="s">
        <v>77</v>
      </c>
      <c r="AY208" s="155" t="s">
        <v>175</v>
      </c>
    </row>
    <row r="209" spans="2:65" s="12" customFormat="1">
      <c r="B209" s="154"/>
      <c r="D209" s="145" t="s">
        <v>252</v>
      </c>
      <c r="E209" s="155" t="s">
        <v>1</v>
      </c>
      <c r="F209" s="156" t="s">
        <v>4965</v>
      </c>
      <c r="H209" s="157">
        <v>56.8</v>
      </c>
      <c r="I209" s="158"/>
      <c r="L209" s="154"/>
      <c r="M209" s="159"/>
      <c r="T209" s="160"/>
      <c r="AT209" s="155" t="s">
        <v>252</v>
      </c>
      <c r="AU209" s="155" t="s">
        <v>87</v>
      </c>
      <c r="AV209" s="12" t="s">
        <v>87</v>
      </c>
      <c r="AW209" s="12" t="s">
        <v>32</v>
      </c>
      <c r="AX209" s="12" t="s">
        <v>77</v>
      </c>
      <c r="AY209" s="155" t="s">
        <v>175</v>
      </c>
    </row>
    <row r="210" spans="2:65" s="13" customFormat="1">
      <c r="B210" s="163"/>
      <c r="D210" s="145" t="s">
        <v>252</v>
      </c>
      <c r="E210" s="164" t="s">
        <v>1</v>
      </c>
      <c r="F210" s="165" t="s">
        <v>294</v>
      </c>
      <c r="H210" s="166">
        <v>309.2</v>
      </c>
      <c r="I210" s="167"/>
      <c r="L210" s="163"/>
      <c r="M210" s="168"/>
      <c r="T210" s="169"/>
      <c r="AT210" s="164" t="s">
        <v>252</v>
      </c>
      <c r="AU210" s="164" t="s">
        <v>87</v>
      </c>
      <c r="AV210" s="13" t="s">
        <v>193</v>
      </c>
      <c r="AW210" s="13" t="s">
        <v>32</v>
      </c>
      <c r="AX210" s="13" t="s">
        <v>85</v>
      </c>
      <c r="AY210" s="164" t="s">
        <v>175</v>
      </c>
    </row>
    <row r="211" spans="2:65" s="1" customFormat="1" ht="16.5" customHeight="1">
      <c r="B211" s="32"/>
      <c r="C211" s="184" t="s">
        <v>570</v>
      </c>
      <c r="D211" s="184" t="s">
        <v>1046</v>
      </c>
      <c r="E211" s="185" t="s">
        <v>4966</v>
      </c>
      <c r="F211" s="186" t="s">
        <v>4967</v>
      </c>
      <c r="G211" s="187" t="s">
        <v>200</v>
      </c>
      <c r="H211" s="188">
        <v>315.38400000000001</v>
      </c>
      <c r="I211" s="189"/>
      <c r="J211" s="190">
        <f>ROUND(I211*H211,2)</f>
        <v>0</v>
      </c>
      <c r="K211" s="186" t="s">
        <v>1</v>
      </c>
      <c r="L211" s="191"/>
      <c r="M211" s="192" t="s">
        <v>1</v>
      </c>
      <c r="N211" s="193" t="s">
        <v>42</v>
      </c>
      <c r="P211" s="141">
        <f>O211*H211</f>
        <v>0</v>
      </c>
      <c r="Q211" s="141">
        <v>0.152</v>
      </c>
      <c r="R211" s="141">
        <f>Q211*H211</f>
        <v>47.938368000000004</v>
      </c>
      <c r="S211" s="141">
        <v>0</v>
      </c>
      <c r="T211" s="142">
        <f>S211*H211</f>
        <v>0</v>
      </c>
      <c r="AR211" s="143" t="s">
        <v>212</v>
      </c>
      <c r="AT211" s="143" t="s">
        <v>1046</v>
      </c>
      <c r="AU211" s="143" t="s">
        <v>87</v>
      </c>
      <c r="AY211" s="17" t="s">
        <v>175</v>
      </c>
      <c r="BE211" s="144">
        <f>IF(N211="základní",J211,0)</f>
        <v>0</v>
      </c>
      <c r="BF211" s="144">
        <f>IF(N211="snížená",J211,0)</f>
        <v>0</v>
      </c>
      <c r="BG211" s="144">
        <f>IF(N211="zákl. přenesená",J211,0)</f>
        <v>0</v>
      </c>
      <c r="BH211" s="144">
        <f>IF(N211="sníž. přenesená",J211,0)</f>
        <v>0</v>
      </c>
      <c r="BI211" s="144">
        <f>IF(N211="nulová",J211,0)</f>
        <v>0</v>
      </c>
      <c r="BJ211" s="17" t="s">
        <v>85</v>
      </c>
      <c r="BK211" s="144">
        <f>ROUND(I211*H211,2)</f>
        <v>0</v>
      </c>
      <c r="BL211" s="17" t="s">
        <v>193</v>
      </c>
      <c r="BM211" s="143" t="s">
        <v>4968</v>
      </c>
    </row>
    <row r="212" spans="2:65" s="1" customFormat="1" ht="19.5">
      <c r="B212" s="32"/>
      <c r="D212" s="145" t="s">
        <v>196</v>
      </c>
      <c r="F212" s="146" t="s">
        <v>4940</v>
      </c>
      <c r="I212" s="147"/>
      <c r="L212" s="32"/>
      <c r="M212" s="148"/>
      <c r="T212" s="56"/>
      <c r="AT212" s="17" t="s">
        <v>196</v>
      </c>
      <c r="AU212" s="17" t="s">
        <v>87</v>
      </c>
    </row>
    <row r="213" spans="2:65" s="12" customFormat="1">
      <c r="B213" s="154"/>
      <c r="D213" s="145" t="s">
        <v>252</v>
      </c>
      <c r="F213" s="156" t="s">
        <v>4969</v>
      </c>
      <c r="H213" s="157">
        <v>315.38400000000001</v>
      </c>
      <c r="I213" s="158"/>
      <c r="L213" s="154"/>
      <c r="M213" s="159"/>
      <c r="T213" s="160"/>
      <c r="AT213" s="155" t="s">
        <v>252</v>
      </c>
      <c r="AU213" s="155" t="s">
        <v>87</v>
      </c>
      <c r="AV213" s="12" t="s">
        <v>87</v>
      </c>
      <c r="AW213" s="12" t="s">
        <v>4</v>
      </c>
      <c r="AX213" s="12" t="s">
        <v>85</v>
      </c>
      <c r="AY213" s="155" t="s">
        <v>175</v>
      </c>
    </row>
    <row r="214" spans="2:65" s="1" customFormat="1" ht="16.5" customHeight="1">
      <c r="B214" s="32"/>
      <c r="C214" s="132" t="s">
        <v>581</v>
      </c>
      <c r="D214" s="132" t="s">
        <v>178</v>
      </c>
      <c r="E214" s="133" t="s">
        <v>4970</v>
      </c>
      <c r="F214" s="134" t="s">
        <v>4971</v>
      </c>
      <c r="G214" s="135" t="s">
        <v>200</v>
      </c>
      <c r="H214" s="136">
        <v>559.5</v>
      </c>
      <c r="I214" s="137"/>
      <c r="J214" s="138">
        <f>ROUND(I214*H214,2)</f>
        <v>0</v>
      </c>
      <c r="K214" s="134" t="s">
        <v>1</v>
      </c>
      <c r="L214" s="32"/>
      <c r="M214" s="139" t="s">
        <v>1</v>
      </c>
      <c r="N214" s="140" t="s">
        <v>42</v>
      </c>
      <c r="P214" s="141">
        <f>O214*H214</f>
        <v>0</v>
      </c>
      <c r="Q214" s="141">
        <v>0</v>
      </c>
      <c r="R214" s="141">
        <f>Q214*H214</f>
        <v>0</v>
      </c>
      <c r="S214" s="141">
        <v>0</v>
      </c>
      <c r="T214" s="142">
        <f>S214*H214</f>
        <v>0</v>
      </c>
      <c r="AR214" s="143" t="s">
        <v>193</v>
      </c>
      <c r="AT214" s="143" t="s">
        <v>178</v>
      </c>
      <c r="AU214" s="143" t="s">
        <v>87</v>
      </c>
      <c r="AY214" s="17" t="s">
        <v>175</v>
      </c>
      <c r="BE214" s="144">
        <f>IF(N214="základní",J214,0)</f>
        <v>0</v>
      </c>
      <c r="BF214" s="144">
        <f>IF(N214="snížená",J214,0)</f>
        <v>0</v>
      </c>
      <c r="BG214" s="144">
        <f>IF(N214="zákl. přenesená",J214,0)</f>
        <v>0</v>
      </c>
      <c r="BH214" s="144">
        <f>IF(N214="sníž. přenesená",J214,0)</f>
        <v>0</v>
      </c>
      <c r="BI214" s="144">
        <f>IF(N214="nulová",J214,0)</f>
        <v>0</v>
      </c>
      <c r="BJ214" s="17" t="s">
        <v>85</v>
      </c>
      <c r="BK214" s="144">
        <f>ROUND(I214*H214,2)</f>
        <v>0</v>
      </c>
      <c r="BL214" s="17" t="s">
        <v>193</v>
      </c>
      <c r="BM214" s="143" t="s">
        <v>4972</v>
      </c>
    </row>
    <row r="215" spans="2:65" s="12" customFormat="1">
      <c r="B215" s="154"/>
      <c r="D215" s="145" t="s">
        <v>252</v>
      </c>
      <c r="E215" s="155" t="s">
        <v>1</v>
      </c>
      <c r="F215" s="156" t="s">
        <v>4891</v>
      </c>
      <c r="H215" s="157">
        <v>149.30000000000001</v>
      </c>
      <c r="I215" s="158"/>
      <c r="L215" s="154"/>
      <c r="M215" s="159"/>
      <c r="T215" s="160"/>
      <c r="AT215" s="155" t="s">
        <v>252</v>
      </c>
      <c r="AU215" s="155" t="s">
        <v>87</v>
      </c>
      <c r="AV215" s="12" t="s">
        <v>87</v>
      </c>
      <c r="AW215" s="12" t="s">
        <v>32</v>
      </c>
      <c r="AX215" s="12" t="s">
        <v>77</v>
      </c>
      <c r="AY215" s="155" t="s">
        <v>175</v>
      </c>
    </row>
    <row r="216" spans="2:65" s="12" customFormat="1">
      <c r="B216" s="154"/>
      <c r="D216" s="145" t="s">
        <v>252</v>
      </c>
      <c r="E216" s="155" t="s">
        <v>1</v>
      </c>
      <c r="F216" s="156" t="s">
        <v>4892</v>
      </c>
      <c r="H216" s="157">
        <v>10.6</v>
      </c>
      <c r="I216" s="158"/>
      <c r="L216" s="154"/>
      <c r="M216" s="159"/>
      <c r="T216" s="160"/>
      <c r="AT216" s="155" t="s">
        <v>252</v>
      </c>
      <c r="AU216" s="155" t="s">
        <v>87</v>
      </c>
      <c r="AV216" s="12" t="s">
        <v>87</v>
      </c>
      <c r="AW216" s="12" t="s">
        <v>32</v>
      </c>
      <c r="AX216" s="12" t="s">
        <v>77</v>
      </c>
      <c r="AY216" s="155" t="s">
        <v>175</v>
      </c>
    </row>
    <row r="217" spans="2:65" s="12" customFormat="1">
      <c r="B217" s="154"/>
      <c r="D217" s="145" t="s">
        <v>252</v>
      </c>
      <c r="E217" s="155" t="s">
        <v>1</v>
      </c>
      <c r="F217" s="156" t="s">
        <v>4893</v>
      </c>
      <c r="H217" s="157">
        <v>21.2</v>
      </c>
      <c r="I217" s="158"/>
      <c r="L217" s="154"/>
      <c r="M217" s="159"/>
      <c r="T217" s="160"/>
      <c r="AT217" s="155" t="s">
        <v>252</v>
      </c>
      <c r="AU217" s="155" t="s">
        <v>87</v>
      </c>
      <c r="AV217" s="12" t="s">
        <v>87</v>
      </c>
      <c r="AW217" s="12" t="s">
        <v>32</v>
      </c>
      <c r="AX217" s="12" t="s">
        <v>77</v>
      </c>
      <c r="AY217" s="155" t="s">
        <v>175</v>
      </c>
    </row>
    <row r="218" spans="2:65" s="12" customFormat="1">
      <c r="B218" s="154"/>
      <c r="D218" s="145" t="s">
        <v>252</v>
      </c>
      <c r="E218" s="155" t="s">
        <v>1</v>
      </c>
      <c r="F218" s="156" t="s">
        <v>4897</v>
      </c>
      <c r="H218" s="157">
        <v>16.399999999999999</v>
      </c>
      <c r="I218" s="158"/>
      <c r="L218" s="154"/>
      <c r="M218" s="159"/>
      <c r="T218" s="160"/>
      <c r="AT218" s="155" t="s">
        <v>252</v>
      </c>
      <c r="AU218" s="155" t="s">
        <v>87</v>
      </c>
      <c r="AV218" s="12" t="s">
        <v>87</v>
      </c>
      <c r="AW218" s="12" t="s">
        <v>32</v>
      </c>
      <c r="AX218" s="12" t="s">
        <v>77</v>
      </c>
      <c r="AY218" s="155" t="s">
        <v>175</v>
      </c>
    </row>
    <row r="219" spans="2:65" s="12" customFormat="1">
      <c r="B219" s="154"/>
      <c r="D219" s="145" t="s">
        <v>252</v>
      </c>
      <c r="E219" s="155" t="s">
        <v>1</v>
      </c>
      <c r="F219" s="156" t="s">
        <v>4901</v>
      </c>
      <c r="H219" s="157">
        <v>309.2</v>
      </c>
      <c r="I219" s="158"/>
      <c r="L219" s="154"/>
      <c r="M219" s="159"/>
      <c r="T219" s="160"/>
      <c r="AT219" s="155" t="s">
        <v>252</v>
      </c>
      <c r="AU219" s="155" t="s">
        <v>87</v>
      </c>
      <c r="AV219" s="12" t="s">
        <v>87</v>
      </c>
      <c r="AW219" s="12" t="s">
        <v>32</v>
      </c>
      <c r="AX219" s="12" t="s">
        <v>77</v>
      </c>
      <c r="AY219" s="155" t="s">
        <v>175</v>
      </c>
    </row>
    <row r="220" spans="2:65" s="12" customFormat="1">
      <c r="B220" s="154"/>
      <c r="D220" s="145" t="s">
        <v>252</v>
      </c>
      <c r="E220" s="155" t="s">
        <v>1</v>
      </c>
      <c r="F220" s="156" t="s">
        <v>4908</v>
      </c>
      <c r="H220" s="157">
        <v>42.3</v>
      </c>
      <c r="I220" s="158"/>
      <c r="L220" s="154"/>
      <c r="M220" s="159"/>
      <c r="T220" s="160"/>
      <c r="AT220" s="155" t="s">
        <v>252</v>
      </c>
      <c r="AU220" s="155" t="s">
        <v>87</v>
      </c>
      <c r="AV220" s="12" t="s">
        <v>87</v>
      </c>
      <c r="AW220" s="12" t="s">
        <v>32</v>
      </c>
      <c r="AX220" s="12" t="s">
        <v>77</v>
      </c>
      <c r="AY220" s="155" t="s">
        <v>175</v>
      </c>
    </row>
    <row r="221" spans="2:65" s="12" customFormat="1">
      <c r="B221" s="154"/>
      <c r="D221" s="145" t="s">
        <v>252</v>
      </c>
      <c r="E221" s="155" t="s">
        <v>1</v>
      </c>
      <c r="F221" s="156" t="s">
        <v>4973</v>
      </c>
      <c r="H221" s="157">
        <v>10.5</v>
      </c>
      <c r="I221" s="158"/>
      <c r="L221" s="154"/>
      <c r="M221" s="159"/>
      <c r="T221" s="160"/>
      <c r="AT221" s="155" t="s">
        <v>252</v>
      </c>
      <c r="AU221" s="155" t="s">
        <v>87</v>
      </c>
      <c r="AV221" s="12" t="s">
        <v>87</v>
      </c>
      <c r="AW221" s="12" t="s">
        <v>32</v>
      </c>
      <c r="AX221" s="12" t="s">
        <v>77</v>
      </c>
      <c r="AY221" s="155" t="s">
        <v>175</v>
      </c>
    </row>
    <row r="222" spans="2:65" s="13" customFormat="1">
      <c r="B222" s="163"/>
      <c r="D222" s="145" t="s">
        <v>252</v>
      </c>
      <c r="E222" s="164" t="s">
        <v>1</v>
      </c>
      <c r="F222" s="165" t="s">
        <v>294</v>
      </c>
      <c r="H222" s="166">
        <v>559.5</v>
      </c>
      <c r="I222" s="167"/>
      <c r="L222" s="163"/>
      <c r="M222" s="168"/>
      <c r="T222" s="169"/>
      <c r="AT222" s="164" t="s">
        <v>252</v>
      </c>
      <c r="AU222" s="164" t="s">
        <v>87</v>
      </c>
      <c r="AV222" s="13" t="s">
        <v>193</v>
      </c>
      <c r="AW222" s="13" t="s">
        <v>32</v>
      </c>
      <c r="AX222" s="13" t="s">
        <v>85</v>
      </c>
      <c r="AY222" s="164" t="s">
        <v>175</v>
      </c>
    </row>
    <row r="223" spans="2:65" s="1" customFormat="1" ht="16.5" customHeight="1">
      <c r="B223" s="32"/>
      <c r="C223" s="184" t="s">
        <v>604</v>
      </c>
      <c r="D223" s="184" t="s">
        <v>1046</v>
      </c>
      <c r="E223" s="185" t="s">
        <v>4880</v>
      </c>
      <c r="F223" s="186" t="s">
        <v>4881</v>
      </c>
      <c r="G223" s="187" t="s">
        <v>200</v>
      </c>
      <c r="H223" s="188">
        <v>631.35</v>
      </c>
      <c r="I223" s="189"/>
      <c r="J223" s="190">
        <f>ROUND(I223*H223,2)</f>
        <v>0</v>
      </c>
      <c r="K223" s="186" t="s">
        <v>250</v>
      </c>
      <c r="L223" s="191"/>
      <c r="M223" s="192" t="s">
        <v>1</v>
      </c>
      <c r="N223" s="193" t="s">
        <v>42</v>
      </c>
      <c r="P223" s="141">
        <f>O223*H223</f>
        <v>0</v>
      </c>
      <c r="Q223" s="141">
        <v>2.9999999999999997E-4</v>
      </c>
      <c r="R223" s="141">
        <f>Q223*H223</f>
        <v>0.18940499999999999</v>
      </c>
      <c r="S223" s="141">
        <v>0</v>
      </c>
      <c r="T223" s="142">
        <f>S223*H223</f>
        <v>0</v>
      </c>
      <c r="AR223" s="143" t="s">
        <v>212</v>
      </c>
      <c r="AT223" s="143" t="s">
        <v>1046</v>
      </c>
      <c r="AU223" s="143" t="s">
        <v>87</v>
      </c>
      <c r="AY223" s="17" t="s">
        <v>175</v>
      </c>
      <c r="BE223" s="144">
        <f>IF(N223="základní",J223,0)</f>
        <v>0</v>
      </c>
      <c r="BF223" s="144">
        <f>IF(N223="snížená",J223,0)</f>
        <v>0</v>
      </c>
      <c r="BG223" s="144">
        <f>IF(N223="zákl. přenesená",J223,0)</f>
        <v>0</v>
      </c>
      <c r="BH223" s="144">
        <f>IF(N223="sníž. přenesená",J223,0)</f>
        <v>0</v>
      </c>
      <c r="BI223" s="144">
        <f>IF(N223="nulová",J223,0)</f>
        <v>0</v>
      </c>
      <c r="BJ223" s="17" t="s">
        <v>85</v>
      </c>
      <c r="BK223" s="144">
        <f>ROUND(I223*H223,2)</f>
        <v>0</v>
      </c>
      <c r="BL223" s="17" t="s">
        <v>193</v>
      </c>
      <c r="BM223" s="143" t="s">
        <v>4974</v>
      </c>
    </row>
    <row r="224" spans="2:65" s="12" customFormat="1">
      <c r="B224" s="154"/>
      <c r="D224" s="145" t="s">
        <v>252</v>
      </c>
      <c r="F224" s="156" t="s">
        <v>4975</v>
      </c>
      <c r="H224" s="157">
        <v>631.35</v>
      </c>
      <c r="I224" s="158"/>
      <c r="L224" s="154"/>
      <c r="M224" s="159"/>
      <c r="T224" s="160"/>
      <c r="AT224" s="155" t="s">
        <v>252</v>
      </c>
      <c r="AU224" s="155" t="s">
        <v>87</v>
      </c>
      <c r="AV224" s="12" t="s">
        <v>87</v>
      </c>
      <c r="AW224" s="12" t="s">
        <v>4</v>
      </c>
      <c r="AX224" s="12" t="s">
        <v>85</v>
      </c>
      <c r="AY224" s="155" t="s">
        <v>175</v>
      </c>
    </row>
    <row r="225" spans="2:65" s="11" customFormat="1" ht="22.9" customHeight="1">
      <c r="B225" s="120"/>
      <c r="D225" s="121" t="s">
        <v>76</v>
      </c>
      <c r="E225" s="130" t="s">
        <v>202</v>
      </c>
      <c r="F225" s="130" t="s">
        <v>913</v>
      </c>
      <c r="I225" s="123"/>
      <c r="J225" s="131">
        <f>BK225</f>
        <v>0</v>
      </c>
      <c r="L225" s="120"/>
      <c r="M225" s="125"/>
      <c r="P225" s="126">
        <f>P226</f>
        <v>0</v>
      </c>
      <c r="R225" s="126">
        <f>R226</f>
        <v>3.8576999999999999</v>
      </c>
      <c r="T225" s="127">
        <f>T226</f>
        <v>0</v>
      </c>
      <c r="AR225" s="121" t="s">
        <v>85</v>
      </c>
      <c r="AT225" s="128" t="s">
        <v>76</v>
      </c>
      <c r="AU225" s="128" t="s">
        <v>85</v>
      </c>
      <c r="AY225" s="121" t="s">
        <v>175</v>
      </c>
      <c r="BK225" s="129">
        <f>BK226</f>
        <v>0</v>
      </c>
    </row>
    <row r="226" spans="2:65" s="1" customFormat="1" ht="16.5" customHeight="1">
      <c r="B226" s="32"/>
      <c r="C226" s="132" t="s">
        <v>618</v>
      </c>
      <c r="D226" s="132" t="s">
        <v>178</v>
      </c>
      <c r="E226" s="133" t="s">
        <v>4976</v>
      </c>
      <c r="F226" s="134" t="s">
        <v>4977</v>
      </c>
      <c r="G226" s="135" t="s">
        <v>200</v>
      </c>
      <c r="H226" s="136">
        <v>10.5</v>
      </c>
      <c r="I226" s="137"/>
      <c r="J226" s="138">
        <f>ROUND(I226*H226,2)</f>
        <v>0</v>
      </c>
      <c r="K226" s="134" t="s">
        <v>250</v>
      </c>
      <c r="L226" s="32"/>
      <c r="M226" s="139" t="s">
        <v>1</v>
      </c>
      <c r="N226" s="140" t="s">
        <v>42</v>
      </c>
      <c r="P226" s="141">
        <f>O226*H226</f>
        <v>0</v>
      </c>
      <c r="Q226" s="141">
        <v>0.3674</v>
      </c>
      <c r="R226" s="141">
        <f>Q226*H226</f>
        <v>3.8576999999999999</v>
      </c>
      <c r="S226" s="141">
        <v>0</v>
      </c>
      <c r="T226" s="142">
        <f>S226*H226</f>
        <v>0</v>
      </c>
      <c r="AR226" s="143" t="s">
        <v>193</v>
      </c>
      <c r="AT226" s="143" t="s">
        <v>178</v>
      </c>
      <c r="AU226" s="143" t="s">
        <v>87</v>
      </c>
      <c r="AY226" s="17" t="s">
        <v>175</v>
      </c>
      <c r="BE226" s="144">
        <f>IF(N226="základní",J226,0)</f>
        <v>0</v>
      </c>
      <c r="BF226" s="144">
        <f>IF(N226="snížená",J226,0)</f>
        <v>0</v>
      </c>
      <c r="BG226" s="144">
        <f>IF(N226="zákl. přenesená",J226,0)</f>
        <v>0</v>
      </c>
      <c r="BH226" s="144">
        <f>IF(N226="sníž. přenesená",J226,0)</f>
        <v>0</v>
      </c>
      <c r="BI226" s="144">
        <f>IF(N226="nulová",J226,0)</f>
        <v>0</v>
      </c>
      <c r="BJ226" s="17" t="s">
        <v>85</v>
      </c>
      <c r="BK226" s="144">
        <f>ROUND(I226*H226,2)</f>
        <v>0</v>
      </c>
      <c r="BL226" s="17" t="s">
        <v>193</v>
      </c>
      <c r="BM226" s="143" t="s">
        <v>4978</v>
      </c>
    </row>
    <row r="227" spans="2:65" s="11" customFormat="1" ht="22.9" customHeight="1">
      <c r="B227" s="120"/>
      <c r="D227" s="121" t="s">
        <v>76</v>
      </c>
      <c r="E227" s="130" t="s">
        <v>1030</v>
      </c>
      <c r="F227" s="130" t="s">
        <v>4979</v>
      </c>
      <c r="I227" s="123"/>
      <c r="J227" s="131">
        <f>BK227</f>
        <v>0</v>
      </c>
      <c r="L227" s="120"/>
      <c r="M227" s="125"/>
      <c r="P227" s="126">
        <f>SUM(P228:P256)</f>
        <v>0</v>
      </c>
      <c r="R227" s="126">
        <f>SUM(R228:R256)</f>
        <v>50.222210000000004</v>
      </c>
      <c r="T227" s="127">
        <f>SUM(T228:T256)</f>
        <v>0</v>
      </c>
      <c r="AR227" s="121" t="s">
        <v>85</v>
      </c>
      <c r="AT227" s="128" t="s">
        <v>76</v>
      </c>
      <c r="AU227" s="128" t="s">
        <v>85</v>
      </c>
      <c r="AY227" s="121" t="s">
        <v>175</v>
      </c>
      <c r="BK227" s="129">
        <f>SUM(BK228:BK256)</f>
        <v>0</v>
      </c>
    </row>
    <row r="228" spans="2:65" s="1" customFormat="1" ht="16.5" customHeight="1">
      <c r="B228" s="32"/>
      <c r="C228" s="132" t="s">
        <v>622</v>
      </c>
      <c r="D228" s="132" t="s">
        <v>178</v>
      </c>
      <c r="E228" s="133" t="s">
        <v>4980</v>
      </c>
      <c r="F228" s="134" t="s">
        <v>4981</v>
      </c>
      <c r="G228" s="135" t="s">
        <v>318</v>
      </c>
      <c r="H228" s="136">
        <v>29</v>
      </c>
      <c r="I228" s="137"/>
      <c r="J228" s="138">
        <f>ROUND(I228*H228,2)</f>
        <v>0</v>
      </c>
      <c r="K228" s="134" t="s">
        <v>250</v>
      </c>
      <c r="L228" s="32"/>
      <c r="M228" s="139" t="s">
        <v>1</v>
      </c>
      <c r="N228" s="140" t="s">
        <v>42</v>
      </c>
      <c r="P228" s="141">
        <f>O228*H228</f>
        <v>0</v>
      </c>
      <c r="Q228" s="141">
        <v>0.2195</v>
      </c>
      <c r="R228" s="141">
        <f>Q228*H228</f>
        <v>6.3654999999999999</v>
      </c>
      <c r="S228" s="141">
        <v>0</v>
      </c>
      <c r="T228" s="142">
        <f>S228*H228</f>
        <v>0</v>
      </c>
      <c r="AR228" s="143" t="s">
        <v>193</v>
      </c>
      <c r="AT228" s="143" t="s">
        <v>178</v>
      </c>
      <c r="AU228" s="143" t="s">
        <v>87</v>
      </c>
      <c r="AY228" s="17" t="s">
        <v>175</v>
      </c>
      <c r="BE228" s="144">
        <f>IF(N228="základní",J228,0)</f>
        <v>0</v>
      </c>
      <c r="BF228" s="144">
        <f>IF(N228="snížená",J228,0)</f>
        <v>0</v>
      </c>
      <c r="BG228" s="144">
        <f>IF(N228="zákl. přenesená",J228,0)</f>
        <v>0</v>
      </c>
      <c r="BH228" s="144">
        <f>IF(N228="sníž. přenesená",J228,0)</f>
        <v>0</v>
      </c>
      <c r="BI228" s="144">
        <f>IF(N228="nulová",J228,0)</f>
        <v>0</v>
      </c>
      <c r="BJ228" s="17" t="s">
        <v>85</v>
      </c>
      <c r="BK228" s="144">
        <f>ROUND(I228*H228,2)</f>
        <v>0</v>
      </c>
      <c r="BL228" s="17" t="s">
        <v>193</v>
      </c>
      <c r="BM228" s="143" t="s">
        <v>4982</v>
      </c>
    </row>
    <row r="229" spans="2:65" s="12" customFormat="1">
      <c r="B229" s="154"/>
      <c r="D229" s="145" t="s">
        <v>252</v>
      </c>
      <c r="E229" s="155" t="s">
        <v>1</v>
      </c>
      <c r="F229" s="156" t="s">
        <v>4983</v>
      </c>
      <c r="H229" s="157">
        <v>29</v>
      </c>
      <c r="I229" s="158"/>
      <c r="L229" s="154"/>
      <c r="M229" s="159"/>
      <c r="T229" s="160"/>
      <c r="AT229" s="155" t="s">
        <v>252</v>
      </c>
      <c r="AU229" s="155" t="s">
        <v>87</v>
      </c>
      <c r="AV229" s="12" t="s">
        <v>87</v>
      </c>
      <c r="AW229" s="12" t="s">
        <v>32</v>
      </c>
      <c r="AX229" s="12" t="s">
        <v>85</v>
      </c>
      <c r="AY229" s="155" t="s">
        <v>175</v>
      </c>
    </row>
    <row r="230" spans="2:65" s="1" customFormat="1" ht="16.5" customHeight="1">
      <c r="B230" s="32"/>
      <c r="C230" s="184" t="s">
        <v>631</v>
      </c>
      <c r="D230" s="184" t="s">
        <v>1046</v>
      </c>
      <c r="E230" s="185" t="s">
        <v>4984</v>
      </c>
      <c r="F230" s="186" t="s">
        <v>4985</v>
      </c>
      <c r="G230" s="187" t="s">
        <v>318</v>
      </c>
      <c r="H230" s="188">
        <v>29.58</v>
      </c>
      <c r="I230" s="189"/>
      <c r="J230" s="190">
        <f>ROUND(I230*H230,2)</f>
        <v>0</v>
      </c>
      <c r="K230" s="186" t="s">
        <v>250</v>
      </c>
      <c r="L230" s="191"/>
      <c r="M230" s="192" t="s">
        <v>1</v>
      </c>
      <c r="N230" s="193" t="s">
        <v>42</v>
      </c>
      <c r="P230" s="141">
        <f>O230*H230</f>
        <v>0</v>
      </c>
      <c r="Q230" s="141">
        <v>0.08</v>
      </c>
      <c r="R230" s="141">
        <f>Q230*H230</f>
        <v>2.3664000000000001</v>
      </c>
      <c r="S230" s="141">
        <v>0</v>
      </c>
      <c r="T230" s="142">
        <f>S230*H230</f>
        <v>0</v>
      </c>
      <c r="AR230" s="143" t="s">
        <v>212</v>
      </c>
      <c r="AT230" s="143" t="s">
        <v>1046</v>
      </c>
      <c r="AU230" s="143" t="s">
        <v>87</v>
      </c>
      <c r="AY230" s="17" t="s">
        <v>175</v>
      </c>
      <c r="BE230" s="144">
        <f>IF(N230="základní",J230,0)</f>
        <v>0</v>
      </c>
      <c r="BF230" s="144">
        <f>IF(N230="snížená",J230,0)</f>
        <v>0</v>
      </c>
      <c r="BG230" s="144">
        <f>IF(N230="zákl. přenesená",J230,0)</f>
        <v>0</v>
      </c>
      <c r="BH230" s="144">
        <f>IF(N230="sníž. přenesená",J230,0)</f>
        <v>0</v>
      </c>
      <c r="BI230" s="144">
        <f>IF(N230="nulová",J230,0)</f>
        <v>0</v>
      </c>
      <c r="BJ230" s="17" t="s">
        <v>85</v>
      </c>
      <c r="BK230" s="144">
        <f>ROUND(I230*H230,2)</f>
        <v>0</v>
      </c>
      <c r="BL230" s="17" t="s">
        <v>193</v>
      </c>
      <c r="BM230" s="143" t="s">
        <v>4986</v>
      </c>
    </row>
    <row r="231" spans="2:65" s="12" customFormat="1">
      <c r="B231" s="154"/>
      <c r="D231" s="145" t="s">
        <v>252</v>
      </c>
      <c r="F231" s="156" t="s">
        <v>4987</v>
      </c>
      <c r="H231" s="157">
        <v>29.58</v>
      </c>
      <c r="I231" s="158"/>
      <c r="L231" s="154"/>
      <c r="M231" s="159"/>
      <c r="T231" s="160"/>
      <c r="AT231" s="155" t="s">
        <v>252</v>
      </c>
      <c r="AU231" s="155" t="s">
        <v>87</v>
      </c>
      <c r="AV231" s="12" t="s">
        <v>87</v>
      </c>
      <c r="AW231" s="12" t="s">
        <v>4</v>
      </c>
      <c r="AX231" s="12" t="s">
        <v>85</v>
      </c>
      <c r="AY231" s="155" t="s">
        <v>175</v>
      </c>
    </row>
    <row r="232" spans="2:65" s="1" customFormat="1" ht="16.5" customHeight="1">
      <c r="B232" s="32"/>
      <c r="C232" s="132" t="s">
        <v>635</v>
      </c>
      <c r="D232" s="132" t="s">
        <v>178</v>
      </c>
      <c r="E232" s="133" t="s">
        <v>4988</v>
      </c>
      <c r="F232" s="134" t="s">
        <v>4989</v>
      </c>
      <c r="G232" s="135" t="s">
        <v>318</v>
      </c>
      <c r="H232" s="136">
        <v>20</v>
      </c>
      <c r="I232" s="137"/>
      <c r="J232" s="138">
        <f>ROUND(I232*H232,2)</f>
        <v>0</v>
      </c>
      <c r="K232" s="134" t="s">
        <v>250</v>
      </c>
      <c r="L232" s="32"/>
      <c r="M232" s="139" t="s">
        <v>1</v>
      </c>
      <c r="N232" s="140" t="s">
        <v>42</v>
      </c>
      <c r="P232" s="141">
        <f>O232*H232</f>
        <v>0</v>
      </c>
      <c r="Q232" s="141">
        <v>0.16850000000000001</v>
      </c>
      <c r="R232" s="141">
        <f>Q232*H232</f>
        <v>3.37</v>
      </c>
      <c r="S232" s="141">
        <v>0</v>
      </c>
      <c r="T232" s="142">
        <f>S232*H232</f>
        <v>0</v>
      </c>
      <c r="AR232" s="143" t="s">
        <v>193</v>
      </c>
      <c r="AT232" s="143" t="s">
        <v>178</v>
      </c>
      <c r="AU232" s="143" t="s">
        <v>87</v>
      </c>
      <c r="AY232" s="17" t="s">
        <v>175</v>
      </c>
      <c r="BE232" s="144">
        <f>IF(N232="základní",J232,0)</f>
        <v>0</v>
      </c>
      <c r="BF232" s="144">
        <f>IF(N232="snížená",J232,0)</f>
        <v>0</v>
      </c>
      <c r="BG232" s="144">
        <f>IF(N232="zákl. přenesená",J232,0)</f>
        <v>0</v>
      </c>
      <c r="BH232" s="144">
        <f>IF(N232="sníž. přenesená",J232,0)</f>
        <v>0</v>
      </c>
      <c r="BI232" s="144">
        <f>IF(N232="nulová",J232,0)</f>
        <v>0</v>
      </c>
      <c r="BJ232" s="17" t="s">
        <v>85</v>
      </c>
      <c r="BK232" s="144">
        <f>ROUND(I232*H232,2)</f>
        <v>0</v>
      </c>
      <c r="BL232" s="17" t="s">
        <v>193</v>
      </c>
      <c r="BM232" s="143" t="s">
        <v>4990</v>
      </c>
    </row>
    <row r="233" spans="2:65" s="12" customFormat="1">
      <c r="B233" s="154"/>
      <c r="D233" s="145" t="s">
        <v>252</v>
      </c>
      <c r="E233" s="155" t="s">
        <v>1</v>
      </c>
      <c r="F233" s="156" t="s">
        <v>4991</v>
      </c>
      <c r="H233" s="157">
        <v>20</v>
      </c>
      <c r="I233" s="158"/>
      <c r="L233" s="154"/>
      <c r="M233" s="159"/>
      <c r="T233" s="160"/>
      <c r="AT233" s="155" t="s">
        <v>252</v>
      </c>
      <c r="AU233" s="155" t="s">
        <v>87</v>
      </c>
      <c r="AV233" s="12" t="s">
        <v>87</v>
      </c>
      <c r="AW233" s="12" t="s">
        <v>32</v>
      </c>
      <c r="AX233" s="12" t="s">
        <v>85</v>
      </c>
      <c r="AY233" s="155" t="s">
        <v>175</v>
      </c>
    </row>
    <row r="234" spans="2:65" s="1" customFormat="1" ht="16.5" customHeight="1">
      <c r="B234" s="32"/>
      <c r="C234" s="184" t="s">
        <v>641</v>
      </c>
      <c r="D234" s="184" t="s">
        <v>1046</v>
      </c>
      <c r="E234" s="185" t="s">
        <v>4984</v>
      </c>
      <c r="F234" s="186" t="s">
        <v>4985</v>
      </c>
      <c r="G234" s="187" t="s">
        <v>318</v>
      </c>
      <c r="H234" s="188">
        <v>20.399999999999999</v>
      </c>
      <c r="I234" s="189"/>
      <c r="J234" s="190">
        <f>ROUND(I234*H234,2)</f>
        <v>0</v>
      </c>
      <c r="K234" s="186" t="s">
        <v>250</v>
      </c>
      <c r="L234" s="191"/>
      <c r="M234" s="192" t="s">
        <v>1</v>
      </c>
      <c r="N234" s="193" t="s">
        <v>42</v>
      </c>
      <c r="P234" s="141">
        <f>O234*H234</f>
        <v>0</v>
      </c>
      <c r="Q234" s="141">
        <v>0.08</v>
      </c>
      <c r="R234" s="141">
        <f>Q234*H234</f>
        <v>1.6319999999999999</v>
      </c>
      <c r="S234" s="141">
        <v>0</v>
      </c>
      <c r="T234" s="142">
        <f>S234*H234</f>
        <v>0</v>
      </c>
      <c r="AR234" s="143" t="s">
        <v>212</v>
      </c>
      <c r="AT234" s="143" t="s">
        <v>1046</v>
      </c>
      <c r="AU234" s="143" t="s">
        <v>87</v>
      </c>
      <c r="AY234" s="17" t="s">
        <v>175</v>
      </c>
      <c r="BE234" s="144">
        <f>IF(N234="základní",J234,0)</f>
        <v>0</v>
      </c>
      <c r="BF234" s="144">
        <f>IF(N234="snížená",J234,0)</f>
        <v>0</v>
      </c>
      <c r="BG234" s="144">
        <f>IF(N234="zákl. přenesená",J234,0)</f>
        <v>0</v>
      </c>
      <c r="BH234" s="144">
        <f>IF(N234="sníž. přenesená",J234,0)</f>
        <v>0</v>
      </c>
      <c r="BI234" s="144">
        <f>IF(N234="nulová",J234,0)</f>
        <v>0</v>
      </c>
      <c r="BJ234" s="17" t="s">
        <v>85</v>
      </c>
      <c r="BK234" s="144">
        <f>ROUND(I234*H234,2)</f>
        <v>0</v>
      </c>
      <c r="BL234" s="17" t="s">
        <v>193</v>
      </c>
      <c r="BM234" s="143" t="s">
        <v>4992</v>
      </c>
    </row>
    <row r="235" spans="2:65" s="12" customFormat="1">
      <c r="B235" s="154"/>
      <c r="D235" s="145" t="s">
        <v>252</v>
      </c>
      <c r="F235" s="156" t="s">
        <v>4993</v>
      </c>
      <c r="H235" s="157">
        <v>20.399999999999999</v>
      </c>
      <c r="I235" s="158"/>
      <c r="L235" s="154"/>
      <c r="M235" s="159"/>
      <c r="T235" s="160"/>
      <c r="AT235" s="155" t="s">
        <v>252</v>
      </c>
      <c r="AU235" s="155" t="s">
        <v>87</v>
      </c>
      <c r="AV235" s="12" t="s">
        <v>87</v>
      </c>
      <c r="AW235" s="12" t="s">
        <v>4</v>
      </c>
      <c r="AX235" s="12" t="s">
        <v>85</v>
      </c>
      <c r="AY235" s="155" t="s">
        <v>175</v>
      </c>
    </row>
    <row r="236" spans="2:65" s="1" customFormat="1" ht="16.5" customHeight="1">
      <c r="B236" s="32"/>
      <c r="C236" s="132" t="s">
        <v>645</v>
      </c>
      <c r="D236" s="132" t="s">
        <v>178</v>
      </c>
      <c r="E236" s="133" t="s">
        <v>4994</v>
      </c>
      <c r="F236" s="134" t="s">
        <v>4995</v>
      </c>
      <c r="G236" s="135" t="s">
        <v>318</v>
      </c>
      <c r="H236" s="136">
        <v>75</v>
      </c>
      <c r="I236" s="137"/>
      <c r="J236" s="138">
        <f>ROUND(I236*H236,2)</f>
        <v>0</v>
      </c>
      <c r="K236" s="134" t="s">
        <v>1</v>
      </c>
      <c r="L236" s="32"/>
      <c r="M236" s="139" t="s">
        <v>1</v>
      </c>
      <c r="N236" s="140" t="s">
        <v>42</v>
      </c>
      <c r="P236" s="141">
        <f>O236*H236</f>
        <v>0</v>
      </c>
      <c r="Q236" s="141">
        <v>0.16850000000000001</v>
      </c>
      <c r="R236" s="141">
        <f>Q236*H236</f>
        <v>12.637500000000001</v>
      </c>
      <c r="S236" s="141">
        <v>0</v>
      </c>
      <c r="T236" s="142">
        <f>S236*H236</f>
        <v>0</v>
      </c>
      <c r="AR236" s="143" t="s">
        <v>193</v>
      </c>
      <c r="AT236" s="143" t="s">
        <v>178</v>
      </c>
      <c r="AU236" s="143" t="s">
        <v>87</v>
      </c>
      <c r="AY236" s="17" t="s">
        <v>175</v>
      </c>
      <c r="BE236" s="144">
        <f>IF(N236="základní",J236,0)</f>
        <v>0</v>
      </c>
      <c r="BF236" s="144">
        <f>IF(N236="snížená",J236,0)</f>
        <v>0</v>
      </c>
      <c r="BG236" s="144">
        <f>IF(N236="zákl. přenesená",J236,0)</f>
        <v>0</v>
      </c>
      <c r="BH236" s="144">
        <f>IF(N236="sníž. přenesená",J236,0)</f>
        <v>0</v>
      </c>
      <c r="BI236" s="144">
        <f>IF(N236="nulová",J236,0)</f>
        <v>0</v>
      </c>
      <c r="BJ236" s="17" t="s">
        <v>85</v>
      </c>
      <c r="BK236" s="144">
        <f>ROUND(I236*H236,2)</f>
        <v>0</v>
      </c>
      <c r="BL236" s="17" t="s">
        <v>193</v>
      </c>
      <c r="BM236" s="143" t="s">
        <v>4996</v>
      </c>
    </row>
    <row r="237" spans="2:65" s="12" customFormat="1">
      <c r="B237" s="154"/>
      <c r="D237" s="145" t="s">
        <v>252</v>
      </c>
      <c r="E237" s="155" t="s">
        <v>1</v>
      </c>
      <c r="F237" s="156" t="s">
        <v>4997</v>
      </c>
      <c r="H237" s="157">
        <v>26</v>
      </c>
      <c r="I237" s="158"/>
      <c r="L237" s="154"/>
      <c r="M237" s="159"/>
      <c r="T237" s="160"/>
      <c r="AT237" s="155" t="s">
        <v>252</v>
      </c>
      <c r="AU237" s="155" t="s">
        <v>87</v>
      </c>
      <c r="AV237" s="12" t="s">
        <v>87</v>
      </c>
      <c r="AW237" s="12" t="s">
        <v>32</v>
      </c>
      <c r="AX237" s="12" t="s">
        <v>77</v>
      </c>
      <c r="AY237" s="155" t="s">
        <v>175</v>
      </c>
    </row>
    <row r="238" spans="2:65" s="12" customFormat="1">
      <c r="B238" s="154"/>
      <c r="D238" s="145" t="s">
        <v>252</v>
      </c>
      <c r="E238" s="155" t="s">
        <v>1</v>
      </c>
      <c r="F238" s="156" t="s">
        <v>4998</v>
      </c>
      <c r="H238" s="157">
        <v>49</v>
      </c>
      <c r="I238" s="158"/>
      <c r="L238" s="154"/>
      <c r="M238" s="159"/>
      <c r="T238" s="160"/>
      <c r="AT238" s="155" t="s">
        <v>252</v>
      </c>
      <c r="AU238" s="155" t="s">
        <v>87</v>
      </c>
      <c r="AV238" s="12" t="s">
        <v>87</v>
      </c>
      <c r="AW238" s="12" t="s">
        <v>32</v>
      </c>
      <c r="AX238" s="12" t="s">
        <v>77</v>
      </c>
      <c r="AY238" s="155" t="s">
        <v>175</v>
      </c>
    </row>
    <row r="239" spans="2:65" s="13" customFormat="1">
      <c r="B239" s="163"/>
      <c r="D239" s="145" t="s">
        <v>252</v>
      </c>
      <c r="E239" s="164" t="s">
        <v>1</v>
      </c>
      <c r="F239" s="165" t="s">
        <v>294</v>
      </c>
      <c r="H239" s="166">
        <v>75</v>
      </c>
      <c r="I239" s="167"/>
      <c r="L239" s="163"/>
      <c r="M239" s="168"/>
      <c r="T239" s="169"/>
      <c r="AT239" s="164" t="s">
        <v>252</v>
      </c>
      <c r="AU239" s="164" t="s">
        <v>87</v>
      </c>
      <c r="AV239" s="13" t="s">
        <v>193</v>
      </c>
      <c r="AW239" s="13" t="s">
        <v>32</v>
      </c>
      <c r="AX239" s="13" t="s">
        <v>85</v>
      </c>
      <c r="AY239" s="164" t="s">
        <v>175</v>
      </c>
    </row>
    <row r="240" spans="2:65" s="1" customFormat="1" ht="16.5" customHeight="1">
      <c r="B240" s="32"/>
      <c r="C240" s="184" t="s">
        <v>648</v>
      </c>
      <c r="D240" s="184" t="s">
        <v>1046</v>
      </c>
      <c r="E240" s="185" t="s">
        <v>4999</v>
      </c>
      <c r="F240" s="186" t="s">
        <v>5000</v>
      </c>
      <c r="G240" s="187" t="s">
        <v>318</v>
      </c>
      <c r="H240" s="188">
        <v>76.5</v>
      </c>
      <c r="I240" s="189"/>
      <c r="J240" s="190">
        <f>ROUND(I240*H240,2)</f>
        <v>0</v>
      </c>
      <c r="K240" s="186" t="s">
        <v>250</v>
      </c>
      <c r="L240" s="191"/>
      <c r="M240" s="192" t="s">
        <v>1</v>
      </c>
      <c r="N240" s="193" t="s">
        <v>42</v>
      </c>
      <c r="P240" s="141">
        <f>O240*H240</f>
        <v>0</v>
      </c>
      <c r="Q240" s="141">
        <v>3.5999999999999997E-2</v>
      </c>
      <c r="R240" s="141">
        <f>Q240*H240</f>
        <v>2.754</v>
      </c>
      <c r="S240" s="141">
        <v>0</v>
      </c>
      <c r="T240" s="142">
        <f>S240*H240</f>
        <v>0</v>
      </c>
      <c r="AR240" s="143" t="s">
        <v>212</v>
      </c>
      <c r="AT240" s="143" t="s">
        <v>1046</v>
      </c>
      <c r="AU240" s="143" t="s">
        <v>87</v>
      </c>
      <c r="AY240" s="17" t="s">
        <v>175</v>
      </c>
      <c r="BE240" s="144">
        <f>IF(N240="základní",J240,0)</f>
        <v>0</v>
      </c>
      <c r="BF240" s="144">
        <f>IF(N240="snížená",J240,0)</f>
        <v>0</v>
      </c>
      <c r="BG240" s="144">
        <f>IF(N240="zákl. přenesená",J240,0)</f>
        <v>0</v>
      </c>
      <c r="BH240" s="144">
        <f>IF(N240="sníž. přenesená",J240,0)</f>
        <v>0</v>
      </c>
      <c r="BI240" s="144">
        <f>IF(N240="nulová",J240,0)</f>
        <v>0</v>
      </c>
      <c r="BJ240" s="17" t="s">
        <v>85</v>
      </c>
      <c r="BK240" s="144">
        <f>ROUND(I240*H240,2)</f>
        <v>0</v>
      </c>
      <c r="BL240" s="17" t="s">
        <v>193</v>
      </c>
      <c r="BM240" s="143" t="s">
        <v>5001</v>
      </c>
    </row>
    <row r="241" spans="2:65" s="12" customFormat="1">
      <c r="B241" s="154"/>
      <c r="D241" s="145" t="s">
        <v>252</v>
      </c>
      <c r="F241" s="156" t="s">
        <v>5002</v>
      </c>
      <c r="H241" s="157">
        <v>76.5</v>
      </c>
      <c r="I241" s="158"/>
      <c r="L241" s="154"/>
      <c r="M241" s="159"/>
      <c r="T241" s="160"/>
      <c r="AT241" s="155" t="s">
        <v>252</v>
      </c>
      <c r="AU241" s="155" t="s">
        <v>87</v>
      </c>
      <c r="AV241" s="12" t="s">
        <v>87</v>
      </c>
      <c r="AW241" s="12" t="s">
        <v>4</v>
      </c>
      <c r="AX241" s="12" t="s">
        <v>85</v>
      </c>
      <c r="AY241" s="155" t="s">
        <v>175</v>
      </c>
    </row>
    <row r="242" spans="2:65" s="1" customFormat="1" ht="16.5" customHeight="1">
      <c r="B242" s="32"/>
      <c r="C242" s="132" t="s">
        <v>654</v>
      </c>
      <c r="D242" s="132" t="s">
        <v>178</v>
      </c>
      <c r="E242" s="133" t="s">
        <v>5003</v>
      </c>
      <c r="F242" s="134" t="s">
        <v>5004</v>
      </c>
      <c r="G242" s="135" t="s">
        <v>318</v>
      </c>
      <c r="H242" s="136">
        <v>167</v>
      </c>
      <c r="I242" s="137"/>
      <c r="J242" s="138">
        <f>ROUND(I242*H242,2)</f>
        <v>0</v>
      </c>
      <c r="K242" s="134" t="s">
        <v>250</v>
      </c>
      <c r="L242" s="32"/>
      <c r="M242" s="139" t="s">
        <v>1</v>
      </c>
      <c r="N242" s="140" t="s">
        <v>42</v>
      </c>
      <c r="P242" s="141">
        <f>O242*H242</f>
        <v>0</v>
      </c>
      <c r="Q242" s="141">
        <v>0.10095</v>
      </c>
      <c r="R242" s="141">
        <f>Q242*H242</f>
        <v>16.858650000000001</v>
      </c>
      <c r="S242" s="141">
        <v>0</v>
      </c>
      <c r="T242" s="142">
        <f>S242*H242</f>
        <v>0</v>
      </c>
      <c r="AR242" s="143" t="s">
        <v>193</v>
      </c>
      <c r="AT242" s="143" t="s">
        <v>178</v>
      </c>
      <c r="AU242" s="143" t="s">
        <v>87</v>
      </c>
      <c r="AY242" s="17" t="s">
        <v>175</v>
      </c>
      <c r="BE242" s="144">
        <f>IF(N242="základní",J242,0)</f>
        <v>0</v>
      </c>
      <c r="BF242" s="144">
        <f>IF(N242="snížená",J242,0)</f>
        <v>0</v>
      </c>
      <c r="BG242" s="144">
        <f>IF(N242="zákl. přenesená",J242,0)</f>
        <v>0</v>
      </c>
      <c r="BH242" s="144">
        <f>IF(N242="sníž. přenesená",J242,0)</f>
        <v>0</v>
      </c>
      <c r="BI242" s="144">
        <f>IF(N242="nulová",J242,0)</f>
        <v>0</v>
      </c>
      <c r="BJ242" s="17" t="s">
        <v>85</v>
      </c>
      <c r="BK242" s="144">
        <f>ROUND(I242*H242,2)</f>
        <v>0</v>
      </c>
      <c r="BL242" s="17" t="s">
        <v>193</v>
      </c>
      <c r="BM242" s="143" t="s">
        <v>5005</v>
      </c>
    </row>
    <row r="243" spans="2:65" s="12" customFormat="1">
      <c r="B243" s="154"/>
      <c r="D243" s="145" t="s">
        <v>252</v>
      </c>
      <c r="E243" s="155" t="s">
        <v>1</v>
      </c>
      <c r="F243" s="156" t="s">
        <v>5006</v>
      </c>
      <c r="H243" s="157">
        <v>167</v>
      </c>
      <c r="I243" s="158"/>
      <c r="L243" s="154"/>
      <c r="M243" s="159"/>
      <c r="T243" s="160"/>
      <c r="AT243" s="155" t="s">
        <v>252</v>
      </c>
      <c r="AU243" s="155" t="s">
        <v>87</v>
      </c>
      <c r="AV243" s="12" t="s">
        <v>87</v>
      </c>
      <c r="AW243" s="12" t="s">
        <v>32</v>
      </c>
      <c r="AX243" s="12" t="s">
        <v>85</v>
      </c>
      <c r="AY243" s="155" t="s">
        <v>175</v>
      </c>
    </row>
    <row r="244" spans="2:65" s="1" customFormat="1" ht="16.5" customHeight="1">
      <c r="B244" s="32"/>
      <c r="C244" s="184" t="s">
        <v>658</v>
      </c>
      <c r="D244" s="184" t="s">
        <v>1046</v>
      </c>
      <c r="E244" s="185" t="s">
        <v>5007</v>
      </c>
      <c r="F244" s="186" t="s">
        <v>5008</v>
      </c>
      <c r="G244" s="187" t="s">
        <v>318</v>
      </c>
      <c r="H244" s="188">
        <v>170.34</v>
      </c>
      <c r="I244" s="189"/>
      <c r="J244" s="190">
        <f>ROUND(I244*H244,2)</f>
        <v>0</v>
      </c>
      <c r="K244" s="186" t="s">
        <v>250</v>
      </c>
      <c r="L244" s="191"/>
      <c r="M244" s="192" t="s">
        <v>1</v>
      </c>
      <c r="N244" s="193" t="s">
        <v>42</v>
      </c>
      <c r="P244" s="141">
        <f>O244*H244</f>
        <v>0</v>
      </c>
      <c r="Q244" s="141">
        <v>2.4E-2</v>
      </c>
      <c r="R244" s="141">
        <f>Q244*H244</f>
        <v>4.0881600000000002</v>
      </c>
      <c r="S244" s="141">
        <v>0</v>
      </c>
      <c r="T244" s="142">
        <f>S244*H244</f>
        <v>0</v>
      </c>
      <c r="AR244" s="143" t="s">
        <v>212</v>
      </c>
      <c r="AT244" s="143" t="s">
        <v>1046</v>
      </c>
      <c r="AU244" s="143" t="s">
        <v>87</v>
      </c>
      <c r="AY244" s="17" t="s">
        <v>175</v>
      </c>
      <c r="BE244" s="144">
        <f>IF(N244="základní",J244,0)</f>
        <v>0</v>
      </c>
      <c r="BF244" s="144">
        <f>IF(N244="snížená",J244,0)</f>
        <v>0</v>
      </c>
      <c r="BG244" s="144">
        <f>IF(N244="zákl. přenesená",J244,0)</f>
        <v>0</v>
      </c>
      <c r="BH244" s="144">
        <f>IF(N244="sníž. přenesená",J244,0)</f>
        <v>0</v>
      </c>
      <c r="BI244" s="144">
        <f>IF(N244="nulová",J244,0)</f>
        <v>0</v>
      </c>
      <c r="BJ244" s="17" t="s">
        <v>85</v>
      </c>
      <c r="BK244" s="144">
        <f>ROUND(I244*H244,2)</f>
        <v>0</v>
      </c>
      <c r="BL244" s="17" t="s">
        <v>193</v>
      </c>
      <c r="BM244" s="143" t="s">
        <v>5009</v>
      </c>
    </row>
    <row r="245" spans="2:65" s="12" customFormat="1">
      <c r="B245" s="154"/>
      <c r="D245" s="145" t="s">
        <v>252</v>
      </c>
      <c r="F245" s="156" t="s">
        <v>5010</v>
      </c>
      <c r="H245" s="157">
        <v>170.34</v>
      </c>
      <c r="I245" s="158"/>
      <c r="L245" s="154"/>
      <c r="M245" s="159"/>
      <c r="T245" s="160"/>
      <c r="AT245" s="155" t="s">
        <v>252</v>
      </c>
      <c r="AU245" s="155" t="s">
        <v>87</v>
      </c>
      <c r="AV245" s="12" t="s">
        <v>87</v>
      </c>
      <c r="AW245" s="12" t="s">
        <v>4</v>
      </c>
      <c r="AX245" s="12" t="s">
        <v>85</v>
      </c>
      <c r="AY245" s="155" t="s">
        <v>175</v>
      </c>
    </row>
    <row r="246" spans="2:65" s="1" customFormat="1" ht="16.5" customHeight="1">
      <c r="B246" s="32"/>
      <c r="C246" s="234" t="s">
        <v>662</v>
      </c>
      <c r="D246" s="234" t="s">
        <v>178</v>
      </c>
      <c r="E246" s="234" t="s">
        <v>5011</v>
      </c>
      <c r="F246" s="234" t="s">
        <v>5012</v>
      </c>
      <c r="G246" s="234" t="s">
        <v>181</v>
      </c>
      <c r="H246" s="234">
        <v>1</v>
      </c>
      <c r="I246" s="137"/>
      <c r="J246" s="138">
        <f t="shared" ref="J246:J256" si="0">ROUND(I246*H246,2)</f>
        <v>0</v>
      </c>
      <c r="K246" s="134" t="s">
        <v>1</v>
      </c>
      <c r="L246" s="32"/>
      <c r="M246" s="139" t="s">
        <v>1</v>
      </c>
      <c r="N246" s="140" t="s">
        <v>42</v>
      </c>
      <c r="P246" s="141">
        <f t="shared" ref="P246:P256" si="1">O246*H246</f>
        <v>0</v>
      </c>
      <c r="Q246" s="141">
        <v>0</v>
      </c>
      <c r="R246" s="141">
        <f t="shared" ref="R246:R256" si="2">Q246*H246</f>
        <v>0</v>
      </c>
      <c r="S246" s="141">
        <v>0</v>
      </c>
      <c r="T246" s="142">
        <f t="shared" ref="T246:T256" si="3">S246*H246</f>
        <v>0</v>
      </c>
      <c r="AR246" s="143" t="s">
        <v>193</v>
      </c>
      <c r="AT246" s="143" t="s">
        <v>178</v>
      </c>
      <c r="AU246" s="143" t="s">
        <v>87</v>
      </c>
      <c r="AY246" s="17" t="s">
        <v>175</v>
      </c>
      <c r="BE246" s="144">
        <f t="shared" ref="BE246:BE256" si="4">IF(N246="základní",J246,0)</f>
        <v>0</v>
      </c>
      <c r="BF246" s="144">
        <f t="shared" ref="BF246:BF256" si="5">IF(N246="snížená",J246,0)</f>
        <v>0</v>
      </c>
      <c r="BG246" s="144">
        <f t="shared" ref="BG246:BG256" si="6">IF(N246="zákl. přenesená",J246,0)</f>
        <v>0</v>
      </c>
      <c r="BH246" s="144">
        <f t="shared" ref="BH246:BH256" si="7">IF(N246="sníž. přenesená",J246,0)</f>
        <v>0</v>
      </c>
      <c r="BI246" s="144">
        <f t="shared" ref="BI246:BI256" si="8">IF(N246="nulová",J246,0)</f>
        <v>0</v>
      </c>
      <c r="BJ246" s="17" t="s">
        <v>85</v>
      </c>
      <c r="BK246" s="144">
        <f t="shared" ref="BK246:BK256" si="9">ROUND(I246*H246,2)</f>
        <v>0</v>
      </c>
      <c r="BL246" s="17" t="s">
        <v>193</v>
      </c>
      <c r="BM246" s="143" t="s">
        <v>5013</v>
      </c>
    </row>
    <row r="247" spans="2:65" s="1" customFormat="1" ht="16.5" customHeight="1">
      <c r="B247" s="32"/>
      <c r="C247" s="132" t="s">
        <v>666</v>
      </c>
      <c r="D247" s="132" t="s">
        <v>178</v>
      </c>
      <c r="E247" s="133" t="s">
        <v>5014</v>
      </c>
      <c r="F247" s="134" t="s">
        <v>5015</v>
      </c>
      <c r="G247" s="135" t="s">
        <v>219</v>
      </c>
      <c r="H247" s="136">
        <v>1</v>
      </c>
      <c r="I247" s="137"/>
      <c r="J247" s="138">
        <f t="shared" si="0"/>
        <v>0</v>
      </c>
      <c r="K247" s="134" t="s">
        <v>1</v>
      </c>
      <c r="L247" s="32"/>
      <c r="M247" s="139" t="s">
        <v>1</v>
      </c>
      <c r="N247" s="140" t="s">
        <v>42</v>
      </c>
      <c r="P247" s="141">
        <f t="shared" si="1"/>
        <v>0</v>
      </c>
      <c r="Q247" s="141">
        <v>0</v>
      </c>
      <c r="R247" s="141">
        <f t="shared" si="2"/>
        <v>0</v>
      </c>
      <c r="S247" s="141">
        <v>0</v>
      </c>
      <c r="T247" s="142">
        <f t="shared" si="3"/>
        <v>0</v>
      </c>
      <c r="AR247" s="143" t="s">
        <v>193</v>
      </c>
      <c r="AT247" s="143" t="s">
        <v>178</v>
      </c>
      <c r="AU247" s="143" t="s">
        <v>87</v>
      </c>
      <c r="AY247" s="17" t="s">
        <v>175</v>
      </c>
      <c r="BE247" s="144">
        <f t="shared" si="4"/>
        <v>0</v>
      </c>
      <c r="BF247" s="144">
        <f t="shared" si="5"/>
        <v>0</v>
      </c>
      <c r="BG247" s="144">
        <f t="shared" si="6"/>
        <v>0</v>
      </c>
      <c r="BH247" s="144">
        <f t="shared" si="7"/>
        <v>0</v>
      </c>
      <c r="BI247" s="144">
        <f t="shared" si="8"/>
        <v>0</v>
      </c>
      <c r="BJ247" s="17" t="s">
        <v>85</v>
      </c>
      <c r="BK247" s="144">
        <f t="shared" si="9"/>
        <v>0</v>
      </c>
      <c r="BL247" s="17" t="s">
        <v>193</v>
      </c>
      <c r="BM247" s="143" t="s">
        <v>5016</v>
      </c>
    </row>
    <row r="248" spans="2:65" s="1" customFormat="1" ht="16.5" customHeight="1">
      <c r="B248" s="32"/>
      <c r="C248" s="226" t="s">
        <v>670</v>
      </c>
      <c r="D248" s="226" t="s">
        <v>178</v>
      </c>
      <c r="E248" s="227" t="s">
        <v>5017</v>
      </c>
      <c r="F248" s="228" t="s">
        <v>5018</v>
      </c>
      <c r="G248" s="220" t="s">
        <v>318</v>
      </c>
      <c r="H248" s="221">
        <v>10.5</v>
      </c>
      <c r="I248" s="137"/>
      <c r="J248" s="138">
        <f t="shared" si="0"/>
        <v>0</v>
      </c>
      <c r="K248" s="134" t="s">
        <v>1</v>
      </c>
      <c r="L248" s="32"/>
      <c r="M248" s="139" t="s">
        <v>1</v>
      </c>
      <c r="N248" s="140" t="s">
        <v>42</v>
      </c>
      <c r="P248" s="141">
        <f t="shared" si="1"/>
        <v>0</v>
      </c>
      <c r="Q248" s="141">
        <v>0</v>
      </c>
      <c r="R248" s="141">
        <f t="shared" si="2"/>
        <v>0</v>
      </c>
      <c r="S248" s="141">
        <v>0</v>
      </c>
      <c r="T248" s="142">
        <f t="shared" si="3"/>
        <v>0</v>
      </c>
      <c r="AR248" s="143" t="s">
        <v>193</v>
      </c>
      <c r="AT248" s="143" t="s">
        <v>178</v>
      </c>
      <c r="AU248" s="143" t="s">
        <v>87</v>
      </c>
      <c r="AY248" s="17" t="s">
        <v>175</v>
      </c>
      <c r="BE248" s="144">
        <f t="shared" si="4"/>
        <v>0</v>
      </c>
      <c r="BF248" s="144">
        <f t="shared" si="5"/>
        <v>0</v>
      </c>
      <c r="BG248" s="144">
        <f t="shared" si="6"/>
        <v>0</v>
      </c>
      <c r="BH248" s="144">
        <f t="shared" si="7"/>
        <v>0</v>
      </c>
      <c r="BI248" s="144">
        <f t="shared" si="8"/>
        <v>0</v>
      </c>
      <c r="BJ248" s="17" t="s">
        <v>85</v>
      </c>
      <c r="BK248" s="144">
        <f t="shared" si="9"/>
        <v>0</v>
      </c>
      <c r="BL248" s="17" t="s">
        <v>193</v>
      </c>
      <c r="BM248" s="143" t="s">
        <v>5019</v>
      </c>
    </row>
    <row r="249" spans="2:65" s="1" customFormat="1" ht="16.5" customHeight="1">
      <c r="B249" s="32"/>
      <c r="C249" s="226" t="s">
        <v>674</v>
      </c>
      <c r="D249" s="226" t="s">
        <v>178</v>
      </c>
      <c r="E249" s="227" t="s">
        <v>5020</v>
      </c>
      <c r="F249" s="228" t="s">
        <v>5021</v>
      </c>
      <c r="G249" s="220" t="s">
        <v>318</v>
      </c>
      <c r="H249" s="221">
        <v>3</v>
      </c>
      <c r="I249" s="137"/>
      <c r="J249" s="138">
        <f t="shared" si="0"/>
        <v>0</v>
      </c>
      <c r="K249" s="134" t="s">
        <v>1</v>
      </c>
      <c r="L249" s="32"/>
      <c r="M249" s="139" t="s">
        <v>1</v>
      </c>
      <c r="N249" s="140" t="s">
        <v>42</v>
      </c>
      <c r="P249" s="141">
        <f t="shared" si="1"/>
        <v>0</v>
      </c>
      <c r="Q249" s="141">
        <v>0</v>
      </c>
      <c r="R249" s="141">
        <f t="shared" si="2"/>
        <v>0</v>
      </c>
      <c r="S249" s="141">
        <v>0</v>
      </c>
      <c r="T249" s="142">
        <f t="shared" si="3"/>
        <v>0</v>
      </c>
      <c r="AR249" s="143" t="s">
        <v>193</v>
      </c>
      <c r="AT249" s="143" t="s">
        <v>178</v>
      </c>
      <c r="AU249" s="143" t="s">
        <v>87</v>
      </c>
      <c r="AY249" s="17" t="s">
        <v>175</v>
      </c>
      <c r="BE249" s="144">
        <f t="shared" si="4"/>
        <v>0</v>
      </c>
      <c r="BF249" s="144">
        <f t="shared" si="5"/>
        <v>0</v>
      </c>
      <c r="BG249" s="144">
        <f t="shared" si="6"/>
        <v>0</v>
      </c>
      <c r="BH249" s="144">
        <f t="shared" si="7"/>
        <v>0</v>
      </c>
      <c r="BI249" s="144">
        <f t="shared" si="8"/>
        <v>0</v>
      </c>
      <c r="BJ249" s="17" t="s">
        <v>85</v>
      </c>
      <c r="BK249" s="144">
        <f t="shared" si="9"/>
        <v>0</v>
      </c>
      <c r="BL249" s="17" t="s">
        <v>193</v>
      </c>
      <c r="BM249" s="143" t="s">
        <v>5022</v>
      </c>
    </row>
    <row r="250" spans="2:65" s="1" customFormat="1" ht="16.5" customHeight="1">
      <c r="B250" s="32"/>
      <c r="C250" s="226" t="s">
        <v>678</v>
      </c>
      <c r="D250" s="226" t="s">
        <v>178</v>
      </c>
      <c r="E250" s="227" t="s">
        <v>5023</v>
      </c>
      <c r="F250" s="228" t="s">
        <v>5024</v>
      </c>
      <c r="G250" s="220" t="s">
        <v>318</v>
      </c>
      <c r="H250" s="221">
        <v>3</v>
      </c>
      <c r="I250" s="137"/>
      <c r="J250" s="138">
        <f t="shared" si="0"/>
        <v>0</v>
      </c>
      <c r="K250" s="134" t="s">
        <v>1</v>
      </c>
      <c r="L250" s="32"/>
      <c r="M250" s="139" t="s">
        <v>1</v>
      </c>
      <c r="N250" s="140" t="s">
        <v>42</v>
      </c>
      <c r="P250" s="141">
        <f t="shared" si="1"/>
        <v>0</v>
      </c>
      <c r="Q250" s="141">
        <v>0</v>
      </c>
      <c r="R250" s="141">
        <f t="shared" si="2"/>
        <v>0</v>
      </c>
      <c r="S250" s="141">
        <v>0</v>
      </c>
      <c r="T250" s="142">
        <f t="shared" si="3"/>
        <v>0</v>
      </c>
      <c r="AR250" s="143" t="s">
        <v>193</v>
      </c>
      <c r="AT250" s="143" t="s">
        <v>178</v>
      </c>
      <c r="AU250" s="143" t="s">
        <v>87</v>
      </c>
      <c r="AY250" s="17" t="s">
        <v>175</v>
      </c>
      <c r="BE250" s="144">
        <f t="shared" si="4"/>
        <v>0</v>
      </c>
      <c r="BF250" s="144">
        <f t="shared" si="5"/>
        <v>0</v>
      </c>
      <c r="BG250" s="144">
        <f t="shared" si="6"/>
        <v>0</v>
      </c>
      <c r="BH250" s="144">
        <f t="shared" si="7"/>
        <v>0</v>
      </c>
      <c r="BI250" s="144">
        <f t="shared" si="8"/>
        <v>0</v>
      </c>
      <c r="BJ250" s="17" t="s">
        <v>85</v>
      </c>
      <c r="BK250" s="144">
        <f t="shared" si="9"/>
        <v>0</v>
      </c>
      <c r="BL250" s="17" t="s">
        <v>193</v>
      </c>
      <c r="BM250" s="143" t="s">
        <v>5025</v>
      </c>
    </row>
    <row r="251" spans="2:65" s="1" customFormat="1" ht="16.5" customHeight="1">
      <c r="B251" s="32"/>
      <c r="C251" s="226" t="s">
        <v>682</v>
      </c>
      <c r="D251" s="226" t="s">
        <v>178</v>
      </c>
      <c r="E251" s="227" t="s">
        <v>5026</v>
      </c>
      <c r="F251" s="228" t="s">
        <v>5027</v>
      </c>
      <c r="G251" s="220" t="s">
        <v>318</v>
      </c>
      <c r="H251" s="221">
        <v>17</v>
      </c>
      <c r="I251" s="137"/>
      <c r="J251" s="138">
        <f t="shared" si="0"/>
        <v>0</v>
      </c>
      <c r="K251" s="134" t="s">
        <v>1</v>
      </c>
      <c r="L251" s="32"/>
      <c r="M251" s="139" t="s">
        <v>1</v>
      </c>
      <c r="N251" s="140" t="s">
        <v>42</v>
      </c>
      <c r="P251" s="141">
        <f t="shared" si="1"/>
        <v>0</v>
      </c>
      <c r="Q251" s="141">
        <v>0</v>
      </c>
      <c r="R251" s="141">
        <f t="shared" si="2"/>
        <v>0</v>
      </c>
      <c r="S251" s="141">
        <v>0</v>
      </c>
      <c r="T251" s="142">
        <f t="shared" si="3"/>
        <v>0</v>
      </c>
      <c r="AR251" s="143" t="s">
        <v>193</v>
      </c>
      <c r="AT251" s="143" t="s">
        <v>178</v>
      </c>
      <c r="AU251" s="143" t="s">
        <v>87</v>
      </c>
      <c r="AY251" s="17" t="s">
        <v>175</v>
      </c>
      <c r="BE251" s="144">
        <f t="shared" si="4"/>
        <v>0</v>
      </c>
      <c r="BF251" s="144">
        <f t="shared" si="5"/>
        <v>0</v>
      </c>
      <c r="BG251" s="144">
        <f t="shared" si="6"/>
        <v>0</v>
      </c>
      <c r="BH251" s="144">
        <f t="shared" si="7"/>
        <v>0</v>
      </c>
      <c r="BI251" s="144">
        <f t="shared" si="8"/>
        <v>0</v>
      </c>
      <c r="BJ251" s="17" t="s">
        <v>85</v>
      </c>
      <c r="BK251" s="144">
        <f t="shared" si="9"/>
        <v>0</v>
      </c>
      <c r="BL251" s="17" t="s">
        <v>193</v>
      </c>
      <c r="BM251" s="143" t="s">
        <v>5028</v>
      </c>
    </row>
    <row r="252" spans="2:65" s="1" customFormat="1" ht="16.5" customHeight="1">
      <c r="B252" s="32"/>
      <c r="C252" s="226" t="s">
        <v>686</v>
      </c>
      <c r="D252" s="226" t="s">
        <v>178</v>
      </c>
      <c r="E252" s="227" t="s">
        <v>5029</v>
      </c>
      <c r="F252" s="228" t="s">
        <v>5030</v>
      </c>
      <c r="G252" s="220" t="s">
        <v>219</v>
      </c>
      <c r="H252" s="221">
        <v>1</v>
      </c>
      <c r="I252" s="137"/>
      <c r="J252" s="138">
        <f t="shared" si="0"/>
        <v>0</v>
      </c>
      <c r="K252" s="134" t="s">
        <v>1</v>
      </c>
      <c r="L252" s="32"/>
      <c r="M252" s="139" t="s">
        <v>1</v>
      </c>
      <c r="N252" s="140" t="s">
        <v>42</v>
      </c>
      <c r="P252" s="141">
        <f t="shared" si="1"/>
        <v>0</v>
      </c>
      <c r="Q252" s="141">
        <v>0</v>
      </c>
      <c r="R252" s="141">
        <f t="shared" si="2"/>
        <v>0</v>
      </c>
      <c r="S252" s="141">
        <v>0</v>
      </c>
      <c r="T252" s="142">
        <f t="shared" si="3"/>
        <v>0</v>
      </c>
      <c r="AR252" s="143" t="s">
        <v>193</v>
      </c>
      <c r="AT252" s="143" t="s">
        <v>178</v>
      </c>
      <c r="AU252" s="143" t="s">
        <v>87</v>
      </c>
      <c r="AY252" s="17" t="s">
        <v>175</v>
      </c>
      <c r="BE252" s="144">
        <f t="shared" si="4"/>
        <v>0</v>
      </c>
      <c r="BF252" s="144">
        <f t="shared" si="5"/>
        <v>0</v>
      </c>
      <c r="BG252" s="144">
        <f t="shared" si="6"/>
        <v>0</v>
      </c>
      <c r="BH252" s="144">
        <f t="shared" si="7"/>
        <v>0</v>
      </c>
      <c r="BI252" s="144">
        <f t="shared" si="8"/>
        <v>0</v>
      </c>
      <c r="BJ252" s="17" t="s">
        <v>85</v>
      </c>
      <c r="BK252" s="144">
        <f t="shared" si="9"/>
        <v>0</v>
      </c>
      <c r="BL252" s="17" t="s">
        <v>193</v>
      </c>
      <c r="BM252" s="143" t="s">
        <v>5031</v>
      </c>
    </row>
    <row r="253" spans="2:65" s="1" customFormat="1" ht="16.5" customHeight="1">
      <c r="B253" s="32"/>
      <c r="C253" s="226" t="s">
        <v>690</v>
      </c>
      <c r="D253" s="226" t="s">
        <v>178</v>
      </c>
      <c r="E253" s="227" t="s">
        <v>5032</v>
      </c>
      <c r="F253" s="228" t="s">
        <v>5033</v>
      </c>
      <c r="G253" s="220" t="s">
        <v>219</v>
      </c>
      <c r="H253" s="221">
        <v>1</v>
      </c>
      <c r="I253" s="137"/>
      <c r="J253" s="138">
        <f t="shared" si="0"/>
        <v>0</v>
      </c>
      <c r="K253" s="134" t="s">
        <v>1</v>
      </c>
      <c r="L253" s="32"/>
      <c r="M253" s="139" t="s">
        <v>1</v>
      </c>
      <c r="N253" s="140" t="s">
        <v>42</v>
      </c>
      <c r="P253" s="141">
        <f t="shared" si="1"/>
        <v>0</v>
      </c>
      <c r="Q253" s="141">
        <v>0</v>
      </c>
      <c r="R253" s="141">
        <f t="shared" si="2"/>
        <v>0</v>
      </c>
      <c r="S253" s="141">
        <v>0</v>
      </c>
      <c r="T253" s="142">
        <f t="shared" si="3"/>
        <v>0</v>
      </c>
      <c r="AR253" s="143" t="s">
        <v>193</v>
      </c>
      <c r="AT253" s="143" t="s">
        <v>178</v>
      </c>
      <c r="AU253" s="143" t="s">
        <v>87</v>
      </c>
      <c r="AY253" s="17" t="s">
        <v>175</v>
      </c>
      <c r="BE253" s="144">
        <f t="shared" si="4"/>
        <v>0</v>
      </c>
      <c r="BF253" s="144">
        <f t="shared" si="5"/>
        <v>0</v>
      </c>
      <c r="BG253" s="144">
        <f t="shared" si="6"/>
        <v>0</v>
      </c>
      <c r="BH253" s="144">
        <f t="shared" si="7"/>
        <v>0</v>
      </c>
      <c r="BI253" s="144">
        <f t="shared" si="8"/>
        <v>0</v>
      </c>
      <c r="BJ253" s="17" t="s">
        <v>85</v>
      </c>
      <c r="BK253" s="144">
        <f t="shared" si="9"/>
        <v>0</v>
      </c>
      <c r="BL253" s="17" t="s">
        <v>193</v>
      </c>
      <c r="BM253" s="143" t="s">
        <v>5034</v>
      </c>
    </row>
    <row r="254" spans="2:65" s="1" customFormat="1" ht="16.5" customHeight="1">
      <c r="B254" s="32"/>
      <c r="C254" s="226" t="s">
        <v>698</v>
      </c>
      <c r="D254" s="226" t="s">
        <v>178</v>
      </c>
      <c r="E254" s="227" t="s">
        <v>5035</v>
      </c>
      <c r="F254" s="228" t="s">
        <v>5036</v>
      </c>
      <c r="G254" s="220" t="s">
        <v>219</v>
      </c>
      <c r="H254" s="221">
        <v>1</v>
      </c>
      <c r="I254" s="137"/>
      <c r="J254" s="138">
        <f t="shared" si="0"/>
        <v>0</v>
      </c>
      <c r="K254" s="134" t="s">
        <v>1</v>
      </c>
      <c r="L254" s="32"/>
      <c r="M254" s="139" t="s">
        <v>1</v>
      </c>
      <c r="N254" s="140" t="s">
        <v>42</v>
      </c>
      <c r="P254" s="141">
        <f t="shared" si="1"/>
        <v>0</v>
      </c>
      <c r="Q254" s="141">
        <v>0</v>
      </c>
      <c r="R254" s="141">
        <f t="shared" si="2"/>
        <v>0</v>
      </c>
      <c r="S254" s="141">
        <v>0</v>
      </c>
      <c r="T254" s="142">
        <f t="shared" si="3"/>
        <v>0</v>
      </c>
      <c r="AR254" s="143" t="s">
        <v>193</v>
      </c>
      <c r="AT254" s="143" t="s">
        <v>178</v>
      </c>
      <c r="AU254" s="143" t="s">
        <v>87</v>
      </c>
      <c r="AY254" s="17" t="s">
        <v>175</v>
      </c>
      <c r="BE254" s="144">
        <f t="shared" si="4"/>
        <v>0</v>
      </c>
      <c r="BF254" s="144">
        <f t="shared" si="5"/>
        <v>0</v>
      </c>
      <c r="BG254" s="144">
        <f t="shared" si="6"/>
        <v>0</v>
      </c>
      <c r="BH254" s="144">
        <f t="shared" si="7"/>
        <v>0</v>
      </c>
      <c r="BI254" s="144">
        <f t="shared" si="8"/>
        <v>0</v>
      </c>
      <c r="BJ254" s="17" t="s">
        <v>85</v>
      </c>
      <c r="BK254" s="144">
        <f t="shared" si="9"/>
        <v>0</v>
      </c>
      <c r="BL254" s="17" t="s">
        <v>193</v>
      </c>
      <c r="BM254" s="143" t="s">
        <v>5037</v>
      </c>
    </row>
    <row r="255" spans="2:65" s="1" customFormat="1" ht="16.5" customHeight="1">
      <c r="B255" s="32"/>
      <c r="C255" s="132" t="s">
        <v>703</v>
      </c>
      <c r="D255" s="132" t="s">
        <v>178</v>
      </c>
      <c r="E255" s="133" t="s">
        <v>5038</v>
      </c>
      <c r="F255" s="134" t="s">
        <v>5039</v>
      </c>
      <c r="G255" s="135" t="s">
        <v>219</v>
      </c>
      <c r="H255" s="136">
        <v>1</v>
      </c>
      <c r="I255" s="137"/>
      <c r="J255" s="138">
        <f t="shared" si="0"/>
        <v>0</v>
      </c>
      <c r="K255" s="134" t="s">
        <v>1</v>
      </c>
      <c r="L255" s="32"/>
      <c r="M255" s="139" t="s">
        <v>1</v>
      </c>
      <c r="N255" s="140" t="s">
        <v>42</v>
      </c>
      <c r="P255" s="141">
        <f t="shared" si="1"/>
        <v>0</v>
      </c>
      <c r="Q255" s="141">
        <v>0.15</v>
      </c>
      <c r="R255" s="141">
        <f t="shared" si="2"/>
        <v>0.15</v>
      </c>
      <c r="S255" s="141">
        <v>0</v>
      </c>
      <c r="T255" s="142">
        <f t="shared" si="3"/>
        <v>0</v>
      </c>
      <c r="AR255" s="143" t="s">
        <v>193</v>
      </c>
      <c r="AT255" s="143" t="s">
        <v>178</v>
      </c>
      <c r="AU255" s="143" t="s">
        <v>87</v>
      </c>
      <c r="AY255" s="17" t="s">
        <v>175</v>
      </c>
      <c r="BE255" s="144">
        <f t="shared" si="4"/>
        <v>0</v>
      </c>
      <c r="BF255" s="144">
        <f t="shared" si="5"/>
        <v>0</v>
      </c>
      <c r="BG255" s="144">
        <f t="shared" si="6"/>
        <v>0</v>
      </c>
      <c r="BH255" s="144">
        <f t="shared" si="7"/>
        <v>0</v>
      </c>
      <c r="BI255" s="144">
        <f t="shared" si="8"/>
        <v>0</v>
      </c>
      <c r="BJ255" s="17" t="s">
        <v>85</v>
      </c>
      <c r="BK255" s="144">
        <f t="shared" si="9"/>
        <v>0</v>
      </c>
      <c r="BL255" s="17" t="s">
        <v>193</v>
      </c>
      <c r="BM255" s="143" t="s">
        <v>5040</v>
      </c>
    </row>
    <row r="256" spans="2:65" s="1" customFormat="1" ht="16.5" customHeight="1">
      <c r="B256" s="32"/>
      <c r="C256" s="132" t="s">
        <v>709</v>
      </c>
      <c r="D256" s="132" t="s">
        <v>178</v>
      </c>
      <c r="E256" s="133" t="s">
        <v>5041</v>
      </c>
      <c r="F256" s="134" t="s">
        <v>5042</v>
      </c>
      <c r="G256" s="135" t="s">
        <v>219</v>
      </c>
      <c r="H256" s="136">
        <v>1</v>
      </c>
      <c r="I256" s="137"/>
      <c r="J256" s="138">
        <f t="shared" si="0"/>
        <v>0</v>
      </c>
      <c r="K256" s="134" t="s">
        <v>1</v>
      </c>
      <c r="L256" s="32"/>
      <c r="M256" s="139" t="s">
        <v>1</v>
      </c>
      <c r="N256" s="140" t="s">
        <v>42</v>
      </c>
      <c r="P256" s="141">
        <f t="shared" si="1"/>
        <v>0</v>
      </c>
      <c r="Q256" s="141">
        <v>0</v>
      </c>
      <c r="R256" s="141">
        <f t="shared" si="2"/>
        <v>0</v>
      </c>
      <c r="S256" s="141">
        <v>0</v>
      </c>
      <c r="T256" s="142">
        <f t="shared" si="3"/>
        <v>0</v>
      </c>
      <c r="AR256" s="143" t="s">
        <v>193</v>
      </c>
      <c r="AT256" s="143" t="s">
        <v>178</v>
      </c>
      <c r="AU256" s="143" t="s">
        <v>87</v>
      </c>
      <c r="AY256" s="17" t="s">
        <v>175</v>
      </c>
      <c r="BE256" s="144">
        <f t="shared" si="4"/>
        <v>0</v>
      </c>
      <c r="BF256" s="144">
        <f t="shared" si="5"/>
        <v>0</v>
      </c>
      <c r="BG256" s="144">
        <f t="shared" si="6"/>
        <v>0</v>
      </c>
      <c r="BH256" s="144">
        <f t="shared" si="7"/>
        <v>0</v>
      </c>
      <c r="BI256" s="144">
        <f t="shared" si="8"/>
        <v>0</v>
      </c>
      <c r="BJ256" s="17" t="s">
        <v>85</v>
      </c>
      <c r="BK256" s="144">
        <f t="shared" si="9"/>
        <v>0</v>
      </c>
      <c r="BL256" s="17" t="s">
        <v>193</v>
      </c>
      <c r="BM256" s="143" t="s">
        <v>5043</v>
      </c>
    </row>
    <row r="257" spans="2:65" s="11" customFormat="1" ht="22.9" customHeight="1">
      <c r="B257" s="120"/>
      <c r="D257" s="121" t="s">
        <v>76</v>
      </c>
      <c r="E257" s="130" t="s">
        <v>1305</v>
      </c>
      <c r="F257" s="130" t="s">
        <v>1306</v>
      </c>
      <c r="I257" s="123"/>
      <c r="J257" s="131">
        <f>BK257</f>
        <v>0</v>
      </c>
      <c r="L257" s="120"/>
      <c r="M257" s="125"/>
      <c r="P257" s="126">
        <f>P258</f>
        <v>0</v>
      </c>
      <c r="R257" s="126">
        <f>R258</f>
        <v>0</v>
      </c>
      <c r="T257" s="127">
        <f>T258</f>
        <v>0</v>
      </c>
      <c r="AR257" s="121" t="s">
        <v>85</v>
      </c>
      <c r="AT257" s="128" t="s">
        <v>76</v>
      </c>
      <c r="AU257" s="128" t="s">
        <v>85</v>
      </c>
      <c r="AY257" s="121" t="s">
        <v>175</v>
      </c>
      <c r="BK257" s="129">
        <f>BK258</f>
        <v>0</v>
      </c>
    </row>
    <row r="258" spans="2:65" s="1" customFormat="1" ht="16.5" customHeight="1">
      <c r="B258" s="32"/>
      <c r="C258" s="132" t="s">
        <v>715</v>
      </c>
      <c r="D258" s="132" t="s">
        <v>178</v>
      </c>
      <c r="E258" s="133" t="s">
        <v>5044</v>
      </c>
      <c r="F258" s="134" t="s">
        <v>5045</v>
      </c>
      <c r="G258" s="135" t="s">
        <v>364</v>
      </c>
      <c r="H258" s="136">
        <v>180.34399999999999</v>
      </c>
      <c r="I258" s="137"/>
      <c r="J258" s="138">
        <f>ROUND(I258*H258,2)</f>
        <v>0</v>
      </c>
      <c r="K258" s="134" t="s">
        <v>250</v>
      </c>
      <c r="L258" s="32"/>
      <c r="M258" s="139" t="s">
        <v>1</v>
      </c>
      <c r="N258" s="140" t="s">
        <v>42</v>
      </c>
      <c r="P258" s="141">
        <f>O258*H258</f>
        <v>0</v>
      </c>
      <c r="Q258" s="141">
        <v>0</v>
      </c>
      <c r="R258" s="141">
        <f>Q258*H258</f>
        <v>0</v>
      </c>
      <c r="S258" s="141">
        <v>0</v>
      </c>
      <c r="T258" s="142">
        <f>S258*H258</f>
        <v>0</v>
      </c>
      <c r="AR258" s="143" t="s">
        <v>193</v>
      </c>
      <c r="AT258" s="143" t="s">
        <v>178</v>
      </c>
      <c r="AU258" s="143" t="s">
        <v>87</v>
      </c>
      <c r="AY258" s="17" t="s">
        <v>175</v>
      </c>
      <c r="BE258" s="144">
        <f>IF(N258="základní",J258,0)</f>
        <v>0</v>
      </c>
      <c r="BF258" s="144">
        <f>IF(N258="snížená",J258,0)</f>
        <v>0</v>
      </c>
      <c r="BG258" s="144">
        <f>IF(N258="zákl. přenesená",J258,0)</f>
        <v>0</v>
      </c>
      <c r="BH258" s="144">
        <f>IF(N258="sníž. přenesená",J258,0)</f>
        <v>0</v>
      </c>
      <c r="BI258" s="144">
        <f>IF(N258="nulová",J258,0)</f>
        <v>0</v>
      </c>
      <c r="BJ258" s="17" t="s">
        <v>85</v>
      </c>
      <c r="BK258" s="144">
        <f>ROUND(I258*H258,2)</f>
        <v>0</v>
      </c>
      <c r="BL258" s="17" t="s">
        <v>193</v>
      </c>
      <c r="BM258" s="143" t="s">
        <v>5046</v>
      </c>
    </row>
    <row r="259" spans="2:65" s="11" customFormat="1" ht="25.9" customHeight="1">
      <c r="B259" s="120"/>
      <c r="D259" s="121" t="s">
        <v>76</v>
      </c>
      <c r="E259" s="122" t="s">
        <v>398</v>
      </c>
      <c r="F259" s="122" t="s">
        <v>399</v>
      </c>
      <c r="I259" s="123"/>
      <c r="J259" s="124">
        <f>BK259</f>
        <v>0</v>
      </c>
      <c r="L259" s="120"/>
      <c r="M259" s="125"/>
      <c r="P259" s="126">
        <f>P260</f>
        <v>0</v>
      </c>
      <c r="R259" s="126">
        <f>R260</f>
        <v>0</v>
      </c>
      <c r="T259" s="127">
        <f>T260</f>
        <v>0</v>
      </c>
      <c r="AR259" s="121" t="s">
        <v>87</v>
      </c>
      <c r="AT259" s="128" t="s">
        <v>76</v>
      </c>
      <c r="AU259" s="128" t="s">
        <v>77</v>
      </c>
      <c r="AY259" s="121" t="s">
        <v>175</v>
      </c>
      <c r="BK259" s="129">
        <f>BK260</f>
        <v>0</v>
      </c>
    </row>
    <row r="260" spans="2:65" s="11" customFormat="1" ht="22.9" customHeight="1">
      <c r="B260" s="120"/>
      <c r="D260" s="121" t="s">
        <v>76</v>
      </c>
      <c r="E260" s="130" t="s">
        <v>2528</v>
      </c>
      <c r="F260" s="130" t="s">
        <v>2529</v>
      </c>
      <c r="I260" s="123"/>
      <c r="J260" s="131">
        <f>BK260</f>
        <v>0</v>
      </c>
      <c r="L260" s="120"/>
      <c r="M260" s="125"/>
      <c r="P260" s="126">
        <f>SUM(P261:P263)</f>
        <v>0</v>
      </c>
      <c r="R260" s="126">
        <f>SUM(R261:R263)</f>
        <v>0</v>
      </c>
      <c r="T260" s="127">
        <f>SUM(T261:T263)</f>
        <v>0</v>
      </c>
      <c r="AR260" s="121" t="s">
        <v>87</v>
      </c>
      <c r="AT260" s="128" t="s">
        <v>76</v>
      </c>
      <c r="AU260" s="128" t="s">
        <v>85</v>
      </c>
      <c r="AY260" s="121" t="s">
        <v>175</v>
      </c>
      <c r="BK260" s="129">
        <f>SUM(BK261:BK263)</f>
        <v>0</v>
      </c>
    </row>
    <row r="261" spans="2:65" s="1" customFormat="1" ht="24.2" customHeight="1">
      <c r="B261" s="32"/>
      <c r="C261" s="132" t="s">
        <v>719</v>
      </c>
      <c r="D261" s="132" t="s">
        <v>178</v>
      </c>
      <c r="E261" s="133" t="s">
        <v>5047</v>
      </c>
      <c r="F261" s="134" t="s">
        <v>5048</v>
      </c>
      <c r="G261" s="135" t="s">
        <v>181</v>
      </c>
      <c r="H261" s="136">
        <v>1</v>
      </c>
      <c r="I261" s="137"/>
      <c r="J261" s="138">
        <f>ROUND(I261*H261,2)</f>
        <v>0</v>
      </c>
      <c r="K261" s="134" t="s">
        <v>1</v>
      </c>
      <c r="L261" s="32"/>
      <c r="M261" s="139" t="s">
        <v>1</v>
      </c>
      <c r="N261" s="140" t="s">
        <v>42</v>
      </c>
      <c r="P261" s="141">
        <f>O261*H261</f>
        <v>0</v>
      </c>
      <c r="Q261" s="141">
        <v>0</v>
      </c>
      <c r="R261" s="141">
        <f>Q261*H261</f>
        <v>0</v>
      </c>
      <c r="S261" s="141">
        <v>0</v>
      </c>
      <c r="T261" s="142">
        <f>S261*H261</f>
        <v>0</v>
      </c>
      <c r="AR261" s="143" t="s">
        <v>129</v>
      </c>
      <c r="AT261" s="143" t="s">
        <v>178</v>
      </c>
      <c r="AU261" s="143" t="s">
        <v>87</v>
      </c>
      <c r="AY261" s="17" t="s">
        <v>175</v>
      </c>
      <c r="BE261" s="144">
        <f>IF(N261="základní",J261,0)</f>
        <v>0</v>
      </c>
      <c r="BF261" s="144">
        <f>IF(N261="snížená",J261,0)</f>
        <v>0</v>
      </c>
      <c r="BG261" s="144">
        <f>IF(N261="zákl. přenesená",J261,0)</f>
        <v>0</v>
      </c>
      <c r="BH261" s="144">
        <f>IF(N261="sníž. přenesená",J261,0)</f>
        <v>0</v>
      </c>
      <c r="BI261" s="144">
        <f>IF(N261="nulová",J261,0)</f>
        <v>0</v>
      </c>
      <c r="BJ261" s="17" t="s">
        <v>85</v>
      </c>
      <c r="BK261" s="144">
        <f>ROUND(I261*H261,2)</f>
        <v>0</v>
      </c>
      <c r="BL261" s="17" t="s">
        <v>129</v>
      </c>
      <c r="BM261" s="143" t="s">
        <v>5049</v>
      </c>
    </row>
    <row r="262" spans="2:65" s="1" customFormat="1" ht="48.75">
      <c r="B262" s="32"/>
      <c r="D262" s="145" t="s">
        <v>196</v>
      </c>
      <c r="F262" s="146" t="s">
        <v>5050</v>
      </c>
      <c r="I262" s="147"/>
      <c r="L262" s="32"/>
      <c r="M262" s="148"/>
      <c r="T262" s="56"/>
      <c r="AT262" s="17" t="s">
        <v>196</v>
      </c>
      <c r="AU262" s="17" t="s">
        <v>87</v>
      </c>
    </row>
    <row r="263" spans="2:65" s="1" customFormat="1" ht="16.5" customHeight="1">
      <c r="B263" s="32"/>
      <c r="C263" s="132" t="s">
        <v>724</v>
      </c>
      <c r="D263" s="132" t="s">
        <v>178</v>
      </c>
      <c r="E263" s="133" t="s">
        <v>5051</v>
      </c>
      <c r="F263" s="134" t="s">
        <v>5052</v>
      </c>
      <c r="G263" s="135" t="s">
        <v>1377</v>
      </c>
      <c r="H263" s="194"/>
      <c r="I263" s="137"/>
      <c r="J263" s="138">
        <f>ROUND(I263*H263,2)</f>
        <v>0</v>
      </c>
      <c r="K263" s="134" t="s">
        <v>1</v>
      </c>
      <c r="L263" s="32"/>
      <c r="M263" s="149" t="s">
        <v>1</v>
      </c>
      <c r="N263" s="150" t="s">
        <v>42</v>
      </c>
      <c r="O263" s="151"/>
      <c r="P263" s="152">
        <f>O263*H263</f>
        <v>0</v>
      </c>
      <c r="Q263" s="152">
        <v>0</v>
      </c>
      <c r="R263" s="152">
        <f>Q263*H263</f>
        <v>0</v>
      </c>
      <c r="S263" s="152">
        <v>0</v>
      </c>
      <c r="T263" s="153">
        <f>S263*H263</f>
        <v>0</v>
      </c>
      <c r="AR263" s="143" t="s">
        <v>129</v>
      </c>
      <c r="AT263" s="143" t="s">
        <v>178</v>
      </c>
      <c r="AU263" s="143" t="s">
        <v>87</v>
      </c>
      <c r="AY263" s="17" t="s">
        <v>175</v>
      </c>
      <c r="BE263" s="144">
        <f>IF(N263="základní",J263,0)</f>
        <v>0</v>
      </c>
      <c r="BF263" s="144">
        <f>IF(N263="snížená",J263,0)</f>
        <v>0</v>
      </c>
      <c r="BG263" s="144">
        <f>IF(N263="zákl. přenesená",J263,0)</f>
        <v>0</v>
      </c>
      <c r="BH263" s="144">
        <f>IF(N263="sníž. přenesená",J263,0)</f>
        <v>0</v>
      </c>
      <c r="BI263" s="144">
        <f>IF(N263="nulová",J263,0)</f>
        <v>0</v>
      </c>
      <c r="BJ263" s="17" t="s">
        <v>85</v>
      </c>
      <c r="BK263" s="144">
        <f>ROUND(I263*H263,2)</f>
        <v>0</v>
      </c>
      <c r="BL263" s="17" t="s">
        <v>129</v>
      </c>
      <c r="BM263" s="143" t="s">
        <v>5053</v>
      </c>
    </row>
    <row r="264" spans="2:65" s="1" customFormat="1" ht="6.95" customHeight="1">
      <c r="B264" s="44"/>
      <c r="C264" s="45"/>
      <c r="D264" s="45"/>
      <c r="E264" s="45"/>
      <c r="F264" s="45"/>
      <c r="G264" s="45"/>
      <c r="H264" s="45"/>
      <c r="I264" s="45"/>
      <c r="J264" s="45"/>
      <c r="K264" s="45"/>
      <c r="L264" s="32"/>
    </row>
  </sheetData>
  <sheetProtection algorithmName="SHA-512" hashValue="jwr+naBjSUds8F8SKVYnz3Fl1h3HHgT6e1TsABoSWJVIW4KHfy3MLE8+0PTVY7AhPOuI45vx8tWoDGRKlXuouw==" saltValue="36VkCKepJ1pLJhfayiPsRQ==" spinCount="100000" sheet="1" objects="1" scenarios="1" formatColumns="0" formatRows="0" autoFilter="0"/>
  <autoFilter ref="C124:K263" xr:uid="{00000000-0009-0000-0000-000010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B2:BM363"/>
  <sheetViews>
    <sheetView showGridLines="0" topLeftCell="A291" workbookViewId="0">
      <selection activeCell="H321" sqref="H321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7" t="s">
        <v>134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146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307" t="str">
        <f>'Rekapitulace stavby'!K6</f>
        <v>MŠ KOVÁŘSKÁ II - REKONSTRUKCE OBJEKTU</v>
      </c>
      <c r="F7" s="308"/>
      <c r="G7" s="308"/>
      <c r="H7" s="308"/>
      <c r="L7" s="20"/>
    </row>
    <row r="8" spans="2:46" s="1" customFormat="1" ht="12" hidden="1" customHeight="1">
      <c r="B8" s="32"/>
      <c r="D8" s="27" t="s">
        <v>147</v>
      </c>
      <c r="L8" s="32"/>
    </row>
    <row r="9" spans="2:46" s="1" customFormat="1" ht="16.5" hidden="1" customHeight="1">
      <c r="B9" s="32"/>
      <c r="E9" s="305" t="s">
        <v>5054</v>
      </c>
      <c r="F9" s="306"/>
      <c r="G9" s="306"/>
      <c r="H9" s="306"/>
      <c r="L9" s="32"/>
    </row>
    <row r="10" spans="2:46" s="1" customFormat="1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311" t="str">
        <f>'Rekapitulace stavby'!E14</f>
        <v>Vyplň údaj</v>
      </c>
      <c r="F18" s="312"/>
      <c r="G18" s="312"/>
      <c r="H18" s="312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313" t="s">
        <v>1</v>
      </c>
      <c r="F27" s="313"/>
      <c r="G27" s="313"/>
      <c r="H27" s="313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ROUND(J136,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ROUND((SUM(BE136:BE362)),  2)</f>
        <v>0</v>
      </c>
      <c r="I33" s="92">
        <v>0.21</v>
      </c>
      <c r="J33" s="91">
        <f>ROUND(((SUM(BE136:BE362))*I33),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ROUND((SUM(BF136:BF362)),  2)</f>
        <v>0</v>
      </c>
      <c r="I34" s="92">
        <v>0.12</v>
      </c>
      <c r="J34" s="91">
        <f>ROUND(((SUM(BF136:BF362))*I34),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ROUND((SUM(BG136:BG362)),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ROUND((SUM(BH136:BH362)),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ROUND((SUM(BI136:BI362)),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idden="1">
      <c r="B51" s="20"/>
      <c r="L51" s="20"/>
    </row>
    <row r="52" spans="2:12" hidden="1">
      <c r="B52" s="20"/>
      <c r="L52" s="20"/>
    </row>
    <row r="53" spans="2:12" hidden="1">
      <c r="B53" s="20"/>
      <c r="L53" s="20"/>
    </row>
    <row r="54" spans="2:12" hidden="1">
      <c r="B54" s="20"/>
      <c r="L54" s="20"/>
    </row>
    <row r="55" spans="2:12" hidden="1">
      <c r="B55" s="20"/>
      <c r="L55" s="20"/>
    </row>
    <row r="56" spans="2:12" hidden="1">
      <c r="B56" s="20"/>
      <c r="L56" s="20"/>
    </row>
    <row r="57" spans="2:12" hidden="1">
      <c r="B57" s="20"/>
      <c r="L57" s="20"/>
    </row>
    <row r="58" spans="2:12" hidden="1">
      <c r="B58" s="20"/>
      <c r="L58" s="20"/>
    </row>
    <row r="59" spans="2:12" hidden="1">
      <c r="B59" s="20"/>
      <c r="L59" s="20"/>
    </row>
    <row r="60" spans="2:12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idden="1">
      <c r="B62" s="20"/>
      <c r="L62" s="20"/>
    </row>
    <row r="63" spans="2:12" hidden="1">
      <c r="B63" s="20"/>
      <c r="L63" s="20"/>
    </row>
    <row r="64" spans="2:12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idden="1">
      <c r="B66" s="20"/>
      <c r="L66" s="20"/>
    </row>
    <row r="67" spans="2:12" hidden="1">
      <c r="B67" s="20"/>
      <c r="L67" s="20"/>
    </row>
    <row r="68" spans="2:12" hidden="1">
      <c r="B68" s="20"/>
      <c r="L68" s="20"/>
    </row>
    <row r="69" spans="2:12" hidden="1">
      <c r="B69" s="20"/>
      <c r="L69" s="20"/>
    </row>
    <row r="70" spans="2:12" hidden="1">
      <c r="B70" s="20"/>
      <c r="L70" s="20"/>
    </row>
    <row r="71" spans="2:12" hidden="1">
      <c r="B71" s="20"/>
      <c r="L71" s="20"/>
    </row>
    <row r="72" spans="2:12" hidden="1">
      <c r="B72" s="20"/>
      <c r="L72" s="20"/>
    </row>
    <row r="73" spans="2:12" hidden="1">
      <c r="B73" s="20"/>
      <c r="L73" s="20"/>
    </row>
    <row r="74" spans="2:12" hidden="1">
      <c r="B74" s="20"/>
      <c r="L74" s="20"/>
    </row>
    <row r="75" spans="2:12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idden="1"/>
    <row r="79" spans="2:12" hidden="1"/>
    <row r="80" spans="2:12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149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307" t="str">
        <f>E7</f>
        <v>MŠ KOVÁŘSKÁ II - REKONSTRUKCE OBJEKTU</v>
      </c>
      <c r="F85" s="308"/>
      <c r="G85" s="308"/>
      <c r="H85" s="308"/>
      <c r="L85" s="32"/>
    </row>
    <row r="86" spans="2:47" s="1" customFormat="1" ht="12" customHeight="1">
      <c r="B86" s="32"/>
      <c r="C86" s="27" t="s">
        <v>147</v>
      </c>
      <c r="L86" s="32"/>
    </row>
    <row r="87" spans="2:47" s="1" customFormat="1" ht="16.5" customHeight="1">
      <c r="B87" s="32"/>
      <c r="E87" s="305" t="str">
        <f>E9</f>
        <v>17 - ZAHRADA MŠ - HŘIŠTĚ A SADOVÉ ÚPRAVY</v>
      </c>
      <c r="F87" s="306"/>
      <c r="G87" s="306"/>
      <c r="H87" s="306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150</v>
      </c>
      <c r="D94" s="93"/>
      <c r="E94" s="93"/>
      <c r="F94" s="93"/>
      <c r="G94" s="93"/>
      <c r="H94" s="93"/>
      <c r="I94" s="93"/>
      <c r="J94" s="102" t="s">
        <v>151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152</v>
      </c>
      <c r="J96" s="66">
        <f>J136</f>
        <v>0</v>
      </c>
      <c r="L96" s="32"/>
      <c r="AU96" s="17" t="s">
        <v>153</v>
      </c>
    </row>
    <row r="97" spans="2:12" s="8" customFormat="1" ht="24.95" customHeight="1">
      <c r="B97" s="104"/>
      <c r="D97" s="105" t="s">
        <v>5055</v>
      </c>
      <c r="E97" s="106"/>
      <c r="F97" s="106"/>
      <c r="G97" s="106"/>
      <c r="H97" s="106"/>
      <c r="I97" s="106"/>
      <c r="J97" s="107">
        <f>J137</f>
        <v>0</v>
      </c>
      <c r="L97" s="104"/>
    </row>
    <row r="98" spans="2:12" s="9" customFormat="1" ht="19.899999999999999" customHeight="1">
      <c r="B98" s="108"/>
      <c r="D98" s="109" t="s">
        <v>5056</v>
      </c>
      <c r="E98" s="110"/>
      <c r="F98" s="110"/>
      <c r="G98" s="110"/>
      <c r="H98" s="110"/>
      <c r="I98" s="110"/>
      <c r="J98" s="111">
        <f>J138</f>
        <v>0</v>
      </c>
      <c r="L98" s="108"/>
    </row>
    <row r="99" spans="2:12" s="9" customFormat="1" ht="19.899999999999999" customHeight="1">
      <c r="B99" s="108"/>
      <c r="D99" s="109" t="s">
        <v>5057</v>
      </c>
      <c r="E99" s="110"/>
      <c r="F99" s="110"/>
      <c r="G99" s="110"/>
      <c r="H99" s="110"/>
      <c r="I99" s="110"/>
      <c r="J99" s="111">
        <f>J147</f>
        <v>0</v>
      </c>
      <c r="L99" s="108"/>
    </row>
    <row r="100" spans="2:12" s="9" customFormat="1" ht="19.899999999999999" customHeight="1">
      <c r="B100" s="108"/>
      <c r="D100" s="109" t="s">
        <v>5058</v>
      </c>
      <c r="E100" s="110"/>
      <c r="F100" s="110"/>
      <c r="G100" s="110"/>
      <c r="H100" s="110"/>
      <c r="I100" s="110"/>
      <c r="J100" s="111">
        <f>J208</f>
        <v>0</v>
      </c>
      <c r="L100" s="108"/>
    </row>
    <row r="101" spans="2:12" s="9" customFormat="1" ht="19.899999999999999" customHeight="1">
      <c r="B101" s="108"/>
      <c r="D101" s="109" t="s">
        <v>5059</v>
      </c>
      <c r="E101" s="110"/>
      <c r="F101" s="110"/>
      <c r="G101" s="110"/>
      <c r="H101" s="110"/>
      <c r="I101" s="110"/>
      <c r="J101" s="111">
        <f>J220</f>
        <v>0</v>
      </c>
      <c r="L101" s="108"/>
    </row>
    <row r="102" spans="2:12" s="9" customFormat="1" ht="19.899999999999999" customHeight="1">
      <c r="B102" s="108"/>
      <c r="D102" s="109" t="s">
        <v>5060</v>
      </c>
      <c r="E102" s="110"/>
      <c r="F102" s="110"/>
      <c r="G102" s="110"/>
      <c r="H102" s="110"/>
      <c r="I102" s="110"/>
      <c r="J102" s="111">
        <f>J227</f>
        <v>0</v>
      </c>
      <c r="L102" s="108"/>
    </row>
    <row r="103" spans="2:12" s="8" customFormat="1" ht="24.95" customHeight="1">
      <c r="B103" s="104"/>
      <c r="D103" s="105" t="s">
        <v>5061</v>
      </c>
      <c r="E103" s="106"/>
      <c r="F103" s="106"/>
      <c r="G103" s="106"/>
      <c r="H103" s="106"/>
      <c r="I103" s="106"/>
      <c r="J103" s="107">
        <f>J229</f>
        <v>0</v>
      </c>
      <c r="L103" s="104"/>
    </row>
    <row r="104" spans="2:12" s="9" customFormat="1" ht="19.899999999999999" customHeight="1">
      <c r="B104" s="108"/>
      <c r="D104" s="109" t="s">
        <v>5062</v>
      </c>
      <c r="E104" s="110"/>
      <c r="F104" s="110"/>
      <c r="G104" s="110"/>
      <c r="H104" s="110"/>
      <c r="I104" s="110"/>
      <c r="J104" s="111">
        <f>J230</f>
        <v>0</v>
      </c>
      <c r="L104" s="108"/>
    </row>
    <row r="105" spans="2:12" s="9" customFormat="1" ht="19.899999999999999" customHeight="1">
      <c r="B105" s="108"/>
      <c r="D105" s="109" t="s">
        <v>5063</v>
      </c>
      <c r="E105" s="110"/>
      <c r="F105" s="110"/>
      <c r="G105" s="110"/>
      <c r="H105" s="110"/>
      <c r="I105" s="110"/>
      <c r="J105" s="111">
        <f>J239</f>
        <v>0</v>
      </c>
      <c r="L105" s="108"/>
    </row>
    <row r="106" spans="2:12" s="9" customFormat="1" ht="19.899999999999999" customHeight="1">
      <c r="B106" s="108"/>
      <c r="D106" s="109" t="s">
        <v>5064</v>
      </c>
      <c r="E106" s="110"/>
      <c r="F106" s="110"/>
      <c r="G106" s="110"/>
      <c r="H106" s="110"/>
      <c r="I106" s="110"/>
      <c r="J106" s="111">
        <f>J247</f>
        <v>0</v>
      </c>
      <c r="L106" s="108"/>
    </row>
    <row r="107" spans="2:12" s="9" customFormat="1" ht="19.899999999999999" customHeight="1">
      <c r="B107" s="108"/>
      <c r="D107" s="109" t="s">
        <v>5065</v>
      </c>
      <c r="E107" s="110"/>
      <c r="F107" s="110"/>
      <c r="G107" s="110"/>
      <c r="H107" s="110"/>
      <c r="I107" s="110"/>
      <c r="J107" s="111">
        <f>J256</f>
        <v>0</v>
      </c>
      <c r="L107" s="108"/>
    </row>
    <row r="108" spans="2:12" s="9" customFormat="1" ht="19.899999999999999" customHeight="1">
      <c r="B108" s="108"/>
      <c r="D108" s="109" t="s">
        <v>5066</v>
      </c>
      <c r="E108" s="110"/>
      <c r="F108" s="110"/>
      <c r="G108" s="110"/>
      <c r="H108" s="110"/>
      <c r="I108" s="110"/>
      <c r="J108" s="111">
        <f>J274</f>
        <v>0</v>
      </c>
      <c r="L108" s="108"/>
    </row>
    <row r="109" spans="2:12" s="9" customFormat="1" ht="19.899999999999999" customHeight="1">
      <c r="B109" s="108"/>
      <c r="D109" s="109" t="s">
        <v>5067</v>
      </c>
      <c r="E109" s="110"/>
      <c r="F109" s="110"/>
      <c r="G109" s="110"/>
      <c r="H109" s="110"/>
      <c r="I109" s="110"/>
      <c r="J109" s="111">
        <f>J290</f>
        <v>0</v>
      </c>
      <c r="L109" s="108"/>
    </row>
    <row r="110" spans="2:12" s="8" customFormat="1" ht="24.95" customHeight="1">
      <c r="B110" s="104"/>
      <c r="D110" s="105" t="s">
        <v>5068</v>
      </c>
      <c r="E110" s="106"/>
      <c r="F110" s="106"/>
      <c r="G110" s="106"/>
      <c r="H110" s="106"/>
      <c r="I110" s="106"/>
      <c r="J110" s="107">
        <f>J292</f>
        <v>0</v>
      </c>
      <c r="L110" s="104"/>
    </row>
    <row r="111" spans="2:12" s="9" customFormat="1" ht="19.899999999999999" customHeight="1">
      <c r="B111" s="108"/>
      <c r="D111" s="109" t="s">
        <v>5069</v>
      </c>
      <c r="E111" s="110"/>
      <c r="F111" s="110"/>
      <c r="G111" s="110"/>
      <c r="H111" s="110"/>
      <c r="I111" s="110"/>
      <c r="J111" s="111">
        <f>J293</f>
        <v>0</v>
      </c>
      <c r="L111" s="108"/>
    </row>
    <row r="112" spans="2:12" s="9" customFormat="1" ht="19.899999999999999" customHeight="1">
      <c r="B112" s="108"/>
      <c r="D112" s="109" t="s">
        <v>5070</v>
      </c>
      <c r="E112" s="110"/>
      <c r="F112" s="110"/>
      <c r="G112" s="110"/>
      <c r="H112" s="110"/>
      <c r="I112" s="110"/>
      <c r="J112" s="111">
        <f>J315</f>
        <v>0</v>
      </c>
      <c r="L112" s="108"/>
    </row>
    <row r="113" spans="2:12" s="9" customFormat="1" ht="19.899999999999999" customHeight="1">
      <c r="B113" s="108"/>
      <c r="D113" s="109" t="s">
        <v>5071</v>
      </c>
      <c r="E113" s="110"/>
      <c r="F113" s="110"/>
      <c r="G113" s="110"/>
      <c r="H113" s="110"/>
      <c r="I113" s="110"/>
      <c r="J113" s="111">
        <f>J332</f>
        <v>0</v>
      </c>
      <c r="L113" s="108"/>
    </row>
    <row r="114" spans="2:12" s="9" customFormat="1" ht="19.899999999999999" customHeight="1">
      <c r="B114" s="108"/>
      <c r="D114" s="109" t="s">
        <v>5072</v>
      </c>
      <c r="E114" s="110"/>
      <c r="F114" s="110"/>
      <c r="G114" s="110"/>
      <c r="H114" s="110"/>
      <c r="I114" s="110"/>
      <c r="J114" s="111">
        <f>J337</f>
        <v>0</v>
      </c>
      <c r="L114" s="108"/>
    </row>
    <row r="115" spans="2:12" s="9" customFormat="1" ht="19.899999999999999" customHeight="1">
      <c r="B115" s="108"/>
      <c r="D115" s="109" t="s">
        <v>5073</v>
      </c>
      <c r="E115" s="110"/>
      <c r="F115" s="110"/>
      <c r="G115" s="110"/>
      <c r="H115" s="110"/>
      <c r="I115" s="110"/>
      <c r="J115" s="111">
        <f>J349</f>
        <v>0</v>
      </c>
      <c r="L115" s="108"/>
    </row>
    <row r="116" spans="2:12" s="9" customFormat="1" ht="19.899999999999999" customHeight="1">
      <c r="B116" s="108"/>
      <c r="D116" s="109" t="s">
        <v>5074</v>
      </c>
      <c r="E116" s="110"/>
      <c r="F116" s="110"/>
      <c r="G116" s="110"/>
      <c r="H116" s="110"/>
      <c r="I116" s="110"/>
      <c r="J116" s="111">
        <f>J361</f>
        <v>0</v>
      </c>
      <c r="L116" s="108"/>
    </row>
    <row r="117" spans="2:12" s="1" customFormat="1" ht="21.75" customHeight="1">
      <c r="B117" s="32"/>
      <c r="L117" s="32"/>
    </row>
    <row r="118" spans="2:12" s="1" customFormat="1" ht="6.95" customHeight="1">
      <c r="B118" s="44"/>
      <c r="C118" s="45"/>
      <c r="D118" s="45"/>
      <c r="E118" s="45"/>
      <c r="F118" s="45"/>
      <c r="G118" s="45"/>
      <c r="H118" s="45"/>
      <c r="I118" s="45"/>
      <c r="J118" s="45"/>
      <c r="K118" s="45"/>
      <c r="L118" s="32"/>
    </row>
    <row r="122" spans="2:12" s="1" customFormat="1" ht="6.95" customHeight="1">
      <c r="B122" s="46"/>
      <c r="C122" s="47"/>
      <c r="D122" s="47"/>
      <c r="E122" s="47"/>
      <c r="F122" s="47"/>
      <c r="G122" s="47"/>
      <c r="H122" s="47"/>
      <c r="I122" s="47"/>
      <c r="J122" s="47"/>
      <c r="K122" s="47"/>
      <c r="L122" s="32"/>
    </row>
    <row r="123" spans="2:12" s="1" customFormat="1" ht="24.95" customHeight="1">
      <c r="B123" s="32"/>
      <c r="C123" s="21" t="s">
        <v>159</v>
      </c>
      <c r="L123" s="32"/>
    </row>
    <row r="124" spans="2:12" s="1" customFormat="1" ht="6.95" customHeight="1">
      <c r="B124" s="32"/>
      <c r="L124" s="32"/>
    </row>
    <row r="125" spans="2:12" s="1" customFormat="1" ht="12" customHeight="1">
      <c r="B125" s="32"/>
      <c r="C125" s="27" t="s">
        <v>16</v>
      </c>
      <c r="L125" s="32"/>
    </row>
    <row r="126" spans="2:12" s="1" customFormat="1" ht="16.5" customHeight="1">
      <c r="B126" s="32"/>
      <c r="E126" s="307" t="str">
        <f>E7</f>
        <v>MŠ KOVÁŘSKÁ II - REKONSTRUKCE OBJEKTU</v>
      </c>
      <c r="F126" s="308"/>
      <c r="G126" s="308"/>
      <c r="H126" s="308"/>
      <c r="L126" s="32"/>
    </row>
    <row r="127" spans="2:12" s="1" customFormat="1" ht="12" customHeight="1">
      <c r="B127" s="32"/>
      <c r="C127" s="27" t="s">
        <v>147</v>
      </c>
      <c r="L127" s="32"/>
    </row>
    <row r="128" spans="2:12" s="1" customFormat="1" ht="16.5" customHeight="1">
      <c r="B128" s="32"/>
      <c r="E128" s="305" t="str">
        <f>E9</f>
        <v>17 - ZAHRADA MŠ - HŘIŠTĚ A SADOVÉ ÚPRAVY</v>
      </c>
      <c r="F128" s="306"/>
      <c r="G128" s="306"/>
      <c r="H128" s="306"/>
      <c r="L128" s="32"/>
    </row>
    <row r="129" spans="2:65" s="1" customFormat="1" ht="6.95" customHeight="1">
      <c r="B129" s="32"/>
      <c r="L129" s="32"/>
    </row>
    <row r="130" spans="2:65" s="1" customFormat="1" ht="12" customHeight="1">
      <c r="B130" s="32"/>
      <c r="C130" s="27" t="s">
        <v>20</v>
      </c>
      <c r="F130" s="25" t="str">
        <f>F12</f>
        <v>U Školičky 2176/1, 2177/3, Praha 9</v>
      </c>
      <c r="I130" s="27" t="s">
        <v>22</v>
      </c>
      <c r="J130" s="52" t="str">
        <f>IF(J12="","",J12)</f>
        <v>19. 12. 2025</v>
      </c>
      <c r="L130" s="32"/>
    </row>
    <row r="131" spans="2:65" s="1" customFormat="1" ht="6.95" customHeight="1">
      <c r="B131" s="32"/>
      <c r="L131" s="32"/>
    </row>
    <row r="132" spans="2:65" s="1" customFormat="1" ht="15.2" customHeight="1">
      <c r="B132" s="32"/>
      <c r="C132" s="27" t="s">
        <v>24</v>
      </c>
      <c r="F132" s="25" t="str">
        <f>E15</f>
        <v>MČ Praha 9</v>
      </c>
      <c r="I132" s="27" t="s">
        <v>30</v>
      </c>
      <c r="J132" s="30" t="str">
        <f>E21</f>
        <v>ArtStat s.r.o.</v>
      </c>
      <c r="L132" s="32"/>
    </row>
    <row r="133" spans="2:65" s="1" customFormat="1" ht="15.2" customHeight="1">
      <c r="B133" s="32"/>
      <c r="C133" s="27" t="s">
        <v>28</v>
      </c>
      <c r="F133" s="25" t="str">
        <f>IF(E18="","",E18)</f>
        <v>Vyplň údaj</v>
      </c>
      <c r="I133" s="27" t="s">
        <v>33</v>
      </c>
      <c r="J133" s="30" t="str">
        <f>E24</f>
        <v>Vladimír Mrázek</v>
      </c>
      <c r="L133" s="32"/>
    </row>
    <row r="134" spans="2:65" s="1" customFormat="1" ht="10.35" customHeight="1">
      <c r="B134" s="32"/>
      <c r="L134" s="32"/>
    </row>
    <row r="135" spans="2:65" s="10" customFormat="1" ht="29.25" customHeight="1">
      <c r="B135" s="112"/>
      <c r="C135" s="113" t="s">
        <v>160</v>
      </c>
      <c r="D135" s="114" t="s">
        <v>62</v>
      </c>
      <c r="E135" s="114" t="s">
        <v>58</v>
      </c>
      <c r="F135" s="114" t="s">
        <v>59</v>
      </c>
      <c r="G135" s="114" t="s">
        <v>161</v>
      </c>
      <c r="H135" s="114" t="s">
        <v>162</v>
      </c>
      <c r="I135" s="114" t="s">
        <v>163</v>
      </c>
      <c r="J135" s="114" t="s">
        <v>151</v>
      </c>
      <c r="K135" s="115" t="s">
        <v>164</v>
      </c>
      <c r="L135" s="112"/>
      <c r="M135" s="59" t="s">
        <v>1</v>
      </c>
      <c r="N135" s="60" t="s">
        <v>41</v>
      </c>
      <c r="O135" s="60" t="s">
        <v>165</v>
      </c>
      <c r="P135" s="60" t="s">
        <v>166</v>
      </c>
      <c r="Q135" s="60" t="s">
        <v>167</v>
      </c>
      <c r="R135" s="60" t="s">
        <v>168</v>
      </c>
      <c r="S135" s="60" t="s">
        <v>169</v>
      </c>
      <c r="T135" s="61" t="s">
        <v>170</v>
      </c>
    </row>
    <row r="136" spans="2:65" s="1" customFormat="1" ht="22.9" customHeight="1">
      <c r="B136" s="32"/>
      <c r="C136" s="64" t="s">
        <v>171</v>
      </c>
      <c r="J136" s="116">
        <f>BK136</f>
        <v>0</v>
      </c>
      <c r="L136" s="32"/>
      <c r="M136" s="62"/>
      <c r="N136" s="53"/>
      <c r="O136" s="53"/>
      <c r="P136" s="117">
        <f>P137+P229+P292</f>
        <v>0</v>
      </c>
      <c r="Q136" s="53"/>
      <c r="R136" s="117">
        <f>R137+R229+R292</f>
        <v>74.84237134</v>
      </c>
      <c r="S136" s="53"/>
      <c r="T136" s="118">
        <f>T137+T229+T292</f>
        <v>0</v>
      </c>
      <c r="AT136" s="17" t="s">
        <v>76</v>
      </c>
      <c r="AU136" s="17" t="s">
        <v>153</v>
      </c>
      <c r="BK136" s="119">
        <f>BK137+BK229+BK292</f>
        <v>0</v>
      </c>
    </row>
    <row r="137" spans="2:65" s="11" customFormat="1" ht="25.9" customHeight="1">
      <c r="B137" s="120"/>
      <c r="D137" s="121" t="s">
        <v>76</v>
      </c>
      <c r="E137" s="122" t="s">
        <v>2721</v>
      </c>
      <c r="F137" s="122" t="s">
        <v>5075</v>
      </c>
      <c r="I137" s="123"/>
      <c r="J137" s="124">
        <f>BK137</f>
        <v>0</v>
      </c>
      <c r="L137" s="120"/>
      <c r="M137" s="125"/>
      <c r="P137" s="126">
        <f>P138+P147+P208+P220+P227</f>
        <v>0</v>
      </c>
      <c r="R137" s="126">
        <f>R138+R147+R208+R220+R227</f>
        <v>16.822346</v>
      </c>
      <c r="T137" s="127">
        <f>T138+T147+T208+T220+T227</f>
        <v>0</v>
      </c>
      <c r="AR137" s="121" t="s">
        <v>85</v>
      </c>
      <c r="AT137" s="128" t="s">
        <v>76</v>
      </c>
      <c r="AU137" s="128" t="s">
        <v>77</v>
      </c>
      <c r="AY137" s="121" t="s">
        <v>175</v>
      </c>
      <c r="BK137" s="129">
        <f>BK138+BK147+BK208+BK220+BK227</f>
        <v>0</v>
      </c>
    </row>
    <row r="138" spans="2:65" s="11" customFormat="1" ht="22.9" customHeight="1">
      <c r="B138" s="120"/>
      <c r="D138" s="121" t="s">
        <v>76</v>
      </c>
      <c r="E138" s="130" t="s">
        <v>5076</v>
      </c>
      <c r="F138" s="130" t="s">
        <v>247</v>
      </c>
      <c r="I138" s="123"/>
      <c r="J138" s="131">
        <f>BK138</f>
        <v>0</v>
      </c>
      <c r="L138" s="120"/>
      <c r="M138" s="125"/>
      <c r="P138" s="126">
        <f>SUM(P139:P146)</f>
        <v>0</v>
      </c>
      <c r="R138" s="126">
        <f>SUM(R139:R146)</f>
        <v>0</v>
      </c>
      <c r="T138" s="127">
        <f>SUM(T139:T146)</f>
        <v>0</v>
      </c>
      <c r="AR138" s="121" t="s">
        <v>85</v>
      </c>
      <c r="AT138" s="128" t="s">
        <v>76</v>
      </c>
      <c r="AU138" s="128" t="s">
        <v>85</v>
      </c>
      <c r="AY138" s="121" t="s">
        <v>175</v>
      </c>
      <c r="BK138" s="129">
        <f>SUM(BK139:BK146)</f>
        <v>0</v>
      </c>
    </row>
    <row r="139" spans="2:65" s="1" customFormat="1" ht="16.5" customHeight="1">
      <c r="B139" s="32"/>
      <c r="C139" s="132" t="s">
        <v>85</v>
      </c>
      <c r="D139" s="132" t="s">
        <v>178</v>
      </c>
      <c r="E139" s="133" t="s">
        <v>5077</v>
      </c>
      <c r="F139" s="134" t="s">
        <v>5078</v>
      </c>
      <c r="G139" s="135" t="s">
        <v>324</v>
      </c>
      <c r="H139" s="136">
        <v>4.3499999999999996</v>
      </c>
      <c r="I139" s="137"/>
      <c r="J139" s="138">
        <f>ROUND(I139*H139,2)</f>
        <v>0</v>
      </c>
      <c r="K139" s="134" t="s">
        <v>250</v>
      </c>
      <c r="L139" s="32"/>
      <c r="M139" s="139" t="s">
        <v>1</v>
      </c>
      <c r="N139" s="140" t="s">
        <v>42</v>
      </c>
      <c r="P139" s="141">
        <f>O139*H139</f>
        <v>0</v>
      </c>
      <c r="Q139" s="141">
        <v>0</v>
      </c>
      <c r="R139" s="141">
        <f>Q139*H139</f>
        <v>0</v>
      </c>
      <c r="S139" s="141">
        <v>0</v>
      </c>
      <c r="T139" s="142">
        <f>S139*H139</f>
        <v>0</v>
      </c>
      <c r="AR139" s="143" t="s">
        <v>193</v>
      </c>
      <c r="AT139" s="143" t="s">
        <v>178</v>
      </c>
      <c r="AU139" s="143" t="s">
        <v>87</v>
      </c>
      <c r="AY139" s="17" t="s">
        <v>175</v>
      </c>
      <c r="BE139" s="144">
        <f>IF(N139="základní",J139,0)</f>
        <v>0</v>
      </c>
      <c r="BF139" s="144">
        <f>IF(N139="snížená",J139,0)</f>
        <v>0</v>
      </c>
      <c r="BG139" s="144">
        <f>IF(N139="zákl. přenesená",J139,0)</f>
        <v>0</v>
      </c>
      <c r="BH139" s="144">
        <f>IF(N139="sníž. přenesená",J139,0)</f>
        <v>0</v>
      </c>
      <c r="BI139" s="144">
        <f>IF(N139="nulová",J139,0)</f>
        <v>0</v>
      </c>
      <c r="BJ139" s="17" t="s">
        <v>85</v>
      </c>
      <c r="BK139" s="144">
        <f>ROUND(I139*H139,2)</f>
        <v>0</v>
      </c>
      <c r="BL139" s="17" t="s">
        <v>193</v>
      </c>
      <c r="BM139" s="143" t="s">
        <v>5079</v>
      </c>
    </row>
    <row r="140" spans="2:65" s="12" customFormat="1">
      <c r="B140" s="154"/>
      <c r="D140" s="145" t="s">
        <v>252</v>
      </c>
      <c r="E140" s="155" t="s">
        <v>1</v>
      </c>
      <c r="F140" s="156" t="s">
        <v>5080</v>
      </c>
      <c r="H140" s="157">
        <v>4.3499999999999996</v>
      </c>
      <c r="I140" s="158"/>
      <c r="L140" s="154"/>
      <c r="M140" s="159"/>
      <c r="T140" s="160"/>
      <c r="AT140" s="155" t="s">
        <v>252</v>
      </c>
      <c r="AU140" s="155" t="s">
        <v>87</v>
      </c>
      <c r="AV140" s="12" t="s">
        <v>87</v>
      </c>
      <c r="AW140" s="12" t="s">
        <v>32</v>
      </c>
      <c r="AX140" s="12" t="s">
        <v>85</v>
      </c>
      <c r="AY140" s="155" t="s">
        <v>175</v>
      </c>
    </row>
    <row r="141" spans="2:65" s="1" customFormat="1" ht="21.75" customHeight="1">
      <c r="B141" s="32"/>
      <c r="C141" s="132" t="s">
        <v>87</v>
      </c>
      <c r="D141" s="132" t="s">
        <v>178</v>
      </c>
      <c r="E141" s="133" t="s">
        <v>456</v>
      </c>
      <c r="F141" s="134" t="s">
        <v>457</v>
      </c>
      <c r="G141" s="135" t="s">
        <v>324</v>
      </c>
      <c r="H141" s="136">
        <v>4.3499999999999996</v>
      </c>
      <c r="I141" s="137"/>
      <c r="J141" s="138">
        <f>ROUND(I141*H141,2)</f>
        <v>0</v>
      </c>
      <c r="K141" s="134" t="s">
        <v>250</v>
      </c>
      <c r="L141" s="32"/>
      <c r="M141" s="139" t="s">
        <v>1</v>
      </c>
      <c r="N141" s="140" t="s">
        <v>42</v>
      </c>
      <c r="P141" s="141">
        <f>O141*H141</f>
        <v>0</v>
      </c>
      <c r="Q141" s="141">
        <v>0</v>
      </c>
      <c r="R141" s="141">
        <f>Q141*H141</f>
        <v>0</v>
      </c>
      <c r="S141" s="141">
        <v>0</v>
      </c>
      <c r="T141" s="142">
        <f>S141*H141</f>
        <v>0</v>
      </c>
      <c r="AR141" s="143" t="s">
        <v>193</v>
      </c>
      <c r="AT141" s="143" t="s">
        <v>178</v>
      </c>
      <c r="AU141" s="143" t="s">
        <v>87</v>
      </c>
      <c r="AY141" s="17" t="s">
        <v>175</v>
      </c>
      <c r="BE141" s="144">
        <f>IF(N141="základní",J141,0)</f>
        <v>0</v>
      </c>
      <c r="BF141" s="144">
        <f>IF(N141="snížená",J141,0)</f>
        <v>0</v>
      </c>
      <c r="BG141" s="144">
        <f>IF(N141="zákl. přenesená",J141,0)</f>
        <v>0</v>
      </c>
      <c r="BH141" s="144">
        <f>IF(N141="sníž. přenesená",J141,0)</f>
        <v>0</v>
      </c>
      <c r="BI141" s="144">
        <f>IF(N141="nulová",J141,0)</f>
        <v>0</v>
      </c>
      <c r="BJ141" s="17" t="s">
        <v>85</v>
      </c>
      <c r="BK141" s="144">
        <f>ROUND(I141*H141,2)</f>
        <v>0</v>
      </c>
      <c r="BL141" s="17" t="s">
        <v>193</v>
      </c>
      <c r="BM141" s="143" t="s">
        <v>5081</v>
      </c>
    </row>
    <row r="142" spans="2:65" s="1" customFormat="1" ht="24.2" customHeight="1">
      <c r="B142" s="32"/>
      <c r="C142" s="132" t="s">
        <v>187</v>
      </c>
      <c r="D142" s="132" t="s">
        <v>178</v>
      </c>
      <c r="E142" s="133" t="s">
        <v>460</v>
      </c>
      <c r="F142" s="134" t="s">
        <v>461</v>
      </c>
      <c r="G142" s="135" t="s">
        <v>324</v>
      </c>
      <c r="H142" s="136">
        <v>4.3499999999999996</v>
      </c>
      <c r="I142" s="137"/>
      <c r="J142" s="138">
        <f>ROUND(I142*H142,2)</f>
        <v>0</v>
      </c>
      <c r="K142" s="134" t="s">
        <v>250</v>
      </c>
      <c r="L142" s="32"/>
      <c r="M142" s="139" t="s">
        <v>1</v>
      </c>
      <c r="N142" s="140" t="s">
        <v>42</v>
      </c>
      <c r="P142" s="141">
        <f>O142*H142</f>
        <v>0</v>
      </c>
      <c r="Q142" s="141">
        <v>0</v>
      </c>
      <c r="R142" s="141">
        <f>Q142*H142</f>
        <v>0</v>
      </c>
      <c r="S142" s="141">
        <v>0</v>
      </c>
      <c r="T142" s="142">
        <f>S142*H142</f>
        <v>0</v>
      </c>
      <c r="AR142" s="143" t="s">
        <v>193</v>
      </c>
      <c r="AT142" s="143" t="s">
        <v>178</v>
      </c>
      <c r="AU142" s="143" t="s">
        <v>87</v>
      </c>
      <c r="AY142" s="17" t="s">
        <v>175</v>
      </c>
      <c r="BE142" s="144">
        <f>IF(N142="základní",J142,0)</f>
        <v>0</v>
      </c>
      <c r="BF142" s="144">
        <f>IF(N142="snížená",J142,0)</f>
        <v>0</v>
      </c>
      <c r="BG142" s="144">
        <f>IF(N142="zákl. přenesená",J142,0)</f>
        <v>0</v>
      </c>
      <c r="BH142" s="144">
        <f>IF(N142="sníž. přenesená",J142,0)</f>
        <v>0</v>
      </c>
      <c r="BI142" s="144">
        <f>IF(N142="nulová",J142,0)</f>
        <v>0</v>
      </c>
      <c r="BJ142" s="17" t="s">
        <v>85</v>
      </c>
      <c r="BK142" s="144">
        <f>ROUND(I142*H142,2)</f>
        <v>0</v>
      </c>
      <c r="BL142" s="17" t="s">
        <v>193</v>
      </c>
      <c r="BM142" s="143" t="s">
        <v>5082</v>
      </c>
    </row>
    <row r="143" spans="2:65" s="1" customFormat="1" ht="19.5">
      <c r="B143" s="32"/>
      <c r="D143" s="145" t="s">
        <v>196</v>
      </c>
      <c r="F143" s="146" t="s">
        <v>463</v>
      </c>
      <c r="I143" s="147"/>
      <c r="L143" s="32"/>
      <c r="M143" s="148"/>
      <c r="T143" s="56"/>
      <c r="AT143" s="17" t="s">
        <v>196</v>
      </c>
      <c r="AU143" s="17" t="s">
        <v>87</v>
      </c>
    </row>
    <row r="144" spans="2:65" s="1" customFormat="1" ht="16.5" customHeight="1">
      <c r="B144" s="32"/>
      <c r="C144" s="132" t="s">
        <v>193</v>
      </c>
      <c r="D144" s="132" t="s">
        <v>178</v>
      </c>
      <c r="E144" s="133" t="s">
        <v>467</v>
      </c>
      <c r="F144" s="134" t="s">
        <v>468</v>
      </c>
      <c r="G144" s="135" t="s">
        <v>324</v>
      </c>
      <c r="H144" s="136">
        <v>4.3499999999999996</v>
      </c>
      <c r="I144" s="137"/>
      <c r="J144" s="138">
        <f>ROUND(I144*H144,2)</f>
        <v>0</v>
      </c>
      <c r="K144" s="134" t="s">
        <v>250</v>
      </c>
      <c r="L144" s="32"/>
      <c r="M144" s="139" t="s">
        <v>1</v>
      </c>
      <c r="N144" s="140" t="s">
        <v>42</v>
      </c>
      <c r="P144" s="141">
        <f>O144*H144</f>
        <v>0</v>
      </c>
      <c r="Q144" s="141">
        <v>0</v>
      </c>
      <c r="R144" s="141">
        <f>Q144*H144</f>
        <v>0</v>
      </c>
      <c r="S144" s="141">
        <v>0</v>
      </c>
      <c r="T144" s="142">
        <f>S144*H144</f>
        <v>0</v>
      </c>
      <c r="AR144" s="143" t="s">
        <v>193</v>
      </c>
      <c r="AT144" s="143" t="s">
        <v>178</v>
      </c>
      <c r="AU144" s="143" t="s">
        <v>87</v>
      </c>
      <c r="AY144" s="17" t="s">
        <v>175</v>
      </c>
      <c r="BE144" s="144">
        <f>IF(N144="základní",J144,0)</f>
        <v>0</v>
      </c>
      <c r="BF144" s="144">
        <f>IF(N144="snížená",J144,0)</f>
        <v>0</v>
      </c>
      <c r="BG144" s="144">
        <f>IF(N144="zákl. přenesená",J144,0)</f>
        <v>0</v>
      </c>
      <c r="BH144" s="144">
        <f>IF(N144="sníž. přenesená",J144,0)</f>
        <v>0</v>
      </c>
      <c r="BI144" s="144">
        <f>IF(N144="nulová",J144,0)</f>
        <v>0</v>
      </c>
      <c r="BJ144" s="17" t="s">
        <v>85</v>
      </c>
      <c r="BK144" s="144">
        <f>ROUND(I144*H144,2)</f>
        <v>0</v>
      </c>
      <c r="BL144" s="17" t="s">
        <v>193</v>
      </c>
      <c r="BM144" s="143" t="s">
        <v>5083</v>
      </c>
    </row>
    <row r="145" spans="2:65" s="1" customFormat="1" ht="16.5" customHeight="1">
      <c r="B145" s="32"/>
      <c r="C145" s="132" t="s">
        <v>174</v>
      </c>
      <c r="D145" s="132" t="s">
        <v>178</v>
      </c>
      <c r="E145" s="133" t="s">
        <v>470</v>
      </c>
      <c r="F145" s="134" t="s">
        <v>384</v>
      </c>
      <c r="G145" s="135" t="s">
        <v>364</v>
      </c>
      <c r="H145" s="136">
        <v>7.83</v>
      </c>
      <c r="I145" s="137"/>
      <c r="J145" s="138">
        <f>ROUND(I145*H145,2)</f>
        <v>0</v>
      </c>
      <c r="K145" s="134" t="s">
        <v>250</v>
      </c>
      <c r="L145" s="32"/>
      <c r="M145" s="139" t="s">
        <v>1</v>
      </c>
      <c r="N145" s="140" t="s">
        <v>42</v>
      </c>
      <c r="P145" s="141">
        <f>O145*H145</f>
        <v>0</v>
      </c>
      <c r="Q145" s="141">
        <v>0</v>
      </c>
      <c r="R145" s="141">
        <f>Q145*H145</f>
        <v>0</v>
      </c>
      <c r="S145" s="141">
        <v>0</v>
      </c>
      <c r="T145" s="142">
        <f>S145*H145</f>
        <v>0</v>
      </c>
      <c r="AR145" s="143" t="s">
        <v>193</v>
      </c>
      <c r="AT145" s="143" t="s">
        <v>178</v>
      </c>
      <c r="AU145" s="143" t="s">
        <v>87</v>
      </c>
      <c r="AY145" s="17" t="s">
        <v>175</v>
      </c>
      <c r="BE145" s="144">
        <f>IF(N145="základní",J145,0)</f>
        <v>0</v>
      </c>
      <c r="BF145" s="144">
        <f>IF(N145="snížená",J145,0)</f>
        <v>0</v>
      </c>
      <c r="BG145" s="144">
        <f>IF(N145="zákl. přenesená",J145,0)</f>
        <v>0</v>
      </c>
      <c r="BH145" s="144">
        <f>IF(N145="sníž. přenesená",J145,0)</f>
        <v>0</v>
      </c>
      <c r="BI145" s="144">
        <f>IF(N145="nulová",J145,0)</f>
        <v>0</v>
      </c>
      <c r="BJ145" s="17" t="s">
        <v>85</v>
      </c>
      <c r="BK145" s="144">
        <f>ROUND(I145*H145,2)</f>
        <v>0</v>
      </c>
      <c r="BL145" s="17" t="s">
        <v>193</v>
      </c>
      <c r="BM145" s="143" t="s">
        <v>5084</v>
      </c>
    </row>
    <row r="146" spans="2:65" s="12" customFormat="1">
      <c r="B146" s="154"/>
      <c r="D146" s="145" t="s">
        <v>252</v>
      </c>
      <c r="E146" s="155" t="s">
        <v>1</v>
      </c>
      <c r="F146" s="156" t="s">
        <v>5085</v>
      </c>
      <c r="H146" s="157">
        <v>7.83</v>
      </c>
      <c r="I146" s="158"/>
      <c r="L146" s="154"/>
      <c r="M146" s="159"/>
      <c r="T146" s="160"/>
      <c r="AT146" s="155" t="s">
        <v>252</v>
      </c>
      <c r="AU146" s="155" t="s">
        <v>87</v>
      </c>
      <c r="AV146" s="12" t="s">
        <v>87</v>
      </c>
      <c r="AW146" s="12" t="s">
        <v>32</v>
      </c>
      <c r="AX146" s="12" t="s">
        <v>85</v>
      </c>
      <c r="AY146" s="155" t="s">
        <v>175</v>
      </c>
    </row>
    <row r="147" spans="2:65" s="11" customFormat="1" ht="22.9" customHeight="1">
      <c r="B147" s="120"/>
      <c r="D147" s="121" t="s">
        <v>76</v>
      </c>
      <c r="E147" s="130" t="s">
        <v>5086</v>
      </c>
      <c r="F147" s="130" t="s">
        <v>5087</v>
      </c>
      <c r="I147" s="123"/>
      <c r="J147" s="131">
        <f>BK147</f>
        <v>0</v>
      </c>
      <c r="L147" s="120"/>
      <c r="M147" s="125"/>
      <c r="P147" s="126">
        <f>SUM(P148:P207)</f>
        <v>0</v>
      </c>
      <c r="R147" s="126">
        <f>SUM(R148:R207)</f>
        <v>3.7156600000000011</v>
      </c>
      <c r="T147" s="127">
        <f>SUM(T148:T207)</f>
        <v>0</v>
      </c>
      <c r="AR147" s="121" t="s">
        <v>85</v>
      </c>
      <c r="AT147" s="128" t="s">
        <v>76</v>
      </c>
      <c r="AU147" s="128" t="s">
        <v>85</v>
      </c>
      <c r="AY147" s="121" t="s">
        <v>175</v>
      </c>
      <c r="BK147" s="129">
        <f>SUM(BK148:BK207)</f>
        <v>0</v>
      </c>
    </row>
    <row r="148" spans="2:65" s="1" customFormat="1" ht="24.2" customHeight="1">
      <c r="B148" s="32"/>
      <c r="C148" s="132" t="s">
        <v>202</v>
      </c>
      <c r="D148" s="132" t="s">
        <v>178</v>
      </c>
      <c r="E148" s="133" t="s">
        <v>5088</v>
      </c>
      <c r="F148" s="134" t="s">
        <v>5089</v>
      </c>
      <c r="G148" s="135" t="s">
        <v>200</v>
      </c>
      <c r="H148" s="136">
        <v>863</v>
      </c>
      <c r="I148" s="137"/>
      <c r="J148" s="138">
        <f>ROUND(I148*H148,2)</f>
        <v>0</v>
      </c>
      <c r="K148" s="134" t="s">
        <v>1</v>
      </c>
      <c r="L148" s="32"/>
      <c r="M148" s="139" t="s">
        <v>1</v>
      </c>
      <c r="N148" s="140" t="s">
        <v>42</v>
      </c>
      <c r="P148" s="141">
        <f>O148*H148</f>
        <v>0</v>
      </c>
      <c r="Q148" s="141">
        <v>0</v>
      </c>
      <c r="R148" s="141">
        <f>Q148*H148</f>
        <v>0</v>
      </c>
      <c r="S148" s="141">
        <v>0</v>
      </c>
      <c r="T148" s="142">
        <f>S148*H148</f>
        <v>0</v>
      </c>
      <c r="AR148" s="143" t="s">
        <v>193</v>
      </c>
      <c r="AT148" s="143" t="s">
        <v>178</v>
      </c>
      <c r="AU148" s="143" t="s">
        <v>87</v>
      </c>
      <c r="AY148" s="17" t="s">
        <v>175</v>
      </c>
      <c r="BE148" s="144">
        <f>IF(N148="základní",J148,0)</f>
        <v>0</v>
      </c>
      <c r="BF148" s="144">
        <f>IF(N148="snížená",J148,0)</f>
        <v>0</v>
      </c>
      <c r="BG148" s="144">
        <f>IF(N148="zákl. přenesená",J148,0)</f>
        <v>0</v>
      </c>
      <c r="BH148" s="144">
        <f>IF(N148="sníž. přenesená",J148,0)</f>
        <v>0</v>
      </c>
      <c r="BI148" s="144">
        <f>IF(N148="nulová",J148,0)</f>
        <v>0</v>
      </c>
      <c r="BJ148" s="17" t="s">
        <v>85</v>
      </c>
      <c r="BK148" s="144">
        <f>ROUND(I148*H148,2)</f>
        <v>0</v>
      </c>
      <c r="BL148" s="17" t="s">
        <v>193</v>
      </c>
      <c r="BM148" s="143" t="s">
        <v>5090</v>
      </c>
    </row>
    <row r="149" spans="2:65" s="1" customFormat="1" ht="21.75" customHeight="1">
      <c r="B149" s="32"/>
      <c r="C149" s="132" t="s">
        <v>208</v>
      </c>
      <c r="D149" s="132" t="s">
        <v>178</v>
      </c>
      <c r="E149" s="133" t="s">
        <v>5091</v>
      </c>
      <c r="F149" s="134" t="s">
        <v>5092</v>
      </c>
      <c r="G149" s="135" t="s">
        <v>200</v>
      </c>
      <c r="H149" s="136">
        <v>863</v>
      </c>
      <c r="I149" s="137"/>
      <c r="J149" s="138">
        <f>ROUND(I149*H149,2)</f>
        <v>0</v>
      </c>
      <c r="K149" s="134" t="s">
        <v>1</v>
      </c>
      <c r="L149" s="32"/>
      <c r="M149" s="139" t="s">
        <v>1</v>
      </c>
      <c r="N149" s="140" t="s">
        <v>42</v>
      </c>
      <c r="P149" s="141">
        <f>O149*H149</f>
        <v>0</v>
      </c>
      <c r="Q149" s="141">
        <v>0</v>
      </c>
      <c r="R149" s="141">
        <f>Q149*H149</f>
        <v>0</v>
      </c>
      <c r="S149" s="141">
        <v>0</v>
      </c>
      <c r="T149" s="142">
        <f>S149*H149</f>
        <v>0</v>
      </c>
      <c r="AR149" s="143" t="s">
        <v>193</v>
      </c>
      <c r="AT149" s="143" t="s">
        <v>178</v>
      </c>
      <c r="AU149" s="143" t="s">
        <v>87</v>
      </c>
      <c r="AY149" s="17" t="s">
        <v>175</v>
      </c>
      <c r="BE149" s="144">
        <f>IF(N149="základní",J149,0)</f>
        <v>0</v>
      </c>
      <c r="BF149" s="144">
        <f>IF(N149="snížená",J149,0)</f>
        <v>0</v>
      </c>
      <c r="BG149" s="144">
        <f>IF(N149="zákl. přenesená",J149,0)</f>
        <v>0</v>
      </c>
      <c r="BH149" s="144">
        <f>IF(N149="sníž. přenesená",J149,0)</f>
        <v>0</v>
      </c>
      <c r="BI149" s="144">
        <f>IF(N149="nulová",J149,0)</f>
        <v>0</v>
      </c>
      <c r="BJ149" s="17" t="s">
        <v>85</v>
      </c>
      <c r="BK149" s="144">
        <f>ROUND(I149*H149,2)</f>
        <v>0</v>
      </c>
      <c r="BL149" s="17" t="s">
        <v>193</v>
      </c>
      <c r="BM149" s="143" t="s">
        <v>5093</v>
      </c>
    </row>
    <row r="150" spans="2:65" s="1" customFormat="1" ht="24.2" customHeight="1">
      <c r="B150" s="32"/>
      <c r="C150" s="132" t="s">
        <v>212</v>
      </c>
      <c r="D150" s="132" t="s">
        <v>178</v>
      </c>
      <c r="E150" s="133" t="s">
        <v>5094</v>
      </c>
      <c r="F150" s="134" t="s">
        <v>5095</v>
      </c>
      <c r="G150" s="135" t="s">
        <v>200</v>
      </c>
      <c r="H150" s="136">
        <v>863</v>
      </c>
      <c r="I150" s="137"/>
      <c r="J150" s="138">
        <f>ROUND(I150*H150,2)</f>
        <v>0</v>
      </c>
      <c r="K150" s="134" t="s">
        <v>1</v>
      </c>
      <c r="L150" s="32"/>
      <c r="M150" s="139" t="s">
        <v>1</v>
      </c>
      <c r="N150" s="140" t="s">
        <v>42</v>
      </c>
      <c r="P150" s="141">
        <f>O150*H150</f>
        <v>0</v>
      </c>
      <c r="Q150" s="141">
        <v>0</v>
      </c>
      <c r="R150" s="141">
        <f>Q150*H150</f>
        <v>0</v>
      </c>
      <c r="S150" s="141">
        <v>0</v>
      </c>
      <c r="T150" s="142">
        <f>S150*H150</f>
        <v>0</v>
      </c>
      <c r="AR150" s="143" t="s">
        <v>193</v>
      </c>
      <c r="AT150" s="143" t="s">
        <v>178</v>
      </c>
      <c r="AU150" s="143" t="s">
        <v>87</v>
      </c>
      <c r="AY150" s="17" t="s">
        <v>175</v>
      </c>
      <c r="BE150" s="144">
        <f>IF(N150="základní",J150,0)</f>
        <v>0</v>
      </c>
      <c r="BF150" s="144">
        <f>IF(N150="snížená",J150,0)</f>
        <v>0</v>
      </c>
      <c r="BG150" s="144">
        <f>IF(N150="zákl. přenesená",J150,0)</f>
        <v>0</v>
      </c>
      <c r="BH150" s="144">
        <f>IF(N150="sníž. přenesená",J150,0)</f>
        <v>0</v>
      </c>
      <c r="BI150" s="144">
        <f>IF(N150="nulová",J150,0)</f>
        <v>0</v>
      </c>
      <c r="BJ150" s="17" t="s">
        <v>85</v>
      </c>
      <c r="BK150" s="144">
        <f>ROUND(I150*H150,2)</f>
        <v>0</v>
      </c>
      <c r="BL150" s="17" t="s">
        <v>193</v>
      </c>
      <c r="BM150" s="143" t="s">
        <v>5096</v>
      </c>
    </row>
    <row r="151" spans="2:65" s="1" customFormat="1" ht="21.75" customHeight="1">
      <c r="B151" s="32"/>
      <c r="C151" s="132" t="s">
        <v>216</v>
      </c>
      <c r="D151" s="132" t="s">
        <v>178</v>
      </c>
      <c r="E151" s="133" t="s">
        <v>456</v>
      </c>
      <c r="F151" s="134" t="s">
        <v>457</v>
      </c>
      <c r="G151" s="135" t="s">
        <v>324</v>
      </c>
      <c r="H151" s="136">
        <v>89.8</v>
      </c>
      <c r="I151" s="137"/>
      <c r="J151" s="138">
        <f>ROUND(I151*H151,2)</f>
        <v>0</v>
      </c>
      <c r="K151" s="134" t="s">
        <v>250</v>
      </c>
      <c r="L151" s="32"/>
      <c r="M151" s="139" t="s">
        <v>1</v>
      </c>
      <c r="N151" s="140" t="s">
        <v>42</v>
      </c>
      <c r="P151" s="141">
        <f>O151*H151</f>
        <v>0</v>
      </c>
      <c r="Q151" s="141">
        <v>0</v>
      </c>
      <c r="R151" s="141">
        <f>Q151*H151</f>
        <v>0</v>
      </c>
      <c r="S151" s="141">
        <v>0</v>
      </c>
      <c r="T151" s="142">
        <f>S151*H151</f>
        <v>0</v>
      </c>
      <c r="AR151" s="143" t="s">
        <v>193</v>
      </c>
      <c r="AT151" s="143" t="s">
        <v>178</v>
      </c>
      <c r="AU151" s="143" t="s">
        <v>87</v>
      </c>
      <c r="AY151" s="17" t="s">
        <v>175</v>
      </c>
      <c r="BE151" s="144">
        <f>IF(N151="základní",J151,0)</f>
        <v>0</v>
      </c>
      <c r="BF151" s="144">
        <f>IF(N151="snížená",J151,0)</f>
        <v>0</v>
      </c>
      <c r="BG151" s="144">
        <f>IF(N151="zákl. přenesená",J151,0)</f>
        <v>0</v>
      </c>
      <c r="BH151" s="144">
        <f>IF(N151="sníž. přenesená",J151,0)</f>
        <v>0</v>
      </c>
      <c r="BI151" s="144">
        <f>IF(N151="nulová",J151,0)</f>
        <v>0</v>
      </c>
      <c r="BJ151" s="17" t="s">
        <v>85</v>
      </c>
      <c r="BK151" s="144">
        <f>ROUND(I151*H151,2)</f>
        <v>0</v>
      </c>
      <c r="BL151" s="17" t="s">
        <v>193</v>
      </c>
      <c r="BM151" s="143" t="s">
        <v>5097</v>
      </c>
    </row>
    <row r="152" spans="2:65" s="1" customFormat="1" ht="19.5">
      <c r="B152" s="32"/>
      <c r="D152" s="145" t="s">
        <v>196</v>
      </c>
      <c r="F152" s="146" t="s">
        <v>5098</v>
      </c>
      <c r="I152" s="147"/>
      <c r="L152" s="32"/>
      <c r="M152" s="148"/>
      <c r="T152" s="56"/>
      <c r="AT152" s="17" t="s">
        <v>196</v>
      </c>
      <c r="AU152" s="17" t="s">
        <v>87</v>
      </c>
    </row>
    <row r="153" spans="2:65" s="12" customFormat="1">
      <c r="B153" s="154"/>
      <c r="D153" s="145" t="s">
        <v>252</v>
      </c>
      <c r="E153" s="155" t="s">
        <v>1</v>
      </c>
      <c r="F153" s="156" t="s">
        <v>5099</v>
      </c>
      <c r="H153" s="157">
        <v>86.3</v>
      </c>
      <c r="I153" s="158"/>
      <c r="L153" s="154"/>
      <c r="M153" s="159"/>
      <c r="T153" s="160"/>
      <c r="AT153" s="155" t="s">
        <v>252</v>
      </c>
      <c r="AU153" s="155" t="s">
        <v>87</v>
      </c>
      <c r="AV153" s="12" t="s">
        <v>87</v>
      </c>
      <c r="AW153" s="12" t="s">
        <v>32</v>
      </c>
      <c r="AX153" s="12" t="s">
        <v>77</v>
      </c>
      <c r="AY153" s="155" t="s">
        <v>175</v>
      </c>
    </row>
    <row r="154" spans="2:65" s="12" customFormat="1">
      <c r="B154" s="154"/>
      <c r="D154" s="145" t="s">
        <v>252</v>
      </c>
      <c r="E154" s="155" t="s">
        <v>1</v>
      </c>
      <c r="F154" s="156" t="s">
        <v>5100</v>
      </c>
      <c r="H154" s="157">
        <v>3.5</v>
      </c>
      <c r="I154" s="158"/>
      <c r="L154" s="154"/>
      <c r="M154" s="159"/>
      <c r="T154" s="160"/>
      <c r="AT154" s="155" t="s">
        <v>252</v>
      </c>
      <c r="AU154" s="155" t="s">
        <v>87</v>
      </c>
      <c r="AV154" s="12" t="s">
        <v>87</v>
      </c>
      <c r="AW154" s="12" t="s">
        <v>32</v>
      </c>
      <c r="AX154" s="12" t="s">
        <v>77</v>
      </c>
      <c r="AY154" s="155" t="s">
        <v>175</v>
      </c>
    </row>
    <row r="155" spans="2:65" s="13" customFormat="1">
      <c r="B155" s="163"/>
      <c r="D155" s="145" t="s">
        <v>252</v>
      </c>
      <c r="E155" s="164" t="s">
        <v>1</v>
      </c>
      <c r="F155" s="165" t="s">
        <v>294</v>
      </c>
      <c r="H155" s="166">
        <v>89.8</v>
      </c>
      <c r="I155" s="167"/>
      <c r="L155" s="163"/>
      <c r="M155" s="168"/>
      <c r="T155" s="169"/>
      <c r="AT155" s="164" t="s">
        <v>252</v>
      </c>
      <c r="AU155" s="164" t="s">
        <v>87</v>
      </c>
      <c r="AV155" s="13" t="s">
        <v>193</v>
      </c>
      <c r="AW155" s="13" t="s">
        <v>32</v>
      </c>
      <c r="AX155" s="13" t="s">
        <v>85</v>
      </c>
      <c r="AY155" s="164" t="s">
        <v>175</v>
      </c>
    </row>
    <row r="156" spans="2:65" s="1" customFormat="1" ht="16.5" customHeight="1">
      <c r="B156" s="32"/>
      <c r="C156" s="132" t="s">
        <v>112</v>
      </c>
      <c r="D156" s="132" t="s">
        <v>178</v>
      </c>
      <c r="E156" s="133" t="s">
        <v>5101</v>
      </c>
      <c r="F156" s="134" t="s">
        <v>5102</v>
      </c>
      <c r="G156" s="135" t="s">
        <v>324</v>
      </c>
      <c r="H156" s="136">
        <v>89.8</v>
      </c>
      <c r="I156" s="137"/>
      <c r="J156" s="138">
        <f>ROUND(I156*H156,2)</f>
        <v>0</v>
      </c>
      <c r="K156" s="134" t="s">
        <v>250</v>
      </c>
      <c r="L156" s="32"/>
      <c r="M156" s="139" t="s">
        <v>1</v>
      </c>
      <c r="N156" s="140" t="s">
        <v>42</v>
      </c>
      <c r="P156" s="141">
        <f>O156*H156</f>
        <v>0</v>
      </c>
      <c r="Q156" s="141">
        <v>0</v>
      </c>
      <c r="R156" s="141">
        <f>Q156*H156</f>
        <v>0</v>
      </c>
      <c r="S156" s="141">
        <v>0</v>
      </c>
      <c r="T156" s="142">
        <f>S156*H156</f>
        <v>0</v>
      </c>
      <c r="AR156" s="143" t="s">
        <v>193</v>
      </c>
      <c r="AT156" s="143" t="s">
        <v>178</v>
      </c>
      <c r="AU156" s="143" t="s">
        <v>87</v>
      </c>
      <c r="AY156" s="17" t="s">
        <v>175</v>
      </c>
      <c r="BE156" s="144">
        <f>IF(N156="základní",J156,0)</f>
        <v>0</v>
      </c>
      <c r="BF156" s="144">
        <f>IF(N156="snížená",J156,0)</f>
        <v>0</v>
      </c>
      <c r="BG156" s="144">
        <f>IF(N156="zákl. přenesená",J156,0)</f>
        <v>0</v>
      </c>
      <c r="BH156" s="144">
        <f>IF(N156="sníž. přenesená",J156,0)</f>
        <v>0</v>
      </c>
      <c r="BI156" s="144">
        <f>IF(N156="nulová",J156,0)</f>
        <v>0</v>
      </c>
      <c r="BJ156" s="17" t="s">
        <v>85</v>
      </c>
      <c r="BK156" s="144">
        <f>ROUND(I156*H156,2)</f>
        <v>0</v>
      </c>
      <c r="BL156" s="17" t="s">
        <v>193</v>
      </c>
      <c r="BM156" s="143" t="s">
        <v>5103</v>
      </c>
    </row>
    <row r="157" spans="2:65" s="1" customFormat="1" ht="19.5">
      <c r="B157" s="32"/>
      <c r="D157" s="145" t="s">
        <v>196</v>
      </c>
      <c r="F157" s="146" t="s">
        <v>5098</v>
      </c>
      <c r="I157" s="147"/>
      <c r="L157" s="32"/>
      <c r="M157" s="148"/>
      <c r="T157" s="56"/>
      <c r="AT157" s="17" t="s">
        <v>196</v>
      </c>
      <c r="AU157" s="17" t="s">
        <v>87</v>
      </c>
    </row>
    <row r="158" spans="2:65" s="1" customFormat="1" ht="21.75" customHeight="1">
      <c r="B158" s="32"/>
      <c r="C158" s="132" t="s">
        <v>115</v>
      </c>
      <c r="D158" s="132" t="s">
        <v>178</v>
      </c>
      <c r="E158" s="133" t="s">
        <v>5104</v>
      </c>
      <c r="F158" s="134" t="s">
        <v>5105</v>
      </c>
      <c r="G158" s="135" t="s">
        <v>200</v>
      </c>
      <c r="H158" s="136">
        <v>863</v>
      </c>
      <c r="I158" s="137"/>
      <c r="J158" s="138">
        <f>ROUND(I158*H158,2)</f>
        <v>0</v>
      </c>
      <c r="K158" s="134" t="s">
        <v>250</v>
      </c>
      <c r="L158" s="32"/>
      <c r="M158" s="139" t="s">
        <v>1</v>
      </c>
      <c r="N158" s="140" t="s">
        <v>42</v>
      </c>
      <c r="P158" s="141">
        <f>O158*H158</f>
        <v>0</v>
      </c>
      <c r="Q158" s="141">
        <v>0</v>
      </c>
      <c r="R158" s="141">
        <f>Q158*H158</f>
        <v>0</v>
      </c>
      <c r="S158" s="141">
        <v>0</v>
      </c>
      <c r="T158" s="142">
        <f>S158*H158</f>
        <v>0</v>
      </c>
      <c r="AR158" s="143" t="s">
        <v>193</v>
      </c>
      <c r="AT158" s="143" t="s">
        <v>178</v>
      </c>
      <c r="AU158" s="143" t="s">
        <v>87</v>
      </c>
      <c r="AY158" s="17" t="s">
        <v>175</v>
      </c>
      <c r="BE158" s="144">
        <f>IF(N158="základní",J158,0)</f>
        <v>0</v>
      </c>
      <c r="BF158" s="144">
        <f>IF(N158="snížená",J158,0)</f>
        <v>0</v>
      </c>
      <c r="BG158" s="144">
        <f>IF(N158="zákl. přenesená",J158,0)</f>
        <v>0</v>
      </c>
      <c r="BH158" s="144">
        <f>IF(N158="sníž. přenesená",J158,0)</f>
        <v>0</v>
      </c>
      <c r="BI158" s="144">
        <f>IF(N158="nulová",J158,0)</f>
        <v>0</v>
      </c>
      <c r="BJ158" s="17" t="s">
        <v>85</v>
      </c>
      <c r="BK158" s="144">
        <f>ROUND(I158*H158,2)</f>
        <v>0</v>
      </c>
      <c r="BL158" s="17" t="s">
        <v>193</v>
      </c>
      <c r="BM158" s="143" t="s">
        <v>5106</v>
      </c>
    </row>
    <row r="159" spans="2:65" s="12" customFormat="1">
      <c r="B159" s="154"/>
      <c r="D159" s="145" t="s">
        <v>252</v>
      </c>
      <c r="E159" s="155" t="s">
        <v>1</v>
      </c>
      <c r="F159" s="156" t="s">
        <v>5107</v>
      </c>
      <c r="H159" s="157">
        <v>863</v>
      </c>
      <c r="I159" s="158"/>
      <c r="L159" s="154"/>
      <c r="M159" s="159"/>
      <c r="T159" s="160"/>
      <c r="AT159" s="155" t="s">
        <v>252</v>
      </c>
      <c r="AU159" s="155" t="s">
        <v>87</v>
      </c>
      <c r="AV159" s="12" t="s">
        <v>87</v>
      </c>
      <c r="AW159" s="12" t="s">
        <v>32</v>
      </c>
      <c r="AX159" s="12" t="s">
        <v>85</v>
      </c>
      <c r="AY159" s="155" t="s">
        <v>175</v>
      </c>
    </row>
    <row r="160" spans="2:65" s="1" customFormat="1" ht="16.5" customHeight="1">
      <c r="B160" s="32"/>
      <c r="C160" s="184" t="s">
        <v>8</v>
      </c>
      <c r="D160" s="184" t="s">
        <v>1046</v>
      </c>
      <c r="E160" s="185" t="s">
        <v>5108</v>
      </c>
      <c r="F160" s="186" t="s">
        <v>5109</v>
      </c>
      <c r="G160" s="187" t="s">
        <v>324</v>
      </c>
      <c r="H160" s="188">
        <v>86.3</v>
      </c>
      <c r="I160" s="189"/>
      <c r="J160" s="190">
        <f>ROUND(I160*H160,2)</f>
        <v>0</v>
      </c>
      <c r="K160" s="186" t="s">
        <v>250</v>
      </c>
      <c r="L160" s="191"/>
      <c r="M160" s="192" t="s">
        <v>1</v>
      </c>
      <c r="N160" s="193" t="s">
        <v>42</v>
      </c>
      <c r="P160" s="141">
        <f>O160*H160</f>
        <v>0</v>
      </c>
      <c r="Q160" s="141">
        <v>0</v>
      </c>
      <c r="R160" s="141">
        <f>Q160*H160</f>
        <v>0</v>
      </c>
      <c r="S160" s="141">
        <v>0</v>
      </c>
      <c r="T160" s="142">
        <f>S160*H160</f>
        <v>0</v>
      </c>
      <c r="AR160" s="143" t="s">
        <v>212</v>
      </c>
      <c r="AT160" s="143" t="s">
        <v>1046</v>
      </c>
      <c r="AU160" s="143" t="s">
        <v>87</v>
      </c>
      <c r="AY160" s="17" t="s">
        <v>175</v>
      </c>
      <c r="BE160" s="144">
        <f>IF(N160="základní",J160,0)</f>
        <v>0</v>
      </c>
      <c r="BF160" s="144">
        <f>IF(N160="snížená",J160,0)</f>
        <v>0</v>
      </c>
      <c r="BG160" s="144">
        <f>IF(N160="zákl. přenesená",J160,0)</f>
        <v>0</v>
      </c>
      <c r="BH160" s="144">
        <f>IF(N160="sníž. přenesená",J160,0)</f>
        <v>0</v>
      </c>
      <c r="BI160" s="144">
        <f>IF(N160="nulová",J160,0)</f>
        <v>0</v>
      </c>
      <c r="BJ160" s="17" t="s">
        <v>85</v>
      </c>
      <c r="BK160" s="144">
        <f>ROUND(I160*H160,2)</f>
        <v>0</v>
      </c>
      <c r="BL160" s="17" t="s">
        <v>193</v>
      </c>
      <c r="BM160" s="143" t="s">
        <v>5110</v>
      </c>
    </row>
    <row r="161" spans="2:65" s="12" customFormat="1">
      <c r="B161" s="154"/>
      <c r="D161" s="145" t="s">
        <v>252</v>
      </c>
      <c r="E161" s="155" t="s">
        <v>1</v>
      </c>
      <c r="F161" s="156" t="s">
        <v>5111</v>
      </c>
      <c r="H161" s="157">
        <v>86.3</v>
      </c>
      <c r="I161" s="158"/>
      <c r="L161" s="154"/>
      <c r="M161" s="159"/>
      <c r="T161" s="160"/>
      <c r="AT161" s="155" t="s">
        <v>252</v>
      </c>
      <c r="AU161" s="155" t="s">
        <v>87</v>
      </c>
      <c r="AV161" s="12" t="s">
        <v>87</v>
      </c>
      <c r="AW161" s="12" t="s">
        <v>32</v>
      </c>
      <c r="AX161" s="12" t="s">
        <v>85</v>
      </c>
      <c r="AY161" s="155" t="s">
        <v>175</v>
      </c>
    </row>
    <row r="162" spans="2:65" s="1" customFormat="1" ht="16.5" customHeight="1">
      <c r="B162" s="32"/>
      <c r="C162" s="132" t="s">
        <v>120</v>
      </c>
      <c r="D162" s="132" t="s">
        <v>178</v>
      </c>
      <c r="E162" s="133" t="s">
        <v>5112</v>
      </c>
      <c r="F162" s="134" t="s">
        <v>5113</v>
      </c>
      <c r="G162" s="135" t="s">
        <v>200</v>
      </c>
      <c r="H162" s="136">
        <v>863</v>
      </c>
      <c r="I162" s="137"/>
      <c r="J162" s="138">
        <f>ROUND(I162*H162,2)</f>
        <v>0</v>
      </c>
      <c r="K162" s="134" t="s">
        <v>250</v>
      </c>
      <c r="L162" s="32"/>
      <c r="M162" s="139" t="s">
        <v>1</v>
      </c>
      <c r="N162" s="140" t="s">
        <v>42</v>
      </c>
      <c r="P162" s="141">
        <f>O162*H162</f>
        <v>0</v>
      </c>
      <c r="Q162" s="141">
        <v>0</v>
      </c>
      <c r="R162" s="141">
        <f>Q162*H162</f>
        <v>0</v>
      </c>
      <c r="S162" s="141">
        <v>0</v>
      </c>
      <c r="T162" s="142">
        <f>S162*H162</f>
        <v>0</v>
      </c>
      <c r="AR162" s="143" t="s">
        <v>193</v>
      </c>
      <c r="AT162" s="143" t="s">
        <v>178</v>
      </c>
      <c r="AU162" s="143" t="s">
        <v>87</v>
      </c>
      <c r="AY162" s="17" t="s">
        <v>175</v>
      </c>
      <c r="BE162" s="144">
        <f>IF(N162="základní",J162,0)</f>
        <v>0</v>
      </c>
      <c r="BF162" s="144">
        <f>IF(N162="snížená",J162,0)</f>
        <v>0</v>
      </c>
      <c r="BG162" s="144">
        <f>IF(N162="zákl. přenesená",J162,0)</f>
        <v>0</v>
      </c>
      <c r="BH162" s="144">
        <f>IF(N162="sníž. přenesená",J162,0)</f>
        <v>0</v>
      </c>
      <c r="BI162" s="144">
        <f>IF(N162="nulová",J162,0)</f>
        <v>0</v>
      </c>
      <c r="BJ162" s="17" t="s">
        <v>85</v>
      </c>
      <c r="BK162" s="144">
        <f>ROUND(I162*H162,2)</f>
        <v>0</v>
      </c>
      <c r="BL162" s="17" t="s">
        <v>193</v>
      </c>
      <c r="BM162" s="143" t="s">
        <v>5114</v>
      </c>
    </row>
    <row r="163" spans="2:65" s="12" customFormat="1">
      <c r="B163" s="154"/>
      <c r="D163" s="145" t="s">
        <v>252</v>
      </c>
      <c r="E163" s="155" t="s">
        <v>1</v>
      </c>
      <c r="F163" s="156" t="s">
        <v>5107</v>
      </c>
      <c r="H163" s="157">
        <v>863</v>
      </c>
      <c r="I163" s="158"/>
      <c r="L163" s="154"/>
      <c r="M163" s="159"/>
      <c r="T163" s="160"/>
      <c r="AT163" s="155" t="s">
        <v>252</v>
      </c>
      <c r="AU163" s="155" t="s">
        <v>87</v>
      </c>
      <c r="AV163" s="12" t="s">
        <v>87</v>
      </c>
      <c r="AW163" s="12" t="s">
        <v>32</v>
      </c>
      <c r="AX163" s="12" t="s">
        <v>85</v>
      </c>
      <c r="AY163" s="155" t="s">
        <v>175</v>
      </c>
    </row>
    <row r="164" spans="2:65" s="1" customFormat="1" ht="16.5" customHeight="1">
      <c r="B164" s="32"/>
      <c r="C164" s="184" t="s">
        <v>123</v>
      </c>
      <c r="D164" s="184" t="s">
        <v>1046</v>
      </c>
      <c r="E164" s="185" t="s">
        <v>5115</v>
      </c>
      <c r="F164" s="186" t="s">
        <v>5116</v>
      </c>
      <c r="G164" s="187" t="s">
        <v>5117</v>
      </c>
      <c r="H164" s="188">
        <v>17.260000000000002</v>
      </c>
      <c r="I164" s="189"/>
      <c r="J164" s="190">
        <f>ROUND(I164*H164,2)</f>
        <v>0</v>
      </c>
      <c r="K164" s="186" t="s">
        <v>250</v>
      </c>
      <c r="L164" s="191"/>
      <c r="M164" s="192" t="s">
        <v>1</v>
      </c>
      <c r="N164" s="193" t="s">
        <v>42</v>
      </c>
      <c r="P164" s="141">
        <f>O164*H164</f>
        <v>0</v>
      </c>
      <c r="Q164" s="141">
        <v>1E-3</v>
      </c>
      <c r="R164" s="141">
        <f>Q164*H164</f>
        <v>1.7260000000000001E-2</v>
      </c>
      <c r="S164" s="141">
        <v>0</v>
      </c>
      <c r="T164" s="142">
        <f>S164*H164</f>
        <v>0</v>
      </c>
      <c r="AR164" s="143" t="s">
        <v>212</v>
      </c>
      <c r="AT164" s="143" t="s">
        <v>1046</v>
      </c>
      <c r="AU164" s="143" t="s">
        <v>87</v>
      </c>
      <c r="AY164" s="17" t="s">
        <v>175</v>
      </c>
      <c r="BE164" s="144">
        <f>IF(N164="základní",J164,0)</f>
        <v>0</v>
      </c>
      <c r="BF164" s="144">
        <f>IF(N164="snížená",J164,0)</f>
        <v>0</v>
      </c>
      <c r="BG164" s="144">
        <f>IF(N164="zákl. přenesená",J164,0)</f>
        <v>0</v>
      </c>
      <c r="BH164" s="144">
        <f>IF(N164="sníž. přenesená",J164,0)</f>
        <v>0</v>
      </c>
      <c r="BI164" s="144">
        <f>IF(N164="nulová",J164,0)</f>
        <v>0</v>
      </c>
      <c r="BJ164" s="17" t="s">
        <v>85</v>
      </c>
      <c r="BK164" s="144">
        <f>ROUND(I164*H164,2)</f>
        <v>0</v>
      </c>
      <c r="BL164" s="17" t="s">
        <v>193</v>
      </c>
      <c r="BM164" s="143" t="s">
        <v>5118</v>
      </c>
    </row>
    <row r="165" spans="2:65" s="12" customFormat="1">
      <c r="B165" s="154"/>
      <c r="D165" s="145" t="s">
        <v>252</v>
      </c>
      <c r="F165" s="156" t="s">
        <v>5119</v>
      </c>
      <c r="H165" s="157">
        <v>17.260000000000002</v>
      </c>
      <c r="I165" s="158"/>
      <c r="L165" s="154"/>
      <c r="M165" s="159"/>
      <c r="T165" s="160"/>
      <c r="AT165" s="155" t="s">
        <v>252</v>
      </c>
      <c r="AU165" s="155" t="s">
        <v>87</v>
      </c>
      <c r="AV165" s="12" t="s">
        <v>87</v>
      </c>
      <c r="AW165" s="12" t="s">
        <v>4</v>
      </c>
      <c r="AX165" s="12" t="s">
        <v>85</v>
      </c>
      <c r="AY165" s="155" t="s">
        <v>175</v>
      </c>
    </row>
    <row r="166" spans="2:65" s="1" customFormat="1" ht="16.5" customHeight="1">
      <c r="B166" s="32"/>
      <c r="C166" s="132" t="s">
        <v>126</v>
      </c>
      <c r="D166" s="132" t="s">
        <v>178</v>
      </c>
      <c r="E166" s="133" t="s">
        <v>5120</v>
      </c>
      <c r="F166" s="134" t="s">
        <v>5121</v>
      </c>
      <c r="G166" s="135" t="s">
        <v>200</v>
      </c>
      <c r="H166" s="136">
        <v>863</v>
      </c>
      <c r="I166" s="137"/>
      <c r="J166" s="138">
        <f>ROUND(I166*H166,2)</f>
        <v>0</v>
      </c>
      <c r="K166" s="134" t="s">
        <v>250</v>
      </c>
      <c r="L166" s="32"/>
      <c r="M166" s="139" t="s">
        <v>1</v>
      </c>
      <c r="N166" s="140" t="s">
        <v>42</v>
      </c>
      <c r="P166" s="141">
        <f>O166*H166</f>
        <v>0</v>
      </c>
      <c r="Q166" s="141">
        <v>0</v>
      </c>
      <c r="R166" s="141">
        <f>Q166*H166</f>
        <v>0</v>
      </c>
      <c r="S166" s="141">
        <v>0</v>
      </c>
      <c r="T166" s="142">
        <f>S166*H166</f>
        <v>0</v>
      </c>
      <c r="AR166" s="143" t="s">
        <v>193</v>
      </c>
      <c r="AT166" s="143" t="s">
        <v>178</v>
      </c>
      <c r="AU166" s="143" t="s">
        <v>87</v>
      </c>
      <c r="AY166" s="17" t="s">
        <v>175</v>
      </c>
      <c r="BE166" s="144">
        <f>IF(N166="základní",J166,0)</f>
        <v>0</v>
      </c>
      <c r="BF166" s="144">
        <f>IF(N166="snížená",J166,0)</f>
        <v>0</v>
      </c>
      <c r="BG166" s="144">
        <f>IF(N166="zákl. přenesená",J166,0)</f>
        <v>0</v>
      </c>
      <c r="BH166" s="144">
        <f>IF(N166="sníž. přenesená",J166,0)</f>
        <v>0</v>
      </c>
      <c r="BI166" s="144">
        <f>IF(N166="nulová",J166,0)</f>
        <v>0</v>
      </c>
      <c r="BJ166" s="17" t="s">
        <v>85</v>
      </c>
      <c r="BK166" s="144">
        <f>ROUND(I166*H166,2)</f>
        <v>0</v>
      </c>
      <c r="BL166" s="17" t="s">
        <v>193</v>
      </c>
      <c r="BM166" s="143" t="s">
        <v>5122</v>
      </c>
    </row>
    <row r="167" spans="2:65" s="1" customFormat="1" ht="21.75" customHeight="1">
      <c r="B167" s="32"/>
      <c r="C167" s="132" t="s">
        <v>129</v>
      </c>
      <c r="D167" s="132" t="s">
        <v>178</v>
      </c>
      <c r="E167" s="133" t="s">
        <v>5123</v>
      </c>
      <c r="F167" s="134" t="s">
        <v>5124</v>
      </c>
      <c r="G167" s="135" t="s">
        <v>219</v>
      </c>
      <c r="H167" s="136">
        <v>7</v>
      </c>
      <c r="I167" s="137"/>
      <c r="J167" s="138">
        <f>ROUND(I167*H167,2)</f>
        <v>0</v>
      </c>
      <c r="K167" s="134" t="s">
        <v>250</v>
      </c>
      <c r="L167" s="32"/>
      <c r="M167" s="139" t="s">
        <v>1</v>
      </c>
      <c r="N167" s="140" t="s">
        <v>42</v>
      </c>
      <c r="P167" s="141">
        <f>O167*H167</f>
        <v>0</v>
      </c>
      <c r="Q167" s="141">
        <v>0</v>
      </c>
      <c r="R167" s="141">
        <f>Q167*H167</f>
        <v>0</v>
      </c>
      <c r="S167" s="141">
        <v>0</v>
      </c>
      <c r="T167" s="142">
        <f>S167*H167</f>
        <v>0</v>
      </c>
      <c r="AR167" s="143" t="s">
        <v>193</v>
      </c>
      <c r="AT167" s="143" t="s">
        <v>178</v>
      </c>
      <c r="AU167" s="143" t="s">
        <v>87</v>
      </c>
      <c r="AY167" s="17" t="s">
        <v>175</v>
      </c>
      <c r="BE167" s="144">
        <f>IF(N167="základní",J167,0)</f>
        <v>0</v>
      </c>
      <c r="BF167" s="144">
        <f>IF(N167="snížená",J167,0)</f>
        <v>0</v>
      </c>
      <c r="BG167" s="144">
        <f>IF(N167="zákl. přenesená",J167,0)</f>
        <v>0</v>
      </c>
      <c r="BH167" s="144">
        <f>IF(N167="sníž. přenesená",J167,0)</f>
        <v>0</v>
      </c>
      <c r="BI167" s="144">
        <f>IF(N167="nulová",J167,0)</f>
        <v>0</v>
      </c>
      <c r="BJ167" s="17" t="s">
        <v>85</v>
      </c>
      <c r="BK167" s="144">
        <f>ROUND(I167*H167,2)</f>
        <v>0</v>
      </c>
      <c r="BL167" s="17" t="s">
        <v>193</v>
      </c>
      <c r="BM167" s="143" t="s">
        <v>5125</v>
      </c>
    </row>
    <row r="168" spans="2:65" s="1" customFormat="1" ht="16.5" customHeight="1">
      <c r="B168" s="32"/>
      <c r="C168" s="184" t="s">
        <v>132</v>
      </c>
      <c r="D168" s="184" t="s">
        <v>1046</v>
      </c>
      <c r="E168" s="185" t="s">
        <v>5126</v>
      </c>
      <c r="F168" s="186" t="s">
        <v>5127</v>
      </c>
      <c r="G168" s="187" t="s">
        <v>324</v>
      </c>
      <c r="H168" s="188">
        <v>3.5</v>
      </c>
      <c r="I168" s="189"/>
      <c r="J168" s="190">
        <f>ROUND(I168*H168,2)</f>
        <v>0</v>
      </c>
      <c r="K168" s="186" t="s">
        <v>250</v>
      </c>
      <c r="L168" s="191"/>
      <c r="M168" s="192" t="s">
        <v>1</v>
      </c>
      <c r="N168" s="193" t="s">
        <v>42</v>
      </c>
      <c r="P168" s="141">
        <f>O168*H168</f>
        <v>0</v>
      </c>
      <c r="Q168" s="141">
        <v>0.22</v>
      </c>
      <c r="R168" s="141">
        <f>Q168*H168</f>
        <v>0.77</v>
      </c>
      <c r="S168" s="141">
        <v>0</v>
      </c>
      <c r="T168" s="142">
        <f>S168*H168</f>
        <v>0</v>
      </c>
      <c r="AR168" s="143" t="s">
        <v>212</v>
      </c>
      <c r="AT168" s="143" t="s">
        <v>1046</v>
      </c>
      <c r="AU168" s="143" t="s">
        <v>87</v>
      </c>
      <c r="AY168" s="17" t="s">
        <v>175</v>
      </c>
      <c r="BE168" s="144">
        <f>IF(N168="základní",J168,0)</f>
        <v>0</v>
      </c>
      <c r="BF168" s="144">
        <f>IF(N168="snížená",J168,0)</f>
        <v>0</v>
      </c>
      <c r="BG168" s="144">
        <f>IF(N168="zákl. přenesená",J168,0)</f>
        <v>0</v>
      </c>
      <c r="BH168" s="144">
        <f>IF(N168="sníž. přenesená",J168,0)</f>
        <v>0</v>
      </c>
      <c r="BI168" s="144">
        <f>IF(N168="nulová",J168,0)</f>
        <v>0</v>
      </c>
      <c r="BJ168" s="17" t="s">
        <v>85</v>
      </c>
      <c r="BK168" s="144">
        <f>ROUND(I168*H168,2)</f>
        <v>0</v>
      </c>
      <c r="BL168" s="17" t="s">
        <v>193</v>
      </c>
      <c r="BM168" s="143" t="s">
        <v>5128</v>
      </c>
    </row>
    <row r="169" spans="2:65" s="12" customFormat="1">
      <c r="B169" s="154"/>
      <c r="D169" s="145" t="s">
        <v>252</v>
      </c>
      <c r="F169" s="156" t="s">
        <v>5129</v>
      </c>
      <c r="H169" s="157">
        <v>3.5</v>
      </c>
      <c r="I169" s="158"/>
      <c r="L169" s="154"/>
      <c r="M169" s="159"/>
      <c r="T169" s="160"/>
      <c r="AT169" s="155" t="s">
        <v>252</v>
      </c>
      <c r="AU169" s="155" t="s">
        <v>87</v>
      </c>
      <c r="AV169" s="12" t="s">
        <v>87</v>
      </c>
      <c r="AW169" s="12" t="s">
        <v>4</v>
      </c>
      <c r="AX169" s="12" t="s">
        <v>85</v>
      </c>
      <c r="AY169" s="155" t="s">
        <v>175</v>
      </c>
    </row>
    <row r="170" spans="2:65" s="1" customFormat="1" ht="21.75" customHeight="1">
      <c r="B170" s="32"/>
      <c r="C170" s="132" t="s">
        <v>135</v>
      </c>
      <c r="D170" s="132" t="s">
        <v>178</v>
      </c>
      <c r="E170" s="133" t="s">
        <v>5130</v>
      </c>
      <c r="F170" s="134" t="s">
        <v>5131</v>
      </c>
      <c r="G170" s="135" t="s">
        <v>219</v>
      </c>
      <c r="H170" s="136">
        <v>245</v>
      </c>
      <c r="I170" s="137"/>
      <c r="J170" s="138">
        <f t="shared" ref="J170:J177" si="0">ROUND(I170*H170,2)</f>
        <v>0</v>
      </c>
      <c r="K170" s="134" t="s">
        <v>250</v>
      </c>
      <c r="L170" s="32"/>
      <c r="M170" s="139" t="s">
        <v>1</v>
      </c>
      <c r="N170" s="140" t="s">
        <v>42</v>
      </c>
      <c r="P170" s="141">
        <f t="shared" ref="P170:P177" si="1">O170*H170</f>
        <v>0</v>
      </c>
      <c r="Q170" s="141">
        <v>0</v>
      </c>
      <c r="R170" s="141">
        <f t="shared" ref="R170:R177" si="2">Q170*H170</f>
        <v>0</v>
      </c>
      <c r="S170" s="141">
        <v>0</v>
      </c>
      <c r="T170" s="142">
        <f t="shared" ref="T170:T177" si="3">S170*H170</f>
        <v>0</v>
      </c>
      <c r="AR170" s="143" t="s">
        <v>193</v>
      </c>
      <c r="AT170" s="143" t="s">
        <v>178</v>
      </c>
      <c r="AU170" s="143" t="s">
        <v>87</v>
      </c>
      <c r="AY170" s="17" t="s">
        <v>175</v>
      </c>
      <c r="BE170" s="144">
        <f t="shared" ref="BE170:BE177" si="4">IF(N170="základní",J170,0)</f>
        <v>0</v>
      </c>
      <c r="BF170" s="144">
        <f t="shared" ref="BF170:BF177" si="5">IF(N170="snížená",J170,0)</f>
        <v>0</v>
      </c>
      <c r="BG170" s="144">
        <f t="shared" ref="BG170:BG177" si="6">IF(N170="zákl. přenesená",J170,0)</f>
        <v>0</v>
      </c>
      <c r="BH170" s="144">
        <f t="shared" ref="BH170:BH177" si="7">IF(N170="sníž. přenesená",J170,0)</f>
        <v>0</v>
      </c>
      <c r="BI170" s="144">
        <f t="shared" ref="BI170:BI177" si="8">IF(N170="nulová",J170,0)</f>
        <v>0</v>
      </c>
      <c r="BJ170" s="17" t="s">
        <v>85</v>
      </c>
      <c r="BK170" s="144">
        <f t="shared" ref="BK170:BK177" si="9">ROUND(I170*H170,2)</f>
        <v>0</v>
      </c>
      <c r="BL170" s="17" t="s">
        <v>193</v>
      </c>
      <c r="BM170" s="143" t="s">
        <v>5132</v>
      </c>
    </row>
    <row r="171" spans="2:65" s="1" customFormat="1" ht="16.5" customHeight="1">
      <c r="B171" s="32"/>
      <c r="C171" s="132" t="s">
        <v>138</v>
      </c>
      <c r="D171" s="132" t="s">
        <v>178</v>
      </c>
      <c r="E171" s="133" t="s">
        <v>5133</v>
      </c>
      <c r="F171" s="134" t="s">
        <v>5134</v>
      </c>
      <c r="G171" s="135" t="s">
        <v>219</v>
      </c>
      <c r="H171" s="136">
        <v>4</v>
      </c>
      <c r="I171" s="137"/>
      <c r="J171" s="138">
        <f t="shared" si="0"/>
        <v>0</v>
      </c>
      <c r="K171" s="134" t="s">
        <v>250</v>
      </c>
      <c r="L171" s="32"/>
      <c r="M171" s="139" t="s">
        <v>1</v>
      </c>
      <c r="N171" s="140" t="s">
        <v>42</v>
      </c>
      <c r="P171" s="141">
        <f t="shared" si="1"/>
        <v>0</v>
      </c>
      <c r="Q171" s="141">
        <v>0</v>
      </c>
      <c r="R171" s="141">
        <f t="shared" si="2"/>
        <v>0</v>
      </c>
      <c r="S171" s="141">
        <v>0</v>
      </c>
      <c r="T171" s="142">
        <f t="shared" si="3"/>
        <v>0</v>
      </c>
      <c r="AR171" s="143" t="s">
        <v>193</v>
      </c>
      <c r="AT171" s="143" t="s">
        <v>178</v>
      </c>
      <c r="AU171" s="143" t="s">
        <v>87</v>
      </c>
      <c r="AY171" s="17" t="s">
        <v>175</v>
      </c>
      <c r="BE171" s="144">
        <f t="shared" si="4"/>
        <v>0</v>
      </c>
      <c r="BF171" s="144">
        <f t="shared" si="5"/>
        <v>0</v>
      </c>
      <c r="BG171" s="144">
        <f t="shared" si="6"/>
        <v>0</v>
      </c>
      <c r="BH171" s="144">
        <f t="shared" si="7"/>
        <v>0</v>
      </c>
      <c r="BI171" s="144">
        <f t="shared" si="8"/>
        <v>0</v>
      </c>
      <c r="BJ171" s="17" t="s">
        <v>85</v>
      </c>
      <c r="BK171" s="144">
        <f t="shared" si="9"/>
        <v>0</v>
      </c>
      <c r="BL171" s="17" t="s">
        <v>193</v>
      </c>
      <c r="BM171" s="143" t="s">
        <v>5135</v>
      </c>
    </row>
    <row r="172" spans="2:65" s="1" customFormat="1" ht="16.5" customHeight="1">
      <c r="B172" s="32"/>
      <c r="C172" s="184" t="s">
        <v>141</v>
      </c>
      <c r="D172" s="184" t="s">
        <v>1046</v>
      </c>
      <c r="E172" s="185" t="s">
        <v>5136</v>
      </c>
      <c r="F172" s="186" t="s">
        <v>5137</v>
      </c>
      <c r="G172" s="187" t="s">
        <v>219</v>
      </c>
      <c r="H172" s="188">
        <v>1</v>
      </c>
      <c r="I172" s="189"/>
      <c r="J172" s="190">
        <f t="shared" si="0"/>
        <v>0</v>
      </c>
      <c r="K172" s="186" t="s">
        <v>1</v>
      </c>
      <c r="L172" s="191"/>
      <c r="M172" s="192" t="s">
        <v>1</v>
      </c>
      <c r="N172" s="193" t="s">
        <v>42</v>
      </c>
      <c r="P172" s="141">
        <f t="shared" si="1"/>
        <v>0</v>
      </c>
      <c r="Q172" s="141">
        <v>0.01</v>
      </c>
      <c r="R172" s="141">
        <f t="shared" si="2"/>
        <v>0.01</v>
      </c>
      <c r="S172" s="141">
        <v>0</v>
      </c>
      <c r="T172" s="142">
        <f t="shared" si="3"/>
        <v>0</v>
      </c>
      <c r="AR172" s="143" t="s">
        <v>212</v>
      </c>
      <c r="AT172" s="143" t="s">
        <v>1046</v>
      </c>
      <c r="AU172" s="143" t="s">
        <v>87</v>
      </c>
      <c r="AY172" s="17" t="s">
        <v>175</v>
      </c>
      <c r="BE172" s="144">
        <f t="shared" si="4"/>
        <v>0</v>
      </c>
      <c r="BF172" s="144">
        <f t="shared" si="5"/>
        <v>0</v>
      </c>
      <c r="BG172" s="144">
        <f t="shared" si="6"/>
        <v>0</v>
      </c>
      <c r="BH172" s="144">
        <f t="shared" si="7"/>
        <v>0</v>
      </c>
      <c r="BI172" s="144">
        <f t="shared" si="8"/>
        <v>0</v>
      </c>
      <c r="BJ172" s="17" t="s">
        <v>85</v>
      </c>
      <c r="BK172" s="144">
        <f t="shared" si="9"/>
        <v>0</v>
      </c>
      <c r="BL172" s="17" t="s">
        <v>193</v>
      </c>
      <c r="BM172" s="143" t="s">
        <v>5138</v>
      </c>
    </row>
    <row r="173" spans="2:65" s="1" customFormat="1" ht="16.5" customHeight="1">
      <c r="B173" s="32"/>
      <c r="C173" s="184" t="s">
        <v>7</v>
      </c>
      <c r="D173" s="184" t="s">
        <v>1046</v>
      </c>
      <c r="E173" s="185" t="s">
        <v>5139</v>
      </c>
      <c r="F173" s="186" t="s">
        <v>5140</v>
      </c>
      <c r="G173" s="187" t="s">
        <v>219</v>
      </c>
      <c r="H173" s="188">
        <v>3</v>
      </c>
      <c r="I173" s="189"/>
      <c r="J173" s="190">
        <f t="shared" si="0"/>
        <v>0</v>
      </c>
      <c r="K173" s="186" t="s">
        <v>1</v>
      </c>
      <c r="L173" s="191"/>
      <c r="M173" s="192" t="s">
        <v>1</v>
      </c>
      <c r="N173" s="193" t="s">
        <v>42</v>
      </c>
      <c r="P173" s="141">
        <f t="shared" si="1"/>
        <v>0</v>
      </c>
      <c r="Q173" s="141">
        <v>0.01</v>
      </c>
      <c r="R173" s="141">
        <f t="shared" si="2"/>
        <v>0.03</v>
      </c>
      <c r="S173" s="141">
        <v>0</v>
      </c>
      <c r="T173" s="142">
        <f t="shared" si="3"/>
        <v>0</v>
      </c>
      <c r="AR173" s="143" t="s">
        <v>212</v>
      </c>
      <c r="AT173" s="143" t="s">
        <v>1046</v>
      </c>
      <c r="AU173" s="143" t="s">
        <v>87</v>
      </c>
      <c r="AY173" s="17" t="s">
        <v>175</v>
      </c>
      <c r="BE173" s="144">
        <f t="shared" si="4"/>
        <v>0</v>
      </c>
      <c r="BF173" s="144">
        <f t="shared" si="5"/>
        <v>0</v>
      </c>
      <c r="BG173" s="144">
        <f t="shared" si="6"/>
        <v>0</v>
      </c>
      <c r="BH173" s="144">
        <f t="shared" si="7"/>
        <v>0</v>
      </c>
      <c r="BI173" s="144">
        <f t="shared" si="8"/>
        <v>0</v>
      </c>
      <c r="BJ173" s="17" t="s">
        <v>85</v>
      </c>
      <c r="BK173" s="144">
        <f t="shared" si="9"/>
        <v>0</v>
      </c>
      <c r="BL173" s="17" t="s">
        <v>193</v>
      </c>
      <c r="BM173" s="143" t="s">
        <v>5141</v>
      </c>
    </row>
    <row r="174" spans="2:65" s="1" customFormat="1" ht="16.5" customHeight="1">
      <c r="B174" s="32"/>
      <c r="C174" s="132" t="s">
        <v>382</v>
      </c>
      <c r="D174" s="132" t="s">
        <v>178</v>
      </c>
      <c r="E174" s="133" t="s">
        <v>5142</v>
      </c>
      <c r="F174" s="134" t="s">
        <v>5143</v>
      </c>
      <c r="G174" s="135" t="s">
        <v>219</v>
      </c>
      <c r="H174" s="136">
        <v>3</v>
      </c>
      <c r="I174" s="137"/>
      <c r="J174" s="138">
        <f t="shared" si="0"/>
        <v>0</v>
      </c>
      <c r="K174" s="134" t="s">
        <v>250</v>
      </c>
      <c r="L174" s="32"/>
      <c r="M174" s="139" t="s">
        <v>1</v>
      </c>
      <c r="N174" s="140" t="s">
        <v>42</v>
      </c>
      <c r="P174" s="141">
        <f t="shared" si="1"/>
        <v>0</v>
      </c>
      <c r="Q174" s="141">
        <v>0</v>
      </c>
      <c r="R174" s="141">
        <f t="shared" si="2"/>
        <v>0</v>
      </c>
      <c r="S174" s="141">
        <v>0</v>
      </c>
      <c r="T174" s="142">
        <f t="shared" si="3"/>
        <v>0</v>
      </c>
      <c r="AR174" s="143" t="s">
        <v>193</v>
      </c>
      <c r="AT174" s="143" t="s">
        <v>178</v>
      </c>
      <c r="AU174" s="143" t="s">
        <v>87</v>
      </c>
      <c r="AY174" s="17" t="s">
        <v>175</v>
      </c>
      <c r="BE174" s="144">
        <f t="shared" si="4"/>
        <v>0</v>
      </c>
      <c r="BF174" s="144">
        <f t="shared" si="5"/>
        <v>0</v>
      </c>
      <c r="BG174" s="144">
        <f t="shared" si="6"/>
        <v>0</v>
      </c>
      <c r="BH174" s="144">
        <f t="shared" si="7"/>
        <v>0</v>
      </c>
      <c r="BI174" s="144">
        <f t="shared" si="8"/>
        <v>0</v>
      </c>
      <c r="BJ174" s="17" t="s">
        <v>85</v>
      </c>
      <c r="BK174" s="144">
        <f t="shared" si="9"/>
        <v>0</v>
      </c>
      <c r="BL174" s="17" t="s">
        <v>193</v>
      </c>
      <c r="BM174" s="143" t="s">
        <v>5144</v>
      </c>
    </row>
    <row r="175" spans="2:65" s="1" customFormat="1" ht="16.5" customHeight="1">
      <c r="B175" s="32"/>
      <c r="C175" s="184" t="s">
        <v>386</v>
      </c>
      <c r="D175" s="184" t="s">
        <v>1046</v>
      </c>
      <c r="E175" s="185" t="s">
        <v>5145</v>
      </c>
      <c r="F175" s="186" t="s">
        <v>5146</v>
      </c>
      <c r="G175" s="187" t="s">
        <v>219</v>
      </c>
      <c r="H175" s="188">
        <v>3</v>
      </c>
      <c r="I175" s="189"/>
      <c r="J175" s="190">
        <f t="shared" si="0"/>
        <v>0</v>
      </c>
      <c r="K175" s="186" t="s">
        <v>1</v>
      </c>
      <c r="L175" s="191"/>
      <c r="M175" s="192" t="s">
        <v>1</v>
      </c>
      <c r="N175" s="193" t="s">
        <v>42</v>
      </c>
      <c r="P175" s="141">
        <f t="shared" si="1"/>
        <v>0</v>
      </c>
      <c r="Q175" s="141">
        <v>0.01</v>
      </c>
      <c r="R175" s="141">
        <f t="shared" si="2"/>
        <v>0.03</v>
      </c>
      <c r="S175" s="141">
        <v>0</v>
      </c>
      <c r="T175" s="142">
        <f t="shared" si="3"/>
        <v>0</v>
      </c>
      <c r="AR175" s="143" t="s">
        <v>212</v>
      </c>
      <c r="AT175" s="143" t="s">
        <v>1046</v>
      </c>
      <c r="AU175" s="143" t="s">
        <v>87</v>
      </c>
      <c r="AY175" s="17" t="s">
        <v>175</v>
      </c>
      <c r="BE175" s="144">
        <f t="shared" si="4"/>
        <v>0</v>
      </c>
      <c r="BF175" s="144">
        <f t="shared" si="5"/>
        <v>0</v>
      </c>
      <c r="BG175" s="144">
        <f t="shared" si="6"/>
        <v>0</v>
      </c>
      <c r="BH175" s="144">
        <f t="shared" si="7"/>
        <v>0</v>
      </c>
      <c r="BI175" s="144">
        <f t="shared" si="8"/>
        <v>0</v>
      </c>
      <c r="BJ175" s="17" t="s">
        <v>85</v>
      </c>
      <c r="BK175" s="144">
        <f t="shared" si="9"/>
        <v>0</v>
      </c>
      <c r="BL175" s="17" t="s">
        <v>193</v>
      </c>
      <c r="BM175" s="143" t="s">
        <v>5147</v>
      </c>
    </row>
    <row r="176" spans="2:65" s="1" customFormat="1" ht="16.5" customHeight="1">
      <c r="B176" s="32"/>
      <c r="C176" s="132" t="s">
        <v>390</v>
      </c>
      <c r="D176" s="132" t="s">
        <v>178</v>
      </c>
      <c r="E176" s="133" t="s">
        <v>5148</v>
      </c>
      <c r="F176" s="134" t="s">
        <v>5149</v>
      </c>
      <c r="G176" s="135" t="s">
        <v>219</v>
      </c>
      <c r="H176" s="136">
        <v>7</v>
      </c>
      <c r="I176" s="137"/>
      <c r="J176" s="138">
        <f t="shared" si="0"/>
        <v>0</v>
      </c>
      <c r="K176" s="134" t="s">
        <v>250</v>
      </c>
      <c r="L176" s="32"/>
      <c r="M176" s="139" t="s">
        <v>1</v>
      </c>
      <c r="N176" s="140" t="s">
        <v>42</v>
      </c>
      <c r="P176" s="141">
        <f t="shared" si="1"/>
        <v>0</v>
      </c>
      <c r="Q176" s="141">
        <v>5.0000000000000002E-5</v>
      </c>
      <c r="R176" s="141">
        <f t="shared" si="2"/>
        <v>3.5E-4</v>
      </c>
      <c r="S176" s="141">
        <v>0</v>
      </c>
      <c r="T176" s="142">
        <f t="shared" si="3"/>
        <v>0</v>
      </c>
      <c r="AR176" s="143" t="s">
        <v>193</v>
      </c>
      <c r="AT176" s="143" t="s">
        <v>178</v>
      </c>
      <c r="AU176" s="143" t="s">
        <v>87</v>
      </c>
      <c r="AY176" s="17" t="s">
        <v>175</v>
      </c>
      <c r="BE176" s="144">
        <f t="shared" si="4"/>
        <v>0</v>
      </c>
      <c r="BF176" s="144">
        <f t="shared" si="5"/>
        <v>0</v>
      </c>
      <c r="BG176" s="144">
        <f t="shared" si="6"/>
        <v>0</v>
      </c>
      <c r="BH176" s="144">
        <f t="shared" si="7"/>
        <v>0</v>
      </c>
      <c r="BI176" s="144">
        <f t="shared" si="8"/>
        <v>0</v>
      </c>
      <c r="BJ176" s="17" t="s">
        <v>85</v>
      </c>
      <c r="BK176" s="144">
        <f t="shared" si="9"/>
        <v>0</v>
      </c>
      <c r="BL176" s="17" t="s">
        <v>193</v>
      </c>
      <c r="BM176" s="143" t="s">
        <v>5150</v>
      </c>
    </row>
    <row r="177" spans="2:65" s="1" customFormat="1" ht="16.5" customHeight="1">
      <c r="B177" s="32"/>
      <c r="C177" s="184" t="s">
        <v>394</v>
      </c>
      <c r="D177" s="184" t="s">
        <v>1046</v>
      </c>
      <c r="E177" s="185" t="s">
        <v>5151</v>
      </c>
      <c r="F177" s="186" t="s">
        <v>5152</v>
      </c>
      <c r="G177" s="187" t="s">
        <v>219</v>
      </c>
      <c r="H177" s="188">
        <v>21</v>
      </c>
      <c r="I177" s="189"/>
      <c r="J177" s="190">
        <f t="shared" si="0"/>
        <v>0</v>
      </c>
      <c r="K177" s="186" t="s">
        <v>250</v>
      </c>
      <c r="L177" s="191"/>
      <c r="M177" s="192" t="s">
        <v>1</v>
      </c>
      <c r="N177" s="193" t="s">
        <v>42</v>
      </c>
      <c r="P177" s="141">
        <f t="shared" si="1"/>
        <v>0</v>
      </c>
      <c r="Q177" s="141">
        <v>5.8999999999999999E-3</v>
      </c>
      <c r="R177" s="141">
        <f t="shared" si="2"/>
        <v>0.1239</v>
      </c>
      <c r="S177" s="141">
        <v>0</v>
      </c>
      <c r="T177" s="142">
        <f t="shared" si="3"/>
        <v>0</v>
      </c>
      <c r="AR177" s="143" t="s">
        <v>212</v>
      </c>
      <c r="AT177" s="143" t="s">
        <v>1046</v>
      </c>
      <c r="AU177" s="143" t="s">
        <v>87</v>
      </c>
      <c r="AY177" s="17" t="s">
        <v>175</v>
      </c>
      <c r="BE177" s="144">
        <f t="shared" si="4"/>
        <v>0</v>
      </c>
      <c r="BF177" s="144">
        <f t="shared" si="5"/>
        <v>0</v>
      </c>
      <c r="BG177" s="144">
        <f t="shared" si="6"/>
        <v>0</v>
      </c>
      <c r="BH177" s="144">
        <f t="shared" si="7"/>
        <v>0</v>
      </c>
      <c r="BI177" s="144">
        <f t="shared" si="8"/>
        <v>0</v>
      </c>
      <c r="BJ177" s="17" t="s">
        <v>85</v>
      </c>
      <c r="BK177" s="144">
        <f t="shared" si="9"/>
        <v>0</v>
      </c>
      <c r="BL177" s="17" t="s">
        <v>193</v>
      </c>
      <c r="BM177" s="143" t="s">
        <v>5153</v>
      </c>
    </row>
    <row r="178" spans="2:65" s="12" customFormat="1">
      <c r="B178" s="154"/>
      <c r="D178" s="145" t="s">
        <v>252</v>
      </c>
      <c r="F178" s="156" t="s">
        <v>5154</v>
      </c>
      <c r="H178" s="157">
        <v>21</v>
      </c>
      <c r="I178" s="158"/>
      <c r="L178" s="154"/>
      <c r="M178" s="159"/>
      <c r="T178" s="160"/>
      <c r="AT178" s="155" t="s">
        <v>252</v>
      </c>
      <c r="AU178" s="155" t="s">
        <v>87</v>
      </c>
      <c r="AV178" s="12" t="s">
        <v>87</v>
      </c>
      <c r="AW178" s="12" t="s">
        <v>4</v>
      </c>
      <c r="AX178" s="12" t="s">
        <v>85</v>
      </c>
      <c r="AY178" s="155" t="s">
        <v>175</v>
      </c>
    </row>
    <row r="179" spans="2:65" s="1" customFormat="1" ht="16.5" customHeight="1">
      <c r="B179" s="32"/>
      <c r="C179" s="184" t="s">
        <v>402</v>
      </c>
      <c r="D179" s="184" t="s">
        <v>1046</v>
      </c>
      <c r="E179" s="185" t="s">
        <v>5155</v>
      </c>
      <c r="F179" s="186" t="s">
        <v>5156</v>
      </c>
      <c r="G179" s="187" t="s">
        <v>219</v>
      </c>
      <c r="H179" s="188">
        <v>42</v>
      </c>
      <c r="I179" s="189"/>
      <c r="J179" s="190">
        <f t="shared" ref="J179:J187" si="10">ROUND(I179*H179,2)</f>
        <v>0</v>
      </c>
      <c r="K179" s="186" t="s">
        <v>1</v>
      </c>
      <c r="L179" s="191"/>
      <c r="M179" s="192" t="s">
        <v>1</v>
      </c>
      <c r="N179" s="193" t="s">
        <v>42</v>
      </c>
      <c r="P179" s="141">
        <f t="shared" ref="P179:P187" si="11">O179*H179</f>
        <v>0</v>
      </c>
      <c r="Q179" s="141">
        <v>5.8999999999999999E-3</v>
      </c>
      <c r="R179" s="141">
        <f t="shared" ref="R179:R187" si="12">Q179*H179</f>
        <v>0.24779999999999999</v>
      </c>
      <c r="S179" s="141">
        <v>0</v>
      </c>
      <c r="T179" s="142">
        <f t="shared" ref="T179:T187" si="13">S179*H179</f>
        <v>0</v>
      </c>
      <c r="AR179" s="143" t="s">
        <v>212</v>
      </c>
      <c r="AT179" s="143" t="s">
        <v>1046</v>
      </c>
      <c r="AU179" s="143" t="s">
        <v>87</v>
      </c>
      <c r="AY179" s="17" t="s">
        <v>175</v>
      </c>
      <c r="BE179" s="144">
        <f t="shared" ref="BE179:BE187" si="14">IF(N179="základní",J179,0)</f>
        <v>0</v>
      </c>
      <c r="BF179" s="144">
        <f t="shared" ref="BF179:BF187" si="15">IF(N179="snížená",J179,0)</f>
        <v>0</v>
      </c>
      <c r="BG179" s="144">
        <f t="shared" ref="BG179:BG187" si="16">IF(N179="zákl. přenesená",J179,0)</f>
        <v>0</v>
      </c>
      <c r="BH179" s="144">
        <f t="shared" ref="BH179:BH187" si="17">IF(N179="sníž. přenesená",J179,0)</f>
        <v>0</v>
      </c>
      <c r="BI179" s="144">
        <f t="shared" ref="BI179:BI187" si="18">IF(N179="nulová",J179,0)</f>
        <v>0</v>
      </c>
      <c r="BJ179" s="17" t="s">
        <v>85</v>
      </c>
      <c r="BK179" s="144">
        <f t="shared" ref="BK179:BK187" si="19">ROUND(I179*H179,2)</f>
        <v>0</v>
      </c>
      <c r="BL179" s="17" t="s">
        <v>193</v>
      </c>
      <c r="BM179" s="143" t="s">
        <v>5157</v>
      </c>
    </row>
    <row r="180" spans="2:65" s="1" customFormat="1" ht="16.5" customHeight="1">
      <c r="B180" s="32"/>
      <c r="C180" s="184" t="s">
        <v>548</v>
      </c>
      <c r="D180" s="184" t="s">
        <v>1046</v>
      </c>
      <c r="E180" s="185" t="s">
        <v>5158</v>
      </c>
      <c r="F180" s="186" t="s">
        <v>5159</v>
      </c>
      <c r="G180" s="187" t="s">
        <v>219</v>
      </c>
      <c r="H180" s="188">
        <v>1</v>
      </c>
      <c r="I180" s="189"/>
      <c r="J180" s="190">
        <f t="shared" si="10"/>
        <v>0</v>
      </c>
      <c r="K180" s="186" t="s">
        <v>1</v>
      </c>
      <c r="L180" s="191"/>
      <c r="M180" s="192" t="s">
        <v>1</v>
      </c>
      <c r="N180" s="193" t="s">
        <v>42</v>
      </c>
      <c r="P180" s="141">
        <f t="shared" si="11"/>
        <v>0</v>
      </c>
      <c r="Q180" s="141">
        <v>5.8999999999999999E-3</v>
      </c>
      <c r="R180" s="141">
        <f t="shared" si="12"/>
        <v>5.8999999999999999E-3</v>
      </c>
      <c r="S180" s="141">
        <v>0</v>
      </c>
      <c r="T180" s="142">
        <f t="shared" si="13"/>
        <v>0</v>
      </c>
      <c r="AR180" s="143" t="s">
        <v>212</v>
      </c>
      <c r="AT180" s="143" t="s">
        <v>1046</v>
      </c>
      <c r="AU180" s="143" t="s">
        <v>87</v>
      </c>
      <c r="AY180" s="17" t="s">
        <v>175</v>
      </c>
      <c r="BE180" s="144">
        <f t="shared" si="14"/>
        <v>0</v>
      </c>
      <c r="BF180" s="144">
        <f t="shared" si="15"/>
        <v>0</v>
      </c>
      <c r="BG180" s="144">
        <f t="shared" si="16"/>
        <v>0</v>
      </c>
      <c r="BH180" s="144">
        <f t="shared" si="17"/>
        <v>0</v>
      </c>
      <c r="BI180" s="144">
        <f t="shared" si="18"/>
        <v>0</v>
      </c>
      <c r="BJ180" s="17" t="s">
        <v>85</v>
      </c>
      <c r="BK180" s="144">
        <f t="shared" si="19"/>
        <v>0</v>
      </c>
      <c r="BL180" s="17" t="s">
        <v>193</v>
      </c>
      <c r="BM180" s="143" t="s">
        <v>5160</v>
      </c>
    </row>
    <row r="181" spans="2:65" s="1" customFormat="1" ht="16.5" customHeight="1">
      <c r="B181" s="32"/>
      <c r="C181" s="132" t="s">
        <v>553</v>
      </c>
      <c r="D181" s="132" t="s">
        <v>178</v>
      </c>
      <c r="E181" s="133" t="s">
        <v>5161</v>
      </c>
      <c r="F181" s="134" t="s">
        <v>5162</v>
      </c>
      <c r="G181" s="135" t="s">
        <v>219</v>
      </c>
      <c r="H181" s="136">
        <v>7</v>
      </c>
      <c r="I181" s="137"/>
      <c r="J181" s="138">
        <f t="shared" si="10"/>
        <v>0</v>
      </c>
      <c r="K181" s="134" t="s">
        <v>250</v>
      </c>
      <c r="L181" s="32"/>
      <c r="M181" s="139" t="s">
        <v>1</v>
      </c>
      <c r="N181" s="140" t="s">
        <v>42</v>
      </c>
      <c r="P181" s="141">
        <f t="shared" si="11"/>
        <v>0</v>
      </c>
      <c r="Q181" s="141">
        <v>0</v>
      </c>
      <c r="R181" s="141">
        <f t="shared" si="12"/>
        <v>0</v>
      </c>
      <c r="S181" s="141">
        <v>0</v>
      </c>
      <c r="T181" s="142">
        <f t="shared" si="13"/>
        <v>0</v>
      </c>
      <c r="AR181" s="143" t="s">
        <v>193</v>
      </c>
      <c r="AT181" s="143" t="s">
        <v>178</v>
      </c>
      <c r="AU181" s="143" t="s">
        <v>87</v>
      </c>
      <c r="AY181" s="17" t="s">
        <v>175</v>
      </c>
      <c r="BE181" s="144">
        <f t="shared" si="14"/>
        <v>0</v>
      </c>
      <c r="BF181" s="144">
        <f t="shared" si="15"/>
        <v>0</v>
      </c>
      <c r="BG181" s="144">
        <f t="shared" si="16"/>
        <v>0</v>
      </c>
      <c r="BH181" s="144">
        <f t="shared" si="17"/>
        <v>0</v>
      </c>
      <c r="BI181" s="144">
        <f t="shared" si="18"/>
        <v>0</v>
      </c>
      <c r="BJ181" s="17" t="s">
        <v>85</v>
      </c>
      <c r="BK181" s="144">
        <f t="shared" si="19"/>
        <v>0</v>
      </c>
      <c r="BL181" s="17" t="s">
        <v>193</v>
      </c>
      <c r="BM181" s="143" t="s">
        <v>5163</v>
      </c>
    </row>
    <row r="182" spans="2:65" s="1" customFormat="1" ht="16.5" customHeight="1">
      <c r="B182" s="32"/>
      <c r="C182" s="132" t="s">
        <v>560</v>
      </c>
      <c r="D182" s="132" t="s">
        <v>178</v>
      </c>
      <c r="E182" s="133" t="s">
        <v>5164</v>
      </c>
      <c r="F182" s="134" t="s">
        <v>5165</v>
      </c>
      <c r="G182" s="135" t="s">
        <v>219</v>
      </c>
      <c r="H182" s="136">
        <v>7</v>
      </c>
      <c r="I182" s="137"/>
      <c r="J182" s="138">
        <f t="shared" si="10"/>
        <v>0</v>
      </c>
      <c r="K182" s="134" t="s">
        <v>1</v>
      </c>
      <c r="L182" s="32"/>
      <c r="M182" s="139" t="s">
        <v>1</v>
      </c>
      <c r="N182" s="140" t="s">
        <v>42</v>
      </c>
      <c r="P182" s="141">
        <f t="shared" si="11"/>
        <v>0</v>
      </c>
      <c r="Q182" s="141">
        <v>0</v>
      </c>
      <c r="R182" s="141">
        <f t="shared" si="12"/>
        <v>0</v>
      </c>
      <c r="S182" s="141">
        <v>0</v>
      </c>
      <c r="T182" s="142">
        <f t="shared" si="13"/>
        <v>0</v>
      </c>
      <c r="AR182" s="143" t="s">
        <v>193</v>
      </c>
      <c r="AT182" s="143" t="s">
        <v>178</v>
      </c>
      <c r="AU182" s="143" t="s">
        <v>87</v>
      </c>
      <c r="AY182" s="17" t="s">
        <v>175</v>
      </c>
      <c r="BE182" s="144">
        <f t="shared" si="14"/>
        <v>0</v>
      </c>
      <c r="BF182" s="144">
        <f t="shared" si="15"/>
        <v>0</v>
      </c>
      <c r="BG182" s="144">
        <f t="shared" si="16"/>
        <v>0</v>
      </c>
      <c r="BH182" s="144">
        <f t="shared" si="17"/>
        <v>0</v>
      </c>
      <c r="BI182" s="144">
        <f t="shared" si="18"/>
        <v>0</v>
      </c>
      <c r="BJ182" s="17" t="s">
        <v>85</v>
      </c>
      <c r="BK182" s="144">
        <f t="shared" si="19"/>
        <v>0</v>
      </c>
      <c r="BL182" s="17" t="s">
        <v>193</v>
      </c>
      <c r="BM182" s="143" t="s">
        <v>5166</v>
      </c>
    </row>
    <row r="183" spans="2:65" s="1" customFormat="1" ht="16.5" customHeight="1">
      <c r="B183" s="32"/>
      <c r="C183" s="184" t="s">
        <v>570</v>
      </c>
      <c r="D183" s="184" t="s">
        <v>1046</v>
      </c>
      <c r="E183" s="185" t="s">
        <v>5167</v>
      </c>
      <c r="F183" s="186" t="s">
        <v>5168</v>
      </c>
      <c r="G183" s="187" t="s">
        <v>324</v>
      </c>
      <c r="H183" s="188">
        <v>0.7</v>
      </c>
      <c r="I183" s="189"/>
      <c r="J183" s="190">
        <f t="shared" si="10"/>
        <v>0</v>
      </c>
      <c r="K183" s="186" t="s">
        <v>250</v>
      </c>
      <c r="L183" s="191"/>
      <c r="M183" s="192" t="s">
        <v>1</v>
      </c>
      <c r="N183" s="193" t="s">
        <v>42</v>
      </c>
      <c r="P183" s="141">
        <f t="shared" si="11"/>
        <v>0</v>
      </c>
      <c r="Q183" s="141">
        <v>0</v>
      </c>
      <c r="R183" s="141">
        <f t="shared" si="12"/>
        <v>0</v>
      </c>
      <c r="S183" s="141">
        <v>0</v>
      </c>
      <c r="T183" s="142">
        <f t="shared" si="13"/>
        <v>0</v>
      </c>
      <c r="AR183" s="143" t="s">
        <v>212</v>
      </c>
      <c r="AT183" s="143" t="s">
        <v>1046</v>
      </c>
      <c r="AU183" s="143" t="s">
        <v>87</v>
      </c>
      <c r="AY183" s="17" t="s">
        <v>175</v>
      </c>
      <c r="BE183" s="144">
        <f t="shared" si="14"/>
        <v>0</v>
      </c>
      <c r="BF183" s="144">
        <f t="shared" si="15"/>
        <v>0</v>
      </c>
      <c r="BG183" s="144">
        <f t="shared" si="16"/>
        <v>0</v>
      </c>
      <c r="BH183" s="144">
        <f t="shared" si="17"/>
        <v>0</v>
      </c>
      <c r="BI183" s="144">
        <f t="shared" si="18"/>
        <v>0</v>
      </c>
      <c r="BJ183" s="17" t="s">
        <v>85</v>
      </c>
      <c r="BK183" s="144">
        <f t="shared" si="19"/>
        <v>0</v>
      </c>
      <c r="BL183" s="17" t="s">
        <v>193</v>
      </c>
      <c r="BM183" s="143" t="s">
        <v>5169</v>
      </c>
    </row>
    <row r="184" spans="2:65" s="1" customFormat="1" ht="16.5" customHeight="1">
      <c r="B184" s="32"/>
      <c r="C184" s="132" t="s">
        <v>581</v>
      </c>
      <c r="D184" s="132" t="s">
        <v>178</v>
      </c>
      <c r="E184" s="133" t="s">
        <v>5170</v>
      </c>
      <c r="F184" s="134" t="s">
        <v>5171</v>
      </c>
      <c r="G184" s="135" t="s">
        <v>219</v>
      </c>
      <c r="H184" s="136">
        <v>7</v>
      </c>
      <c r="I184" s="137"/>
      <c r="J184" s="138">
        <f t="shared" si="10"/>
        <v>0</v>
      </c>
      <c r="K184" s="134" t="s">
        <v>1</v>
      </c>
      <c r="L184" s="32"/>
      <c r="M184" s="139" t="s">
        <v>1</v>
      </c>
      <c r="N184" s="140" t="s">
        <v>42</v>
      </c>
      <c r="P184" s="141">
        <f t="shared" si="11"/>
        <v>0</v>
      </c>
      <c r="Q184" s="141">
        <v>5.0000000000000002E-5</v>
      </c>
      <c r="R184" s="141">
        <f t="shared" si="12"/>
        <v>3.5E-4</v>
      </c>
      <c r="S184" s="141">
        <v>0</v>
      </c>
      <c r="T184" s="142">
        <f t="shared" si="13"/>
        <v>0</v>
      </c>
      <c r="AR184" s="143" t="s">
        <v>193</v>
      </c>
      <c r="AT184" s="143" t="s">
        <v>178</v>
      </c>
      <c r="AU184" s="143" t="s">
        <v>87</v>
      </c>
      <c r="AY184" s="17" t="s">
        <v>175</v>
      </c>
      <c r="BE184" s="144">
        <f t="shared" si="14"/>
        <v>0</v>
      </c>
      <c r="BF184" s="144">
        <f t="shared" si="15"/>
        <v>0</v>
      </c>
      <c r="BG184" s="144">
        <f t="shared" si="16"/>
        <v>0</v>
      </c>
      <c r="BH184" s="144">
        <f t="shared" si="17"/>
        <v>0</v>
      </c>
      <c r="BI184" s="144">
        <f t="shared" si="18"/>
        <v>0</v>
      </c>
      <c r="BJ184" s="17" t="s">
        <v>85</v>
      </c>
      <c r="BK184" s="144">
        <f t="shared" si="19"/>
        <v>0</v>
      </c>
      <c r="BL184" s="17" t="s">
        <v>193</v>
      </c>
      <c r="BM184" s="143" t="s">
        <v>5172</v>
      </c>
    </row>
    <row r="185" spans="2:65" s="1" customFormat="1" ht="16.5" customHeight="1">
      <c r="B185" s="32"/>
      <c r="C185" s="132" t="s">
        <v>604</v>
      </c>
      <c r="D185" s="132" t="s">
        <v>178</v>
      </c>
      <c r="E185" s="133" t="s">
        <v>5173</v>
      </c>
      <c r="F185" s="134" t="s">
        <v>5174</v>
      </c>
      <c r="G185" s="135" t="s">
        <v>219</v>
      </c>
      <c r="H185" s="136">
        <v>245</v>
      </c>
      <c r="I185" s="137"/>
      <c r="J185" s="138">
        <f t="shared" si="10"/>
        <v>0</v>
      </c>
      <c r="K185" s="134" t="s">
        <v>250</v>
      </c>
      <c r="L185" s="32"/>
      <c r="M185" s="139" t="s">
        <v>1</v>
      </c>
      <c r="N185" s="140" t="s">
        <v>42</v>
      </c>
      <c r="P185" s="141">
        <f t="shared" si="11"/>
        <v>0</v>
      </c>
      <c r="Q185" s="141">
        <v>0</v>
      </c>
      <c r="R185" s="141">
        <f t="shared" si="12"/>
        <v>0</v>
      </c>
      <c r="S185" s="141">
        <v>0</v>
      </c>
      <c r="T185" s="142">
        <f t="shared" si="13"/>
        <v>0</v>
      </c>
      <c r="AR185" s="143" t="s">
        <v>193</v>
      </c>
      <c r="AT185" s="143" t="s">
        <v>178</v>
      </c>
      <c r="AU185" s="143" t="s">
        <v>87</v>
      </c>
      <c r="AY185" s="17" t="s">
        <v>175</v>
      </c>
      <c r="BE185" s="144">
        <f t="shared" si="14"/>
        <v>0</v>
      </c>
      <c r="BF185" s="144">
        <f t="shared" si="15"/>
        <v>0</v>
      </c>
      <c r="BG185" s="144">
        <f t="shared" si="16"/>
        <v>0</v>
      </c>
      <c r="BH185" s="144">
        <f t="shared" si="17"/>
        <v>0</v>
      </c>
      <c r="BI185" s="144">
        <f t="shared" si="18"/>
        <v>0</v>
      </c>
      <c r="BJ185" s="17" t="s">
        <v>85</v>
      </c>
      <c r="BK185" s="144">
        <f t="shared" si="19"/>
        <v>0</v>
      </c>
      <c r="BL185" s="17" t="s">
        <v>193</v>
      </c>
      <c r="BM185" s="143" t="s">
        <v>5175</v>
      </c>
    </row>
    <row r="186" spans="2:65" s="1" customFormat="1" ht="16.5" customHeight="1">
      <c r="B186" s="32"/>
      <c r="C186" s="184" t="s">
        <v>618</v>
      </c>
      <c r="D186" s="184" t="s">
        <v>1046</v>
      </c>
      <c r="E186" s="185" t="s">
        <v>5176</v>
      </c>
      <c r="F186" s="186" t="s">
        <v>5177</v>
      </c>
      <c r="G186" s="187" t="s">
        <v>219</v>
      </c>
      <c r="H186" s="188">
        <v>245</v>
      </c>
      <c r="I186" s="189"/>
      <c r="J186" s="190">
        <f t="shared" si="10"/>
        <v>0</v>
      </c>
      <c r="K186" s="186" t="s">
        <v>250</v>
      </c>
      <c r="L186" s="191"/>
      <c r="M186" s="192" t="s">
        <v>1</v>
      </c>
      <c r="N186" s="193" t="s">
        <v>42</v>
      </c>
      <c r="P186" s="141">
        <f t="shared" si="11"/>
        <v>0</v>
      </c>
      <c r="Q186" s="141">
        <v>0.01</v>
      </c>
      <c r="R186" s="141">
        <f t="shared" si="12"/>
        <v>2.4500000000000002</v>
      </c>
      <c r="S186" s="141">
        <v>0</v>
      </c>
      <c r="T186" s="142">
        <f t="shared" si="13"/>
        <v>0</v>
      </c>
      <c r="AR186" s="143" t="s">
        <v>212</v>
      </c>
      <c r="AT186" s="143" t="s">
        <v>1046</v>
      </c>
      <c r="AU186" s="143" t="s">
        <v>87</v>
      </c>
      <c r="AY186" s="17" t="s">
        <v>175</v>
      </c>
      <c r="BE186" s="144">
        <f t="shared" si="14"/>
        <v>0</v>
      </c>
      <c r="BF186" s="144">
        <f t="shared" si="15"/>
        <v>0</v>
      </c>
      <c r="BG186" s="144">
        <f t="shared" si="16"/>
        <v>0</v>
      </c>
      <c r="BH186" s="144">
        <f t="shared" si="17"/>
        <v>0</v>
      </c>
      <c r="BI186" s="144">
        <f t="shared" si="18"/>
        <v>0</v>
      </c>
      <c r="BJ186" s="17" t="s">
        <v>85</v>
      </c>
      <c r="BK186" s="144">
        <f t="shared" si="19"/>
        <v>0</v>
      </c>
      <c r="BL186" s="17" t="s">
        <v>193</v>
      </c>
      <c r="BM186" s="143" t="s">
        <v>5178</v>
      </c>
    </row>
    <row r="187" spans="2:65" s="1" customFormat="1" ht="16.5" customHeight="1">
      <c r="B187" s="32"/>
      <c r="C187" s="132" t="s">
        <v>622</v>
      </c>
      <c r="D187" s="132" t="s">
        <v>178</v>
      </c>
      <c r="E187" s="133" t="s">
        <v>5179</v>
      </c>
      <c r="F187" s="134" t="s">
        <v>5180</v>
      </c>
      <c r="G187" s="135" t="s">
        <v>200</v>
      </c>
      <c r="H187" s="136">
        <v>73.900000000000006</v>
      </c>
      <c r="I187" s="137"/>
      <c r="J187" s="138">
        <f t="shared" si="10"/>
        <v>0</v>
      </c>
      <c r="K187" s="134" t="s">
        <v>250</v>
      </c>
      <c r="L187" s="32"/>
      <c r="M187" s="139" t="s">
        <v>1</v>
      </c>
      <c r="N187" s="140" t="s">
        <v>42</v>
      </c>
      <c r="P187" s="141">
        <f t="shared" si="11"/>
        <v>0</v>
      </c>
      <c r="Q187" s="141">
        <v>0</v>
      </c>
      <c r="R187" s="141">
        <f t="shared" si="12"/>
        <v>0</v>
      </c>
      <c r="S187" s="141">
        <v>0</v>
      </c>
      <c r="T187" s="142">
        <f t="shared" si="13"/>
        <v>0</v>
      </c>
      <c r="AR187" s="143" t="s">
        <v>193</v>
      </c>
      <c r="AT187" s="143" t="s">
        <v>178</v>
      </c>
      <c r="AU187" s="143" t="s">
        <v>87</v>
      </c>
      <c r="AY187" s="17" t="s">
        <v>175</v>
      </c>
      <c r="BE187" s="144">
        <f t="shared" si="14"/>
        <v>0</v>
      </c>
      <c r="BF187" s="144">
        <f t="shared" si="15"/>
        <v>0</v>
      </c>
      <c r="BG187" s="144">
        <f t="shared" si="16"/>
        <v>0</v>
      </c>
      <c r="BH187" s="144">
        <f t="shared" si="17"/>
        <v>0</v>
      </c>
      <c r="BI187" s="144">
        <f t="shared" si="18"/>
        <v>0</v>
      </c>
      <c r="BJ187" s="17" t="s">
        <v>85</v>
      </c>
      <c r="BK187" s="144">
        <f t="shared" si="19"/>
        <v>0</v>
      </c>
      <c r="BL187" s="17" t="s">
        <v>193</v>
      </c>
      <c r="BM187" s="143" t="s">
        <v>5181</v>
      </c>
    </row>
    <row r="188" spans="2:65" s="12" customFormat="1">
      <c r="B188" s="154"/>
      <c r="D188" s="145" t="s">
        <v>252</v>
      </c>
      <c r="E188" s="155" t="s">
        <v>1</v>
      </c>
      <c r="F188" s="156" t="s">
        <v>5182</v>
      </c>
      <c r="H188" s="157">
        <v>4.9000000000000004</v>
      </c>
      <c r="I188" s="158"/>
      <c r="L188" s="154"/>
      <c r="M188" s="159"/>
      <c r="T188" s="160"/>
      <c r="AT188" s="155" t="s">
        <v>252</v>
      </c>
      <c r="AU188" s="155" t="s">
        <v>87</v>
      </c>
      <c r="AV188" s="12" t="s">
        <v>87</v>
      </c>
      <c r="AW188" s="12" t="s">
        <v>32</v>
      </c>
      <c r="AX188" s="12" t="s">
        <v>77</v>
      </c>
      <c r="AY188" s="155" t="s">
        <v>175</v>
      </c>
    </row>
    <row r="189" spans="2:65" s="12" customFormat="1">
      <c r="B189" s="154"/>
      <c r="D189" s="145" t="s">
        <v>252</v>
      </c>
      <c r="E189" s="155" t="s">
        <v>1</v>
      </c>
      <c r="F189" s="156" t="s">
        <v>5183</v>
      </c>
      <c r="H189" s="157">
        <v>69</v>
      </c>
      <c r="I189" s="158"/>
      <c r="L189" s="154"/>
      <c r="M189" s="159"/>
      <c r="T189" s="160"/>
      <c r="AT189" s="155" t="s">
        <v>252</v>
      </c>
      <c r="AU189" s="155" t="s">
        <v>87</v>
      </c>
      <c r="AV189" s="12" t="s">
        <v>87</v>
      </c>
      <c r="AW189" s="12" t="s">
        <v>32</v>
      </c>
      <c r="AX189" s="12" t="s">
        <v>77</v>
      </c>
      <c r="AY189" s="155" t="s">
        <v>175</v>
      </c>
    </row>
    <row r="190" spans="2:65" s="13" customFormat="1">
      <c r="B190" s="163"/>
      <c r="D190" s="145" t="s">
        <v>252</v>
      </c>
      <c r="E190" s="164" t="s">
        <v>1</v>
      </c>
      <c r="F190" s="165" t="s">
        <v>294</v>
      </c>
      <c r="H190" s="166">
        <v>73.900000000000006</v>
      </c>
      <c r="I190" s="167"/>
      <c r="L190" s="163"/>
      <c r="M190" s="168"/>
      <c r="T190" s="169"/>
      <c r="AT190" s="164" t="s">
        <v>252</v>
      </c>
      <c r="AU190" s="164" t="s">
        <v>87</v>
      </c>
      <c r="AV190" s="13" t="s">
        <v>193</v>
      </c>
      <c r="AW190" s="13" t="s">
        <v>32</v>
      </c>
      <c r="AX190" s="13" t="s">
        <v>85</v>
      </c>
      <c r="AY190" s="164" t="s">
        <v>175</v>
      </c>
    </row>
    <row r="191" spans="2:65" s="1" customFormat="1" ht="16.5" customHeight="1">
      <c r="B191" s="32"/>
      <c r="C191" s="184" t="s">
        <v>631</v>
      </c>
      <c r="D191" s="184" t="s">
        <v>1046</v>
      </c>
      <c r="E191" s="185" t="s">
        <v>5184</v>
      </c>
      <c r="F191" s="186" t="s">
        <v>5185</v>
      </c>
      <c r="G191" s="187" t="s">
        <v>324</v>
      </c>
      <c r="H191" s="188">
        <v>7.6120000000000001</v>
      </c>
      <c r="I191" s="189"/>
      <c r="J191" s="190">
        <f>ROUND(I191*H191,2)</f>
        <v>0</v>
      </c>
      <c r="K191" s="186" t="s">
        <v>250</v>
      </c>
      <c r="L191" s="191"/>
      <c r="M191" s="192" t="s">
        <v>1</v>
      </c>
      <c r="N191" s="193" t="s">
        <v>42</v>
      </c>
      <c r="P191" s="141">
        <f>O191*H191</f>
        <v>0</v>
      </c>
      <c r="Q191" s="141">
        <v>0</v>
      </c>
      <c r="R191" s="141">
        <f>Q191*H191</f>
        <v>0</v>
      </c>
      <c r="S191" s="141">
        <v>0</v>
      </c>
      <c r="T191" s="142">
        <f>S191*H191</f>
        <v>0</v>
      </c>
      <c r="AR191" s="143" t="s">
        <v>212</v>
      </c>
      <c r="AT191" s="143" t="s">
        <v>1046</v>
      </c>
      <c r="AU191" s="143" t="s">
        <v>87</v>
      </c>
      <c r="AY191" s="17" t="s">
        <v>175</v>
      </c>
      <c r="BE191" s="144">
        <f>IF(N191="základní",J191,0)</f>
        <v>0</v>
      </c>
      <c r="BF191" s="144">
        <f>IF(N191="snížená",J191,0)</f>
        <v>0</v>
      </c>
      <c r="BG191" s="144">
        <f>IF(N191="zákl. přenesená",J191,0)</f>
        <v>0</v>
      </c>
      <c r="BH191" s="144">
        <f>IF(N191="sníž. přenesená",J191,0)</f>
        <v>0</v>
      </c>
      <c r="BI191" s="144">
        <f>IF(N191="nulová",J191,0)</f>
        <v>0</v>
      </c>
      <c r="BJ191" s="17" t="s">
        <v>85</v>
      </c>
      <c r="BK191" s="144">
        <f>ROUND(I191*H191,2)</f>
        <v>0</v>
      </c>
      <c r="BL191" s="17" t="s">
        <v>193</v>
      </c>
      <c r="BM191" s="143" t="s">
        <v>5186</v>
      </c>
    </row>
    <row r="192" spans="2:65" s="12" customFormat="1">
      <c r="B192" s="154"/>
      <c r="D192" s="145" t="s">
        <v>252</v>
      </c>
      <c r="F192" s="156" t="s">
        <v>5187</v>
      </c>
      <c r="H192" s="157">
        <v>7.6120000000000001</v>
      </c>
      <c r="I192" s="158"/>
      <c r="L192" s="154"/>
      <c r="M192" s="159"/>
      <c r="T192" s="160"/>
      <c r="AT192" s="155" t="s">
        <v>252</v>
      </c>
      <c r="AU192" s="155" t="s">
        <v>87</v>
      </c>
      <c r="AV192" s="12" t="s">
        <v>87</v>
      </c>
      <c r="AW192" s="12" t="s">
        <v>4</v>
      </c>
      <c r="AX192" s="12" t="s">
        <v>85</v>
      </c>
      <c r="AY192" s="155" t="s">
        <v>175</v>
      </c>
    </row>
    <row r="193" spans="2:65" s="1" customFormat="1" ht="16.5" customHeight="1">
      <c r="B193" s="32"/>
      <c r="C193" s="132" t="s">
        <v>635</v>
      </c>
      <c r="D193" s="132" t="s">
        <v>178</v>
      </c>
      <c r="E193" s="133" t="s">
        <v>5188</v>
      </c>
      <c r="F193" s="134" t="s">
        <v>5189</v>
      </c>
      <c r="G193" s="135" t="s">
        <v>5117</v>
      </c>
      <c r="H193" s="136">
        <v>10.5</v>
      </c>
      <c r="I193" s="137"/>
      <c r="J193" s="138">
        <f>ROUND(I193*H193,2)</f>
        <v>0</v>
      </c>
      <c r="K193" s="134" t="s">
        <v>1</v>
      </c>
      <c r="L193" s="32"/>
      <c r="M193" s="139" t="s">
        <v>1</v>
      </c>
      <c r="N193" s="140" t="s">
        <v>42</v>
      </c>
      <c r="P193" s="141">
        <f>O193*H193</f>
        <v>0</v>
      </c>
      <c r="Q193" s="141">
        <v>5.0000000000000002E-5</v>
      </c>
      <c r="R193" s="141">
        <f>Q193*H193</f>
        <v>5.2500000000000008E-4</v>
      </c>
      <c r="S193" s="141">
        <v>0</v>
      </c>
      <c r="T193" s="142">
        <f>S193*H193</f>
        <v>0</v>
      </c>
      <c r="AR193" s="143" t="s">
        <v>193</v>
      </c>
      <c r="AT193" s="143" t="s">
        <v>178</v>
      </c>
      <c r="AU193" s="143" t="s">
        <v>87</v>
      </c>
      <c r="AY193" s="17" t="s">
        <v>175</v>
      </c>
      <c r="BE193" s="144">
        <f>IF(N193="základní",J193,0)</f>
        <v>0</v>
      </c>
      <c r="BF193" s="144">
        <f>IF(N193="snížená",J193,0)</f>
        <v>0</v>
      </c>
      <c r="BG193" s="144">
        <f>IF(N193="zákl. přenesená",J193,0)</f>
        <v>0</v>
      </c>
      <c r="BH193" s="144">
        <f>IF(N193="sníž. přenesená",J193,0)</f>
        <v>0</v>
      </c>
      <c r="BI193" s="144">
        <f>IF(N193="nulová",J193,0)</f>
        <v>0</v>
      </c>
      <c r="BJ193" s="17" t="s">
        <v>85</v>
      </c>
      <c r="BK193" s="144">
        <f>ROUND(I193*H193,2)</f>
        <v>0</v>
      </c>
      <c r="BL193" s="17" t="s">
        <v>193</v>
      </c>
      <c r="BM193" s="143" t="s">
        <v>5190</v>
      </c>
    </row>
    <row r="194" spans="2:65" s="12" customFormat="1">
      <c r="B194" s="154"/>
      <c r="D194" s="145" t="s">
        <v>252</v>
      </c>
      <c r="E194" s="155" t="s">
        <v>1</v>
      </c>
      <c r="F194" s="156" t="s">
        <v>5191</v>
      </c>
      <c r="H194" s="157">
        <v>10.5</v>
      </c>
      <c r="I194" s="158"/>
      <c r="L194" s="154"/>
      <c r="M194" s="159"/>
      <c r="T194" s="160"/>
      <c r="AT194" s="155" t="s">
        <v>252</v>
      </c>
      <c r="AU194" s="155" t="s">
        <v>87</v>
      </c>
      <c r="AV194" s="12" t="s">
        <v>87</v>
      </c>
      <c r="AW194" s="12" t="s">
        <v>32</v>
      </c>
      <c r="AX194" s="12" t="s">
        <v>85</v>
      </c>
      <c r="AY194" s="155" t="s">
        <v>175</v>
      </c>
    </row>
    <row r="195" spans="2:65" s="1" customFormat="1" ht="16.5" customHeight="1">
      <c r="B195" s="32"/>
      <c r="C195" s="132" t="s">
        <v>641</v>
      </c>
      <c r="D195" s="132" t="s">
        <v>178</v>
      </c>
      <c r="E195" s="133" t="s">
        <v>5192</v>
      </c>
      <c r="F195" s="134" t="s">
        <v>5193</v>
      </c>
      <c r="G195" s="135" t="s">
        <v>5117</v>
      </c>
      <c r="H195" s="136">
        <v>3.5</v>
      </c>
      <c r="I195" s="137"/>
      <c r="J195" s="138">
        <f>ROUND(I195*H195,2)</f>
        <v>0</v>
      </c>
      <c r="K195" s="134" t="s">
        <v>1</v>
      </c>
      <c r="L195" s="32"/>
      <c r="M195" s="139" t="s">
        <v>1</v>
      </c>
      <c r="N195" s="140" t="s">
        <v>42</v>
      </c>
      <c r="P195" s="141">
        <f>O195*H195</f>
        <v>0</v>
      </c>
      <c r="Q195" s="141">
        <v>5.0000000000000002E-5</v>
      </c>
      <c r="R195" s="141">
        <f>Q195*H195</f>
        <v>1.75E-4</v>
      </c>
      <c r="S195" s="141">
        <v>0</v>
      </c>
      <c r="T195" s="142">
        <f>S195*H195</f>
        <v>0</v>
      </c>
      <c r="AR195" s="143" t="s">
        <v>193</v>
      </c>
      <c r="AT195" s="143" t="s">
        <v>178</v>
      </c>
      <c r="AU195" s="143" t="s">
        <v>87</v>
      </c>
      <c r="AY195" s="17" t="s">
        <v>175</v>
      </c>
      <c r="BE195" s="144">
        <f>IF(N195="základní",J195,0)</f>
        <v>0</v>
      </c>
      <c r="BF195" s="144">
        <f>IF(N195="snížená",J195,0)</f>
        <v>0</v>
      </c>
      <c r="BG195" s="144">
        <f>IF(N195="zákl. přenesená",J195,0)</f>
        <v>0</v>
      </c>
      <c r="BH195" s="144">
        <f>IF(N195="sníž. přenesená",J195,0)</f>
        <v>0</v>
      </c>
      <c r="BI195" s="144">
        <f>IF(N195="nulová",J195,0)</f>
        <v>0</v>
      </c>
      <c r="BJ195" s="17" t="s">
        <v>85</v>
      </c>
      <c r="BK195" s="144">
        <f>ROUND(I195*H195,2)</f>
        <v>0</v>
      </c>
      <c r="BL195" s="17" t="s">
        <v>193</v>
      </c>
      <c r="BM195" s="143" t="s">
        <v>5194</v>
      </c>
    </row>
    <row r="196" spans="2:65" s="12" customFormat="1">
      <c r="B196" s="154"/>
      <c r="D196" s="145" t="s">
        <v>252</v>
      </c>
      <c r="E196" s="155" t="s">
        <v>1</v>
      </c>
      <c r="F196" s="156" t="s">
        <v>5195</v>
      </c>
      <c r="H196" s="157">
        <v>3.5</v>
      </c>
      <c r="I196" s="158"/>
      <c r="L196" s="154"/>
      <c r="M196" s="159"/>
      <c r="T196" s="160"/>
      <c r="AT196" s="155" t="s">
        <v>252</v>
      </c>
      <c r="AU196" s="155" t="s">
        <v>87</v>
      </c>
      <c r="AV196" s="12" t="s">
        <v>87</v>
      </c>
      <c r="AW196" s="12" t="s">
        <v>32</v>
      </c>
      <c r="AX196" s="12" t="s">
        <v>85</v>
      </c>
      <c r="AY196" s="155" t="s">
        <v>175</v>
      </c>
    </row>
    <row r="197" spans="2:65" s="1" customFormat="1" ht="16.5" customHeight="1">
      <c r="B197" s="32"/>
      <c r="C197" s="132" t="s">
        <v>645</v>
      </c>
      <c r="D197" s="132" t="s">
        <v>178</v>
      </c>
      <c r="E197" s="133" t="s">
        <v>5196</v>
      </c>
      <c r="F197" s="134" t="s">
        <v>5197</v>
      </c>
      <c r="G197" s="135" t="s">
        <v>219</v>
      </c>
      <c r="H197" s="136">
        <v>490</v>
      </c>
      <c r="I197" s="137"/>
      <c r="J197" s="138">
        <f>ROUND(I197*H197,2)</f>
        <v>0</v>
      </c>
      <c r="K197" s="134" t="s">
        <v>1</v>
      </c>
      <c r="L197" s="32"/>
      <c r="M197" s="139" t="s">
        <v>1</v>
      </c>
      <c r="N197" s="140" t="s">
        <v>42</v>
      </c>
      <c r="P197" s="141">
        <f>O197*H197</f>
        <v>0</v>
      </c>
      <c r="Q197" s="141">
        <v>5.0000000000000002E-5</v>
      </c>
      <c r="R197" s="141">
        <f>Q197*H197</f>
        <v>2.4500000000000001E-2</v>
      </c>
      <c r="S197" s="141">
        <v>0</v>
      </c>
      <c r="T197" s="142">
        <f>S197*H197</f>
        <v>0</v>
      </c>
      <c r="AR197" s="143" t="s">
        <v>193</v>
      </c>
      <c r="AT197" s="143" t="s">
        <v>178</v>
      </c>
      <c r="AU197" s="143" t="s">
        <v>87</v>
      </c>
      <c r="AY197" s="17" t="s">
        <v>175</v>
      </c>
      <c r="BE197" s="144">
        <f>IF(N197="základní",J197,0)</f>
        <v>0</v>
      </c>
      <c r="BF197" s="144">
        <f>IF(N197="snížená",J197,0)</f>
        <v>0</v>
      </c>
      <c r="BG197" s="144">
        <f>IF(N197="zákl. přenesená",J197,0)</f>
        <v>0</v>
      </c>
      <c r="BH197" s="144">
        <f>IF(N197="sníž. přenesená",J197,0)</f>
        <v>0</v>
      </c>
      <c r="BI197" s="144">
        <f>IF(N197="nulová",J197,0)</f>
        <v>0</v>
      </c>
      <c r="BJ197" s="17" t="s">
        <v>85</v>
      </c>
      <c r="BK197" s="144">
        <f>ROUND(I197*H197,2)</f>
        <v>0</v>
      </c>
      <c r="BL197" s="17" t="s">
        <v>193</v>
      </c>
      <c r="BM197" s="143" t="s">
        <v>5198</v>
      </c>
    </row>
    <row r="198" spans="2:65" s="12" customFormat="1">
      <c r="B198" s="154"/>
      <c r="D198" s="145" t="s">
        <v>252</v>
      </c>
      <c r="E198" s="155" t="s">
        <v>1</v>
      </c>
      <c r="F198" s="156" t="s">
        <v>5199</v>
      </c>
      <c r="H198" s="157">
        <v>490</v>
      </c>
      <c r="I198" s="158"/>
      <c r="L198" s="154"/>
      <c r="M198" s="159"/>
      <c r="T198" s="160"/>
      <c r="AT198" s="155" t="s">
        <v>252</v>
      </c>
      <c r="AU198" s="155" t="s">
        <v>87</v>
      </c>
      <c r="AV198" s="12" t="s">
        <v>87</v>
      </c>
      <c r="AW198" s="12" t="s">
        <v>32</v>
      </c>
      <c r="AX198" s="12" t="s">
        <v>85</v>
      </c>
      <c r="AY198" s="155" t="s">
        <v>175</v>
      </c>
    </row>
    <row r="199" spans="2:65" s="1" customFormat="1" ht="16.5" customHeight="1">
      <c r="B199" s="32"/>
      <c r="C199" s="184" t="s">
        <v>648</v>
      </c>
      <c r="D199" s="184" t="s">
        <v>1046</v>
      </c>
      <c r="E199" s="185" t="s">
        <v>5200</v>
      </c>
      <c r="F199" s="186" t="s">
        <v>5201</v>
      </c>
      <c r="G199" s="187" t="s">
        <v>219</v>
      </c>
      <c r="H199" s="188">
        <v>490</v>
      </c>
      <c r="I199" s="189"/>
      <c r="J199" s="190">
        <f>ROUND(I199*H199,2)</f>
        <v>0</v>
      </c>
      <c r="K199" s="186" t="s">
        <v>1</v>
      </c>
      <c r="L199" s="191"/>
      <c r="M199" s="192" t="s">
        <v>1</v>
      </c>
      <c r="N199" s="193" t="s">
        <v>42</v>
      </c>
      <c r="P199" s="141">
        <f>O199*H199</f>
        <v>0</v>
      </c>
      <c r="Q199" s="141">
        <v>0</v>
      </c>
      <c r="R199" s="141">
        <f>Q199*H199</f>
        <v>0</v>
      </c>
      <c r="S199" s="141">
        <v>0</v>
      </c>
      <c r="T199" s="142">
        <f>S199*H199</f>
        <v>0</v>
      </c>
      <c r="AR199" s="143" t="s">
        <v>212</v>
      </c>
      <c r="AT199" s="143" t="s">
        <v>1046</v>
      </c>
      <c r="AU199" s="143" t="s">
        <v>87</v>
      </c>
      <c r="AY199" s="17" t="s">
        <v>175</v>
      </c>
      <c r="BE199" s="144">
        <f>IF(N199="základní",J199,0)</f>
        <v>0</v>
      </c>
      <c r="BF199" s="144">
        <f>IF(N199="snížená",J199,0)</f>
        <v>0</v>
      </c>
      <c r="BG199" s="144">
        <f>IF(N199="zákl. přenesená",J199,0)</f>
        <v>0</v>
      </c>
      <c r="BH199" s="144">
        <f>IF(N199="sníž. přenesená",J199,0)</f>
        <v>0</v>
      </c>
      <c r="BI199" s="144">
        <f>IF(N199="nulová",J199,0)</f>
        <v>0</v>
      </c>
      <c r="BJ199" s="17" t="s">
        <v>85</v>
      </c>
      <c r="BK199" s="144">
        <f>ROUND(I199*H199,2)</f>
        <v>0</v>
      </c>
      <c r="BL199" s="17" t="s">
        <v>193</v>
      </c>
      <c r="BM199" s="143" t="s">
        <v>5202</v>
      </c>
    </row>
    <row r="200" spans="2:65" s="1" customFormat="1" ht="16.5" customHeight="1">
      <c r="B200" s="32"/>
      <c r="C200" s="132" t="s">
        <v>654</v>
      </c>
      <c r="D200" s="132" t="s">
        <v>178</v>
      </c>
      <c r="E200" s="133" t="s">
        <v>5203</v>
      </c>
      <c r="F200" s="134" t="s">
        <v>5204</v>
      </c>
      <c r="G200" s="135" t="s">
        <v>324</v>
      </c>
      <c r="H200" s="136">
        <v>0.35</v>
      </c>
      <c r="I200" s="137"/>
      <c r="J200" s="138">
        <f>ROUND(I200*H200,2)</f>
        <v>0</v>
      </c>
      <c r="K200" s="134" t="s">
        <v>250</v>
      </c>
      <c r="L200" s="32"/>
      <c r="M200" s="139" t="s">
        <v>1</v>
      </c>
      <c r="N200" s="140" t="s">
        <v>42</v>
      </c>
      <c r="P200" s="141">
        <f>O200*H200</f>
        <v>0</v>
      </c>
      <c r="Q200" s="141">
        <v>0</v>
      </c>
      <c r="R200" s="141">
        <f>Q200*H200</f>
        <v>0</v>
      </c>
      <c r="S200" s="141">
        <v>0</v>
      </c>
      <c r="T200" s="142">
        <f>S200*H200</f>
        <v>0</v>
      </c>
      <c r="AR200" s="143" t="s">
        <v>193</v>
      </c>
      <c r="AT200" s="143" t="s">
        <v>178</v>
      </c>
      <c r="AU200" s="143" t="s">
        <v>87</v>
      </c>
      <c r="AY200" s="17" t="s">
        <v>175</v>
      </c>
      <c r="BE200" s="144">
        <f>IF(N200="základní",J200,0)</f>
        <v>0</v>
      </c>
      <c r="BF200" s="144">
        <f>IF(N200="snížená",J200,0)</f>
        <v>0</v>
      </c>
      <c r="BG200" s="144">
        <f>IF(N200="zákl. přenesená",J200,0)</f>
        <v>0</v>
      </c>
      <c r="BH200" s="144">
        <f>IF(N200="sníž. přenesená",J200,0)</f>
        <v>0</v>
      </c>
      <c r="BI200" s="144">
        <f>IF(N200="nulová",J200,0)</f>
        <v>0</v>
      </c>
      <c r="BJ200" s="17" t="s">
        <v>85</v>
      </c>
      <c r="BK200" s="144">
        <f>ROUND(I200*H200,2)</f>
        <v>0</v>
      </c>
      <c r="BL200" s="17" t="s">
        <v>193</v>
      </c>
      <c r="BM200" s="143" t="s">
        <v>5205</v>
      </c>
    </row>
    <row r="201" spans="2:65" s="12" customFormat="1">
      <c r="B201" s="154"/>
      <c r="D201" s="145" t="s">
        <v>252</v>
      </c>
      <c r="E201" s="155" t="s">
        <v>1</v>
      </c>
      <c r="F201" s="156" t="s">
        <v>5206</v>
      </c>
      <c r="H201" s="157">
        <v>0.35</v>
      </c>
      <c r="I201" s="158"/>
      <c r="L201" s="154"/>
      <c r="M201" s="159"/>
      <c r="T201" s="160"/>
      <c r="AT201" s="155" t="s">
        <v>252</v>
      </c>
      <c r="AU201" s="155" t="s">
        <v>87</v>
      </c>
      <c r="AV201" s="12" t="s">
        <v>87</v>
      </c>
      <c r="AW201" s="12" t="s">
        <v>32</v>
      </c>
      <c r="AX201" s="12" t="s">
        <v>85</v>
      </c>
      <c r="AY201" s="155" t="s">
        <v>175</v>
      </c>
    </row>
    <row r="202" spans="2:65" s="1" customFormat="1" ht="16.5" customHeight="1">
      <c r="B202" s="32"/>
      <c r="C202" s="184" t="s">
        <v>658</v>
      </c>
      <c r="D202" s="184" t="s">
        <v>1046</v>
      </c>
      <c r="E202" s="185" t="s">
        <v>5167</v>
      </c>
      <c r="F202" s="186" t="s">
        <v>5168</v>
      </c>
      <c r="G202" s="187" t="s">
        <v>324</v>
      </c>
      <c r="H202" s="188">
        <v>0.35</v>
      </c>
      <c r="I202" s="189"/>
      <c r="J202" s="190">
        <f>ROUND(I202*H202,2)</f>
        <v>0</v>
      </c>
      <c r="K202" s="186" t="s">
        <v>250</v>
      </c>
      <c r="L202" s="191"/>
      <c r="M202" s="192" t="s">
        <v>1</v>
      </c>
      <c r="N202" s="193" t="s">
        <v>42</v>
      </c>
      <c r="P202" s="141">
        <f>O202*H202</f>
        <v>0</v>
      </c>
      <c r="Q202" s="141">
        <v>0</v>
      </c>
      <c r="R202" s="141">
        <f>Q202*H202</f>
        <v>0</v>
      </c>
      <c r="S202" s="141">
        <v>0</v>
      </c>
      <c r="T202" s="142">
        <f>S202*H202</f>
        <v>0</v>
      </c>
      <c r="AR202" s="143" t="s">
        <v>212</v>
      </c>
      <c r="AT202" s="143" t="s">
        <v>1046</v>
      </c>
      <c r="AU202" s="143" t="s">
        <v>87</v>
      </c>
      <c r="AY202" s="17" t="s">
        <v>175</v>
      </c>
      <c r="BE202" s="144">
        <f>IF(N202="základní",J202,0)</f>
        <v>0</v>
      </c>
      <c r="BF202" s="144">
        <f>IF(N202="snížená",J202,0)</f>
        <v>0</v>
      </c>
      <c r="BG202" s="144">
        <f>IF(N202="zákl. přenesená",J202,0)</f>
        <v>0</v>
      </c>
      <c r="BH202" s="144">
        <f>IF(N202="sníž. přenesená",J202,0)</f>
        <v>0</v>
      </c>
      <c r="BI202" s="144">
        <f>IF(N202="nulová",J202,0)</f>
        <v>0</v>
      </c>
      <c r="BJ202" s="17" t="s">
        <v>85</v>
      </c>
      <c r="BK202" s="144">
        <f>ROUND(I202*H202,2)</f>
        <v>0</v>
      </c>
      <c r="BL202" s="17" t="s">
        <v>193</v>
      </c>
      <c r="BM202" s="143" t="s">
        <v>5207</v>
      </c>
    </row>
    <row r="203" spans="2:65" s="1" customFormat="1" ht="16.5" customHeight="1">
      <c r="B203" s="32"/>
      <c r="C203" s="132" t="s">
        <v>662</v>
      </c>
      <c r="D203" s="132" t="s">
        <v>178</v>
      </c>
      <c r="E203" s="133" t="s">
        <v>5208</v>
      </c>
      <c r="F203" s="134" t="s">
        <v>5209</v>
      </c>
      <c r="G203" s="135" t="s">
        <v>324</v>
      </c>
      <c r="H203" s="136">
        <v>2.0699999999999998</v>
      </c>
      <c r="I203" s="137"/>
      <c r="J203" s="138">
        <f>ROUND(I203*H203,2)</f>
        <v>0</v>
      </c>
      <c r="K203" s="134" t="s">
        <v>250</v>
      </c>
      <c r="L203" s="32"/>
      <c r="M203" s="139" t="s">
        <v>1</v>
      </c>
      <c r="N203" s="140" t="s">
        <v>42</v>
      </c>
      <c r="P203" s="141">
        <f>O203*H203</f>
        <v>0</v>
      </c>
      <c r="Q203" s="141">
        <v>0</v>
      </c>
      <c r="R203" s="141">
        <f>Q203*H203</f>
        <v>0</v>
      </c>
      <c r="S203" s="141">
        <v>0</v>
      </c>
      <c r="T203" s="142">
        <f>S203*H203</f>
        <v>0</v>
      </c>
      <c r="AR203" s="143" t="s">
        <v>193</v>
      </c>
      <c r="AT203" s="143" t="s">
        <v>178</v>
      </c>
      <c r="AU203" s="143" t="s">
        <v>87</v>
      </c>
      <c r="AY203" s="17" t="s">
        <v>175</v>
      </c>
      <c r="BE203" s="144">
        <f>IF(N203="základní",J203,0)</f>
        <v>0</v>
      </c>
      <c r="BF203" s="144">
        <f>IF(N203="snížená",J203,0)</f>
        <v>0</v>
      </c>
      <c r="BG203" s="144">
        <f>IF(N203="zákl. přenesená",J203,0)</f>
        <v>0</v>
      </c>
      <c r="BH203" s="144">
        <f>IF(N203="sníž. přenesená",J203,0)</f>
        <v>0</v>
      </c>
      <c r="BI203" s="144">
        <f>IF(N203="nulová",J203,0)</f>
        <v>0</v>
      </c>
      <c r="BJ203" s="17" t="s">
        <v>85</v>
      </c>
      <c r="BK203" s="144">
        <f>ROUND(I203*H203,2)</f>
        <v>0</v>
      </c>
      <c r="BL203" s="17" t="s">
        <v>193</v>
      </c>
      <c r="BM203" s="143" t="s">
        <v>5210</v>
      </c>
    </row>
    <row r="204" spans="2:65" s="12" customFormat="1">
      <c r="B204" s="154"/>
      <c r="D204" s="145" t="s">
        <v>252</v>
      </c>
      <c r="E204" s="155" t="s">
        <v>1</v>
      </c>
      <c r="F204" s="156" t="s">
        <v>5211</v>
      </c>
      <c r="H204" s="157">
        <v>2.0699999999999998</v>
      </c>
      <c r="I204" s="158"/>
      <c r="L204" s="154"/>
      <c r="M204" s="159"/>
      <c r="T204" s="160"/>
      <c r="AT204" s="155" t="s">
        <v>252</v>
      </c>
      <c r="AU204" s="155" t="s">
        <v>87</v>
      </c>
      <c r="AV204" s="12" t="s">
        <v>87</v>
      </c>
      <c r="AW204" s="12" t="s">
        <v>32</v>
      </c>
      <c r="AX204" s="12" t="s">
        <v>85</v>
      </c>
      <c r="AY204" s="155" t="s">
        <v>175</v>
      </c>
    </row>
    <row r="205" spans="2:65" s="1" customFormat="1" ht="16.5" customHeight="1">
      <c r="B205" s="32"/>
      <c r="C205" s="184" t="s">
        <v>666</v>
      </c>
      <c r="D205" s="184" t="s">
        <v>1046</v>
      </c>
      <c r="E205" s="185" t="s">
        <v>5167</v>
      </c>
      <c r="F205" s="186" t="s">
        <v>5168</v>
      </c>
      <c r="G205" s="187" t="s">
        <v>324</v>
      </c>
      <c r="H205" s="188">
        <v>2.0699999999999998</v>
      </c>
      <c r="I205" s="189"/>
      <c r="J205" s="190">
        <f>ROUND(I205*H205,2)</f>
        <v>0</v>
      </c>
      <c r="K205" s="186" t="s">
        <v>250</v>
      </c>
      <c r="L205" s="191"/>
      <c r="M205" s="192" t="s">
        <v>1</v>
      </c>
      <c r="N205" s="193" t="s">
        <v>42</v>
      </c>
      <c r="P205" s="141">
        <f>O205*H205</f>
        <v>0</v>
      </c>
      <c r="Q205" s="141">
        <v>0</v>
      </c>
      <c r="R205" s="141">
        <f>Q205*H205</f>
        <v>0</v>
      </c>
      <c r="S205" s="141">
        <v>0</v>
      </c>
      <c r="T205" s="142">
        <f>S205*H205</f>
        <v>0</v>
      </c>
      <c r="AR205" s="143" t="s">
        <v>212</v>
      </c>
      <c r="AT205" s="143" t="s">
        <v>1046</v>
      </c>
      <c r="AU205" s="143" t="s">
        <v>87</v>
      </c>
      <c r="AY205" s="17" t="s">
        <v>175</v>
      </c>
      <c r="BE205" s="144">
        <f>IF(N205="základní",J205,0)</f>
        <v>0</v>
      </c>
      <c r="BF205" s="144">
        <f>IF(N205="snížená",J205,0)</f>
        <v>0</v>
      </c>
      <c r="BG205" s="144">
        <f>IF(N205="zákl. přenesená",J205,0)</f>
        <v>0</v>
      </c>
      <c r="BH205" s="144">
        <f>IF(N205="sníž. přenesená",J205,0)</f>
        <v>0</v>
      </c>
      <c r="BI205" s="144">
        <f>IF(N205="nulová",J205,0)</f>
        <v>0</v>
      </c>
      <c r="BJ205" s="17" t="s">
        <v>85</v>
      </c>
      <c r="BK205" s="144">
        <f>ROUND(I205*H205,2)</f>
        <v>0</v>
      </c>
      <c r="BL205" s="17" t="s">
        <v>193</v>
      </c>
      <c r="BM205" s="143" t="s">
        <v>5212</v>
      </c>
    </row>
    <row r="206" spans="2:65" s="1" customFormat="1" ht="16.5" customHeight="1">
      <c r="B206" s="32"/>
      <c r="C206" s="132" t="s">
        <v>670</v>
      </c>
      <c r="D206" s="132" t="s">
        <v>178</v>
      </c>
      <c r="E206" s="133" t="s">
        <v>5213</v>
      </c>
      <c r="F206" s="134" t="s">
        <v>5214</v>
      </c>
      <c r="G206" s="135" t="s">
        <v>219</v>
      </c>
      <c r="H206" s="136">
        <v>7</v>
      </c>
      <c r="I206" s="137"/>
      <c r="J206" s="138">
        <f>ROUND(I206*H206,2)</f>
        <v>0</v>
      </c>
      <c r="K206" s="134" t="s">
        <v>1</v>
      </c>
      <c r="L206" s="32"/>
      <c r="M206" s="139" t="s">
        <v>1</v>
      </c>
      <c r="N206" s="140" t="s">
        <v>42</v>
      </c>
      <c r="P206" s="141">
        <f>O206*H206</f>
        <v>0</v>
      </c>
      <c r="Q206" s="141">
        <v>0</v>
      </c>
      <c r="R206" s="141">
        <f>Q206*H206</f>
        <v>0</v>
      </c>
      <c r="S206" s="141">
        <v>0</v>
      </c>
      <c r="T206" s="142">
        <f>S206*H206</f>
        <v>0</v>
      </c>
      <c r="AR206" s="143" t="s">
        <v>193</v>
      </c>
      <c r="AT206" s="143" t="s">
        <v>178</v>
      </c>
      <c r="AU206" s="143" t="s">
        <v>87</v>
      </c>
      <c r="AY206" s="17" t="s">
        <v>175</v>
      </c>
      <c r="BE206" s="144">
        <f>IF(N206="základní",J206,0)</f>
        <v>0</v>
      </c>
      <c r="BF206" s="144">
        <f>IF(N206="snížená",J206,0)</f>
        <v>0</v>
      </c>
      <c r="BG206" s="144">
        <f>IF(N206="zákl. přenesená",J206,0)</f>
        <v>0</v>
      </c>
      <c r="BH206" s="144">
        <f>IF(N206="sníž. přenesená",J206,0)</f>
        <v>0</v>
      </c>
      <c r="BI206" s="144">
        <f>IF(N206="nulová",J206,0)</f>
        <v>0</v>
      </c>
      <c r="BJ206" s="17" t="s">
        <v>85</v>
      </c>
      <c r="BK206" s="144">
        <f>ROUND(I206*H206,2)</f>
        <v>0</v>
      </c>
      <c r="BL206" s="17" t="s">
        <v>193</v>
      </c>
      <c r="BM206" s="143" t="s">
        <v>5215</v>
      </c>
    </row>
    <row r="207" spans="2:65" s="1" customFormat="1" ht="16.5" customHeight="1">
      <c r="B207" s="32"/>
      <c r="C207" s="184" t="s">
        <v>674</v>
      </c>
      <c r="D207" s="184" t="s">
        <v>1046</v>
      </c>
      <c r="E207" s="185" t="s">
        <v>5216</v>
      </c>
      <c r="F207" s="186" t="s">
        <v>5217</v>
      </c>
      <c r="G207" s="187" t="s">
        <v>219</v>
      </c>
      <c r="H207" s="188">
        <v>7</v>
      </c>
      <c r="I207" s="189"/>
      <c r="J207" s="190">
        <f>ROUND(I207*H207,2)</f>
        <v>0</v>
      </c>
      <c r="K207" s="186" t="s">
        <v>250</v>
      </c>
      <c r="L207" s="191"/>
      <c r="M207" s="192" t="s">
        <v>1</v>
      </c>
      <c r="N207" s="193" t="s">
        <v>42</v>
      </c>
      <c r="P207" s="141">
        <f>O207*H207</f>
        <v>0</v>
      </c>
      <c r="Q207" s="141">
        <v>6.9999999999999999E-4</v>
      </c>
      <c r="R207" s="141">
        <f>Q207*H207</f>
        <v>4.8999999999999998E-3</v>
      </c>
      <c r="S207" s="141">
        <v>0</v>
      </c>
      <c r="T207" s="142">
        <f>S207*H207</f>
        <v>0</v>
      </c>
      <c r="AR207" s="143" t="s">
        <v>212</v>
      </c>
      <c r="AT207" s="143" t="s">
        <v>1046</v>
      </c>
      <c r="AU207" s="143" t="s">
        <v>87</v>
      </c>
      <c r="AY207" s="17" t="s">
        <v>175</v>
      </c>
      <c r="BE207" s="144">
        <f>IF(N207="základní",J207,0)</f>
        <v>0</v>
      </c>
      <c r="BF207" s="144">
        <f>IF(N207="snížená",J207,0)</f>
        <v>0</v>
      </c>
      <c r="BG207" s="144">
        <f>IF(N207="zákl. přenesená",J207,0)</f>
        <v>0</v>
      </c>
      <c r="BH207" s="144">
        <f>IF(N207="sníž. přenesená",J207,0)</f>
        <v>0</v>
      </c>
      <c r="BI207" s="144">
        <f>IF(N207="nulová",J207,0)</f>
        <v>0</v>
      </c>
      <c r="BJ207" s="17" t="s">
        <v>85</v>
      </c>
      <c r="BK207" s="144">
        <f>ROUND(I207*H207,2)</f>
        <v>0</v>
      </c>
      <c r="BL207" s="17" t="s">
        <v>193</v>
      </c>
      <c r="BM207" s="143" t="s">
        <v>5218</v>
      </c>
    </row>
    <row r="208" spans="2:65" s="11" customFormat="1" ht="22.9" customHeight="1">
      <c r="B208" s="120"/>
      <c r="D208" s="121" t="s">
        <v>76</v>
      </c>
      <c r="E208" s="130" t="s">
        <v>5219</v>
      </c>
      <c r="F208" s="130" t="s">
        <v>5220</v>
      </c>
      <c r="I208" s="123"/>
      <c r="J208" s="131">
        <f>BK208</f>
        <v>0</v>
      </c>
      <c r="L208" s="120"/>
      <c r="M208" s="125"/>
      <c r="P208" s="126">
        <f>SUM(P209:P219)</f>
        <v>0</v>
      </c>
      <c r="R208" s="126">
        <f>SUM(R209:R219)</f>
        <v>0</v>
      </c>
      <c r="T208" s="127">
        <f>SUM(T209:T219)</f>
        <v>0</v>
      </c>
      <c r="AR208" s="121" t="s">
        <v>85</v>
      </c>
      <c r="AT208" s="128" t="s">
        <v>76</v>
      </c>
      <c r="AU208" s="128" t="s">
        <v>85</v>
      </c>
      <c r="AY208" s="121" t="s">
        <v>175</v>
      </c>
      <c r="BK208" s="129">
        <f>SUM(BK209:BK219)</f>
        <v>0</v>
      </c>
    </row>
    <row r="209" spans="2:65" s="1" customFormat="1" ht="16.5" customHeight="1">
      <c r="B209" s="32"/>
      <c r="C209" s="132" t="s">
        <v>678</v>
      </c>
      <c r="D209" s="132" t="s">
        <v>178</v>
      </c>
      <c r="E209" s="133" t="s">
        <v>5221</v>
      </c>
      <c r="F209" s="134" t="s">
        <v>5222</v>
      </c>
      <c r="G209" s="135" t="s">
        <v>200</v>
      </c>
      <c r="H209" s="136">
        <v>863</v>
      </c>
      <c r="I209" s="137"/>
      <c r="J209" s="138">
        <f>ROUND(I209*H209,2)</f>
        <v>0</v>
      </c>
      <c r="K209" s="134" t="s">
        <v>250</v>
      </c>
      <c r="L209" s="32"/>
      <c r="M209" s="139" t="s">
        <v>1</v>
      </c>
      <c r="N209" s="140" t="s">
        <v>42</v>
      </c>
      <c r="P209" s="141">
        <f>O209*H209</f>
        <v>0</v>
      </c>
      <c r="Q209" s="141">
        <v>0</v>
      </c>
      <c r="R209" s="141">
        <f>Q209*H209</f>
        <v>0</v>
      </c>
      <c r="S209" s="141">
        <v>0</v>
      </c>
      <c r="T209" s="142">
        <f>S209*H209</f>
        <v>0</v>
      </c>
      <c r="AR209" s="143" t="s">
        <v>193</v>
      </c>
      <c r="AT209" s="143" t="s">
        <v>178</v>
      </c>
      <c r="AU209" s="143" t="s">
        <v>87</v>
      </c>
      <c r="AY209" s="17" t="s">
        <v>175</v>
      </c>
      <c r="BE209" s="144">
        <f>IF(N209="základní",J209,0)</f>
        <v>0</v>
      </c>
      <c r="BF209" s="144">
        <f>IF(N209="snížená",J209,0)</f>
        <v>0</v>
      </c>
      <c r="BG209" s="144">
        <f>IF(N209="zákl. přenesená",J209,0)</f>
        <v>0</v>
      </c>
      <c r="BH209" s="144">
        <f>IF(N209="sníž. přenesená",J209,0)</f>
        <v>0</v>
      </c>
      <c r="BI209" s="144">
        <f>IF(N209="nulová",J209,0)</f>
        <v>0</v>
      </c>
      <c r="BJ209" s="17" t="s">
        <v>85</v>
      </c>
      <c r="BK209" s="144">
        <f>ROUND(I209*H209,2)</f>
        <v>0</v>
      </c>
      <c r="BL209" s="17" t="s">
        <v>193</v>
      </c>
      <c r="BM209" s="143" t="s">
        <v>5223</v>
      </c>
    </row>
    <row r="210" spans="2:65" s="1" customFormat="1" ht="21.75" customHeight="1">
      <c r="B210" s="32"/>
      <c r="C210" s="132" t="s">
        <v>682</v>
      </c>
      <c r="D210" s="132" t="s">
        <v>178</v>
      </c>
      <c r="E210" s="133" t="s">
        <v>5224</v>
      </c>
      <c r="F210" s="134" t="s">
        <v>5225</v>
      </c>
      <c r="G210" s="135" t="s">
        <v>200</v>
      </c>
      <c r="H210" s="136">
        <v>863</v>
      </c>
      <c r="I210" s="137"/>
      <c r="J210" s="138">
        <f>ROUND(I210*H210,2)</f>
        <v>0</v>
      </c>
      <c r="K210" s="134" t="s">
        <v>250</v>
      </c>
      <c r="L210" s="32"/>
      <c r="M210" s="139" t="s">
        <v>1</v>
      </c>
      <c r="N210" s="140" t="s">
        <v>42</v>
      </c>
      <c r="P210" s="141">
        <f>O210*H210</f>
        <v>0</v>
      </c>
      <c r="Q210" s="141">
        <v>0</v>
      </c>
      <c r="R210" s="141">
        <f>Q210*H210</f>
        <v>0</v>
      </c>
      <c r="S210" s="141">
        <v>0</v>
      </c>
      <c r="T210" s="142">
        <f>S210*H210</f>
        <v>0</v>
      </c>
      <c r="AR210" s="143" t="s">
        <v>193</v>
      </c>
      <c r="AT210" s="143" t="s">
        <v>178</v>
      </c>
      <c r="AU210" s="143" t="s">
        <v>87</v>
      </c>
      <c r="AY210" s="17" t="s">
        <v>175</v>
      </c>
      <c r="BE210" s="144">
        <f>IF(N210="základní",J210,0)</f>
        <v>0</v>
      </c>
      <c r="BF210" s="144">
        <f>IF(N210="snížená",J210,0)</f>
        <v>0</v>
      </c>
      <c r="BG210" s="144">
        <f>IF(N210="zákl. přenesená",J210,0)</f>
        <v>0</v>
      </c>
      <c r="BH210" s="144">
        <f>IF(N210="sníž. přenesená",J210,0)</f>
        <v>0</v>
      </c>
      <c r="BI210" s="144">
        <f>IF(N210="nulová",J210,0)</f>
        <v>0</v>
      </c>
      <c r="BJ210" s="17" t="s">
        <v>85</v>
      </c>
      <c r="BK210" s="144">
        <f>ROUND(I210*H210,2)</f>
        <v>0</v>
      </c>
      <c r="BL210" s="17" t="s">
        <v>193</v>
      </c>
      <c r="BM210" s="143" t="s">
        <v>5226</v>
      </c>
    </row>
    <row r="211" spans="2:65" s="1" customFormat="1" ht="16.5" customHeight="1">
      <c r="B211" s="32"/>
      <c r="C211" s="132" t="s">
        <v>686</v>
      </c>
      <c r="D211" s="132" t="s">
        <v>178</v>
      </c>
      <c r="E211" s="133" t="s">
        <v>5227</v>
      </c>
      <c r="F211" s="134" t="s">
        <v>5228</v>
      </c>
      <c r="G211" s="135" t="s">
        <v>200</v>
      </c>
      <c r="H211" s="136">
        <v>863</v>
      </c>
      <c r="I211" s="137"/>
      <c r="J211" s="138">
        <f>ROUND(I211*H211,2)</f>
        <v>0</v>
      </c>
      <c r="K211" s="134" t="s">
        <v>250</v>
      </c>
      <c r="L211" s="32"/>
      <c r="M211" s="139" t="s">
        <v>1</v>
      </c>
      <c r="N211" s="140" t="s">
        <v>42</v>
      </c>
      <c r="P211" s="141">
        <f>O211*H211</f>
        <v>0</v>
      </c>
      <c r="Q211" s="141">
        <v>0</v>
      </c>
      <c r="R211" s="141">
        <f>Q211*H211</f>
        <v>0</v>
      </c>
      <c r="S211" s="141">
        <v>0</v>
      </c>
      <c r="T211" s="142">
        <f>S211*H211</f>
        <v>0</v>
      </c>
      <c r="AR211" s="143" t="s">
        <v>193</v>
      </c>
      <c r="AT211" s="143" t="s">
        <v>178</v>
      </c>
      <c r="AU211" s="143" t="s">
        <v>87</v>
      </c>
      <c r="AY211" s="17" t="s">
        <v>175</v>
      </c>
      <c r="BE211" s="144">
        <f>IF(N211="základní",J211,0)</f>
        <v>0</v>
      </c>
      <c r="BF211" s="144">
        <f>IF(N211="snížená",J211,0)</f>
        <v>0</v>
      </c>
      <c r="BG211" s="144">
        <f>IF(N211="zákl. přenesená",J211,0)</f>
        <v>0</v>
      </c>
      <c r="BH211" s="144">
        <f>IF(N211="sníž. přenesená",J211,0)</f>
        <v>0</v>
      </c>
      <c r="BI211" s="144">
        <f>IF(N211="nulová",J211,0)</f>
        <v>0</v>
      </c>
      <c r="BJ211" s="17" t="s">
        <v>85</v>
      </c>
      <c r="BK211" s="144">
        <f>ROUND(I211*H211,2)</f>
        <v>0</v>
      </c>
      <c r="BL211" s="17" t="s">
        <v>193</v>
      </c>
      <c r="BM211" s="143" t="s">
        <v>5229</v>
      </c>
    </row>
    <row r="212" spans="2:65" s="1" customFormat="1" ht="16.5" customHeight="1">
      <c r="B212" s="32"/>
      <c r="C212" s="132" t="s">
        <v>690</v>
      </c>
      <c r="D212" s="132" t="s">
        <v>178</v>
      </c>
      <c r="E212" s="133" t="s">
        <v>5230</v>
      </c>
      <c r="F212" s="134" t="s">
        <v>5231</v>
      </c>
      <c r="G212" s="135" t="s">
        <v>324</v>
      </c>
      <c r="H212" s="136">
        <v>8.6300000000000008</v>
      </c>
      <c r="I212" s="137"/>
      <c r="J212" s="138">
        <f>ROUND(I212*H212,2)</f>
        <v>0</v>
      </c>
      <c r="K212" s="134" t="s">
        <v>1</v>
      </c>
      <c r="L212" s="32"/>
      <c r="M212" s="139" t="s">
        <v>1</v>
      </c>
      <c r="N212" s="140" t="s">
        <v>42</v>
      </c>
      <c r="P212" s="141">
        <f>O212*H212</f>
        <v>0</v>
      </c>
      <c r="Q212" s="141">
        <v>0</v>
      </c>
      <c r="R212" s="141">
        <f>Q212*H212</f>
        <v>0</v>
      </c>
      <c r="S212" s="141">
        <v>0</v>
      </c>
      <c r="T212" s="142">
        <f>S212*H212</f>
        <v>0</v>
      </c>
      <c r="AR212" s="143" t="s">
        <v>193</v>
      </c>
      <c r="AT212" s="143" t="s">
        <v>178</v>
      </c>
      <c r="AU212" s="143" t="s">
        <v>87</v>
      </c>
      <c r="AY212" s="17" t="s">
        <v>175</v>
      </c>
      <c r="BE212" s="144">
        <f>IF(N212="základní",J212,0)</f>
        <v>0</v>
      </c>
      <c r="BF212" s="144">
        <f>IF(N212="snížená",J212,0)</f>
        <v>0</v>
      </c>
      <c r="BG212" s="144">
        <f>IF(N212="zákl. přenesená",J212,0)</f>
        <v>0</v>
      </c>
      <c r="BH212" s="144">
        <f>IF(N212="sníž. přenesená",J212,0)</f>
        <v>0</v>
      </c>
      <c r="BI212" s="144">
        <f>IF(N212="nulová",J212,0)</f>
        <v>0</v>
      </c>
      <c r="BJ212" s="17" t="s">
        <v>85</v>
      </c>
      <c r="BK212" s="144">
        <f>ROUND(I212*H212,2)</f>
        <v>0</v>
      </c>
      <c r="BL212" s="17" t="s">
        <v>193</v>
      </c>
      <c r="BM212" s="143" t="s">
        <v>5232</v>
      </c>
    </row>
    <row r="213" spans="2:65" s="1" customFormat="1" ht="16.5" customHeight="1">
      <c r="B213" s="32"/>
      <c r="C213" s="132" t="s">
        <v>698</v>
      </c>
      <c r="D213" s="132" t="s">
        <v>178</v>
      </c>
      <c r="E213" s="133" t="s">
        <v>5233</v>
      </c>
      <c r="F213" s="134" t="s">
        <v>5209</v>
      </c>
      <c r="G213" s="135" t="s">
        <v>324</v>
      </c>
      <c r="H213" s="136">
        <v>25.89</v>
      </c>
      <c r="I213" s="137"/>
      <c r="J213" s="138">
        <f>ROUND(I213*H213,2)</f>
        <v>0</v>
      </c>
      <c r="K213" s="134" t="s">
        <v>250</v>
      </c>
      <c r="L213" s="32"/>
      <c r="M213" s="139" t="s">
        <v>1</v>
      </c>
      <c r="N213" s="140" t="s">
        <v>42</v>
      </c>
      <c r="P213" s="141">
        <f>O213*H213</f>
        <v>0</v>
      </c>
      <c r="Q213" s="141">
        <v>0</v>
      </c>
      <c r="R213" s="141">
        <f>Q213*H213</f>
        <v>0</v>
      </c>
      <c r="S213" s="141">
        <v>0</v>
      </c>
      <c r="T213" s="142">
        <f>S213*H213</f>
        <v>0</v>
      </c>
      <c r="AR213" s="143" t="s">
        <v>193</v>
      </c>
      <c r="AT213" s="143" t="s">
        <v>178</v>
      </c>
      <c r="AU213" s="143" t="s">
        <v>87</v>
      </c>
      <c r="AY213" s="17" t="s">
        <v>175</v>
      </c>
      <c r="BE213" s="144">
        <f>IF(N213="základní",J213,0)</f>
        <v>0</v>
      </c>
      <c r="BF213" s="144">
        <f>IF(N213="snížená",J213,0)</f>
        <v>0</v>
      </c>
      <c r="BG213" s="144">
        <f>IF(N213="zákl. přenesená",J213,0)</f>
        <v>0</v>
      </c>
      <c r="BH213" s="144">
        <f>IF(N213="sníž. přenesená",J213,0)</f>
        <v>0</v>
      </c>
      <c r="BI213" s="144">
        <f>IF(N213="nulová",J213,0)</f>
        <v>0</v>
      </c>
      <c r="BJ213" s="17" t="s">
        <v>85</v>
      </c>
      <c r="BK213" s="144">
        <f>ROUND(I213*H213,2)</f>
        <v>0</v>
      </c>
      <c r="BL213" s="17" t="s">
        <v>193</v>
      </c>
      <c r="BM213" s="143" t="s">
        <v>5234</v>
      </c>
    </row>
    <row r="214" spans="2:65" s="12" customFormat="1">
      <c r="B214" s="154"/>
      <c r="D214" s="145" t="s">
        <v>252</v>
      </c>
      <c r="E214" s="155" t="s">
        <v>1</v>
      </c>
      <c r="F214" s="156" t="s">
        <v>5235</v>
      </c>
      <c r="H214" s="157">
        <v>25.89</v>
      </c>
      <c r="I214" s="158"/>
      <c r="L214" s="154"/>
      <c r="M214" s="159"/>
      <c r="T214" s="160"/>
      <c r="AT214" s="155" t="s">
        <v>252</v>
      </c>
      <c r="AU214" s="155" t="s">
        <v>87</v>
      </c>
      <c r="AV214" s="12" t="s">
        <v>87</v>
      </c>
      <c r="AW214" s="12" t="s">
        <v>32</v>
      </c>
      <c r="AX214" s="12" t="s">
        <v>85</v>
      </c>
      <c r="AY214" s="155" t="s">
        <v>175</v>
      </c>
    </row>
    <row r="215" spans="2:65" s="1" customFormat="1" ht="16.5" customHeight="1">
      <c r="B215" s="32"/>
      <c r="C215" s="184" t="s">
        <v>703</v>
      </c>
      <c r="D215" s="184" t="s">
        <v>1046</v>
      </c>
      <c r="E215" s="185" t="s">
        <v>5167</v>
      </c>
      <c r="F215" s="186" t="s">
        <v>5168</v>
      </c>
      <c r="G215" s="187" t="s">
        <v>324</v>
      </c>
      <c r="H215" s="188">
        <v>25.89</v>
      </c>
      <c r="I215" s="189"/>
      <c r="J215" s="190">
        <f>ROUND(I215*H215,2)</f>
        <v>0</v>
      </c>
      <c r="K215" s="186" t="s">
        <v>250</v>
      </c>
      <c r="L215" s="191"/>
      <c r="M215" s="192" t="s">
        <v>1</v>
      </c>
      <c r="N215" s="193" t="s">
        <v>42</v>
      </c>
      <c r="P215" s="141">
        <f>O215*H215</f>
        <v>0</v>
      </c>
      <c r="Q215" s="141">
        <v>0</v>
      </c>
      <c r="R215" s="141">
        <f>Q215*H215</f>
        <v>0</v>
      </c>
      <c r="S215" s="141">
        <v>0</v>
      </c>
      <c r="T215" s="142">
        <f>S215*H215</f>
        <v>0</v>
      </c>
      <c r="AR215" s="143" t="s">
        <v>212</v>
      </c>
      <c r="AT215" s="143" t="s">
        <v>1046</v>
      </c>
      <c r="AU215" s="143" t="s">
        <v>87</v>
      </c>
      <c r="AY215" s="17" t="s">
        <v>175</v>
      </c>
      <c r="BE215" s="144">
        <f>IF(N215="základní",J215,0)</f>
        <v>0</v>
      </c>
      <c r="BF215" s="144">
        <f>IF(N215="snížená",J215,0)</f>
        <v>0</v>
      </c>
      <c r="BG215" s="144">
        <f>IF(N215="zákl. přenesená",J215,0)</f>
        <v>0</v>
      </c>
      <c r="BH215" s="144">
        <f>IF(N215="sníž. přenesená",J215,0)</f>
        <v>0</v>
      </c>
      <c r="BI215" s="144">
        <f>IF(N215="nulová",J215,0)</f>
        <v>0</v>
      </c>
      <c r="BJ215" s="17" t="s">
        <v>85</v>
      </c>
      <c r="BK215" s="144">
        <f>ROUND(I215*H215,2)</f>
        <v>0</v>
      </c>
      <c r="BL215" s="17" t="s">
        <v>193</v>
      </c>
      <c r="BM215" s="143" t="s">
        <v>5236</v>
      </c>
    </row>
    <row r="216" spans="2:65" s="1" customFormat="1" ht="16.5" customHeight="1">
      <c r="B216" s="32"/>
      <c r="C216" s="132" t="s">
        <v>709</v>
      </c>
      <c r="D216" s="132" t="s">
        <v>178</v>
      </c>
      <c r="E216" s="133" t="s">
        <v>5237</v>
      </c>
      <c r="F216" s="134" t="s">
        <v>5238</v>
      </c>
      <c r="G216" s="135" t="s">
        <v>324</v>
      </c>
      <c r="H216" s="136">
        <v>863</v>
      </c>
      <c r="I216" s="137"/>
      <c r="J216" s="138">
        <f>ROUND(I216*H216,2)</f>
        <v>0</v>
      </c>
      <c r="K216" s="134" t="s">
        <v>1</v>
      </c>
      <c r="L216" s="32"/>
      <c r="M216" s="139" t="s">
        <v>1</v>
      </c>
      <c r="N216" s="140" t="s">
        <v>42</v>
      </c>
      <c r="P216" s="141">
        <f>O216*H216</f>
        <v>0</v>
      </c>
      <c r="Q216" s="141">
        <v>0</v>
      </c>
      <c r="R216" s="141">
        <f>Q216*H216</f>
        <v>0</v>
      </c>
      <c r="S216" s="141">
        <v>0</v>
      </c>
      <c r="T216" s="142">
        <f>S216*H216</f>
        <v>0</v>
      </c>
      <c r="AR216" s="143" t="s">
        <v>193</v>
      </c>
      <c r="AT216" s="143" t="s">
        <v>178</v>
      </c>
      <c r="AU216" s="143" t="s">
        <v>87</v>
      </c>
      <c r="AY216" s="17" t="s">
        <v>175</v>
      </c>
      <c r="BE216" s="144">
        <f>IF(N216="základní",J216,0)</f>
        <v>0</v>
      </c>
      <c r="BF216" s="144">
        <f>IF(N216="snížená",J216,0)</f>
        <v>0</v>
      </c>
      <c r="BG216" s="144">
        <f>IF(N216="zákl. přenesená",J216,0)</f>
        <v>0</v>
      </c>
      <c r="BH216" s="144">
        <f>IF(N216="sníž. přenesená",J216,0)</f>
        <v>0</v>
      </c>
      <c r="BI216" s="144">
        <f>IF(N216="nulová",J216,0)</f>
        <v>0</v>
      </c>
      <c r="BJ216" s="17" t="s">
        <v>85</v>
      </c>
      <c r="BK216" s="144">
        <f>ROUND(I216*H216,2)</f>
        <v>0</v>
      </c>
      <c r="BL216" s="17" t="s">
        <v>193</v>
      </c>
      <c r="BM216" s="143" t="s">
        <v>5239</v>
      </c>
    </row>
    <row r="217" spans="2:65" s="1" customFormat="1" ht="16.5" customHeight="1">
      <c r="B217" s="32"/>
      <c r="C217" s="184" t="s">
        <v>715</v>
      </c>
      <c r="D217" s="184" t="s">
        <v>1046</v>
      </c>
      <c r="E217" s="185" t="s">
        <v>5240</v>
      </c>
      <c r="F217" s="186" t="s">
        <v>5241</v>
      </c>
      <c r="G217" s="187" t="s">
        <v>5117</v>
      </c>
      <c r="H217" s="188">
        <v>4.3150000000000004</v>
      </c>
      <c r="I217" s="189"/>
      <c r="J217" s="190">
        <f>ROUND(I217*H217,2)</f>
        <v>0</v>
      </c>
      <c r="K217" s="186" t="s">
        <v>1</v>
      </c>
      <c r="L217" s="191"/>
      <c r="M217" s="192" t="s">
        <v>1</v>
      </c>
      <c r="N217" s="193" t="s">
        <v>42</v>
      </c>
      <c r="P217" s="141">
        <f>O217*H217</f>
        <v>0</v>
      </c>
      <c r="Q217" s="141">
        <v>0</v>
      </c>
      <c r="R217" s="141">
        <f>Q217*H217</f>
        <v>0</v>
      </c>
      <c r="S217" s="141">
        <v>0</v>
      </c>
      <c r="T217" s="142">
        <f>S217*H217</f>
        <v>0</v>
      </c>
      <c r="AR217" s="143" t="s">
        <v>212</v>
      </c>
      <c r="AT217" s="143" t="s">
        <v>1046</v>
      </c>
      <c r="AU217" s="143" t="s">
        <v>87</v>
      </c>
      <c r="AY217" s="17" t="s">
        <v>175</v>
      </c>
      <c r="BE217" s="144">
        <f>IF(N217="základní",J217,0)</f>
        <v>0</v>
      </c>
      <c r="BF217" s="144">
        <f>IF(N217="snížená",J217,0)</f>
        <v>0</v>
      </c>
      <c r="BG217" s="144">
        <f>IF(N217="zákl. přenesená",J217,0)</f>
        <v>0</v>
      </c>
      <c r="BH217" s="144">
        <f>IF(N217="sníž. přenesená",J217,0)</f>
        <v>0</v>
      </c>
      <c r="BI217" s="144">
        <f>IF(N217="nulová",J217,0)</f>
        <v>0</v>
      </c>
      <c r="BJ217" s="17" t="s">
        <v>85</v>
      </c>
      <c r="BK217" s="144">
        <f>ROUND(I217*H217,2)</f>
        <v>0</v>
      </c>
      <c r="BL217" s="17" t="s">
        <v>193</v>
      </c>
      <c r="BM217" s="143" t="s">
        <v>5242</v>
      </c>
    </row>
    <row r="218" spans="2:65" s="12" customFormat="1">
      <c r="B218" s="154"/>
      <c r="D218" s="145" t="s">
        <v>252</v>
      </c>
      <c r="F218" s="156" t="s">
        <v>5243</v>
      </c>
      <c r="H218" s="157">
        <v>4.3150000000000004</v>
      </c>
      <c r="I218" s="158"/>
      <c r="L218" s="154"/>
      <c r="M218" s="159"/>
      <c r="T218" s="160"/>
      <c r="AT218" s="155" t="s">
        <v>252</v>
      </c>
      <c r="AU218" s="155" t="s">
        <v>87</v>
      </c>
      <c r="AV218" s="12" t="s">
        <v>87</v>
      </c>
      <c r="AW218" s="12" t="s">
        <v>4</v>
      </c>
      <c r="AX218" s="12" t="s">
        <v>85</v>
      </c>
      <c r="AY218" s="155" t="s">
        <v>175</v>
      </c>
    </row>
    <row r="219" spans="2:65" s="1" customFormat="1" ht="16.5" customHeight="1">
      <c r="B219" s="32"/>
      <c r="C219" s="132" t="s">
        <v>719</v>
      </c>
      <c r="D219" s="132" t="s">
        <v>178</v>
      </c>
      <c r="E219" s="133" t="s">
        <v>5244</v>
      </c>
      <c r="F219" s="134" t="s">
        <v>5245</v>
      </c>
      <c r="G219" s="135" t="s">
        <v>219</v>
      </c>
      <c r="H219" s="136">
        <v>7</v>
      </c>
      <c r="I219" s="137"/>
      <c r="J219" s="138">
        <f>ROUND(I219*H219,2)</f>
        <v>0</v>
      </c>
      <c r="K219" s="134" t="s">
        <v>1</v>
      </c>
      <c r="L219" s="32"/>
      <c r="M219" s="139" t="s">
        <v>1</v>
      </c>
      <c r="N219" s="140" t="s">
        <v>42</v>
      </c>
      <c r="P219" s="141">
        <f>O219*H219</f>
        <v>0</v>
      </c>
      <c r="Q219" s="141">
        <v>0</v>
      </c>
      <c r="R219" s="141">
        <f>Q219*H219</f>
        <v>0</v>
      </c>
      <c r="S219" s="141">
        <v>0</v>
      </c>
      <c r="T219" s="142">
        <f>S219*H219</f>
        <v>0</v>
      </c>
      <c r="AR219" s="143" t="s">
        <v>193</v>
      </c>
      <c r="AT219" s="143" t="s">
        <v>178</v>
      </c>
      <c r="AU219" s="143" t="s">
        <v>87</v>
      </c>
      <c r="AY219" s="17" t="s">
        <v>175</v>
      </c>
      <c r="BE219" s="144">
        <f>IF(N219="základní",J219,0)</f>
        <v>0</v>
      </c>
      <c r="BF219" s="144">
        <f>IF(N219="snížená",J219,0)</f>
        <v>0</v>
      </c>
      <c r="BG219" s="144">
        <f>IF(N219="zákl. přenesená",J219,0)</f>
        <v>0</v>
      </c>
      <c r="BH219" s="144">
        <f>IF(N219="sníž. přenesená",J219,0)</f>
        <v>0</v>
      </c>
      <c r="BI219" s="144">
        <f>IF(N219="nulová",J219,0)</f>
        <v>0</v>
      </c>
      <c r="BJ219" s="17" t="s">
        <v>85</v>
      </c>
      <c r="BK219" s="144">
        <f>ROUND(I219*H219,2)</f>
        <v>0</v>
      </c>
      <c r="BL219" s="17" t="s">
        <v>193</v>
      </c>
      <c r="BM219" s="143" t="s">
        <v>5246</v>
      </c>
    </row>
    <row r="220" spans="2:65" s="11" customFormat="1" ht="22.9" customHeight="1">
      <c r="B220" s="120"/>
      <c r="D220" s="121" t="s">
        <v>76</v>
      </c>
      <c r="E220" s="130" t="s">
        <v>5247</v>
      </c>
      <c r="F220" s="130" t="s">
        <v>5248</v>
      </c>
      <c r="I220" s="123"/>
      <c r="J220" s="131">
        <f>BK220</f>
        <v>0</v>
      </c>
      <c r="L220" s="120"/>
      <c r="M220" s="125"/>
      <c r="P220" s="126">
        <f>SUM(P221:P226)</f>
        <v>0</v>
      </c>
      <c r="R220" s="126">
        <f>SUM(R221:R226)</f>
        <v>13.106686</v>
      </c>
      <c r="T220" s="127">
        <f>SUM(T221:T226)</f>
        <v>0</v>
      </c>
      <c r="AR220" s="121" t="s">
        <v>85</v>
      </c>
      <c r="AT220" s="128" t="s">
        <v>76</v>
      </c>
      <c r="AU220" s="128" t="s">
        <v>85</v>
      </c>
      <c r="AY220" s="121" t="s">
        <v>175</v>
      </c>
      <c r="BK220" s="129">
        <f>SUM(BK221:BK226)</f>
        <v>0</v>
      </c>
    </row>
    <row r="221" spans="2:65" s="1" customFormat="1" ht="16.5" customHeight="1">
      <c r="B221" s="32"/>
      <c r="C221" s="132" t="s">
        <v>724</v>
      </c>
      <c r="D221" s="132" t="s">
        <v>178</v>
      </c>
      <c r="E221" s="133" t="s">
        <v>4902</v>
      </c>
      <c r="F221" s="134" t="s">
        <v>4903</v>
      </c>
      <c r="G221" s="135" t="s">
        <v>200</v>
      </c>
      <c r="H221" s="136">
        <v>17.399999999999999</v>
      </c>
      <c r="I221" s="137"/>
      <c r="J221" s="138">
        <f>ROUND(I221*H221,2)</f>
        <v>0</v>
      </c>
      <c r="K221" s="134" t="s">
        <v>250</v>
      </c>
      <c r="L221" s="32"/>
      <c r="M221" s="139" t="s">
        <v>1</v>
      </c>
      <c r="N221" s="140" t="s">
        <v>42</v>
      </c>
      <c r="P221" s="141">
        <f>O221*H221</f>
        <v>0</v>
      </c>
      <c r="Q221" s="141">
        <v>0</v>
      </c>
      <c r="R221" s="141">
        <f>Q221*H221</f>
        <v>0</v>
      </c>
      <c r="S221" s="141">
        <v>0</v>
      </c>
      <c r="T221" s="142">
        <f>S221*H221</f>
        <v>0</v>
      </c>
      <c r="AR221" s="143" t="s">
        <v>193</v>
      </c>
      <c r="AT221" s="143" t="s">
        <v>178</v>
      </c>
      <c r="AU221" s="143" t="s">
        <v>87</v>
      </c>
      <c r="AY221" s="17" t="s">
        <v>175</v>
      </c>
      <c r="BE221" s="144">
        <f>IF(N221="základní",J221,0)</f>
        <v>0</v>
      </c>
      <c r="BF221" s="144">
        <f>IF(N221="snížená",J221,0)</f>
        <v>0</v>
      </c>
      <c r="BG221" s="144">
        <f>IF(N221="zákl. přenesená",J221,0)</f>
        <v>0</v>
      </c>
      <c r="BH221" s="144">
        <f>IF(N221="sníž. přenesená",J221,0)</f>
        <v>0</v>
      </c>
      <c r="BI221" s="144">
        <f>IF(N221="nulová",J221,0)</f>
        <v>0</v>
      </c>
      <c r="BJ221" s="17" t="s">
        <v>85</v>
      </c>
      <c r="BK221" s="144">
        <f>ROUND(I221*H221,2)</f>
        <v>0</v>
      </c>
      <c r="BL221" s="17" t="s">
        <v>193</v>
      </c>
      <c r="BM221" s="143" t="s">
        <v>5249</v>
      </c>
    </row>
    <row r="222" spans="2:65" s="1" customFormat="1" ht="21.75" customHeight="1">
      <c r="B222" s="32"/>
      <c r="C222" s="132" t="s">
        <v>730</v>
      </c>
      <c r="D222" s="132" t="s">
        <v>178</v>
      </c>
      <c r="E222" s="133" t="s">
        <v>5250</v>
      </c>
      <c r="F222" s="134" t="s">
        <v>5251</v>
      </c>
      <c r="G222" s="135" t="s">
        <v>200</v>
      </c>
      <c r="H222" s="136">
        <v>17.399999999999999</v>
      </c>
      <c r="I222" s="137"/>
      <c r="J222" s="138">
        <f>ROUND(I222*H222,2)</f>
        <v>0</v>
      </c>
      <c r="K222" s="134" t="s">
        <v>250</v>
      </c>
      <c r="L222" s="32"/>
      <c r="M222" s="139" t="s">
        <v>1</v>
      </c>
      <c r="N222" s="140" t="s">
        <v>42</v>
      </c>
      <c r="P222" s="141">
        <f>O222*H222</f>
        <v>0</v>
      </c>
      <c r="Q222" s="141">
        <v>0</v>
      </c>
      <c r="R222" s="141">
        <f>Q222*H222</f>
        <v>0</v>
      </c>
      <c r="S222" s="141">
        <v>0</v>
      </c>
      <c r="T222" s="142">
        <f>S222*H222</f>
        <v>0</v>
      </c>
      <c r="AR222" s="143" t="s">
        <v>193</v>
      </c>
      <c r="AT222" s="143" t="s">
        <v>178</v>
      </c>
      <c r="AU222" s="143" t="s">
        <v>87</v>
      </c>
      <c r="AY222" s="17" t="s">
        <v>175</v>
      </c>
      <c r="BE222" s="144">
        <f>IF(N222="základní",J222,0)</f>
        <v>0</v>
      </c>
      <c r="BF222" s="144">
        <f>IF(N222="snížená",J222,0)</f>
        <v>0</v>
      </c>
      <c r="BG222" s="144">
        <f>IF(N222="zákl. přenesená",J222,0)</f>
        <v>0</v>
      </c>
      <c r="BH222" s="144">
        <f>IF(N222="sníž. přenesená",J222,0)</f>
        <v>0</v>
      </c>
      <c r="BI222" s="144">
        <f>IF(N222="nulová",J222,0)</f>
        <v>0</v>
      </c>
      <c r="BJ222" s="17" t="s">
        <v>85</v>
      </c>
      <c r="BK222" s="144">
        <f>ROUND(I222*H222,2)</f>
        <v>0</v>
      </c>
      <c r="BL222" s="17" t="s">
        <v>193</v>
      </c>
      <c r="BM222" s="143" t="s">
        <v>5252</v>
      </c>
    </row>
    <row r="223" spans="2:65" s="1" customFormat="1" ht="16.5" customHeight="1">
      <c r="B223" s="32"/>
      <c r="C223" s="132" t="s">
        <v>744</v>
      </c>
      <c r="D223" s="132" t="s">
        <v>178</v>
      </c>
      <c r="E223" s="133" t="s">
        <v>5253</v>
      </c>
      <c r="F223" s="134" t="s">
        <v>5254</v>
      </c>
      <c r="G223" s="135" t="s">
        <v>200</v>
      </c>
      <c r="H223" s="136">
        <v>17.399999999999999</v>
      </c>
      <c r="I223" s="137"/>
      <c r="J223" s="138">
        <f>ROUND(I223*H223,2)</f>
        <v>0</v>
      </c>
      <c r="K223" s="134" t="s">
        <v>250</v>
      </c>
      <c r="L223" s="32"/>
      <c r="M223" s="139" t="s">
        <v>1</v>
      </c>
      <c r="N223" s="140" t="s">
        <v>42</v>
      </c>
      <c r="P223" s="141">
        <f>O223*H223</f>
        <v>0</v>
      </c>
      <c r="Q223" s="141">
        <v>0.1837</v>
      </c>
      <c r="R223" s="141">
        <f>Q223*H223</f>
        <v>3.1963799999999996</v>
      </c>
      <c r="S223" s="141">
        <v>0</v>
      </c>
      <c r="T223" s="142">
        <f>S223*H223</f>
        <v>0</v>
      </c>
      <c r="AR223" s="143" t="s">
        <v>193</v>
      </c>
      <c r="AT223" s="143" t="s">
        <v>178</v>
      </c>
      <c r="AU223" s="143" t="s">
        <v>87</v>
      </c>
      <c r="AY223" s="17" t="s">
        <v>175</v>
      </c>
      <c r="BE223" s="144">
        <f>IF(N223="základní",J223,0)</f>
        <v>0</v>
      </c>
      <c r="BF223" s="144">
        <f>IF(N223="snížená",J223,0)</f>
        <v>0</v>
      </c>
      <c r="BG223" s="144">
        <f>IF(N223="zákl. přenesená",J223,0)</f>
        <v>0</v>
      </c>
      <c r="BH223" s="144">
        <f>IF(N223="sníž. přenesená",J223,0)</f>
        <v>0</v>
      </c>
      <c r="BI223" s="144">
        <f>IF(N223="nulová",J223,0)</f>
        <v>0</v>
      </c>
      <c r="BJ223" s="17" t="s">
        <v>85</v>
      </c>
      <c r="BK223" s="144">
        <f>ROUND(I223*H223,2)</f>
        <v>0</v>
      </c>
      <c r="BL223" s="17" t="s">
        <v>193</v>
      </c>
      <c r="BM223" s="143" t="s">
        <v>5255</v>
      </c>
    </row>
    <row r="224" spans="2:65" s="1" customFormat="1" ht="16.5" customHeight="1">
      <c r="B224" s="32"/>
      <c r="C224" s="184" t="s">
        <v>750</v>
      </c>
      <c r="D224" s="184" t="s">
        <v>1046</v>
      </c>
      <c r="E224" s="185" t="s">
        <v>5256</v>
      </c>
      <c r="F224" s="186" t="s">
        <v>5257</v>
      </c>
      <c r="G224" s="187" t="s">
        <v>200</v>
      </c>
      <c r="H224" s="188">
        <v>17.748000000000001</v>
      </c>
      <c r="I224" s="189"/>
      <c r="J224" s="190">
        <f>ROUND(I224*H224,2)</f>
        <v>0</v>
      </c>
      <c r="K224" s="186" t="s">
        <v>250</v>
      </c>
      <c r="L224" s="191"/>
      <c r="M224" s="192" t="s">
        <v>1</v>
      </c>
      <c r="N224" s="193" t="s">
        <v>42</v>
      </c>
      <c r="P224" s="141">
        <f>O224*H224</f>
        <v>0</v>
      </c>
      <c r="Q224" s="141">
        <v>0.222</v>
      </c>
      <c r="R224" s="141">
        <f>Q224*H224</f>
        <v>3.9400560000000002</v>
      </c>
      <c r="S224" s="141">
        <v>0</v>
      </c>
      <c r="T224" s="142">
        <f>S224*H224</f>
        <v>0</v>
      </c>
      <c r="AR224" s="143" t="s">
        <v>212</v>
      </c>
      <c r="AT224" s="143" t="s">
        <v>1046</v>
      </c>
      <c r="AU224" s="143" t="s">
        <v>87</v>
      </c>
      <c r="AY224" s="17" t="s">
        <v>175</v>
      </c>
      <c r="BE224" s="144">
        <f>IF(N224="základní",J224,0)</f>
        <v>0</v>
      </c>
      <c r="BF224" s="144">
        <f>IF(N224="snížená",J224,0)</f>
        <v>0</v>
      </c>
      <c r="BG224" s="144">
        <f>IF(N224="zákl. přenesená",J224,0)</f>
        <v>0</v>
      </c>
      <c r="BH224" s="144">
        <f>IF(N224="sníž. přenesená",J224,0)</f>
        <v>0</v>
      </c>
      <c r="BI224" s="144">
        <f>IF(N224="nulová",J224,0)</f>
        <v>0</v>
      </c>
      <c r="BJ224" s="17" t="s">
        <v>85</v>
      </c>
      <c r="BK224" s="144">
        <f>ROUND(I224*H224,2)</f>
        <v>0</v>
      </c>
      <c r="BL224" s="17" t="s">
        <v>193</v>
      </c>
      <c r="BM224" s="143" t="s">
        <v>5258</v>
      </c>
    </row>
    <row r="225" spans="2:65" s="12" customFormat="1">
      <c r="B225" s="154"/>
      <c r="D225" s="145" t="s">
        <v>252</v>
      </c>
      <c r="F225" s="156" t="s">
        <v>5259</v>
      </c>
      <c r="H225" s="157">
        <v>17.748000000000001</v>
      </c>
      <c r="I225" s="158"/>
      <c r="L225" s="154"/>
      <c r="M225" s="159"/>
      <c r="T225" s="160"/>
      <c r="AT225" s="155" t="s">
        <v>252</v>
      </c>
      <c r="AU225" s="155" t="s">
        <v>87</v>
      </c>
      <c r="AV225" s="12" t="s">
        <v>87</v>
      </c>
      <c r="AW225" s="12" t="s">
        <v>4</v>
      </c>
      <c r="AX225" s="12" t="s">
        <v>85</v>
      </c>
      <c r="AY225" s="155" t="s">
        <v>175</v>
      </c>
    </row>
    <row r="226" spans="2:65" s="1" customFormat="1" ht="16.5" customHeight="1">
      <c r="B226" s="32"/>
      <c r="C226" s="132" t="s">
        <v>765</v>
      </c>
      <c r="D226" s="132" t="s">
        <v>178</v>
      </c>
      <c r="E226" s="133" t="s">
        <v>5260</v>
      </c>
      <c r="F226" s="134" t="s">
        <v>5261</v>
      </c>
      <c r="G226" s="135" t="s">
        <v>318</v>
      </c>
      <c r="H226" s="136">
        <v>32.5</v>
      </c>
      <c r="I226" s="137"/>
      <c r="J226" s="138">
        <f>ROUND(I226*H226,2)</f>
        <v>0</v>
      </c>
      <c r="K226" s="134" t="s">
        <v>1</v>
      </c>
      <c r="L226" s="32"/>
      <c r="M226" s="139" t="s">
        <v>1</v>
      </c>
      <c r="N226" s="140" t="s">
        <v>42</v>
      </c>
      <c r="P226" s="141">
        <f>O226*H226</f>
        <v>0</v>
      </c>
      <c r="Q226" s="141">
        <v>0.1837</v>
      </c>
      <c r="R226" s="141">
        <f>Q226*H226</f>
        <v>5.9702500000000001</v>
      </c>
      <c r="S226" s="141">
        <v>0</v>
      </c>
      <c r="T226" s="142">
        <f>S226*H226</f>
        <v>0</v>
      </c>
      <c r="AR226" s="143" t="s">
        <v>193</v>
      </c>
      <c r="AT226" s="143" t="s">
        <v>178</v>
      </c>
      <c r="AU226" s="143" t="s">
        <v>87</v>
      </c>
      <c r="AY226" s="17" t="s">
        <v>175</v>
      </c>
      <c r="BE226" s="144">
        <f>IF(N226="základní",J226,0)</f>
        <v>0</v>
      </c>
      <c r="BF226" s="144">
        <f>IF(N226="snížená",J226,0)</f>
        <v>0</v>
      </c>
      <c r="BG226" s="144">
        <f>IF(N226="zákl. přenesená",J226,0)</f>
        <v>0</v>
      </c>
      <c r="BH226" s="144">
        <f>IF(N226="sníž. přenesená",J226,0)</f>
        <v>0</v>
      </c>
      <c r="BI226" s="144">
        <f>IF(N226="nulová",J226,0)</f>
        <v>0</v>
      </c>
      <c r="BJ226" s="17" t="s">
        <v>85</v>
      </c>
      <c r="BK226" s="144">
        <f>ROUND(I226*H226,2)</f>
        <v>0</v>
      </c>
      <c r="BL226" s="17" t="s">
        <v>193</v>
      </c>
      <c r="BM226" s="143" t="s">
        <v>5262</v>
      </c>
    </row>
    <row r="227" spans="2:65" s="11" customFormat="1" ht="22.9" customHeight="1">
      <c r="B227" s="120"/>
      <c r="D227" s="121" t="s">
        <v>76</v>
      </c>
      <c r="E227" s="130" t="s">
        <v>5263</v>
      </c>
      <c r="F227" s="130" t="s">
        <v>1306</v>
      </c>
      <c r="I227" s="123"/>
      <c r="J227" s="131">
        <f>BK227</f>
        <v>0</v>
      </c>
      <c r="L227" s="120"/>
      <c r="M227" s="125"/>
      <c r="P227" s="126">
        <f>P228</f>
        <v>0</v>
      </c>
      <c r="R227" s="126">
        <f>R228</f>
        <v>0</v>
      </c>
      <c r="T227" s="127">
        <f>T228</f>
        <v>0</v>
      </c>
      <c r="AR227" s="121" t="s">
        <v>85</v>
      </c>
      <c r="AT227" s="128" t="s">
        <v>76</v>
      </c>
      <c r="AU227" s="128" t="s">
        <v>85</v>
      </c>
      <c r="AY227" s="121" t="s">
        <v>175</v>
      </c>
      <c r="BK227" s="129">
        <f>BK228</f>
        <v>0</v>
      </c>
    </row>
    <row r="228" spans="2:65" s="1" customFormat="1" ht="16.5" customHeight="1">
      <c r="B228" s="32"/>
      <c r="C228" s="132" t="s">
        <v>782</v>
      </c>
      <c r="D228" s="132" t="s">
        <v>178</v>
      </c>
      <c r="E228" s="133" t="s">
        <v>5264</v>
      </c>
      <c r="F228" s="134" t="s">
        <v>1306</v>
      </c>
      <c r="G228" s="135" t="s">
        <v>181</v>
      </c>
      <c r="H228" s="136">
        <v>1</v>
      </c>
      <c r="I228" s="137"/>
      <c r="J228" s="138">
        <f>ROUND(I228*H228,2)</f>
        <v>0</v>
      </c>
      <c r="K228" s="134" t="s">
        <v>1</v>
      </c>
      <c r="L228" s="32"/>
      <c r="M228" s="139" t="s">
        <v>1</v>
      </c>
      <c r="N228" s="140" t="s">
        <v>42</v>
      </c>
      <c r="P228" s="141">
        <f>O228*H228</f>
        <v>0</v>
      </c>
      <c r="Q228" s="141">
        <v>0</v>
      </c>
      <c r="R228" s="141">
        <f>Q228*H228</f>
        <v>0</v>
      </c>
      <c r="S228" s="141">
        <v>0</v>
      </c>
      <c r="T228" s="142">
        <f>S228*H228</f>
        <v>0</v>
      </c>
      <c r="AR228" s="143" t="s">
        <v>193</v>
      </c>
      <c r="AT228" s="143" t="s">
        <v>178</v>
      </c>
      <c r="AU228" s="143" t="s">
        <v>87</v>
      </c>
      <c r="AY228" s="17" t="s">
        <v>175</v>
      </c>
      <c r="BE228" s="144">
        <f>IF(N228="základní",J228,0)</f>
        <v>0</v>
      </c>
      <c r="BF228" s="144">
        <f>IF(N228="snížená",J228,0)</f>
        <v>0</v>
      </c>
      <c r="BG228" s="144">
        <f>IF(N228="zákl. přenesená",J228,0)</f>
        <v>0</v>
      </c>
      <c r="BH228" s="144">
        <f>IF(N228="sníž. přenesená",J228,0)</f>
        <v>0</v>
      </c>
      <c r="BI228" s="144">
        <f>IF(N228="nulová",J228,0)</f>
        <v>0</v>
      </c>
      <c r="BJ228" s="17" t="s">
        <v>85</v>
      </c>
      <c r="BK228" s="144">
        <f>ROUND(I228*H228,2)</f>
        <v>0</v>
      </c>
      <c r="BL228" s="17" t="s">
        <v>193</v>
      </c>
      <c r="BM228" s="143" t="s">
        <v>5265</v>
      </c>
    </row>
    <row r="229" spans="2:65" s="11" customFormat="1" ht="25.9" customHeight="1">
      <c r="B229" s="120"/>
      <c r="D229" s="121" t="s">
        <v>76</v>
      </c>
      <c r="E229" s="122" t="s">
        <v>2831</v>
      </c>
      <c r="F229" s="122" t="s">
        <v>5266</v>
      </c>
      <c r="I229" s="123"/>
      <c r="J229" s="124">
        <f>BK229</f>
        <v>0</v>
      </c>
      <c r="L229" s="120"/>
      <c r="M229" s="125"/>
      <c r="P229" s="126">
        <f>P230+P239+P247+P256+P274+P290</f>
        <v>0</v>
      </c>
      <c r="R229" s="126">
        <f>R230+R239+R247+R256+R274+R290</f>
        <v>23.721995909999997</v>
      </c>
      <c r="T229" s="127">
        <f>T230+T239+T247+T256+T274+T290</f>
        <v>0</v>
      </c>
      <c r="AR229" s="121" t="s">
        <v>85</v>
      </c>
      <c r="AT229" s="128" t="s">
        <v>76</v>
      </c>
      <c r="AU229" s="128" t="s">
        <v>77</v>
      </c>
      <c r="AY229" s="121" t="s">
        <v>175</v>
      </c>
      <c r="BK229" s="129">
        <f>BK230+BK239+BK247+BK256+BK274+BK290</f>
        <v>0</v>
      </c>
    </row>
    <row r="230" spans="2:65" s="11" customFormat="1" ht="22.9" customHeight="1">
      <c r="B230" s="120"/>
      <c r="D230" s="121" t="s">
        <v>76</v>
      </c>
      <c r="E230" s="130" t="s">
        <v>5267</v>
      </c>
      <c r="F230" s="130" t="s">
        <v>247</v>
      </c>
      <c r="I230" s="123"/>
      <c r="J230" s="131">
        <f>BK230</f>
        <v>0</v>
      </c>
      <c r="L230" s="120"/>
      <c r="M230" s="125"/>
      <c r="P230" s="126">
        <f>SUM(P231:P238)</f>
        <v>0</v>
      </c>
      <c r="R230" s="126">
        <f>SUM(R231:R238)</f>
        <v>0</v>
      </c>
      <c r="T230" s="127">
        <f>SUM(T231:T238)</f>
        <v>0</v>
      </c>
      <c r="AR230" s="121" t="s">
        <v>85</v>
      </c>
      <c r="AT230" s="128" t="s">
        <v>76</v>
      </c>
      <c r="AU230" s="128" t="s">
        <v>85</v>
      </c>
      <c r="AY230" s="121" t="s">
        <v>175</v>
      </c>
      <c r="BK230" s="129">
        <f>SUM(BK231:BK238)</f>
        <v>0</v>
      </c>
    </row>
    <row r="231" spans="2:65" s="1" customFormat="1" ht="16.5" customHeight="1">
      <c r="B231" s="32"/>
      <c r="C231" s="132" t="s">
        <v>791</v>
      </c>
      <c r="D231" s="132" t="s">
        <v>178</v>
      </c>
      <c r="E231" s="133" t="s">
        <v>5077</v>
      </c>
      <c r="F231" s="134" t="s">
        <v>5078</v>
      </c>
      <c r="G231" s="135" t="s">
        <v>324</v>
      </c>
      <c r="H231" s="136">
        <v>43.75</v>
      </c>
      <c r="I231" s="137"/>
      <c r="J231" s="138">
        <f>ROUND(I231*H231,2)</f>
        <v>0</v>
      </c>
      <c r="K231" s="134" t="s">
        <v>250</v>
      </c>
      <c r="L231" s="32"/>
      <c r="M231" s="139" t="s">
        <v>1</v>
      </c>
      <c r="N231" s="140" t="s">
        <v>42</v>
      </c>
      <c r="P231" s="141">
        <f>O231*H231</f>
        <v>0</v>
      </c>
      <c r="Q231" s="141">
        <v>0</v>
      </c>
      <c r="R231" s="141">
        <f>Q231*H231</f>
        <v>0</v>
      </c>
      <c r="S231" s="141">
        <v>0</v>
      </c>
      <c r="T231" s="142">
        <f>S231*H231</f>
        <v>0</v>
      </c>
      <c r="AR231" s="143" t="s">
        <v>193</v>
      </c>
      <c r="AT231" s="143" t="s">
        <v>178</v>
      </c>
      <c r="AU231" s="143" t="s">
        <v>87</v>
      </c>
      <c r="AY231" s="17" t="s">
        <v>175</v>
      </c>
      <c r="BE231" s="144">
        <f>IF(N231="základní",J231,0)</f>
        <v>0</v>
      </c>
      <c r="BF231" s="144">
        <f>IF(N231="snížená",J231,0)</f>
        <v>0</v>
      </c>
      <c r="BG231" s="144">
        <f>IF(N231="zákl. přenesená",J231,0)</f>
        <v>0</v>
      </c>
      <c r="BH231" s="144">
        <f>IF(N231="sníž. přenesená",J231,0)</f>
        <v>0</v>
      </c>
      <c r="BI231" s="144">
        <f>IF(N231="nulová",J231,0)</f>
        <v>0</v>
      </c>
      <c r="BJ231" s="17" t="s">
        <v>85</v>
      </c>
      <c r="BK231" s="144">
        <f>ROUND(I231*H231,2)</f>
        <v>0</v>
      </c>
      <c r="BL231" s="17" t="s">
        <v>193</v>
      </c>
      <c r="BM231" s="143" t="s">
        <v>5268</v>
      </c>
    </row>
    <row r="232" spans="2:65" s="12" customFormat="1">
      <c r="B232" s="154"/>
      <c r="D232" s="145" t="s">
        <v>252</v>
      </c>
      <c r="E232" s="155" t="s">
        <v>1</v>
      </c>
      <c r="F232" s="156" t="s">
        <v>5269</v>
      </c>
      <c r="H232" s="157">
        <v>43.75</v>
      </c>
      <c r="I232" s="158"/>
      <c r="L232" s="154"/>
      <c r="M232" s="159"/>
      <c r="T232" s="160"/>
      <c r="AT232" s="155" t="s">
        <v>252</v>
      </c>
      <c r="AU232" s="155" t="s">
        <v>87</v>
      </c>
      <c r="AV232" s="12" t="s">
        <v>87</v>
      </c>
      <c r="AW232" s="12" t="s">
        <v>32</v>
      </c>
      <c r="AX232" s="12" t="s">
        <v>85</v>
      </c>
      <c r="AY232" s="155" t="s">
        <v>175</v>
      </c>
    </row>
    <row r="233" spans="2:65" s="1" customFormat="1" ht="21.75" customHeight="1">
      <c r="B233" s="32"/>
      <c r="C233" s="132" t="s">
        <v>800</v>
      </c>
      <c r="D233" s="132" t="s">
        <v>178</v>
      </c>
      <c r="E233" s="133" t="s">
        <v>456</v>
      </c>
      <c r="F233" s="134" t="s">
        <v>457</v>
      </c>
      <c r="G233" s="135" t="s">
        <v>324</v>
      </c>
      <c r="H233" s="136">
        <v>43.75</v>
      </c>
      <c r="I233" s="137"/>
      <c r="J233" s="138">
        <f>ROUND(I233*H233,2)</f>
        <v>0</v>
      </c>
      <c r="K233" s="134" t="s">
        <v>250</v>
      </c>
      <c r="L233" s="32"/>
      <c r="M233" s="139" t="s">
        <v>1</v>
      </c>
      <c r="N233" s="140" t="s">
        <v>42</v>
      </c>
      <c r="P233" s="141">
        <f>O233*H233</f>
        <v>0</v>
      </c>
      <c r="Q233" s="141">
        <v>0</v>
      </c>
      <c r="R233" s="141">
        <f>Q233*H233</f>
        <v>0</v>
      </c>
      <c r="S233" s="141">
        <v>0</v>
      </c>
      <c r="T233" s="142">
        <f>S233*H233</f>
        <v>0</v>
      </c>
      <c r="AR233" s="143" t="s">
        <v>193</v>
      </c>
      <c r="AT233" s="143" t="s">
        <v>178</v>
      </c>
      <c r="AU233" s="143" t="s">
        <v>87</v>
      </c>
      <c r="AY233" s="17" t="s">
        <v>175</v>
      </c>
      <c r="BE233" s="144">
        <f>IF(N233="základní",J233,0)</f>
        <v>0</v>
      </c>
      <c r="BF233" s="144">
        <f>IF(N233="snížená",J233,0)</f>
        <v>0</v>
      </c>
      <c r="BG233" s="144">
        <f>IF(N233="zákl. přenesená",J233,0)</f>
        <v>0</v>
      </c>
      <c r="BH233" s="144">
        <f>IF(N233="sníž. přenesená",J233,0)</f>
        <v>0</v>
      </c>
      <c r="BI233" s="144">
        <f>IF(N233="nulová",J233,0)</f>
        <v>0</v>
      </c>
      <c r="BJ233" s="17" t="s">
        <v>85</v>
      </c>
      <c r="BK233" s="144">
        <f>ROUND(I233*H233,2)</f>
        <v>0</v>
      </c>
      <c r="BL233" s="17" t="s">
        <v>193</v>
      </c>
      <c r="BM233" s="143" t="s">
        <v>5270</v>
      </c>
    </row>
    <row r="234" spans="2:65" s="1" customFormat="1" ht="24.2" customHeight="1">
      <c r="B234" s="32"/>
      <c r="C234" s="132" t="s">
        <v>804</v>
      </c>
      <c r="D234" s="132" t="s">
        <v>178</v>
      </c>
      <c r="E234" s="133" t="s">
        <v>460</v>
      </c>
      <c r="F234" s="134" t="s">
        <v>461</v>
      </c>
      <c r="G234" s="135" t="s">
        <v>324</v>
      </c>
      <c r="H234" s="136">
        <v>43.75</v>
      </c>
      <c r="I234" s="137"/>
      <c r="J234" s="138">
        <f>ROUND(I234*H234,2)</f>
        <v>0</v>
      </c>
      <c r="K234" s="134" t="s">
        <v>250</v>
      </c>
      <c r="L234" s="32"/>
      <c r="M234" s="139" t="s">
        <v>1</v>
      </c>
      <c r="N234" s="140" t="s">
        <v>42</v>
      </c>
      <c r="P234" s="141">
        <f>O234*H234</f>
        <v>0</v>
      </c>
      <c r="Q234" s="141">
        <v>0</v>
      </c>
      <c r="R234" s="141">
        <f>Q234*H234</f>
        <v>0</v>
      </c>
      <c r="S234" s="141">
        <v>0</v>
      </c>
      <c r="T234" s="142">
        <f>S234*H234</f>
        <v>0</v>
      </c>
      <c r="AR234" s="143" t="s">
        <v>193</v>
      </c>
      <c r="AT234" s="143" t="s">
        <v>178</v>
      </c>
      <c r="AU234" s="143" t="s">
        <v>87</v>
      </c>
      <c r="AY234" s="17" t="s">
        <v>175</v>
      </c>
      <c r="BE234" s="144">
        <f>IF(N234="základní",J234,0)</f>
        <v>0</v>
      </c>
      <c r="BF234" s="144">
        <f>IF(N234="snížená",J234,0)</f>
        <v>0</v>
      </c>
      <c r="BG234" s="144">
        <f>IF(N234="zákl. přenesená",J234,0)</f>
        <v>0</v>
      </c>
      <c r="BH234" s="144">
        <f>IF(N234="sníž. přenesená",J234,0)</f>
        <v>0</v>
      </c>
      <c r="BI234" s="144">
        <f>IF(N234="nulová",J234,0)</f>
        <v>0</v>
      </c>
      <c r="BJ234" s="17" t="s">
        <v>85</v>
      </c>
      <c r="BK234" s="144">
        <f>ROUND(I234*H234,2)</f>
        <v>0</v>
      </c>
      <c r="BL234" s="17" t="s">
        <v>193</v>
      </c>
      <c r="BM234" s="143" t="s">
        <v>5271</v>
      </c>
    </row>
    <row r="235" spans="2:65" s="1" customFormat="1" ht="19.5">
      <c r="B235" s="32"/>
      <c r="D235" s="145" t="s">
        <v>196</v>
      </c>
      <c r="F235" s="146" t="s">
        <v>463</v>
      </c>
      <c r="I235" s="147"/>
      <c r="L235" s="32"/>
      <c r="M235" s="148"/>
      <c r="T235" s="56"/>
      <c r="AT235" s="17" t="s">
        <v>196</v>
      </c>
      <c r="AU235" s="17" t="s">
        <v>87</v>
      </c>
    </row>
    <row r="236" spans="2:65" s="1" customFormat="1" ht="16.5" customHeight="1">
      <c r="B236" s="32"/>
      <c r="C236" s="132" t="s">
        <v>810</v>
      </c>
      <c r="D236" s="132" t="s">
        <v>178</v>
      </c>
      <c r="E236" s="133" t="s">
        <v>467</v>
      </c>
      <c r="F236" s="134" t="s">
        <v>468</v>
      </c>
      <c r="G236" s="135" t="s">
        <v>324</v>
      </c>
      <c r="H236" s="136">
        <v>43.75</v>
      </c>
      <c r="I236" s="137"/>
      <c r="J236" s="138">
        <f>ROUND(I236*H236,2)</f>
        <v>0</v>
      </c>
      <c r="K236" s="134" t="s">
        <v>250</v>
      </c>
      <c r="L236" s="32"/>
      <c r="M236" s="139" t="s">
        <v>1</v>
      </c>
      <c r="N236" s="140" t="s">
        <v>42</v>
      </c>
      <c r="P236" s="141">
        <f>O236*H236</f>
        <v>0</v>
      </c>
      <c r="Q236" s="141">
        <v>0</v>
      </c>
      <c r="R236" s="141">
        <f>Q236*H236</f>
        <v>0</v>
      </c>
      <c r="S236" s="141">
        <v>0</v>
      </c>
      <c r="T236" s="142">
        <f>S236*H236</f>
        <v>0</v>
      </c>
      <c r="AR236" s="143" t="s">
        <v>193</v>
      </c>
      <c r="AT236" s="143" t="s">
        <v>178</v>
      </c>
      <c r="AU236" s="143" t="s">
        <v>87</v>
      </c>
      <c r="AY236" s="17" t="s">
        <v>175</v>
      </c>
      <c r="BE236" s="144">
        <f>IF(N236="základní",J236,0)</f>
        <v>0</v>
      </c>
      <c r="BF236" s="144">
        <f>IF(N236="snížená",J236,0)</f>
        <v>0</v>
      </c>
      <c r="BG236" s="144">
        <f>IF(N236="zákl. přenesená",J236,0)</f>
        <v>0</v>
      </c>
      <c r="BH236" s="144">
        <f>IF(N236="sníž. přenesená",J236,0)</f>
        <v>0</v>
      </c>
      <c r="BI236" s="144">
        <f>IF(N236="nulová",J236,0)</f>
        <v>0</v>
      </c>
      <c r="BJ236" s="17" t="s">
        <v>85</v>
      </c>
      <c r="BK236" s="144">
        <f>ROUND(I236*H236,2)</f>
        <v>0</v>
      </c>
      <c r="BL236" s="17" t="s">
        <v>193</v>
      </c>
      <c r="BM236" s="143" t="s">
        <v>5272</v>
      </c>
    </row>
    <row r="237" spans="2:65" s="1" customFormat="1" ht="16.5" customHeight="1">
      <c r="B237" s="32"/>
      <c r="C237" s="132" t="s">
        <v>814</v>
      </c>
      <c r="D237" s="132" t="s">
        <v>178</v>
      </c>
      <c r="E237" s="133" t="s">
        <v>470</v>
      </c>
      <c r="F237" s="134" t="s">
        <v>384</v>
      </c>
      <c r="G237" s="135" t="s">
        <v>364</v>
      </c>
      <c r="H237" s="136">
        <v>78.75</v>
      </c>
      <c r="I237" s="137"/>
      <c r="J237" s="138">
        <f>ROUND(I237*H237,2)</f>
        <v>0</v>
      </c>
      <c r="K237" s="134" t="s">
        <v>250</v>
      </c>
      <c r="L237" s="32"/>
      <c r="M237" s="139" t="s">
        <v>1</v>
      </c>
      <c r="N237" s="140" t="s">
        <v>42</v>
      </c>
      <c r="P237" s="141">
        <f>O237*H237</f>
        <v>0</v>
      </c>
      <c r="Q237" s="141">
        <v>0</v>
      </c>
      <c r="R237" s="141">
        <f>Q237*H237</f>
        <v>0</v>
      </c>
      <c r="S237" s="141">
        <v>0</v>
      </c>
      <c r="T237" s="142">
        <f>S237*H237</f>
        <v>0</v>
      </c>
      <c r="AR237" s="143" t="s">
        <v>193</v>
      </c>
      <c r="AT237" s="143" t="s">
        <v>178</v>
      </c>
      <c r="AU237" s="143" t="s">
        <v>87</v>
      </c>
      <c r="AY237" s="17" t="s">
        <v>175</v>
      </c>
      <c r="BE237" s="144">
        <f>IF(N237="základní",J237,0)</f>
        <v>0</v>
      </c>
      <c r="BF237" s="144">
        <f>IF(N237="snížená",J237,0)</f>
        <v>0</v>
      </c>
      <c r="BG237" s="144">
        <f>IF(N237="zákl. přenesená",J237,0)</f>
        <v>0</v>
      </c>
      <c r="BH237" s="144">
        <f>IF(N237="sníž. přenesená",J237,0)</f>
        <v>0</v>
      </c>
      <c r="BI237" s="144">
        <f>IF(N237="nulová",J237,0)</f>
        <v>0</v>
      </c>
      <c r="BJ237" s="17" t="s">
        <v>85</v>
      </c>
      <c r="BK237" s="144">
        <f>ROUND(I237*H237,2)</f>
        <v>0</v>
      </c>
      <c r="BL237" s="17" t="s">
        <v>193</v>
      </c>
      <c r="BM237" s="143" t="s">
        <v>5273</v>
      </c>
    </row>
    <row r="238" spans="2:65" s="12" customFormat="1">
      <c r="B238" s="154"/>
      <c r="D238" s="145" t="s">
        <v>252</v>
      </c>
      <c r="E238" s="155" t="s">
        <v>1</v>
      </c>
      <c r="F238" s="156" t="s">
        <v>5274</v>
      </c>
      <c r="H238" s="157">
        <v>78.75</v>
      </c>
      <c r="I238" s="158"/>
      <c r="L238" s="154"/>
      <c r="M238" s="159"/>
      <c r="T238" s="160"/>
      <c r="AT238" s="155" t="s">
        <v>252</v>
      </c>
      <c r="AU238" s="155" t="s">
        <v>87</v>
      </c>
      <c r="AV238" s="12" t="s">
        <v>87</v>
      </c>
      <c r="AW238" s="12" t="s">
        <v>32</v>
      </c>
      <c r="AX238" s="12" t="s">
        <v>85</v>
      </c>
      <c r="AY238" s="155" t="s">
        <v>175</v>
      </c>
    </row>
    <row r="239" spans="2:65" s="11" customFormat="1" ht="22.9" customHeight="1">
      <c r="B239" s="120"/>
      <c r="D239" s="121" t="s">
        <v>76</v>
      </c>
      <c r="E239" s="130" t="s">
        <v>5275</v>
      </c>
      <c r="F239" s="130" t="s">
        <v>478</v>
      </c>
      <c r="I239" s="123"/>
      <c r="J239" s="131">
        <f>BK239</f>
        <v>0</v>
      </c>
      <c r="L239" s="120"/>
      <c r="M239" s="125"/>
      <c r="P239" s="126">
        <f>SUM(P240:P246)</f>
        <v>0</v>
      </c>
      <c r="R239" s="126">
        <f>SUM(R240:R246)</f>
        <v>2.28788671</v>
      </c>
      <c r="T239" s="127">
        <f>SUM(T240:T246)</f>
        <v>0</v>
      </c>
      <c r="AR239" s="121" t="s">
        <v>85</v>
      </c>
      <c r="AT239" s="128" t="s">
        <v>76</v>
      </c>
      <c r="AU239" s="128" t="s">
        <v>85</v>
      </c>
      <c r="AY239" s="121" t="s">
        <v>175</v>
      </c>
      <c r="BK239" s="129">
        <f>SUM(BK240:BK246)</f>
        <v>0</v>
      </c>
    </row>
    <row r="240" spans="2:65" s="1" customFormat="1" ht="16.5" customHeight="1">
      <c r="B240" s="32"/>
      <c r="C240" s="132" t="s">
        <v>818</v>
      </c>
      <c r="D240" s="132" t="s">
        <v>178</v>
      </c>
      <c r="E240" s="133" t="s">
        <v>504</v>
      </c>
      <c r="F240" s="134" t="s">
        <v>5276</v>
      </c>
      <c r="G240" s="135" t="s">
        <v>324</v>
      </c>
      <c r="H240" s="136">
        <v>0.9</v>
      </c>
      <c r="I240" s="137"/>
      <c r="J240" s="138">
        <f>ROUND(I240*H240,2)</f>
        <v>0</v>
      </c>
      <c r="K240" s="134" t="s">
        <v>250</v>
      </c>
      <c r="L240" s="32"/>
      <c r="M240" s="139" t="s">
        <v>1</v>
      </c>
      <c r="N240" s="140" t="s">
        <v>42</v>
      </c>
      <c r="P240" s="141">
        <f>O240*H240</f>
        <v>0</v>
      </c>
      <c r="Q240" s="141">
        <v>2.5018699999999998</v>
      </c>
      <c r="R240" s="141">
        <f>Q240*H240</f>
        <v>2.2516829999999999</v>
      </c>
      <c r="S240" s="141">
        <v>0</v>
      </c>
      <c r="T240" s="142">
        <f>S240*H240</f>
        <v>0</v>
      </c>
      <c r="AR240" s="143" t="s">
        <v>193</v>
      </c>
      <c r="AT240" s="143" t="s">
        <v>178</v>
      </c>
      <c r="AU240" s="143" t="s">
        <v>87</v>
      </c>
      <c r="AY240" s="17" t="s">
        <v>175</v>
      </c>
      <c r="BE240" s="144">
        <f>IF(N240="základní",J240,0)</f>
        <v>0</v>
      </c>
      <c r="BF240" s="144">
        <f>IF(N240="snížená",J240,0)</f>
        <v>0</v>
      </c>
      <c r="BG240" s="144">
        <f>IF(N240="zákl. přenesená",J240,0)</f>
        <v>0</v>
      </c>
      <c r="BH240" s="144">
        <f>IF(N240="sníž. přenesená",J240,0)</f>
        <v>0</v>
      </c>
      <c r="BI240" s="144">
        <f>IF(N240="nulová",J240,0)</f>
        <v>0</v>
      </c>
      <c r="BJ240" s="17" t="s">
        <v>85</v>
      </c>
      <c r="BK240" s="144">
        <f>ROUND(I240*H240,2)</f>
        <v>0</v>
      </c>
      <c r="BL240" s="17" t="s">
        <v>193</v>
      </c>
      <c r="BM240" s="143" t="s">
        <v>5277</v>
      </c>
    </row>
    <row r="241" spans="2:65" s="12" customFormat="1">
      <c r="B241" s="154"/>
      <c r="D241" s="145" t="s">
        <v>252</v>
      </c>
      <c r="E241" s="155" t="s">
        <v>1</v>
      </c>
      <c r="F241" s="156" t="s">
        <v>5278</v>
      </c>
      <c r="H241" s="157">
        <v>0.9</v>
      </c>
      <c r="I241" s="158"/>
      <c r="L241" s="154"/>
      <c r="M241" s="159"/>
      <c r="T241" s="160"/>
      <c r="AT241" s="155" t="s">
        <v>252</v>
      </c>
      <c r="AU241" s="155" t="s">
        <v>87</v>
      </c>
      <c r="AV241" s="12" t="s">
        <v>87</v>
      </c>
      <c r="AW241" s="12" t="s">
        <v>32</v>
      </c>
      <c r="AX241" s="12" t="s">
        <v>85</v>
      </c>
      <c r="AY241" s="155" t="s">
        <v>175</v>
      </c>
    </row>
    <row r="242" spans="2:65" s="1" customFormat="1" ht="16.5" customHeight="1">
      <c r="B242" s="32"/>
      <c r="C242" s="132" t="s">
        <v>822</v>
      </c>
      <c r="D242" s="132" t="s">
        <v>178</v>
      </c>
      <c r="E242" s="133" t="s">
        <v>514</v>
      </c>
      <c r="F242" s="134" t="s">
        <v>515</v>
      </c>
      <c r="G242" s="135" t="s">
        <v>200</v>
      </c>
      <c r="H242" s="136">
        <v>4</v>
      </c>
      <c r="I242" s="137"/>
      <c r="J242" s="138">
        <f>ROUND(I242*H242,2)</f>
        <v>0</v>
      </c>
      <c r="K242" s="134" t="s">
        <v>250</v>
      </c>
      <c r="L242" s="32"/>
      <c r="M242" s="139" t="s">
        <v>1</v>
      </c>
      <c r="N242" s="140" t="s">
        <v>42</v>
      </c>
      <c r="P242" s="141">
        <f>O242*H242</f>
        <v>0</v>
      </c>
      <c r="Q242" s="141">
        <v>2.9399999999999999E-3</v>
      </c>
      <c r="R242" s="141">
        <f>Q242*H242</f>
        <v>1.176E-2</v>
      </c>
      <c r="S242" s="141">
        <v>0</v>
      </c>
      <c r="T242" s="142">
        <f>S242*H242</f>
        <v>0</v>
      </c>
      <c r="AR242" s="143" t="s">
        <v>193</v>
      </c>
      <c r="AT242" s="143" t="s">
        <v>178</v>
      </c>
      <c r="AU242" s="143" t="s">
        <v>87</v>
      </c>
      <c r="AY242" s="17" t="s">
        <v>175</v>
      </c>
      <c r="BE242" s="144">
        <f>IF(N242="základní",J242,0)</f>
        <v>0</v>
      </c>
      <c r="BF242" s="144">
        <f>IF(N242="snížená",J242,0)</f>
        <v>0</v>
      </c>
      <c r="BG242" s="144">
        <f>IF(N242="zákl. přenesená",J242,0)</f>
        <v>0</v>
      </c>
      <c r="BH242" s="144">
        <f>IF(N242="sníž. přenesená",J242,0)</f>
        <v>0</v>
      </c>
      <c r="BI242" s="144">
        <f>IF(N242="nulová",J242,0)</f>
        <v>0</v>
      </c>
      <c r="BJ242" s="17" t="s">
        <v>85</v>
      </c>
      <c r="BK242" s="144">
        <f>ROUND(I242*H242,2)</f>
        <v>0</v>
      </c>
      <c r="BL242" s="17" t="s">
        <v>193</v>
      </c>
      <c r="BM242" s="143" t="s">
        <v>5279</v>
      </c>
    </row>
    <row r="243" spans="2:65" s="12" customFormat="1">
      <c r="B243" s="154"/>
      <c r="D243" s="145" t="s">
        <v>252</v>
      </c>
      <c r="E243" s="155" t="s">
        <v>1</v>
      </c>
      <c r="F243" s="156" t="s">
        <v>5280</v>
      </c>
      <c r="H243" s="157">
        <v>4</v>
      </c>
      <c r="I243" s="158"/>
      <c r="L243" s="154"/>
      <c r="M243" s="159"/>
      <c r="T243" s="160"/>
      <c r="AT243" s="155" t="s">
        <v>252</v>
      </c>
      <c r="AU243" s="155" t="s">
        <v>87</v>
      </c>
      <c r="AV243" s="12" t="s">
        <v>87</v>
      </c>
      <c r="AW243" s="12" t="s">
        <v>32</v>
      </c>
      <c r="AX243" s="12" t="s">
        <v>85</v>
      </c>
      <c r="AY243" s="155" t="s">
        <v>175</v>
      </c>
    </row>
    <row r="244" spans="2:65" s="1" customFormat="1" ht="16.5" customHeight="1">
      <c r="B244" s="32"/>
      <c r="C244" s="132" t="s">
        <v>826</v>
      </c>
      <c r="D244" s="132" t="s">
        <v>178</v>
      </c>
      <c r="E244" s="133" t="s">
        <v>519</v>
      </c>
      <c r="F244" s="134" t="s">
        <v>520</v>
      </c>
      <c r="G244" s="135" t="s">
        <v>200</v>
      </c>
      <c r="H244" s="136">
        <v>4</v>
      </c>
      <c r="I244" s="137"/>
      <c r="J244" s="138">
        <f>ROUND(I244*H244,2)</f>
        <v>0</v>
      </c>
      <c r="K244" s="134" t="s">
        <v>250</v>
      </c>
      <c r="L244" s="32"/>
      <c r="M244" s="139" t="s">
        <v>1</v>
      </c>
      <c r="N244" s="140" t="s">
        <v>42</v>
      </c>
      <c r="P244" s="141">
        <f>O244*H244</f>
        <v>0</v>
      </c>
      <c r="Q244" s="141">
        <v>0</v>
      </c>
      <c r="R244" s="141">
        <f>Q244*H244</f>
        <v>0</v>
      </c>
      <c r="S244" s="141">
        <v>0</v>
      </c>
      <c r="T244" s="142">
        <f>S244*H244</f>
        <v>0</v>
      </c>
      <c r="AR244" s="143" t="s">
        <v>193</v>
      </c>
      <c r="AT244" s="143" t="s">
        <v>178</v>
      </c>
      <c r="AU244" s="143" t="s">
        <v>87</v>
      </c>
      <c r="AY244" s="17" t="s">
        <v>175</v>
      </c>
      <c r="BE244" s="144">
        <f>IF(N244="základní",J244,0)</f>
        <v>0</v>
      </c>
      <c r="BF244" s="144">
        <f>IF(N244="snížená",J244,0)</f>
        <v>0</v>
      </c>
      <c r="BG244" s="144">
        <f>IF(N244="zákl. přenesená",J244,0)</f>
        <v>0</v>
      </c>
      <c r="BH244" s="144">
        <f>IF(N244="sníž. přenesená",J244,0)</f>
        <v>0</v>
      </c>
      <c r="BI244" s="144">
        <f>IF(N244="nulová",J244,0)</f>
        <v>0</v>
      </c>
      <c r="BJ244" s="17" t="s">
        <v>85</v>
      </c>
      <c r="BK244" s="144">
        <f>ROUND(I244*H244,2)</f>
        <v>0</v>
      </c>
      <c r="BL244" s="17" t="s">
        <v>193</v>
      </c>
      <c r="BM244" s="143" t="s">
        <v>5281</v>
      </c>
    </row>
    <row r="245" spans="2:65" s="1" customFormat="1" ht="16.5" customHeight="1">
      <c r="B245" s="32"/>
      <c r="C245" s="132" t="s">
        <v>829</v>
      </c>
      <c r="D245" s="132" t="s">
        <v>178</v>
      </c>
      <c r="E245" s="133" t="s">
        <v>5282</v>
      </c>
      <c r="F245" s="134" t="s">
        <v>5283</v>
      </c>
      <c r="G245" s="135" t="s">
        <v>364</v>
      </c>
      <c r="H245" s="136">
        <v>2.3E-2</v>
      </c>
      <c r="I245" s="137"/>
      <c r="J245" s="138">
        <f>ROUND(I245*H245,2)</f>
        <v>0</v>
      </c>
      <c r="K245" s="134" t="s">
        <v>250</v>
      </c>
      <c r="L245" s="32"/>
      <c r="M245" s="139" t="s">
        <v>1</v>
      </c>
      <c r="N245" s="140" t="s">
        <v>42</v>
      </c>
      <c r="P245" s="141">
        <f>O245*H245</f>
        <v>0</v>
      </c>
      <c r="Q245" s="141">
        <v>1.06277</v>
      </c>
      <c r="R245" s="141">
        <f>Q245*H245</f>
        <v>2.444371E-2</v>
      </c>
      <c r="S245" s="141">
        <v>0</v>
      </c>
      <c r="T245" s="142">
        <f>S245*H245</f>
        <v>0</v>
      </c>
      <c r="AR245" s="143" t="s">
        <v>193</v>
      </c>
      <c r="AT245" s="143" t="s">
        <v>178</v>
      </c>
      <c r="AU245" s="143" t="s">
        <v>87</v>
      </c>
      <c r="AY245" s="17" t="s">
        <v>175</v>
      </c>
      <c r="BE245" s="144">
        <f>IF(N245="základní",J245,0)</f>
        <v>0</v>
      </c>
      <c r="BF245" s="144">
        <f>IF(N245="snížená",J245,0)</f>
        <v>0</v>
      </c>
      <c r="BG245" s="144">
        <f>IF(N245="zákl. přenesená",J245,0)</f>
        <v>0</v>
      </c>
      <c r="BH245" s="144">
        <f>IF(N245="sníž. přenesená",J245,0)</f>
        <v>0</v>
      </c>
      <c r="BI245" s="144">
        <f>IF(N245="nulová",J245,0)</f>
        <v>0</v>
      </c>
      <c r="BJ245" s="17" t="s">
        <v>85</v>
      </c>
      <c r="BK245" s="144">
        <f>ROUND(I245*H245,2)</f>
        <v>0</v>
      </c>
      <c r="BL245" s="17" t="s">
        <v>193</v>
      </c>
      <c r="BM245" s="143" t="s">
        <v>5284</v>
      </c>
    </row>
    <row r="246" spans="2:65" s="12" customFormat="1">
      <c r="B246" s="154"/>
      <c r="D246" s="145" t="s">
        <v>252</v>
      </c>
      <c r="E246" s="155" t="s">
        <v>1</v>
      </c>
      <c r="F246" s="156" t="s">
        <v>5285</v>
      </c>
      <c r="H246" s="157">
        <v>2.3E-2</v>
      </c>
      <c r="I246" s="158"/>
      <c r="L246" s="154"/>
      <c r="M246" s="159"/>
      <c r="T246" s="160"/>
      <c r="AT246" s="155" t="s">
        <v>252</v>
      </c>
      <c r="AU246" s="155" t="s">
        <v>87</v>
      </c>
      <c r="AV246" s="12" t="s">
        <v>87</v>
      </c>
      <c r="AW246" s="12" t="s">
        <v>32</v>
      </c>
      <c r="AX246" s="12" t="s">
        <v>85</v>
      </c>
      <c r="AY246" s="155" t="s">
        <v>175</v>
      </c>
    </row>
    <row r="247" spans="2:65" s="11" customFormat="1" ht="22.9" customHeight="1">
      <c r="B247" s="120"/>
      <c r="D247" s="121" t="s">
        <v>76</v>
      </c>
      <c r="E247" s="130" t="s">
        <v>5286</v>
      </c>
      <c r="F247" s="130" t="s">
        <v>5248</v>
      </c>
      <c r="I247" s="123"/>
      <c r="J247" s="131">
        <f>BK247</f>
        <v>0</v>
      </c>
      <c r="L247" s="120"/>
      <c r="M247" s="125"/>
      <c r="P247" s="126">
        <f>SUM(P248:P255)</f>
        <v>0</v>
      </c>
      <c r="R247" s="126">
        <f>SUM(R248:R255)</f>
        <v>20.786109199999999</v>
      </c>
      <c r="T247" s="127">
        <f>SUM(T248:T255)</f>
        <v>0</v>
      </c>
      <c r="AR247" s="121" t="s">
        <v>85</v>
      </c>
      <c r="AT247" s="128" t="s">
        <v>76</v>
      </c>
      <c r="AU247" s="128" t="s">
        <v>85</v>
      </c>
      <c r="AY247" s="121" t="s">
        <v>175</v>
      </c>
      <c r="BK247" s="129">
        <f>SUM(BK248:BK255)</f>
        <v>0</v>
      </c>
    </row>
    <row r="248" spans="2:65" s="1" customFormat="1" ht="16.5" customHeight="1">
      <c r="B248" s="32"/>
      <c r="C248" s="132" t="s">
        <v>834</v>
      </c>
      <c r="D248" s="132" t="s">
        <v>178</v>
      </c>
      <c r="E248" s="133" t="s">
        <v>4888</v>
      </c>
      <c r="F248" s="134" t="s">
        <v>5287</v>
      </c>
      <c r="G248" s="135" t="s">
        <v>200</v>
      </c>
      <c r="H248" s="136">
        <v>175</v>
      </c>
      <c r="I248" s="137"/>
      <c r="J248" s="138">
        <f>ROUND(I248*H248,2)</f>
        <v>0</v>
      </c>
      <c r="K248" s="134" t="s">
        <v>1</v>
      </c>
      <c r="L248" s="32"/>
      <c r="M248" s="139" t="s">
        <v>1</v>
      </c>
      <c r="N248" s="140" t="s">
        <v>42</v>
      </c>
      <c r="P248" s="141">
        <f>O248*H248</f>
        <v>0</v>
      </c>
      <c r="Q248" s="141">
        <v>9.1999999999999998E-2</v>
      </c>
      <c r="R248" s="141">
        <f>Q248*H248</f>
        <v>16.100000000000001</v>
      </c>
      <c r="S248" s="141">
        <v>0</v>
      </c>
      <c r="T248" s="142">
        <f>S248*H248</f>
        <v>0</v>
      </c>
      <c r="AR248" s="143" t="s">
        <v>193</v>
      </c>
      <c r="AT248" s="143" t="s">
        <v>178</v>
      </c>
      <c r="AU248" s="143" t="s">
        <v>87</v>
      </c>
      <c r="AY248" s="17" t="s">
        <v>175</v>
      </c>
      <c r="BE248" s="144">
        <f>IF(N248="základní",J248,0)</f>
        <v>0</v>
      </c>
      <c r="BF248" s="144">
        <f>IF(N248="snížená",J248,0)</f>
        <v>0</v>
      </c>
      <c r="BG248" s="144">
        <f>IF(N248="zákl. přenesená",J248,0)</f>
        <v>0</v>
      </c>
      <c r="BH248" s="144">
        <f>IF(N248="sníž. přenesená",J248,0)</f>
        <v>0</v>
      </c>
      <c r="BI248" s="144">
        <f>IF(N248="nulová",J248,0)</f>
        <v>0</v>
      </c>
      <c r="BJ248" s="17" t="s">
        <v>85</v>
      </c>
      <c r="BK248" s="144">
        <f>ROUND(I248*H248,2)</f>
        <v>0</v>
      </c>
      <c r="BL248" s="17" t="s">
        <v>193</v>
      </c>
      <c r="BM248" s="143" t="s">
        <v>5288</v>
      </c>
    </row>
    <row r="249" spans="2:65" s="1" customFormat="1" ht="16.5" customHeight="1">
      <c r="B249" s="32"/>
      <c r="C249" s="132" t="s">
        <v>845</v>
      </c>
      <c r="D249" s="132" t="s">
        <v>178</v>
      </c>
      <c r="E249" s="133" t="s">
        <v>5289</v>
      </c>
      <c r="F249" s="134" t="s">
        <v>5290</v>
      </c>
      <c r="G249" s="135" t="s">
        <v>200</v>
      </c>
      <c r="H249" s="136">
        <v>175</v>
      </c>
      <c r="I249" s="137"/>
      <c r="J249" s="138">
        <f>ROUND(I249*H249,2)</f>
        <v>0</v>
      </c>
      <c r="K249" s="134" t="s">
        <v>250</v>
      </c>
      <c r="L249" s="32"/>
      <c r="M249" s="139" t="s">
        <v>1</v>
      </c>
      <c r="N249" s="140" t="s">
        <v>42</v>
      </c>
      <c r="P249" s="141">
        <f>O249*H249</f>
        <v>0</v>
      </c>
      <c r="Q249" s="141">
        <v>0</v>
      </c>
      <c r="R249" s="141">
        <f>Q249*H249</f>
        <v>0</v>
      </c>
      <c r="S249" s="141">
        <v>0</v>
      </c>
      <c r="T249" s="142">
        <f>S249*H249</f>
        <v>0</v>
      </c>
      <c r="AR249" s="143" t="s">
        <v>193</v>
      </c>
      <c r="AT249" s="143" t="s">
        <v>178</v>
      </c>
      <c r="AU249" s="143" t="s">
        <v>87</v>
      </c>
      <c r="AY249" s="17" t="s">
        <v>175</v>
      </c>
      <c r="BE249" s="144">
        <f>IF(N249="základní",J249,0)</f>
        <v>0</v>
      </c>
      <c r="BF249" s="144">
        <f>IF(N249="snížená",J249,0)</f>
        <v>0</v>
      </c>
      <c r="BG249" s="144">
        <f>IF(N249="zákl. přenesená",J249,0)</f>
        <v>0</v>
      </c>
      <c r="BH249" s="144">
        <f>IF(N249="sníž. přenesená",J249,0)</f>
        <v>0</v>
      </c>
      <c r="BI249" s="144">
        <f>IF(N249="nulová",J249,0)</f>
        <v>0</v>
      </c>
      <c r="BJ249" s="17" t="s">
        <v>85</v>
      </c>
      <c r="BK249" s="144">
        <f>ROUND(I249*H249,2)</f>
        <v>0</v>
      </c>
      <c r="BL249" s="17" t="s">
        <v>193</v>
      </c>
      <c r="BM249" s="143" t="s">
        <v>5291</v>
      </c>
    </row>
    <row r="250" spans="2:65" s="1" customFormat="1" ht="21.75" customHeight="1">
      <c r="B250" s="32"/>
      <c r="C250" s="132" t="s">
        <v>850</v>
      </c>
      <c r="D250" s="132" t="s">
        <v>178</v>
      </c>
      <c r="E250" s="133" t="s">
        <v>5292</v>
      </c>
      <c r="F250" s="134" t="s">
        <v>5293</v>
      </c>
      <c r="G250" s="135" t="s">
        <v>200</v>
      </c>
      <c r="H250" s="136">
        <v>175</v>
      </c>
      <c r="I250" s="137"/>
      <c r="J250" s="138">
        <f>ROUND(I250*H250,2)</f>
        <v>0</v>
      </c>
      <c r="K250" s="134" t="s">
        <v>250</v>
      </c>
      <c r="L250" s="32"/>
      <c r="M250" s="139" t="s">
        <v>1</v>
      </c>
      <c r="N250" s="140" t="s">
        <v>42</v>
      </c>
      <c r="P250" s="141">
        <f>O250*H250</f>
        <v>0</v>
      </c>
      <c r="Q250" s="141">
        <v>0</v>
      </c>
      <c r="R250" s="141">
        <f>Q250*H250</f>
        <v>0</v>
      </c>
      <c r="S250" s="141">
        <v>0</v>
      </c>
      <c r="T250" s="142">
        <f>S250*H250</f>
        <v>0</v>
      </c>
      <c r="AR250" s="143" t="s">
        <v>193</v>
      </c>
      <c r="AT250" s="143" t="s">
        <v>178</v>
      </c>
      <c r="AU250" s="143" t="s">
        <v>87</v>
      </c>
      <c r="AY250" s="17" t="s">
        <v>175</v>
      </c>
      <c r="BE250" s="144">
        <f>IF(N250="základní",J250,0)</f>
        <v>0</v>
      </c>
      <c r="BF250" s="144">
        <f>IF(N250="snížená",J250,0)</f>
        <v>0</v>
      </c>
      <c r="BG250" s="144">
        <f>IF(N250="zákl. přenesená",J250,0)</f>
        <v>0</v>
      </c>
      <c r="BH250" s="144">
        <f>IF(N250="sníž. přenesená",J250,0)</f>
        <v>0</v>
      </c>
      <c r="BI250" s="144">
        <f>IF(N250="nulová",J250,0)</f>
        <v>0</v>
      </c>
      <c r="BJ250" s="17" t="s">
        <v>85</v>
      </c>
      <c r="BK250" s="144">
        <f>ROUND(I250*H250,2)</f>
        <v>0</v>
      </c>
      <c r="BL250" s="17" t="s">
        <v>193</v>
      </c>
      <c r="BM250" s="143" t="s">
        <v>5294</v>
      </c>
    </row>
    <row r="251" spans="2:65" s="1" customFormat="1" ht="16.5" customHeight="1">
      <c r="B251" s="32"/>
      <c r="C251" s="132" t="s">
        <v>857</v>
      </c>
      <c r="D251" s="132" t="s">
        <v>178</v>
      </c>
      <c r="E251" s="133" t="s">
        <v>4970</v>
      </c>
      <c r="F251" s="134" t="s">
        <v>4971</v>
      </c>
      <c r="G251" s="135" t="s">
        <v>200</v>
      </c>
      <c r="H251" s="136">
        <v>175</v>
      </c>
      <c r="I251" s="137"/>
      <c r="J251" s="138">
        <f>ROUND(I251*H251,2)</f>
        <v>0</v>
      </c>
      <c r="K251" s="134" t="s">
        <v>1</v>
      </c>
      <c r="L251" s="32"/>
      <c r="M251" s="139" t="s">
        <v>1</v>
      </c>
      <c r="N251" s="140" t="s">
        <v>42</v>
      </c>
      <c r="P251" s="141">
        <f>O251*H251</f>
        <v>0</v>
      </c>
      <c r="Q251" s="141">
        <v>0</v>
      </c>
      <c r="R251" s="141">
        <f>Q251*H251</f>
        <v>0</v>
      </c>
      <c r="S251" s="141">
        <v>0</v>
      </c>
      <c r="T251" s="142">
        <f>S251*H251</f>
        <v>0</v>
      </c>
      <c r="AR251" s="143" t="s">
        <v>193</v>
      </c>
      <c r="AT251" s="143" t="s">
        <v>178</v>
      </c>
      <c r="AU251" s="143" t="s">
        <v>87</v>
      </c>
      <c r="AY251" s="17" t="s">
        <v>175</v>
      </c>
      <c r="BE251" s="144">
        <f>IF(N251="základní",J251,0)</f>
        <v>0</v>
      </c>
      <c r="BF251" s="144">
        <f>IF(N251="snížená",J251,0)</f>
        <v>0</v>
      </c>
      <c r="BG251" s="144">
        <f>IF(N251="zákl. přenesená",J251,0)</f>
        <v>0</v>
      </c>
      <c r="BH251" s="144">
        <f>IF(N251="sníž. přenesená",J251,0)</f>
        <v>0</v>
      </c>
      <c r="BI251" s="144">
        <f>IF(N251="nulová",J251,0)</f>
        <v>0</v>
      </c>
      <c r="BJ251" s="17" t="s">
        <v>85</v>
      </c>
      <c r="BK251" s="144">
        <f>ROUND(I251*H251,2)</f>
        <v>0</v>
      </c>
      <c r="BL251" s="17" t="s">
        <v>193</v>
      </c>
      <c r="BM251" s="143" t="s">
        <v>5295</v>
      </c>
    </row>
    <row r="252" spans="2:65" s="1" customFormat="1" ht="16.5" customHeight="1">
      <c r="B252" s="32"/>
      <c r="C252" s="184" t="s">
        <v>861</v>
      </c>
      <c r="D252" s="184" t="s">
        <v>1046</v>
      </c>
      <c r="E252" s="185" t="s">
        <v>4880</v>
      </c>
      <c r="F252" s="186" t="s">
        <v>4881</v>
      </c>
      <c r="G252" s="187" t="s">
        <v>200</v>
      </c>
      <c r="H252" s="188">
        <v>192.5</v>
      </c>
      <c r="I252" s="189"/>
      <c r="J252" s="190">
        <f>ROUND(I252*H252,2)</f>
        <v>0</v>
      </c>
      <c r="K252" s="186" t="s">
        <v>250</v>
      </c>
      <c r="L252" s="191"/>
      <c r="M252" s="192" t="s">
        <v>1</v>
      </c>
      <c r="N252" s="193" t="s">
        <v>42</v>
      </c>
      <c r="P252" s="141">
        <f>O252*H252</f>
        <v>0</v>
      </c>
      <c r="Q252" s="141">
        <v>2.9999999999999997E-4</v>
      </c>
      <c r="R252" s="141">
        <f>Q252*H252</f>
        <v>5.7749999999999996E-2</v>
      </c>
      <c r="S252" s="141">
        <v>0</v>
      </c>
      <c r="T252" s="142">
        <f>S252*H252</f>
        <v>0</v>
      </c>
      <c r="AR252" s="143" t="s">
        <v>212</v>
      </c>
      <c r="AT252" s="143" t="s">
        <v>1046</v>
      </c>
      <c r="AU252" s="143" t="s">
        <v>87</v>
      </c>
      <c r="AY252" s="17" t="s">
        <v>175</v>
      </c>
      <c r="BE252" s="144">
        <f>IF(N252="základní",J252,0)</f>
        <v>0</v>
      </c>
      <c r="BF252" s="144">
        <f>IF(N252="snížená",J252,0)</f>
        <v>0</v>
      </c>
      <c r="BG252" s="144">
        <f>IF(N252="zákl. přenesená",J252,0)</f>
        <v>0</v>
      </c>
      <c r="BH252" s="144">
        <f>IF(N252="sníž. přenesená",J252,0)</f>
        <v>0</v>
      </c>
      <c r="BI252" s="144">
        <f>IF(N252="nulová",J252,0)</f>
        <v>0</v>
      </c>
      <c r="BJ252" s="17" t="s">
        <v>85</v>
      </c>
      <c r="BK252" s="144">
        <f>ROUND(I252*H252,2)</f>
        <v>0</v>
      </c>
      <c r="BL252" s="17" t="s">
        <v>193</v>
      </c>
      <c r="BM252" s="143" t="s">
        <v>5296</v>
      </c>
    </row>
    <row r="253" spans="2:65" s="12" customFormat="1">
      <c r="B253" s="154"/>
      <c r="D253" s="145" t="s">
        <v>252</v>
      </c>
      <c r="F253" s="156" t="s">
        <v>5297</v>
      </c>
      <c r="H253" s="157">
        <v>192.5</v>
      </c>
      <c r="I253" s="158"/>
      <c r="L253" s="154"/>
      <c r="M253" s="159"/>
      <c r="T253" s="160"/>
      <c r="AT253" s="155" t="s">
        <v>252</v>
      </c>
      <c r="AU253" s="155" t="s">
        <v>87</v>
      </c>
      <c r="AV253" s="12" t="s">
        <v>87</v>
      </c>
      <c r="AW253" s="12" t="s">
        <v>4</v>
      </c>
      <c r="AX253" s="12" t="s">
        <v>85</v>
      </c>
      <c r="AY253" s="155" t="s">
        <v>175</v>
      </c>
    </row>
    <row r="254" spans="2:65" s="1" customFormat="1" ht="16.5" customHeight="1">
      <c r="B254" s="32"/>
      <c r="C254" s="132" t="s">
        <v>866</v>
      </c>
      <c r="D254" s="132" t="s">
        <v>178</v>
      </c>
      <c r="E254" s="133" t="s">
        <v>5298</v>
      </c>
      <c r="F254" s="134" t="s">
        <v>5299</v>
      </c>
      <c r="G254" s="135" t="s">
        <v>324</v>
      </c>
      <c r="H254" s="136">
        <v>1.8</v>
      </c>
      <c r="I254" s="137"/>
      <c r="J254" s="138">
        <f>ROUND(I254*H254,2)</f>
        <v>0</v>
      </c>
      <c r="K254" s="134" t="s">
        <v>1</v>
      </c>
      <c r="L254" s="32"/>
      <c r="M254" s="139" t="s">
        <v>1</v>
      </c>
      <c r="N254" s="140" t="s">
        <v>42</v>
      </c>
      <c r="P254" s="141">
        <f>O254*H254</f>
        <v>0</v>
      </c>
      <c r="Q254" s="141">
        <v>2.5018699999999998</v>
      </c>
      <c r="R254" s="141">
        <f>Q254*H254</f>
        <v>4.5033659999999998</v>
      </c>
      <c r="S254" s="141">
        <v>0</v>
      </c>
      <c r="T254" s="142">
        <f>S254*H254</f>
        <v>0</v>
      </c>
      <c r="AR254" s="143" t="s">
        <v>193</v>
      </c>
      <c r="AT254" s="143" t="s">
        <v>178</v>
      </c>
      <c r="AU254" s="143" t="s">
        <v>87</v>
      </c>
      <c r="AY254" s="17" t="s">
        <v>175</v>
      </c>
      <c r="BE254" s="144">
        <f>IF(N254="základní",J254,0)</f>
        <v>0</v>
      </c>
      <c r="BF254" s="144">
        <f>IF(N254="snížená",J254,0)</f>
        <v>0</v>
      </c>
      <c r="BG254" s="144">
        <f>IF(N254="zákl. přenesená",J254,0)</f>
        <v>0</v>
      </c>
      <c r="BH254" s="144">
        <f>IF(N254="sníž. přenesená",J254,0)</f>
        <v>0</v>
      </c>
      <c r="BI254" s="144">
        <f>IF(N254="nulová",J254,0)</f>
        <v>0</v>
      </c>
      <c r="BJ254" s="17" t="s">
        <v>85</v>
      </c>
      <c r="BK254" s="144">
        <f>ROUND(I254*H254,2)</f>
        <v>0</v>
      </c>
      <c r="BL254" s="17" t="s">
        <v>193</v>
      </c>
      <c r="BM254" s="143" t="s">
        <v>5300</v>
      </c>
    </row>
    <row r="255" spans="2:65" s="1" customFormat="1" ht="16.5" customHeight="1">
      <c r="B255" s="32"/>
      <c r="C255" s="132" t="s">
        <v>870</v>
      </c>
      <c r="D255" s="132" t="s">
        <v>178</v>
      </c>
      <c r="E255" s="133" t="s">
        <v>5301</v>
      </c>
      <c r="F255" s="134" t="s">
        <v>5302</v>
      </c>
      <c r="G255" s="135" t="s">
        <v>364</v>
      </c>
      <c r="H255" s="136">
        <v>0.12</v>
      </c>
      <c r="I255" s="137"/>
      <c r="J255" s="138">
        <f>ROUND(I255*H255,2)</f>
        <v>0</v>
      </c>
      <c r="K255" s="134" t="s">
        <v>1</v>
      </c>
      <c r="L255" s="32"/>
      <c r="M255" s="139" t="s">
        <v>1</v>
      </c>
      <c r="N255" s="140" t="s">
        <v>42</v>
      </c>
      <c r="P255" s="141">
        <f>O255*H255</f>
        <v>0</v>
      </c>
      <c r="Q255" s="141">
        <v>1.0416099999999999</v>
      </c>
      <c r="R255" s="141">
        <f>Q255*H255</f>
        <v>0.12499319999999998</v>
      </c>
      <c r="S255" s="141">
        <v>0</v>
      </c>
      <c r="T255" s="142">
        <f>S255*H255</f>
        <v>0</v>
      </c>
      <c r="AR255" s="143" t="s">
        <v>193</v>
      </c>
      <c r="AT255" s="143" t="s">
        <v>178</v>
      </c>
      <c r="AU255" s="143" t="s">
        <v>87</v>
      </c>
      <c r="AY255" s="17" t="s">
        <v>175</v>
      </c>
      <c r="BE255" s="144">
        <f>IF(N255="základní",J255,0)</f>
        <v>0</v>
      </c>
      <c r="BF255" s="144">
        <f>IF(N255="snížená",J255,0)</f>
        <v>0</v>
      </c>
      <c r="BG255" s="144">
        <f>IF(N255="zákl. přenesená",J255,0)</f>
        <v>0</v>
      </c>
      <c r="BH255" s="144">
        <f>IF(N255="sníž. přenesená",J255,0)</f>
        <v>0</v>
      </c>
      <c r="BI255" s="144">
        <f>IF(N255="nulová",J255,0)</f>
        <v>0</v>
      </c>
      <c r="BJ255" s="17" t="s">
        <v>85</v>
      </c>
      <c r="BK255" s="144">
        <f>ROUND(I255*H255,2)</f>
        <v>0</v>
      </c>
      <c r="BL255" s="17" t="s">
        <v>193</v>
      </c>
      <c r="BM255" s="143" t="s">
        <v>5303</v>
      </c>
    </row>
    <row r="256" spans="2:65" s="11" customFormat="1" ht="22.9" customHeight="1">
      <c r="B256" s="120"/>
      <c r="D256" s="121" t="s">
        <v>76</v>
      </c>
      <c r="E256" s="130" t="s">
        <v>5304</v>
      </c>
      <c r="F256" s="130" t="s">
        <v>5305</v>
      </c>
      <c r="I256" s="123"/>
      <c r="J256" s="131">
        <f>BK256</f>
        <v>0</v>
      </c>
      <c r="L256" s="120"/>
      <c r="M256" s="125"/>
      <c r="P256" s="126">
        <f>SUM(P257:P273)</f>
        <v>0</v>
      </c>
      <c r="R256" s="126">
        <f>SUM(R257:R273)</f>
        <v>0</v>
      </c>
      <c r="T256" s="127">
        <f>SUM(T257:T273)</f>
        <v>0</v>
      </c>
      <c r="AR256" s="121" t="s">
        <v>87</v>
      </c>
      <c r="AT256" s="128" t="s">
        <v>76</v>
      </c>
      <c r="AU256" s="128" t="s">
        <v>85</v>
      </c>
      <c r="AY256" s="121" t="s">
        <v>175</v>
      </c>
      <c r="BK256" s="129">
        <f>SUM(BK257:BK273)</f>
        <v>0</v>
      </c>
    </row>
    <row r="257" spans="2:65" s="1" customFormat="1" ht="37.9" customHeight="1">
      <c r="B257" s="32"/>
      <c r="C257" s="132" t="s">
        <v>876</v>
      </c>
      <c r="D257" s="132" t="s">
        <v>178</v>
      </c>
      <c r="E257" s="133" t="s">
        <v>5306</v>
      </c>
      <c r="F257" s="134" t="s">
        <v>5307</v>
      </c>
      <c r="G257" s="135" t="s">
        <v>200</v>
      </c>
      <c r="H257" s="136">
        <v>178</v>
      </c>
      <c r="I257" s="137"/>
      <c r="J257" s="138">
        <f t="shared" ref="J257:J273" si="20">ROUND(I257*H257,2)</f>
        <v>0</v>
      </c>
      <c r="K257" s="134" t="s">
        <v>1</v>
      </c>
      <c r="L257" s="32"/>
      <c r="M257" s="139" t="s">
        <v>1</v>
      </c>
      <c r="N257" s="140" t="s">
        <v>42</v>
      </c>
      <c r="P257" s="141">
        <f t="shared" ref="P257:P273" si="21">O257*H257</f>
        <v>0</v>
      </c>
      <c r="Q257" s="141">
        <v>0</v>
      </c>
      <c r="R257" s="141">
        <f t="shared" ref="R257:R273" si="22">Q257*H257</f>
        <v>0</v>
      </c>
      <c r="S257" s="141">
        <v>0</v>
      </c>
      <c r="T257" s="142">
        <f t="shared" ref="T257:T273" si="23">S257*H257</f>
        <v>0</v>
      </c>
      <c r="AR257" s="143" t="s">
        <v>129</v>
      </c>
      <c r="AT257" s="143" t="s">
        <v>178</v>
      </c>
      <c r="AU257" s="143" t="s">
        <v>87</v>
      </c>
      <c r="AY257" s="17" t="s">
        <v>175</v>
      </c>
      <c r="BE257" s="144">
        <f t="shared" ref="BE257:BE273" si="24">IF(N257="základní",J257,0)</f>
        <v>0</v>
      </c>
      <c r="BF257" s="144">
        <f t="shared" ref="BF257:BF273" si="25">IF(N257="snížená",J257,0)</f>
        <v>0</v>
      </c>
      <c r="BG257" s="144">
        <f t="shared" ref="BG257:BG273" si="26">IF(N257="zákl. přenesená",J257,0)</f>
        <v>0</v>
      </c>
      <c r="BH257" s="144">
        <f t="shared" ref="BH257:BH273" si="27">IF(N257="sníž. přenesená",J257,0)</f>
        <v>0</v>
      </c>
      <c r="BI257" s="144">
        <f t="shared" ref="BI257:BI273" si="28">IF(N257="nulová",J257,0)</f>
        <v>0</v>
      </c>
      <c r="BJ257" s="17" t="s">
        <v>85</v>
      </c>
      <c r="BK257" s="144">
        <f t="shared" ref="BK257:BK273" si="29">ROUND(I257*H257,2)</f>
        <v>0</v>
      </c>
      <c r="BL257" s="17" t="s">
        <v>129</v>
      </c>
      <c r="BM257" s="143" t="s">
        <v>5308</v>
      </c>
    </row>
    <row r="258" spans="2:65" s="1" customFormat="1" ht="16.5" customHeight="1">
      <c r="B258" s="32"/>
      <c r="C258" s="132" t="s">
        <v>880</v>
      </c>
      <c r="D258" s="132" t="s">
        <v>178</v>
      </c>
      <c r="E258" s="133" t="s">
        <v>5309</v>
      </c>
      <c r="F258" s="134" t="s">
        <v>5310</v>
      </c>
      <c r="G258" s="135" t="s">
        <v>200</v>
      </c>
      <c r="H258" s="136">
        <v>6.5</v>
      </c>
      <c r="I258" s="137"/>
      <c r="J258" s="138">
        <f t="shared" si="20"/>
        <v>0</v>
      </c>
      <c r="K258" s="134" t="s">
        <v>1</v>
      </c>
      <c r="L258" s="32"/>
      <c r="M258" s="139" t="s">
        <v>1</v>
      </c>
      <c r="N258" s="140" t="s">
        <v>42</v>
      </c>
      <c r="P258" s="141">
        <f t="shared" si="21"/>
        <v>0</v>
      </c>
      <c r="Q258" s="141">
        <v>0</v>
      </c>
      <c r="R258" s="141">
        <f t="shared" si="22"/>
        <v>0</v>
      </c>
      <c r="S258" s="141">
        <v>0</v>
      </c>
      <c r="T258" s="142">
        <f t="shared" si="23"/>
        <v>0</v>
      </c>
      <c r="AR258" s="143" t="s">
        <v>129</v>
      </c>
      <c r="AT258" s="143" t="s">
        <v>178</v>
      </c>
      <c r="AU258" s="143" t="s">
        <v>87</v>
      </c>
      <c r="AY258" s="17" t="s">
        <v>175</v>
      </c>
      <c r="BE258" s="144">
        <f t="shared" si="24"/>
        <v>0</v>
      </c>
      <c r="BF258" s="144">
        <f t="shared" si="25"/>
        <v>0</v>
      </c>
      <c r="BG258" s="144">
        <f t="shared" si="26"/>
        <v>0</v>
      </c>
      <c r="BH258" s="144">
        <f t="shared" si="27"/>
        <v>0</v>
      </c>
      <c r="BI258" s="144">
        <f t="shared" si="28"/>
        <v>0</v>
      </c>
      <c r="BJ258" s="17" t="s">
        <v>85</v>
      </c>
      <c r="BK258" s="144">
        <f t="shared" si="29"/>
        <v>0</v>
      </c>
      <c r="BL258" s="17" t="s">
        <v>129</v>
      </c>
      <c r="BM258" s="143" t="s">
        <v>5311</v>
      </c>
    </row>
    <row r="259" spans="2:65" s="1" customFormat="1" ht="16.5" customHeight="1">
      <c r="B259" s="32"/>
      <c r="C259" s="132" t="s">
        <v>885</v>
      </c>
      <c r="D259" s="132" t="s">
        <v>178</v>
      </c>
      <c r="E259" s="133" t="s">
        <v>5312</v>
      </c>
      <c r="F259" s="134" t="s">
        <v>5313</v>
      </c>
      <c r="G259" s="135" t="s">
        <v>181</v>
      </c>
      <c r="H259" s="136">
        <v>1</v>
      </c>
      <c r="I259" s="137"/>
      <c r="J259" s="138">
        <f t="shared" si="20"/>
        <v>0</v>
      </c>
      <c r="K259" s="134" t="s">
        <v>1</v>
      </c>
      <c r="L259" s="32"/>
      <c r="M259" s="139" t="s">
        <v>1</v>
      </c>
      <c r="N259" s="140" t="s">
        <v>42</v>
      </c>
      <c r="P259" s="141">
        <f t="shared" si="21"/>
        <v>0</v>
      </c>
      <c r="Q259" s="141">
        <v>0</v>
      </c>
      <c r="R259" s="141">
        <f t="shared" si="22"/>
        <v>0</v>
      </c>
      <c r="S259" s="141">
        <v>0</v>
      </c>
      <c r="T259" s="142">
        <f t="shared" si="23"/>
        <v>0</v>
      </c>
      <c r="AR259" s="143" t="s">
        <v>129</v>
      </c>
      <c r="AT259" s="143" t="s">
        <v>178</v>
      </c>
      <c r="AU259" s="143" t="s">
        <v>87</v>
      </c>
      <c r="AY259" s="17" t="s">
        <v>175</v>
      </c>
      <c r="BE259" s="144">
        <f t="shared" si="24"/>
        <v>0</v>
      </c>
      <c r="BF259" s="144">
        <f t="shared" si="25"/>
        <v>0</v>
      </c>
      <c r="BG259" s="144">
        <f t="shared" si="26"/>
        <v>0</v>
      </c>
      <c r="BH259" s="144">
        <f t="shared" si="27"/>
        <v>0</v>
      </c>
      <c r="BI259" s="144">
        <f t="shared" si="28"/>
        <v>0</v>
      </c>
      <c r="BJ259" s="17" t="s">
        <v>85</v>
      </c>
      <c r="BK259" s="144">
        <f t="shared" si="29"/>
        <v>0</v>
      </c>
      <c r="BL259" s="17" t="s">
        <v>129</v>
      </c>
      <c r="BM259" s="143" t="s">
        <v>5314</v>
      </c>
    </row>
    <row r="260" spans="2:65" s="1" customFormat="1" ht="16.5" customHeight="1">
      <c r="B260" s="32"/>
      <c r="C260" s="132" t="s">
        <v>889</v>
      </c>
      <c r="D260" s="132" t="s">
        <v>178</v>
      </c>
      <c r="E260" s="133" t="s">
        <v>5315</v>
      </c>
      <c r="F260" s="134" t="s">
        <v>5316</v>
      </c>
      <c r="G260" s="135" t="s">
        <v>219</v>
      </c>
      <c r="H260" s="136">
        <v>11</v>
      </c>
      <c r="I260" s="137"/>
      <c r="J260" s="138">
        <f t="shared" si="20"/>
        <v>0</v>
      </c>
      <c r="K260" s="134" t="s">
        <v>1</v>
      </c>
      <c r="L260" s="32"/>
      <c r="M260" s="139" t="s">
        <v>1</v>
      </c>
      <c r="N260" s="140" t="s">
        <v>42</v>
      </c>
      <c r="P260" s="141">
        <f t="shared" si="21"/>
        <v>0</v>
      </c>
      <c r="Q260" s="141">
        <v>0</v>
      </c>
      <c r="R260" s="141">
        <f t="shared" si="22"/>
        <v>0</v>
      </c>
      <c r="S260" s="141">
        <v>0</v>
      </c>
      <c r="T260" s="142">
        <f t="shared" si="23"/>
        <v>0</v>
      </c>
      <c r="AR260" s="143" t="s">
        <v>129</v>
      </c>
      <c r="AT260" s="143" t="s">
        <v>178</v>
      </c>
      <c r="AU260" s="143" t="s">
        <v>87</v>
      </c>
      <c r="AY260" s="17" t="s">
        <v>175</v>
      </c>
      <c r="BE260" s="144">
        <f t="shared" si="24"/>
        <v>0</v>
      </c>
      <c r="BF260" s="144">
        <f t="shared" si="25"/>
        <v>0</v>
      </c>
      <c r="BG260" s="144">
        <f t="shared" si="26"/>
        <v>0</v>
      </c>
      <c r="BH260" s="144">
        <f t="shared" si="27"/>
        <v>0</v>
      </c>
      <c r="BI260" s="144">
        <f t="shared" si="28"/>
        <v>0</v>
      </c>
      <c r="BJ260" s="17" t="s">
        <v>85</v>
      </c>
      <c r="BK260" s="144">
        <f t="shared" si="29"/>
        <v>0</v>
      </c>
      <c r="BL260" s="17" t="s">
        <v>129</v>
      </c>
      <c r="BM260" s="143" t="s">
        <v>5317</v>
      </c>
    </row>
    <row r="261" spans="2:65" s="1" customFormat="1" ht="16.5" customHeight="1">
      <c r="B261" s="32"/>
      <c r="C261" s="132" t="s">
        <v>893</v>
      </c>
      <c r="D261" s="132" t="s">
        <v>178</v>
      </c>
      <c r="E261" s="133" t="s">
        <v>5318</v>
      </c>
      <c r="F261" s="134" t="s">
        <v>5319</v>
      </c>
      <c r="G261" s="135" t="s">
        <v>219</v>
      </c>
      <c r="H261" s="136">
        <v>1</v>
      </c>
      <c r="I261" s="137"/>
      <c r="J261" s="138">
        <f t="shared" si="20"/>
        <v>0</v>
      </c>
      <c r="K261" s="134" t="s">
        <v>1</v>
      </c>
      <c r="L261" s="32"/>
      <c r="M261" s="139" t="s">
        <v>1</v>
      </c>
      <c r="N261" s="140" t="s">
        <v>42</v>
      </c>
      <c r="P261" s="141">
        <f t="shared" si="21"/>
        <v>0</v>
      </c>
      <c r="Q261" s="141">
        <v>0</v>
      </c>
      <c r="R261" s="141">
        <f t="shared" si="22"/>
        <v>0</v>
      </c>
      <c r="S261" s="141">
        <v>0</v>
      </c>
      <c r="T261" s="142">
        <f t="shared" si="23"/>
        <v>0</v>
      </c>
      <c r="AR261" s="143" t="s">
        <v>129</v>
      </c>
      <c r="AT261" s="143" t="s">
        <v>178</v>
      </c>
      <c r="AU261" s="143" t="s">
        <v>87</v>
      </c>
      <c r="AY261" s="17" t="s">
        <v>175</v>
      </c>
      <c r="BE261" s="144">
        <f t="shared" si="24"/>
        <v>0</v>
      </c>
      <c r="BF261" s="144">
        <f t="shared" si="25"/>
        <v>0</v>
      </c>
      <c r="BG261" s="144">
        <f t="shared" si="26"/>
        <v>0</v>
      </c>
      <c r="BH261" s="144">
        <f t="shared" si="27"/>
        <v>0</v>
      </c>
      <c r="BI261" s="144">
        <f t="shared" si="28"/>
        <v>0</v>
      </c>
      <c r="BJ261" s="17" t="s">
        <v>85</v>
      </c>
      <c r="BK261" s="144">
        <f t="shared" si="29"/>
        <v>0</v>
      </c>
      <c r="BL261" s="17" t="s">
        <v>129</v>
      </c>
      <c r="BM261" s="143" t="s">
        <v>5320</v>
      </c>
    </row>
    <row r="262" spans="2:65" s="1" customFormat="1" ht="16.5" customHeight="1">
      <c r="B262" s="32"/>
      <c r="C262" s="132" t="s">
        <v>897</v>
      </c>
      <c r="D262" s="132" t="s">
        <v>178</v>
      </c>
      <c r="E262" s="133" t="s">
        <v>5321</v>
      </c>
      <c r="F262" s="134" t="s">
        <v>5322</v>
      </c>
      <c r="G262" s="135" t="s">
        <v>219</v>
      </c>
      <c r="H262" s="136">
        <v>1</v>
      </c>
      <c r="I262" s="137"/>
      <c r="J262" s="138">
        <f t="shared" si="20"/>
        <v>0</v>
      </c>
      <c r="K262" s="134" t="s">
        <v>1</v>
      </c>
      <c r="L262" s="32"/>
      <c r="M262" s="139" t="s">
        <v>1</v>
      </c>
      <c r="N262" s="140" t="s">
        <v>42</v>
      </c>
      <c r="P262" s="141">
        <f t="shared" si="21"/>
        <v>0</v>
      </c>
      <c r="Q262" s="141">
        <v>0</v>
      </c>
      <c r="R262" s="141">
        <f t="shared" si="22"/>
        <v>0</v>
      </c>
      <c r="S262" s="141">
        <v>0</v>
      </c>
      <c r="T262" s="142">
        <f t="shared" si="23"/>
        <v>0</v>
      </c>
      <c r="AR262" s="143" t="s">
        <v>129</v>
      </c>
      <c r="AT262" s="143" t="s">
        <v>178</v>
      </c>
      <c r="AU262" s="143" t="s">
        <v>87</v>
      </c>
      <c r="AY262" s="17" t="s">
        <v>175</v>
      </c>
      <c r="BE262" s="144">
        <f t="shared" si="24"/>
        <v>0</v>
      </c>
      <c r="BF262" s="144">
        <f t="shared" si="25"/>
        <v>0</v>
      </c>
      <c r="BG262" s="144">
        <f t="shared" si="26"/>
        <v>0</v>
      </c>
      <c r="BH262" s="144">
        <f t="shared" si="27"/>
        <v>0</v>
      </c>
      <c r="BI262" s="144">
        <f t="shared" si="28"/>
        <v>0</v>
      </c>
      <c r="BJ262" s="17" t="s">
        <v>85</v>
      </c>
      <c r="BK262" s="144">
        <f t="shared" si="29"/>
        <v>0</v>
      </c>
      <c r="BL262" s="17" t="s">
        <v>129</v>
      </c>
      <c r="BM262" s="143" t="s">
        <v>5323</v>
      </c>
    </row>
    <row r="263" spans="2:65" s="1" customFormat="1" ht="16.5" customHeight="1">
      <c r="B263" s="32"/>
      <c r="C263" s="132" t="s">
        <v>901</v>
      </c>
      <c r="D263" s="132" t="s">
        <v>178</v>
      </c>
      <c r="E263" s="133" t="s">
        <v>5324</v>
      </c>
      <c r="F263" s="134" t="s">
        <v>5325</v>
      </c>
      <c r="G263" s="135" t="s">
        <v>219</v>
      </c>
      <c r="H263" s="136">
        <v>1</v>
      </c>
      <c r="I263" s="137"/>
      <c r="J263" s="138">
        <f t="shared" si="20"/>
        <v>0</v>
      </c>
      <c r="K263" s="134" t="s">
        <v>1</v>
      </c>
      <c r="L263" s="32"/>
      <c r="M263" s="139" t="s">
        <v>1</v>
      </c>
      <c r="N263" s="140" t="s">
        <v>42</v>
      </c>
      <c r="P263" s="141">
        <f t="shared" si="21"/>
        <v>0</v>
      </c>
      <c r="Q263" s="141">
        <v>0</v>
      </c>
      <c r="R263" s="141">
        <f t="shared" si="22"/>
        <v>0</v>
      </c>
      <c r="S263" s="141">
        <v>0</v>
      </c>
      <c r="T263" s="142">
        <f t="shared" si="23"/>
        <v>0</v>
      </c>
      <c r="AR263" s="143" t="s">
        <v>129</v>
      </c>
      <c r="AT263" s="143" t="s">
        <v>178</v>
      </c>
      <c r="AU263" s="143" t="s">
        <v>87</v>
      </c>
      <c r="AY263" s="17" t="s">
        <v>175</v>
      </c>
      <c r="BE263" s="144">
        <f t="shared" si="24"/>
        <v>0</v>
      </c>
      <c r="BF263" s="144">
        <f t="shared" si="25"/>
        <v>0</v>
      </c>
      <c r="BG263" s="144">
        <f t="shared" si="26"/>
        <v>0</v>
      </c>
      <c r="BH263" s="144">
        <f t="shared" si="27"/>
        <v>0</v>
      </c>
      <c r="BI263" s="144">
        <f t="shared" si="28"/>
        <v>0</v>
      </c>
      <c r="BJ263" s="17" t="s">
        <v>85</v>
      </c>
      <c r="BK263" s="144">
        <f t="shared" si="29"/>
        <v>0</v>
      </c>
      <c r="BL263" s="17" t="s">
        <v>129</v>
      </c>
      <c r="BM263" s="143" t="s">
        <v>5326</v>
      </c>
    </row>
    <row r="264" spans="2:65" s="1" customFormat="1" ht="16.5" customHeight="1">
      <c r="B264" s="32"/>
      <c r="C264" s="132" t="s">
        <v>905</v>
      </c>
      <c r="D264" s="132" t="s">
        <v>178</v>
      </c>
      <c r="E264" s="133" t="s">
        <v>5327</v>
      </c>
      <c r="F264" s="134" t="s">
        <v>5328</v>
      </c>
      <c r="G264" s="135" t="s">
        <v>219</v>
      </c>
      <c r="H264" s="136">
        <v>1</v>
      </c>
      <c r="I264" s="137"/>
      <c r="J264" s="138">
        <f t="shared" si="20"/>
        <v>0</v>
      </c>
      <c r="K264" s="134" t="s">
        <v>1</v>
      </c>
      <c r="L264" s="32"/>
      <c r="M264" s="139" t="s">
        <v>1</v>
      </c>
      <c r="N264" s="140" t="s">
        <v>42</v>
      </c>
      <c r="P264" s="141">
        <f t="shared" si="21"/>
        <v>0</v>
      </c>
      <c r="Q264" s="141">
        <v>0</v>
      </c>
      <c r="R264" s="141">
        <f t="shared" si="22"/>
        <v>0</v>
      </c>
      <c r="S264" s="141">
        <v>0</v>
      </c>
      <c r="T264" s="142">
        <f t="shared" si="23"/>
        <v>0</v>
      </c>
      <c r="AR264" s="143" t="s">
        <v>129</v>
      </c>
      <c r="AT264" s="143" t="s">
        <v>178</v>
      </c>
      <c r="AU264" s="143" t="s">
        <v>87</v>
      </c>
      <c r="AY264" s="17" t="s">
        <v>175</v>
      </c>
      <c r="BE264" s="144">
        <f t="shared" si="24"/>
        <v>0</v>
      </c>
      <c r="BF264" s="144">
        <f t="shared" si="25"/>
        <v>0</v>
      </c>
      <c r="BG264" s="144">
        <f t="shared" si="26"/>
        <v>0</v>
      </c>
      <c r="BH264" s="144">
        <f t="shared" si="27"/>
        <v>0</v>
      </c>
      <c r="BI264" s="144">
        <f t="shared" si="28"/>
        <v>0</v>
      </c>
      <c r="BJ264" s="17" t="s">
        <v>85</v>
      </c>
      <c r="BK264" s="144">
        <f t="shared" si="29"/>
        <v>0</v>
      </c>
      <c r="BL264" s="17" t="s">
        <v>129</v>
      </c>
      <c r="BM264" s="143" t="s">
        <v>5329</v>
      </c>
    </row>
    <row r="265" spans="2:65" s="1" customFormat="1" ht="16.5" customHeight="1">
      <c r="B265" s="32"/>
      <c r="C265" s="132" t="s">
        <v>909</v>
      </c>
      <c r="D265" s="132" t="s">
        <v>178</v>
      </c>
      <c r="E265" s="133" t="s">
        <v>5330</v>
      </c>
      <c r="F265" s="134" t="s">
        <v>5331</v>
      </c>
      <c r="G265" s="135" t="s">
        <v>219</v>
      </c>
      <c r="H265" s="136">
        <v>1</v>
      </c>
      <c r="I265" s="137"/>
      <c r="J265" s="138">
        <f t="shared" si="20"/>
        <v>0</v>
      </c>
      <c r="K265" s="134" t="s">
        <v>1</v>
      </c>
      <c r="L265" s="32"/>
      <c r="M265" s="139" t="s">
        <v>1</v>
      </c>
      <c r="N265" s="140" t="s">
        <v>42</v>
      </c>
      <c r="P265" s="141">
        <f t="shared" si="21"/>
        <v>0</v>
      </c>
      <c r="Q265" s="141">
        <v>0</v>
      </c>
      <c r="R265" s="141">
        <f t="shared" si="22"/>
        <v>0</v>
      </c>
      <c r="S265" s="141">
        <v>0</v>
      </c>
      <c r="T265" s="142">
        <f t="shared" si="23"/>
        <v>0</v>
      </c>
      <c r="AR265" s="143" t="s">
        <v>129</v>
      </c>
      <c r="AT265" s="143" t="s">
        <v>178</v>
      </c>
      <c r="AU265" s="143" t="s">
        <v>87</v>
      </c>
      <c r="AY265" s="17" t="s">
        <v>175</v>
      </c>
      <c r="BE265" s="144">
        <f t="shared" si="24"/>
        <v>0</v>
      </c>
      <c r="BF265" s="144">
        <f t="shared" si="25"/>
        <v>0</v>
      </c>
      <c r="BG265" s="144">
        <f t="shared" si="26"/>
        <v>0</v>
      </c>
      <c r="BH265" s="144">
        <f t="shared" si="27"/>
        <v>0</v>
      </c>
      <c r="BI265" s="144">
        <f t="shared" si="28"/>
        <v>0</v>
      </c>
      <c r="BJ265" s="17" t="s">
        <v>85</v>
      </c>
      <c r="BK265" s="144">
        <f t="shared" si="29"/>
        <v>0</v>
      </c>
      <c r="BL265" s="17" t="s">
        <v>129</v>
      </c>
      <c r="BM265" s="143" t="s">
        <v>5332</v>
      </c>
    </row>
    <row r="266" spans="2:65" s="1" customFormat="1" ht="16.5" customHeight="1">
      <c r="B266" s="32"/>
      <c r="C266" s="132" t="s">
        <v>914</v>
      </c>
      <c r="D266" s="132" t="s">
        <v>178</v>
      </c>
      <c r="E266" s="133" t="s">
        <v>5333</v>
      </c>
      <c r="F266" s="134" t="s">
        <v>5334</v>
      </c>
      <c r="G266" s="135" t="s">
        <v>219</v>
      </c>
      <c r="H266" s="136">
        <v>1</v>
      </c>
      <c r="I266" s="137"/>
      <c r="J266" s="138">
        <f t="shared" si="20"/>
        <v>0</v>
      </c>
      <c r="K266" s="134" t="s">
        <v>1</v>
      </c>
      <c r="L266" s="32"/>
      <c r="M266" s="139" t="s">
        <v>1</v>
      </c>
      <c r="N266" s="140" t="s">
        <v>42</v>
      </c>
      <c r="P266" s="141">
        <f t="shared" si="21"/>
        <v>0</v>
      </c>
      <c r="Q266" s="141">
        <v>0</v>
      </c>
      <c r="R266" s="141">
        <f t="shared" si="22"/>
        <v>0</v>
      </c>
      <c r="S266" s="141">
        <v>0</v>
      </c>
      <c r="T266" s="142">
        <f t="shared" si="23"/>
        <v>0</v>
      </c>
      <c r="AR266" s="143" t="s">
        <v>129</v>
      </c>
      <c r="AT266" s="143" t="s">
        <v>178</v>
      </c>
      <c r="AU266" s="143" t="s">
        <v>87</v>
      </c>
      <c r="AY266" s="17" t="s">
        <v>175</v>
      </c>
      <c r="BE266" s="144">
        <f t="shared" si="24"/>
        <v>0</v>
      </c>
      <c r="BF266" s="144">
        <f t="shared" si="25"/>
        <v>0</v>
      </c>
      <c r="BG266" s="144">
        <f t="shared" si="26"/>
        <v>0</v>
      </c>
      <c r="BH266" s="144">
        <f t="shared" si="27"/>
        <v>0</v>
      </c>
      <c r="BI266" s="144">
        <f t="shared" si="28"/>
        <v>0</v>
      </c>
      <c r="BJ266" s="17" t="s">
        <v>85</v>
      </c>
      <c r="BK266" s="144">
        <f t="shared" si="29"/>
        <v>0</v>
      </c>
      <c r="BL266" s="17" t="s">
        <v>129</v>
      </c>
      <c r="BM266" s="143" t="s">
        <v>5335</v>
      </c>
    </row>
    <row r="267" spans="2:65" s="1" customFormat="1" ht="16.5" customHeight="1">
      <c r="B267" s="32"/>
      <c r="C267" s="132" t="s">
        <v>919</v>
      </c>
      <c r="D267" s="132" t="s">
        <v>178</v>
      </c>
      <c r="E267" s="133" t="s">
        <v>5336</v>
      </c>
      <c r="F267" s="134" t="s">
        <v>5337</v>
      </c>
      <c r="G267" s="135" t="s">
        <v>219</v>
      </c>
      <c r="H267" s="136">
        <v>11</v>
      </c>
      <c r="I267" s="137"/>
      <c r="J267" s="138">
        <f t="shared" si="20"/>
        <v>0</v>
      </c>
      <c r="K267" s="134" t="s">
        <v>1</v>
      </c>
      <c r="L267" s="32"/>
      <c r="M267" s="139" t="s">
        <v>1</v>
      </c>
      <c r="N267" s="140" t="s">
        <v>42</v>
      </c>
      <c r="P267" s="141">
        <f t="shared" si="21"/>
        <v>0</v>
      </c>
      <c r="Q267" s="141">
        <v>0</v>
      </c>
      <c r="R267" s="141">
        <f t="shared" si="22"/>
        <v>0</v>
      </c>
      <c r="S267" s="141">
        <v>0</v>
      </c>
      <c r="T267" s="142">
        <f t="shared" si="23"/>
        <v>0</v>
      </c>
      <c r="AR267" s="143" t="s">
        <v>129</v>
      </c>
      <c r="AT267" s="143" t="s">
        <v>178</v>
      </c>
      <c r="AU267" s="143" t="s">
        <v>87</v>
      </c>
      <c r="AY267" s="17" t="s">
        <v>175</v>
      </c>
      <c r="BE267" s="144">
        <f t="shared" si="24"/>
        <v>0</v>
      </c>
      <c r="BF267" s="144">
        <f t="shared" si="25"/>
        <v>0</v>
      </c>
      <c r="BG267" s="144">
        <f t="shared" si="26"/>
        <v>0</v>
      </c>
      <c r="BH267" s="144">
        <f t="shared" si="27"/>
        <v>0</v>
      </c>
      <c r="BI267" s="144">
        <f t="shared" si="28"/>
        <v>0</v>
      </c>
      <c r="BJ267" s="17" t="s">
        <v>85</v>
      </c>
      <c r="BK267" s="144">
        <f t="shared" si="29"/>
        <v>0</v>
      </c>
      <c r="BL267" s="17" t="s">
        <v>129</v>
      </c>
      <c r="BM267" s="143" t="s">
        <v>5338</v>
      </c>
    </row>
    <row r="268" spans="2:65" s="1" customFormat="1" ht="16.5" customHeight="1">
      <c r="B268" s="32"/>
      <c r="C268" s="132" t="s">
        <v>925</v>
      </c>
      <c r="D268" s="132" t="s">
        <v>178</v>
      </c>
      <c r="E268" s="133" t="s">
        <v>5339</v>
      </c>
      <c r="F268" s="134" t="s">
        <v>5340</v>
      </c>
      <c r="G268" s="135" t="s">
        <v>219</v>
      </c>
      <c r="H268" s="136">
        <v>10</v>
      </c>
      <c r="I268" s="137"/>
      <c r="J268" s="138">
        <f t="shared" si="20"/>
        <v>0</v>
      </c>
      <c r="K268" s="134" t="s">
        <v>1</v>
      </c>
      <c r="L268" s="32"/>
      <c r="M268" s="139" t="s">
        <v>1</v>
      </c>
      <c r="N268" s="140" t="s">
        <v>42</v>
      </c>
      <c r="P268" s="141">
        <f t="shared" si="21"/>
        <v>0</v>
      </c>
      <c r="Q268" s="141">
        <v>0</v>
      </c>
      <c r="R268" s="141">
        <f t="shared" si="22"/>
        <v>0</v>
      </c>
      <c r="S268" s="141">
        <v>0</v>
      </c>
      <c r="T268" s="142">
        <f t="shared" si="23"/>
        <v>0</v>
      </c>
      <c r="AR268" s="143" t="s">
        <v>129</v>
      </c>
      <c r="AT268" s="143" t="s">
        <v>178</v>
      </c>
      <c r="AU268" s="143" t="s">
        <v>87</v>
      </c>
      <c r="AY268" s="17" t="s">
        <v>175</v>
      </c>
      <c r="BE268" s="144">
        <f t="shared" si="24"/>
        <v>0</v>
      </c>
      <c r="BF268" s="144">
        <f t="shared" si="25"/>
        <v>0</v>
      </c>
      <c r="BG268" s="144">
        <f t="shared" si="26"/>
        <v>0</v>
      </c>
      <c r="BH268" s="144">
        <f t="shared" si="27"/>
        <v>0</v>
      </c>
      <c r="BI268" s="144">
        <f t="shared" si="28"/>
        <v>0</v>
      </c>
      <c r="BJ268" s="17" t="s">
        <v>85</v>
      </c>
      <c r="BK268" s="144">
        <f t="shared" si="29"/>
        <v>0</v>
      </c>
      <c r="BL268" s="17" t="s">
        <v>129</v>
      </c>
      <c r="BM268" s="143" t="s">
        <v>5341</v>
      </c>
    </row>
    <row r="269" spans="2:65" s="1" customFormat="1" ht="16.5" customHeight="1">
      <c r="B269" s="32"/>
      <c r="C269" s="132" t="s">
        <v>930</v>
      </c>
      <c r="D269" s="132" t="s">
        <v>178</v>
      </c>
      <c r="E269" s="133" t="s">
        <v>5342</v>
      </c>
      <c r="F269" s="134" t="s">
        <v>5343</v>
      </c>
      <c r="G269" s="135" t="s">
        <v>219</v>
      </c>
      <c r="H269" s="136">
        <v>1</v>
      </c>
      <c r="I269" s="137"/>
      <c r="J269" s="138">
        <f t="shared" si="20"/>
        <v>0</v>
      </c>
      <c r="K269" s="134" t="s">
        <v>1</v>
      </c>
      <c r="L269" s="32"/>
      <c r="M269" s="139" t="s">
        <v>1</v>
      </c>
      <c r="N269" s="140" t="s">
        <v>42</v>
      </c>
      <c r="P269" s="141">
        <f t="shared" si="21"/>
        <v>0</v>
      </c>
      <c r="Q269" s="141">
        <v>0</v>
      </c>
      <c r="R269" s="141">
        <f t="shared" si="22"/>
        <v>0</v>
      </c>
      <c r="S269" s="141">
        <v>0</v>
      </c>
      <c r="T269" s="142">
        <f t="shared" si="23"/>
        <v>0</v>
      </c>
      <c r="AR269" s="143" t="s">
        <v>129</v>
      </c>
      <c r="AT269" s="143" t="s">
        <v>178</v>
      </c>
      <c r="AU269" s="143" t="s">
        <v>87</v>
      </c>
      <c r="AY269" s="17" t="s">
        <v>175</v>
      </c>
      <c r="BE269" s="144">
        <f t="shared" si="24"/>
        <v>0</v>
      </c>
      <c r="BF269" s="144">
        <f t="shared" si="25"/>
        <v>0</v>
      </c>
      <c r="BG269" s="144">
        <f t="shared" si="26"/>
        <v>0</v>
      </c>
      <c r="BH269" s="144">
        <f t="shared" si="27"/>
        <v>0</v>
      </c>
      <c r="BI269" s="144">
        <f t="shared" si="28"/>
        <v>0</v>
      </c>
      <c r="BJ269" s="17" t="s">
        <v>85</v>
      </c>
      <c r="BK269" s="144">
        <f t="shared" si="29"/>
        <v>0</v>
      </c>
      <c r="BL269" s="17" t="s">
        <v>129</v>
      </c>
      <c r="BM269" s="143" t="s">
        <v>5344</v>
      </c>
    </row>
    <row r="270" spans="2:65" s="1" customFormat="1" ht="16.5" customHeight="1">
      <c r="B270" s="32"/>
      <c r="C270" s="132" t="s">
        <v>934</v>
      </c>
      <c r="D270" s="132" t="s">
        <v>178</v>
      </c>
      <c r="E270" s="133" t="s">
        <v>5345</v>
      </c>
      <c r="F270" s="134" t="s">
        <v>5346</v>
      </c>
      <c r="G270" s="135" t="s">
        <v>219</v>
      </c>
      <c r="H270" s="136">
        <v>3</v>
      </c>
      <c r="I270" s="137"/>
      <c r="J270" s="138">
        <f t="shared" si="20"/>
        <v>0</v>
      </c>
      <c r="K270" s="134" t="s">
        <v>1</v>
      </c>
      <c r="L270" s="32"/>
      <c r="M270" s="139" t="s">
        <v>1</v>
      </c>
      <c r="N270" s="140" t="s">
        <v>42</v>
      </c>
      <c r="P270" s="141">
        <f t="shared" si="21"/>
        <v>0</v>
      </c>
      <c r="Q270" s="141">
        <v>0</v>
      </c>
      <c r="R270" s="141">
        <f t="shared" si="22"/>
        <v>0</v>
      </c>
      <c r="S270" s="141">
        <v>0</v>
      </c>
      <c r="T270" s="142">
        <f t="shared" si="23"/>
        <v>0</v>
      </c>
      <c r="AR270" s="143" t="s">
        <v>129</v>
      </c>
      <c r="AT270" s="143" t="s">
        <v>178</v>
      </c>
      <c r="AU270" s="143" t="s">
        <v>87</v>
      </c>
      <c r="AY270" s="17" t="s">
        <v>175</v>
      </c>
      <c r="BE270" s="144">
        <f t="shared" si="24"/>
        <v>0</v>
      </c>
      <c r="BF270" s="144">
        <f t="shared" si="25"/>
        <v>0</v>
      </c>
      <c r="BG270" s="144">
        <f t="shared" si="26"/>
        <v>0</v>
      </c>
      <c r="BH270" s="144">
        <f t="shared" si="27"/>
        <v>0</v>
      </c>
      <c r="BI270" s="144">
        <f t="shared" si="28"/>
        <v>0</v>
      </c>
      <c r="BJ270" s="17" t="s">
        <v>85</v>
      </c>
      <c r="BK270" s="144">
        <f t="shared" si="29"/>
        <v>0</v>
      </c>
      <c r="BL270" s="17" t="s">
        <v>129</v>
      </c>
      <c r="BM270" s="143" t="s">
        <v>5347</v>
      </c>
    </row>
    <row r="271" spans="2:65" s="1" customFormat="1" ht="16.5" customHeight="1">
      <c r="B271" s="32"/>
      <c r="C271" s="132" t="s">
        <v>1030</v>
      </c>
      <c r="D271" s="132" t="s">
        <v>178</v>
      </c>
      <c r="E271" s="133" t="s">
        <v>5348</v>
      </c>
      <c r="F271" s="134" t="s">
        <v>5349</v>
      </c>
      <c r="G271" s="135" t="s">
        <v>181</v>
      </c>
      <c r="H271" s="136">
        <v>1</v>
      </c>
      <c r="I271" s="137"/>
      <c r="J271" s="138">
        <f t="shared" si="20"/>
        <v>0</v>
      </c>
      <c r="K271" s="134" t="s">
        <v>1</v>
      </c>
      <c r="L271" s="32"/>
      <c r="M271" s="139" t="s">
        <v>1</v>
      </c>
      <c r="N271" s="140" t="s">
        <v>42</v>
      </c>
      <c r="P271" s="141">
        <f t="shared" si="21"/>
        <v>0</v>
      </c>
      <c r="Q271" s="141">
        <v>0</v>
      </c>
      <c r="R271" s="141">
        <f t="shared" si="22"/>
        <v>0</v>
      </c>
      <c r="S271" s="141">
        <v>0</v>
      </c>
      <c r="T271" s="142">
        <f t="shared" si="23"/>
        <v>0</v>
      </c>
      <c r="AR271" s="143" t="s">
        <v>129</v>
      </c>
      <c r="AT271" s="143" t="s">
        <v>178</v>
      </c>
      <c r="AU271" s="143" t="s">
        <v>87</v>
      </c>
      <c r="AY271" s="17" t="s">
        <v>175</v>
      </c>
      <c r="BE271" s="144">
        <f t="shared" si="24"/>
        <v>0</v>
      </c>
      <c r="BF271" s="144">
        <f t="shared" si="25"/>
        <v>0</v>
      </c>
      <c r="BG271" s="144">
        <f t="shared" si="26"/>
        <v>0</v>
      </c>
      <c r="BH271" s="144">
        <f t="shared" si="27"/>
        <v>0</v>
      </c>
      <c r="BI271" s="144">
        <f t="shared" si="28"/>
        <v>0</v>
      </c>
      <c r="BJ271" s="17" t="s">
        <v>85</v>
      </c>
      <c r="BK271" s="144">
        <f t="shared" si="29"/>
        <v>0</v>
      </c>
      <c r="BL271" s="17" t="s">
        <v>129</v>
      </c>
      <c r="BM271" s="143" t="s">
        <v>5350</v>
      </c>
    </row>
    <row r="272" spans="2:65" s="1" customFormat="1" ht="16.5" customHeight="1">
      <c r="B272" s="32"/>
      <c r="C272" s="132" t="s">
        <v>1035</v>
      </c>
      <c r="D272" s="132" t="s">
        <v>178</v>
      </c>
      <c r="E272" s="133" t="s">
        <v>5351</v>
      </c>
      <c r="F272" s="134" t="s">
        <v>5352</v>
      </c>
      <c r="G272" s="135" t="s">
        <v>181</v>
      </c>
      <c r="H272" s="136">
        <v>1</v>
      </c>
      <c r="I272" s="137"/>
      <c r="J272" s="138">
        <f t="shared" si="20"/>
        <v>0</v>
      </c>
      <c r="K272" s="134" t="s">
        <v>1</v>
      </c>
      <c r="L272" s="32"/>
      <c r="M272" s="139" t="s">
        <v>1</v>
      </c>
      <c r="N272" s="140" t="s">
        <v>42</v>
      </c>
      <c r="P272" s="141">
        <f t="shared" si="21"/>
        <v>0</v>
      </c>
      <c r="Q272" s="141">
        <v>0</v>
      </c>
      <c r="R272" s="141">
        <f t="shared" si="22"/>
        <v>0</v>
      </c>
      <c r="S272" s="141">
        <v>0</v>
      </c>
      <c r="T272" s="142">
        <f t="shared" si="23"/>
        <v>0</v>
      </c>
      <c r="AR272" s="143" t="s">
        <v>129</v>
      </c>
      <c r="AT272" s="143" t="s">
        <v>178</v>
      </c>
      <c r="AU272" s="143" t="s">
        <v>87</v>
      </c>
      <c r="AY272" s="17" t="s">
        <v>175</v>
      </c>
      <c r="BE272" s="144">
        <f t="shared" si="24"/>
        <v>0</v>
      </c>
      <c r="BF272" s="144">
        <f t="shared" si="25"/>
        <v>0</v>
      </c>
      <c r="BG272" s="144">
        <f t="shared" si="26"/>
        <v>0</v>
      </c>
      <c r="BH272" s="144">
        <f t="shared" si="27"/>
        <v>0</v>
      </c>
      <c r="BI272" s="144">
        <f t="shared" si="28"/>
        <v>0</v>
      </c>
      <c r="BJ272" s="17" t="s">
        <v>85</v>
      </c>
      <c r="BK272" s="144">
        <f t="shared" si="29"/>
        <v>0</v>
      </c>
      <c r="BL272" s="17" t="s">
        <v>129</v>
      </c>
      <c r="BM272" s="143" t="s">
        <v>5353</v>
      </c>
    </row>
    <row r="273" spans="2:65" s="1" customFormat="1" ht="16.5" customHeight="1">
      <c r="B273" s="32"/>
      <c r="C273" s="132" t="s">
        <v>1039</v>
      </c>
      <c r="D273" s="132" t="s">
        <v>178</v>
      </c>
      <c r="E273" s="133" t="s">
        <v>5354</v>
      </c>
      <c r="F273" s="134" t="s">
        <v>5355</v>
      </c>
      <c r="G273" s="135" t="s">
        <v>318</v>
      </c>
      <c r="H273" s="136">
        <v>42</v>
      </c>
      <c r="I273" s="137"/>
      <c r="J273" s="138">
        <f t="shared" si="20"/>
        <v>0</v>
      </c>
      <c r="K273" s="134" t="s">
        <v>1</v>
      </c>
      <c r="L273" s="32"/>
      <c r="M273" s="139" t="s">
        <v>1</v>
      </c>
      <c r="N273" s="140" t="s">
        <v>42</v>
      </c>
      <c r="P273" s="141">
        <f t="shared" si="21"/>
        <v>0</v>
      </c>
      <c r="Q273" s="141">
        <v>0</v>
      </c>
      <c r="R273" s="141">
        <f t="shared" si="22"/>
        <v>0</v>
      </c>
      <c r="S273" s="141">
        <v>0</v>
      </c>
      <c r="T273" s="142">
        <f t="shared" si="23"/>
        <v>0</v>
      </c>
      <c r="AR273" s="143" t="s">
        <v>129</v>
      </c>
      <c r="AT273" s="143" t="s">
        <v>178</v>
      </c>
      <c r="AU273" s="143" t="s">
        <v>87</v>
      </c>
      <c r="AY273" s="17" t="s">
        <v>175</v>
      </c>
      <c r="BE273" s="144">
        <f t="shared" si="24"/>
        <v>0</v>
      </c>
      <c r="BF273" s="144">
        <f t="shared" si="25"/>
        <v>0</v>
      </c>
      <c r="BG273" s="144">
        <f t="shared" si="26"/>
        <v>0</v>
      </c>
      <c r="BH273" s="144">
        <f t="shared" si="27"/>
        <v>0</v>
      </c>
      <c r="BI273" s="144">
        <f t="shared" si="28"/>
        <v>0</v>
      </c>
      <c r="BJ273" s="17" t="s">
        <v>85</v>
      </c>
      <c r="BK273" s="144">
        <f t="shared" si="29"/>
        <v>0</v>
      </c>
      <c r="BL273" s="17" t="s">
        <v>129</v>
      </c>
      <c r="BM273" s="143" t="s">
        <v>5356</v>
      </c>
    </row>
    <row r="274" spans="2:65" s="11" customFormat="1" ht="22.9" customHeight="1">
      <c r="B274" s="120"/>
      <c r="D274" s="121" t="s">
        <v>76</v>
      </c>
      <c r="E274" s="130" t="s">
        <v>5357</v>
      </c>
      <c r="F274" s="130" t="s">
        <v>5358</v>
      </c>
      <c r="I274" s="123"/>
      <c r="J274" s="131">
        <f>BK274</f>
        <v>0</v>
      </c>
      <c r="L274" s="120"/>
      <c r="M274" s="125"/>
      <c r="P274" s="126">
        <f>SUM(P275:P289)</f>
        <v>0</v>
      </c>
      <c r="R274" s="126">
        <f>SUM(R275:R289)</f>
        <v>0.6479999999999998</v>
      </c>
      <c r="T274" s="127">
        <f>SUM(T275:T289)</f>
        <v>0</v>
      </c>
      <c r="AR274" s="121" t="s">
        <v>87</v>
      </c>
      <c r="AT274" s="128" t="s">
        <v>76</v>
      </c>
      <c r="AU274" s="128" t="s">
        <v>85</v>
      </c>
      <c r="AY274" s="121" t="s">
        <v>175</v>
      </c>
      <c r="BK274" s="129">
        <f>SUM(BK275:BK289)</f>
        <v>0</v>
      </c>
    </row>
    <row r="275" spans="2:65" s="1" customFormat="1" ht="16.5" customHeight="1">
      <c r="B275" s="32"/>
      <c r="C275" s="132" t="s">
        <v>1045</v>
      </c>
      <c r="D275" s="132" t="s">
        <v>178</v>
      </c>
      <c r="E275" s="133" t="s">
        <v>5359</v>
      </c>
      <c r="F275" s="134" t="s">
        <v>5360</v>
      </c>
      <c r="G275" s="135" t="s">
        <v>219</v>
      </c>
      <c r="H275" s="136">
        <v>2</v>
      </c>
      <c r="I275" s="137"/>
      <c r="J275" s="138">
        <f t="shared" ref="J275:J289" si="30">ROUND(I275*H275,2)</f>
        <v>0</v>
      </c>
      <c r="K275" s="134" t="s">
        <v>1</v>
      </c>
      <c r="L275" s="32"/>
      <c r="M275" s="139" t="s">
        <v>1</v>
      </c>
      <c r="N275" s="140" t="s">
        <v>42</v>
      </c>
      <c r="P275" s="141">
        <f t="shared" ref="P275:P289" si="31">O275*H275</f>
        <v>0</v>
      </c>
      <c r="Q275" s="141">
        <v>0</v>
      </c>
      <c r="R275" s="141">
        <f t="shared" ref="R275:R289" si="32">Q275*H275</f>
        <v>0</v>
      </c>
      <c r="S275" s="141">
        <v>0</v>
      </c>
      <c r="T275" s="142">
        <f t="shared" ref="T275:T289" si="33">S275*H275</f>
        <v>0</v>
      </c>
      <c r="AR275" s="143" t="s">
        <v>129</v>
      </c>
      <c r="AT275" s="143" t="s">
        <v>178</v>
      </c>
      <c r="AU275" s="143" t="s">
        <v>87</v>
      </c>
      <c r="AY275" s="17" t="s">
        <v>175</v>
      </c>
      <c r="BE275" s="144">
        <f t="shared" ref="BE275:BE289" si="34">IF(N275="základní",J275,0)</f>
        <v>0</v>
      </c>
      <c r="BF275" s="144">
        <f t="shared" ref="BF275:BF289" si="35">IF(N275="snížená",J275,0)</f>
        <v>0</v>
      </c>
      <c r="BG275" s="144">
        <f t="shared" ref="BG275:BG289" si="36">IF(N275="zákl. přenesená",J275,0)</f>
        <v>0</v>
      </c>
      <c r="BH275" s="144">
        <f t="shared" ref="BH275:BH289" si="37">IF(N275="sníž. přenesená",J275,0)</f>
        <v>0</v>
      </c>
      <c r="BI275" s="144">
        <f t="shared" ref="BI275:BI289" si="38">IF(N275="nulová",J275,0)</f>
        <v>0</v>
      </c>
      <c r="BJ275" s="17" t="s">
        <v>85</v>
      </c>
      <c r="BK275" s="144">
        <f t="shared" ref="BK275:BK289" si="39">ROUND(I275*H275,2)</f>
        <v>0</v>
      </c>
      <c r="BL275" s="17" t="s">
        <v>129</v>
      </c>
      <c r="BM275" s="143" t="s">
        <v>5361</v>
      </c>
    </row>
    <row r="276" spans="2:65" s="1" customFormat="1" ht="16.5" customHeight="1">
      <c r="B276" s="32"/>
      <c r="C276" s="184" t="s">
        <v>1051</v>
      </c>
      <c r="D276" s="184" t="s">
        <v>1046</v>
      </c>
      <c r="E276" s="185" t="s">
        <v>5362</v>
      </c>
      <c r="F276" s="186" t="s">
        <v>5363</v>
      </c>
      <c r="G276" s="187" t="s">
        <v>219</v>
      </c>
      <c r="H276" s="188">
        <v>2</v>
      </c>
      <c r="I276" s="189"/>
      <c r="J276" s="190">
        <f t="shared" si="30"/>
        <v>0</v>
      </c>
      <c r="K276" s="186" t="s">
        <v>1</v>
      </c>
      <c r="L276" s="191"/>
      <c r="M276" s="192" t="s">
        <v>1</v>
      </c>
      <c r="N276" s="193" t="s">
        <v>42</v>
      </c>
      <c r="P276" s="141">
        <f t="shared" si="31"/>
        <v>0</v>
      </c>
      <c r="Q276" s="141">
        <v>3.5999999999999997E-2</v>
      </c>
      <c r="R276" s="141">
        <f t="shared" si="32"/>
        <v>7.1999999999999995E-2</v>
      </c>
      <c r="S276" s="141">
        <v>0</v>
      </c>
      <c r="T276" s="142">
        <f t="shared" si="33"/>
        <v>0</v>
      </c>
      <c r="AR276" s="143" t="s">
        <v>604</v>
      </c>
      <c r="AT276" s="143" t="s">
        <v>1046</v>
      </c>
      <c r="AU276" s="143" t="s">
        <v>87</v>
      </c>
      <c r="AY276" s="17" t="s">
        <v>175</v>
      </c>
      <c r="BE276" s="144">
        <f t="shared" si="34"/>
        <v>0</v>
      </c>
      <c r="BF276" s="144">
        <f t="shared" si="35"/>
        <v>0</v>
      </c>
      <c r="BG276" s="144">
        <f t="shared" si="36"/>
        <v>0</v>
      </c>
      <c r="BH276" s="144">
        <f t="shared" si="37"/>
        <v>0</v>
      </c>
      <c r="BI276" s="144">
        <f t="shared" si="38"/>
        <v>0</v>
      </c>
      <c r="BJ276" s="17" t="s">
        <v>85</v>
      </c>
      <c r="BK276" s="144">
        <f t="shared" si="39"/>
        <v>0</v>
      </c>
      <c r="BL276" s="17" t="s">
        <v>129</v>
      </c>
      <c r="BM276" s="143" t="s">
        <v>5364</v>
      </c>
    </row>
    <row r="277" spans="2:65" s="1" customFormat="1" ht="16.5" customHeight="1">
      <c r="B277" s="32"/>
      <c r="C277" s="132" t="s">
        <v>1056</v>
      </c>
      <c r="D277" s="132" t="s">
        <v>178</v>
      </c>
      <c r="E277" s="133" t="s">
        <v>5365</v>
      </c>
      <c r="F277" s="134" t="s">
        <v>5366</v>
      </c>
      <c r="G277" s="135" t="s">
        <v>219</v>
      </c>
      <c r="H277" s="136">
        <v>4</v>
      </c>
      <c r="I277" s="137"/>
      <c r="J277" s="138">
        <f t="shared" si="30"/>
        <v>0</v>
      </c>
      <c r="K277" s="134" t="s">
        <v>1</v>
      </c>
      <c r="L277" s="32"/>
      <c r="M277" s="139" t="s">
        <v>1</v>
      </c>
      <c r="N277" s="140" t="s">
        <v>42</v>
      </c>
      <c r="P277" s="141">
        <f t="shared" si="31"/>
        <v>0</v>
      </c>
      <c r="Q277" s="141">
        <v>0</v>
      </c>
      <c r="R277" s="141">
        <f t="shared" si="32"/>
        <v>0</v>
      </c>
      <c r="S277" s="141">
        <v>0</v>
      </c>
      <c r="T277" s="142">
        <f t="shared" si="33"/>
        <v>0</v>
      </c>
      <c r="AR277" s="143" t="s">
        <v>129</v>
      </c>
      <c r="AT277" s="143" t="s">
        <v>178</v>
      </c>
      <c r="AU277" s="143" t="s">
        <v>87</v>
      </c>
      <c r="AY277" s="17" t="s">
        <v>175</v>
      </c>
      <c r="BE277" s="144">
        <f t="shared" si="34"/>
        <v>0</v>
      </c>
      <c r="BF277" s="144">
        <f t="shared" si="35"/>
        <v>0</v>
      </c>
      <c r="BG277" s="144">
        <f t="shared" si="36"/>
        <v>0</v>
      </c>
      <c r="BH277" s="144">
        <f t="shared" si="37"/>
        <v>0</v>
      </c>
      <c r="BI277" s="144">
        <f t="shared" si="38"/>
        <v>0</v>
      </c>
      <c r="BJ277" s="17" t="s">
        <v>85</v>
      </c>
      <c r="BK277" s="144">
        <f t="shared" si="39"/>
        <v>0</v>
      </c>
      <c r="BL277" s="17" t="s">
        <v>129</v>
      </c>
      <c r="BM277" s="143" t="s">
        <v>5367</v>
      </c>
    </row>
    <row r="278" spans="2:65" s="1" customFormat="1" ht="16.5" customHeight="1">
      <c r="B278" s="32"/>
      <c r="C278" s="184" t="s">
        <v>1061</v>
      </c>
      <c r="D278" s="184" t="s">
        <v>1046</v>
      </c>
      <c r="E278" s="185" t="s">
        <v>5368</v>
      </c>
      <c r="F278" s="186" t="s">
        <v>5369</v>
      </c>
      <c r="G278" s="187" t="s">
        <v>219</v>
      </c>
      <c r="H278" s="188">
        <v>4</v>
      </c>
      <c r="I278" s="189"/>
      <c r="J278" s="190">
        <f t="shared" si="30"/>
        <v>0</v>
      </c>
      <c r="K278" s="186" t="s">
        <v>1</v>
      </c>
      <c r="L278" s="191"/>
      <c r="M278" s="192" t="s">
        <v>1</v>
      </c>
      <c r="N278" s="193" t="s">
        <v>42</v>
      </c>
      <c r="P278" s="141">
        <f t="shared" si="31"/>
        <v>0</v>
      </c>
      <c r="Q278" s="141">
        <v>3.5999999999999997E-2</v>
      </c>
      <c r="R278" s="141">
        <f t="shared" si="32"/>
        <v>0.14399999999999999</v>
      </c>
      <c r="S278" s="141">
        <v>0</v>
      </c>
      <c r="T278" s="142">
        <f t="shared" si="33"/>
        <v>0</v>
      </c>
      <c r="AR278" s="143" t="s">
        <v>604</v>
      </c>
      <c r="AT278" s="143" t="s">
        <v>1046</v>
      </c>
      <c r="AU278" s="143" t="s">
        <v>87</v>
      </c>
      <c r="AY278" s="17" t="s">
        <v>175</v>
      </c>
      <c r="BE278" s="144">
        <f t="shared" si="34"/>
        <v>0</v>
      </c>
      <c r="BF278" s="144">
        <f t="shared" si="35"/>
        <v>0</v>
      </c>
      <c r="BG278" s="144">
        <f t="shared" si="36"/>
        <v>0</v>
      </c>
      <c r="BH278" s="144">
        <f t="shared" si="37"/>
        <v>0</v>
      </c>
      <c r="BI278" s="144">
        <f t="shared" si="38"/>
        <v>0</v>
      </c>
      <c r="BJ278" s="17" t="s">
        <v>85</v>
      </c>
      <c r="BK278" s="144">
        <f t="shared" si="39"/>
        <v>0</v>
      </c>
      <c r="BL278" s="17" t="s">
        <v>129</v>
      </c>
      <c r="BM278" s="143" t="s">
        <v>5370</v>
      </c>
    </row>
    <row r="279" spans="2:65" s="1" customFormat="1" ht="16.5" customHeight="1">
      <c r="B279" s="32"/>
      <c r="C279" s="132" t="s">
        <v>1067</v>
      </c>
      <c r="D279" s="132" t="s">
        <v>178</v>
      </c>
      <c r="E279" s="133" t="s">
        <v>5371</v>
      </c>
      <c r="F279" s="134" t="s">
        <v>5372</v>
      </c>
      <c r="G279" s="135" t="s">
        <v>219</v>
      </c>
      <c r="H279" s="136">
        <v>1</v>
      </c>
      <c r="I279" s="137"/>
      <c r="J279" s="138">
        <f t="shared" si="30"/>
        <v>0</v>
      </c>
      <c r="K279" s="134" t="s">
        <v>1</v>
      </c>
      <c r="L279" s="32"/>
      <c r="M279" s="139" t="s">
        <v>1</v>
      </c>
      <c r="N279" s="140" t="s">
        <v>42</v>
      </c>
      <c r="P279" s="141">
        <f t="shared" si="31"/>
        <v>0</v>
      </c>
      <c r="Q279" s="141">
        <v>0</v>
      </c>
      <c r="R279" s="141">
        <f t="shared" si="32"/>
        <v>0</v>
      </c>
      <c r="S279" s="141">
        <v>0</v>
      </c>
      <c r="T279" s="142">
        <f t="shared" si="33"/>
        <v>0</v>
      </c>
      <c r="AR279" s="143" t="s">
        <v>129</v>
      </c>
      <c r="AT279" s="143" t="s">
        <v>178</v>
      </c>
      <c r="AU279" s="143" t="s">
        <v>87</v>
      </c>
      <c r="AY279" s="17" t="s">
        <v>175</v>
      </c>
      <c r="BE279" s="144">
        <f t="shared" si="34"/>
        <v>0</v>
      </c>
      <c r="BF279" s="144">
        <f t="shared" si="35"/>
        <v>0</v>
      </c>
      <c r="BG279" s="144">
        <f t="shared" si="36"/>
        <v>0</v>
      </c>
      <c r="BH279" s="144">
        <f t="shared" si="37"/>
        <v>0</v>
      </c>
      <c r="BI279" s="144">
        <f t="shared" si="38"/>
        <v>0</v>
      </c>
      <c r="BJ279" s="17" t="s">
        <v>85</v>
      </c>
      <c r="BK279" s="144">
        <f t="shared" si="39"/>
        <v>0</v>
      </c>
      <c r="BL279" s="17" t="s">
        <v>129</v>
      </c>
      <c r="BM279" s="143" t="s">
        <v>5373</v>
      </c>
    </row>
    <row r="280" spans="2:65" s="1" customFormat="1" ht="16.5" customHeight="1">
      <c r="B280" s="32"/>
      <c r="C280" s="184" t="s">
        <v>1072</v>
      </c>
      <c r="D280" s="184" t="s">
        <v>1046</v>
      </c>
      <c r="E280" s="185" t="s">
        <v>5374</v>
      </c>
      <c r="F280" s="186" t="s">
        <v>5375</v>
      </c>
      <c r="G280" s="187" t="s">
        <v>219</v>
      </c>
      <c r="H280" s="188">
        <v>1</v>
      </c>
      <c r="I280" s="189"/>
      <c r="J280" s="190">
        <f t="shared" si="30"/>
        <v>0</v>
      </c>
      <c r="K280" s="186" t="s">
        <v>1</v>
      </c>
      <c r="L280" s="191"/>
      <c r="M280" s="192" t="s">
        <v>1</v>
      </c>
      <c r="N280" s="193" t="s">
        <v>42</v>
      </c>
      <c r="P280" s="141">
        <f t="shared" si="31"/>
        <v>0</v>
      </c>
      <c r="Q280" s="141">
        <v>3.5999999999999997E-2</v>
      </c>
      <c r="R280" s="141">
        <f t="shared" si="32"/>
        <v>3.5999999999999997E-2</v>
      </c>
      <c r="S280" s="141">
        <v>0</v>
      </c>
      <c r="T280" s="142">
        <f t="shared" si="33"/>
        <v>0</v>
      </c>
      <c r="AR280" s="143" t="s">
        <v>604</v>
      </c>
      <c r="AT280" s="143" t="s">
        <v>1046</v>
      </c>
      <c r="AU280" s="143" t="s">
        <v>87</v>
      </c>
      <c r="AY280" s="17" t="s">
        <v>175</v>
      </c>
      <c r="BE280" s="144">
        <f t="shared" si="34"/>
        <v>0</v>
      </c>
      <c r="BF280" s="144">
        <f t="shared" si="35"/>
        <v>0</v>
      </c>
      <c r="BG280" s="144">
        <f t="shared" si="36"/>
        <v>0</v>
      </c>
      <c r="BH280" s="144">
        <f t="shared" si="37"/>
        <v>0</v>
      </c>
      <c r="BI280" s="144">
        <f t="shared" si="38"/>
        <v>0</v>
      </c>
      <c r="BJ280" s="17" t="s">
        <v>85</v>
      </c>
      <c r="BK280" s="144">
        <f t="shared" si="39"/>
        <v>0</v>
      </c>
      <c r="BL280" s="17" t="s">
        <v>129</v>
      </c>
      <c r="BM280" s="143" t="s">
        <v>5376</v>
      </c>
    </row>
    <row r="281" spans="2:65" s="1" customFormat="1" ht="16.5" customHeight="1">
      <c r="B281" s="32"/>
      <c r="C281" s="132" t="s">
        <v>1087</v>
      </c>
      <c r="D281" s="132" t="s">
        <v>178</v>
      </c>
      <c r="E281" s="133" t="s">
        <v>5377</v>
      </c>
      <c r="F281" s="134" t="s">
        <v>5378</v>
      </c>
      <c r="G281" s="135" t="s">
        <v>219</v>
      </c>
      <c r="H281" s="136">
        <v>2</v>
      </c>
      <c r="I281" s="137"/>
      <c r="J281" s="138">
        <f t="shared" si="30"/>
        <v>0</v>
      </c>
      <c r="K281" s="134" t="s">
        <v>1</v>
      </c>
      <c r="L281" s="32"/>
      <c r="M281" s="139" t="s">
        <v>1</v>
      </c>
      <c r="N281" s="140" t="s">
        <v>42</v>
      </c>
      <c r="P281" s="141">
        <f t="shared" si="31"/>
        <v>0</v>
      </c>
      <c r="Q281" s="141">
        <v>0</v>
      </c>
      <c r="R281" s="141">
        <f t="shared" si="32"/>
        <v>0</v>
      </c>
      <c r="S281" s="141">
        <v>0</v>
      </c>
      <c r="T281" s="142">
        <f t="shared" si="33"/>
        <v>0</v>
      </c>
      <c r="AR281" s="143" t="s">
        <v>129</v>
      </c>
      <c r="AT281" s="143" t="s">
        <v>178</v>
      </c>
      <c r="AU281" s="143" t="s">
        <v>87</v>
      </c>
      <c r="AY281" s="17" t="s">
        <v>175</v>
      </c>
      <c r="BE281" s="144">
        <f t="shared" si="34"/>
        <v>0</v>
      </c>
      <c r="BF281" s="144">
        <f t="shared" si="35"/>
        <v>0</v>
      </c>
      <c r="BG281" s="144">
        <f t="shared" si="36"/>
        <v>0</v>
      </c>
      <c r="BH281" s="144">
        <f t="shared" si="37"/>
        <v>0</v>
      </c>
      <c r="BI281" s="144">
        <f t="shared" si="38"/>
        <v>0</v>
      </c>
      <c r="BJ281" s="17" t="s">
        <v>85</v>
      </c>
      <c r="BK281" s="144">
        <f t="shared" si="39"/>
        <v>0</v>
      </c>
      <c r="BL281" s="17" t="s">
        <v>129</v>
      </c>
      <c r="BM281" s="143" t="s">
        <v>5379</v>
      </c>
    </row>
    <row r="282" spans="2:65" s="1" customFormat="1" ht="16.5" customHeight="1">
      <c r="B282" s="32"/>
      <c r="C282" s="184" t="s">
        <v>1092</v>
      </c>
      <c r="D282" s="184" t="s">
        <v>1046</v>
      </c>
      <c r="E282" s="185" t="s">
        <v>5380</v>
      </c>
      <c r="F282" s="186" t="s">
        <v>5381</v>
      </c>
      <c r="G282" s="187" t="s">
        <v>219</v>
      </c>
      <c r="H282" s="188">
        <v>1</v>
      </c>
      <c r="I282" s="189"/>
      <c r="J282" s="190">
        <f t="shared" si="30"/>
        <v>0</v>
      </c>
      <c r="K282" s="186" t="s">
        <v>1</v>
      </c>
      <c r="L282" s="191"/>
      <c r="M282" s="192" t="s">
        <v>1</v>
      </c>
      <c r="N282" s="193" t="s">
        <v>42</v>
      </c>
      <c r="P282" s="141">
        <f t="shared" si="31"/>
        <v>0</v>
      </c>
      <c r="Q282" s="141">
        <v>3.5999999999999997E-2</v>
      </c>
      <c r="R282" s="141">
        <f t="shared" si="32"/>
        <v>3.5999999999999997E-2</v>
      </c>
      <c r="S282" s="141">
        <v>0</v>
      </c>
      <c r="T282" s="142">
        <f t="shared" si="33"/>
        <v>0</v>
      </c>
      <c r="AR282" s="143" t="s">
        <v>604</v>
      </c>
      <c r="AT282" s="143" t="s">
        <v>1046</v>
      </c>
      <c r="AU282" s="143" t="s">
        <v>87</v>
      </c>
      <c r="AY282" s="17" t="s">
        <v>175</v>
      </c>
      <c r="BE282" s="144">
        <f t="shared" si="34"/>
        <v>0</v>
      </c>
      <c r="BF282" s="144">
        <f t="shared" si="35"/>
        <v>0</v>
      </c>
      <c r="BG282" s="144">
        <f t="shared" si="36"/>
        <v>0</v>
      </c>
      <c r="BH282" s="144">
        <f t="shared" si="37"/>
        <v>0</v>
      </c>
      <c r="BI282" s="144">
        <f t="shared" si="38"/>
        <v>0</v>
      </c>
      <c r="BJ282" s="17" t="s">
        <v>85</v>
      </c>
      <c r="BK282" s="144">
        <f t="shared" si="39"/>
        <v>0</v>
      </c>
      <c r="BL282" s="17" t="s">
        <v>129</v>
      </c>
      <c r="BM282" s="143" t="s">
        <v>5382</v>
      </c>
    </row>
    <row r="283" spans="2:65" s="1" customFormat="1" ht="16.5" customHeight="1">
      <c r="B283" s="32"/>
      <c r="C283" s="184" t="s">
        <v>1099</v>
      </c>
      <c r="D283" s="184" t="s">
        <v>1046</v>
      </c>
      <c r="E283" s="185" t="s">
        <v>5383</v>
      </c>
      <c r="F283" s="186" t="s">
        <v>5384</v>
      </c>
      <c r="G283" s="187" t="s">
        <v>219</v>
      </c>
      <c r="H283" s="188">
        <v>1</v>
      </c>
      <c r="I283" s="189"/>
      <c r="J283" s="190">
        <f t="shared" si="30"/>
        <v>0</v>
      </c>
      <c r="K283" s="186" t="s">
        <v>1</v>
      </c>
      <c r="L283" s="191"/>
      <c r="M283" s="192" t="s">
        <v>1</v>
      </c>
      <c r="N283" s="193" t="s">
        <v>42</v>
      </c>
      <c r="P283" s="141">
        <f t="shared" si="31"/>
        <v>0</v>
      </c>
      <c r="Q283" s="141">
        <v>3.5999999999999997E-2</v>
      </c>
      <c r="R283" s="141">
        <f t="shared" si="32"/>
        <v>3.5999999999999997E-2</v>
      </c>
      <c r="S283" s="141">
        <v>0</v>
      </c>
      <c r="T283" s="142">
        <f t="shared" si="33"/>
        <v>0</v>
      </c>
      <c r="AR283" s="143" t="s">
        <v>604</v>
      </c>
      <c r="AT283" s="143" t="s">
        <v>1046</v>
      </c>
      <c r="AU283" s="143" t="s">
        <v>87</v>
      </c>
      <c r="AY283" s="17" t="s">
        <v>175</v>
      </c>
      <c r="BE283" s="144">
        <f t="shared" si="34"/>
        <v>0</v>
      </c>
      <c r="BF283" s="144">
        <f t="shared" si="35"/>
        <v>0</v>
      </c>
      <c r="BG283" s="144">
        <f t="shared" si="36"/>
        <v>0</v>
      </c>
      <c r="BH283" s="144">
        <f t="shared" si="37"/>
        <v>0</v>
      </c>
      <c r="BI283" s="144">
        <f t="shared" si="38"/>
        <v>0</v>
      </c>
      <c r="BJ283" s="17" t="s">
        <v>85</v>
      </c>
      <c r="BK283" s="144">
        <f t="shared" si="39"/>
        <v>0</v>
      </c>
      <c r="BL283" s="17" t="s">
        <v>129</v>
      </c>
      <c r="BM283" s="143" t="s">
        <v>5385</v>
      </c>
    </row>
    <row r="284" spans="2:65" s="1" customFormat="1" ht="16.5" customHeight="1">
      <c r="B284" s="32"/>
      <c r="C284" s="132" t="s">
        <v>1102</v>
      </c>
      <c r="D284" s="132" t="s">
        <v>178</v>
      </c>
      <c r="E284" s="133" t="s">
        <v>5386</v>
      </c>
      <c r="F284" s="134" t="s">
        <v>5387</v>
      </c>
      <c r="G284" s="135" t="s">
        <v>219</v>
      </c>
      <c r="H284" s="136">
        <v>3</v>
      </c>
      <c r="I284" s="137"/>
      <c r="J284" s="138">
        <f t="shared" si="30"/>
        <v>0</v>
      </c>
      <c r="K284" s="134" t="s">
        <v>1</v>
      </c>
      <c r="L284" s="32"/>
      <c r="M284" s="139" t="s">
        <v>1</v>
      </c>
      <c r="N284" s="140" t="s">
        <v>42</v>
      </c>
      <c r="P284" s="141">
        <f t="shared" si="31"/>
        <v>0</v>
      </c>
      <c r="Q284" s="141">
        <v>0</v>
      </c>
      <c r="R284" s="141">
        <f t="shared" si="32"/>
        <v>0</v>
      </c>
      <c r="S284" s="141">
        <v>0</v>
      </c>
      <c r="T284" s="142">
        <f t="shared" si="33"/>
        <v>0</v>
      </c>
      <c r="AR284" s="143" t="s">
        <v>129</v>
      </c>
      <c r="AT284" s="143" t="s">
        <v>178</v>
      </c>
      <c r="AU284" s="143" t="s">
        <v>87</v>
      </c>
      <c r="AY284" s="17" t="s">
        <v>175</v>
      </c>
      <c r="BE284" s="144">
        <f t="shared" si="34"/>
        <v>0</v>
      </c>
      <c r="BF284" s="144">
        <f t="shared" si="35"/>
        <v>0</v>
      </c>
      <c r="BG284" s="144">
        <f t="shared" si="36"/>
        <v>0</v>
      </c>
      <c r="BH284" s="144">
        <f t="shared" si="37"/>
        <v>0</v>
      </c>
      <c r="BI284" s="144">
        <f t="shared" si="38"/>
        <v>0</v>
      </c>
      <c r="BJ284" s="17" t="s">
        <v>85</v>
      </c>
      <c r="BK284" s="144">
        <f t="shared" si="39"/>
        <v>0</v>
      </c>
      <c r="BL284" s="17" t="s">
        <v>129</v>
      </c>
      <c r="BM284" s="143" t="s">
        <v>5388</v>
      </c>
    </row>
    <row r="285" spans="2:65" s="1" customFormat="1" ht="16.5" customHeight="1">
      <c r="B285" s="32"/>
      <c r="C285" s="184" t="s">
        <v>1115</v>
      </c>
      <c r="D285" s="184" t="s">
        <v>1046</v>
      </c>
      <c r="E285" s="185" t="s">
        <v>5389</v>
      </c>
      <c r="F285" s="186" t="s">
        <v>5390</v>
      </c>
      <c r="G285" s="187" t="s">
        <v>219</v>
      </c>
      <c r="H285" s="188">
        <v>2</v>
      </c>
      <c r="I285" s="189"/>
      <c r="J285" s="190">
        <f t="shared" si="30"/>
        <v>0</v>
      </c>
      <c r="K285" s="186" t="s">
        <v>1</v>
      </c>
      <c r="L285" s="191"/>
      <c r="M285" s="192" t="s">
        <v>1</v>
      </c>
      <c r="N285" s="193" t="s">
        <v>42</v>
      </c>
      <c r="P285" s="141">
        <f t="shared" si="31"/>
        <v>0</v>
      </c>
      <c r="Q285" s="141">
        <v>3.5999999999999997E-2</v>
      </c>
      <c r="R285" s="141">
        <f t="shared" si="32"/>
        <v>7.1999999999999995E-2</v>
      </c>
      <c r="S285" s="141">
        <v>0</v>
      </c>
      <c r="T285" s="142">
        <f t="shared" si="33"/>
        <v>0</v>
      </c>
      <c r="AR285" s="143" t="s">
        <v>604</v>
      </c>
      <c r="AT285" s="143" t="s">
        <v>1046</v>
      </c>
      <c r="AU285" s="143" t="s">
        <v>87</v>
      </c>
      <c r="AY285" s="17" t="s">
        <v>175</v>
      </c>
      <c r="BE285" s="144">
        <f t="shared" si="34"/>
        <v>0</v>
      </c>
      <c r="BF285" s="144">
        <f t="shared" si="35"/>
        <v>0</v>
      </c>
      <c r="BG285" s="144">
        <f t="shared" si="36"/>
        <v>0</v>
      </c>
      <c r="BH285" s="144">
        <f t="shared" si="37"/>
        <v>0</v>
      </c>
      <c r="BI285" s="144">
        <f t="shared" si="38"/>
        <v>0</v>
      </c>
      <c r="BJ285" s="17" t="s">
        <v>85</v>
      </c>
      <c r="BK285" s="144">
        <f t="shared" si="39"/>
        <v>0</v>
      </c>
      <c r="BL285" s="17" t="s">
        <v>129</v>
      </c>
      <c r="BM285" s="143" t="s">
        <v>5391</v>
      </c>
    </row>
    <row r="286" spans="2:65" s="1" customFormat="1" ht="16.5" customHeight="1">
      <c r="B286" s="32"/>
      <c r="C286" s="184" t="s">
        <v>1120</v>
      </c>
      <c r="D286" s="184" t="s">
        <v>1046</v>
      </c>
      <c r="E286" s="185" t="s">
        <v>5392</v>
      </c>
      <c r="F286" s="186" t="s">
        <v>5393</v>
      </c>
      <c r="G286" s="187" t="s">
        <v>219</v>
      </c>
      <c r="H286" s="188">
        <v>1</v>
      </c>
      <c r="I286" s="189"/>
      <c r="J286" s="190">
        <f t="shared" si="30"/>
        <v>0</v>
      </c>
      <c r="K286" s="186" t="s">
        <v>1</v>
      </c>
      <c r="L286" s="191"/>
      <c r="M286" s="192" t="s">
        <v>1</v>
      </c>
      <c r="N286" s="193" t="s">
        <v>42</v>
      </c>
      <c r="P286" s="141">
        <f t="shared" si="31"/>
        <v>0</v>
      </c>
      <c r="Q286" s="141">
        <v>3.5999999999999997E-2</v>
      </c>
      <c r="R286" s="141">
        <f t="shared" si="32"/>
        <v>3.5999999999999997E-2</v>
      </c>
      <c r="S286" s="141">
        <v>0</v>
      </c>
      <c r="T286" s="142">
        <f t="shared" si="33"/>
        <v>0</v>
      </c>
      <c r="AR286" s="143" t="s">
        <v>604</v>
      </c>
      <c r="AT286" s="143" t="s">
        <v>1046</v>
      </c>
      <c r="AU286" s="143" t="s">
        <v>87</v>
      </c>
      <c r="AY286" s="17" t="s">
        <v>175</v>
      </c>
      <c r="BE286" s="144">
        <f t="shared" si="34"/>
        <v>0</v>
      </c>
      <c r="BF286" s="144">
        <f t="shared" si="35"/>
        <v>0</v>
      </c>
      <c r="BG286" s="144">
        <f t="shared" si="36"/>
        <v>0</v>
      </c>
      <c r="BH286" s="144">
        <f t="shared" si="37"/>
        <v>0</v>
      </c>
      <c r="BI286" s="144">
        <f t="shared" si="38"/>
        <v>0</v>
      </c>
      <c r="BJ286" s="17" t="s">
        <v>85</v>
      </c>
      <c r="BK286" s="144">
        <f t="shared" si="39"/>
        <v>0</v>
      </c>
      <c r="BL286" s="17" t="s">
        <v>129</v>
      </c>
      <c r="BM286" s="143" t="s">
        <v>5394</v>
      </c>
    </row>
    <row r="287" spans="2:65" s="1" customFormat="1" ht="16.5" customHeight="1">
      <c r="B287" s="32"/>
      <c r="C287" s="132" t="s">
        <v>1126</v>
      </c>
      <c r="D287" s="132" t="s">
        <v>178</v>
      </c>
      <c r="E287" s="133" t="s">
        <v>5395</v>
      </c>
      <c r="F287" s="134" t="s">
        <v>5396</v>
      </c>
      <c r="G287" s="135" t="s">
        <v>219</v>
      </c>
      <c r="H287" s="136">
        <v>6</v>
      </c>
      <c r="I287" s="137"/>
      <c r="J287" s="138">
        <f t="shared" si="30"/>
        <v>0</v>
      </c>
      <c r="K287" s="134" t="s">
        <v>1</v>
      </c>
      <c r="L287" s="32"/>
      <c r="M287" s="139" t="s">
        <v>1</v>
      </c>
      <c r="N287" s="140" t="s">
        <v>42</v>
      </c>
      <c r="P287" s="141">
        <f t="shared" si="31"/>
        <v>0</v>
      </c>
      <c r="Q287" s="141">
        <v>0</v>
      </c>
      <c r="R287" s="141">
        <f t="shared" si="32"/>
        <v>0</v>
      </c>
      <c r="S287" s="141">
        <v>0</v>
      </c>
      <c r="T287" s="142">
        <f t="shared" si="33"/>
        <v>0</v>
      </c>
      <c r="AR287" s="143" t="s">
        <v>129</v>
      </c>
      <c r="AT287" s="143" t="s">
        <v>178</v>
      </c>
      <c r="AU287" s="143" t="s">
        <v>87</v>
      </c>
      <c r="AY287" s="17" t="s">
        <v>175</v>
      </c>
      <c r="BE287" s="144">
        <f t="shared" si="34"/>
        <v>0</v>
      </c>
      <c r="BF287" s="144">
        <f t="shared" si="35"/>
        <v>0</v>
      </c>
      <c r="BG287" s="144">
        <f t="shared" si="36"/>
        <v>0</v>
      </c>
      <c r="BH287" s="144">
        <f t="shared" si="37"/>
        <v>0</v>
      </c>
      <c r="BI287" s="144">
        <f t="shared" si="38"/>
        <v>0</v>
      </c>
      <c r="BJ287" s="17" t="s">
        <v>85</v>
      </c>
      <c r="BK287" s="144">
        <f t="shared" si="39"/>
        <v>0</v>
      </c>
      <c r="BL287" s="17" t="s">
        <v>129</v>
      </c>
      <c r="BM287" s="143" t="s">
        <v>5397</v>
      </c>
    </row>
    <row r="288" spans="2:65" s="1" customFormat="1" ht="16.5" customHeight="1">
      <c r="B288" s="32"/>
      <c r="C288" s="184" t="s">
        <v>1131</v>
      </c>
      <c r="D288" s="184" t="s">
        <v>1046</v>
      </c>
      <c r="E288" s="185" t="s">
        <v>5398</v>
      </c>
      <c r="F288" s="186" t="s">
        <v>5399</v>
      </c>
      <c r="G288" s="187" t="s">
        <v>219</v>
      </c>
      <c r="H288" s="188">
        <v>4</v>
      </c>
      <c r="I288" s="189"/>
      <c r="J288" s="190">
        <f t="shared" si="30"/>
        <v>0</v>
      </c>
      <c r="K288" s="186" t="s">
        <v>1</v>
      </c>
      <c r="L288" s="191"/>
      <c r="M288" s="192" t="s">
        <v>1</v>
      </c>
      <c r="N288" s="193" t="s">
        <v>42</v>
      </c>
      <c r="P288" s="141">
        <f t="shared" si="31"/>
        <v>0</v>
      </c>
      <c r="Q288" s="141">
        <v>3.5999999999999997E-2</v>
      </c>
      <c r="R288" s="141">
        <f t="shared" si="32"/>
        <v>0.14399999999999999</v>
      </c>
      <c r="S288" s="141">
        <v>0</v>
      </c>
      <c r="T288" s="142">
        <f t="shared" si="33"/>
        <v>0</v>
      </c>
      <c r="AR288" s="143" t="s">
        <v>604</v>
      </c>
      <c r="AT288" s="143" t="s">
        <v>1046</v>
      </c>
      <c r="AU288" s="143" t="s">
        <v>87</v>
      </c>
      <c r="AY288" s="17" t="s">
        <v>175</v>
      </c>
      <c r="BE288" s="144">
        <f t="shared" si="34"/>
        <v>0</v>
      </c>
      <c r="BF288" s="144">
        <f t="shared" si="35"/>
        <v>0</v>
      </c>
      <c r="BG288" s="144">
        <f t="shared" si="36"/>
        <v>0</v>
      </c>
      <c r="BH288" s="144">
        <f t="shared" si="37"/>
        <v>0</v>
      </c>
      <c r="BI288" s="144">
        <f t="shared" si="38"/>
        <v>0</v>
      </c>
      <c r="BJ288" s="17" t="s">
        <v>85</v>
      </c>
      <c r="BK288" s="144">
        <f t="shared" si="39"/>
        <v>0</v>
      </c>
      <c r="BL288" s="17" t="s">
        <v>129</v>
      </c>
      <c r="BM288" s="143" t="s">
        <v>5400</v>
      </c>
    </row>
    <row r="289" spans="2:65" s="1" customFormat="1" ht="16.5" customHeight="1">
      <c r="B289" s="32"/>
      <c r="C289" s="184" t="s">
        <v>1136</v>
      </c>
      <c r="D289" s="184" t="s">
        <v>1046</v>
      </c>
      <c r="E289" s="185" t="s">
        <v>5401</v>
      </c>
      <c r="F289" s="186" t="s">
        <v>5402</v>
      </c>
      <c r="G289" s="187" t="s">
        <v>219</v>
      </c>
      <c r="H289" s="188">
        <v>2</v>
      </c>
      <c r="I289" s="189"/>
      <c r="J289" s="190">
        <f t="shared" si="30"/>
        <v>0</v>
      </c>
      <c r="K289" s="186" t="s">
        <v>1</v>
      </c>
      <c r="L289" s="191"/>
      <c r="M289" s="192" t="s">
        <v>1</v>
      </c>
      <c r="N289" s="193" t="s">
        <v>42</v>
      </c>
      <c r="P289" s="141">
        <f t="shared" si="31"/>
        <v>0</v>
      </c>
      <c r="Q289" s="141">
        <v>3.5999999999999997E-2</v>
      </c>
      <c r="R289" s="141">
        <f t="shared" si="32"/>
        <v>7.1999999999999995E-2</v>
      </c>
      <c r="S289" s="141">
        <v>0</v>
      </c>
      <c r="T289" s="142">
        <f t="shared" si="33"/>
        <v>0</v>
      </c>
      <c r="AR289" s="143" t="s">
        <v>604</v>
      </c>
      <c r="AT289" s="143" t="s">
        <v>1046</v>
      </c>
      <c r="AU289" s="143" t="s">
        <v>87</v>
      </c>
      <c r="AY289" s="17" t="s">
        <v>175</v>
      </c>
      <c r="BE289" s="144">
        <f t="shared" si="34"/>
        <v>0</v>
      </c>
      <c r="BF289" s="144">
        <f t="shared" si="35"/>
        <v>0</v>
      </c>
      <c r="BG289" s="144">
        <f t="shared" si="36"/>
        <v>0</v>
      </c>
      <c r="BH289" s="144">
        <f t="shared" si="37"/>
        <v>0</v>
      </c>
      <c r="BI289" s="144">
        <f t="shared" si="38"/>
        <v>0</v>
      </c>
      <c r="BJ289" s="17" t="s">
        <v>85</v>
      </c>
      <c r="BK289" s="144">
        <f t="shared" si="39"/>
        <v>0</v>
      </c>
      <c r="BL289" s="17" t="s">
        <v>129</v>
      </c>
      <c r="BM289" s="143" t="s">
        <v>5403</v>
      </c>
    </row>
    <row r="290" spans="2:65" s="11" customFormat="1" ht="22.9" customHeight="1">
      <c r="B290" s="120"/>
      <c r="D290" s="121" t="s">
        <v>76</v>
      </c>
      <c r="E290" s="130" t="s">
        <v>5404</v>
      </c>
      <c r="F290" s="130" t="s">
        <v>1306</v>
      </c>
      <c r="I290" s="123"/>
      <c r="J290" s="131">
        <f>BK290</f>
        <v>0</v>
      </c>
      <c r="L290" s="120"/>
      <c r="M290" s="125"/>
      <c r="P290" s="126">
        <f>P291</f>
        <v>0</v>
      </c>
      <c r="R290" s="126">
        <f>R291</f>
        <v>0</v>
      </c>
      <c r="T290" s="127">
        <f>T291</f>
        <v>0</v>
      </c>
      <c r="AR290" s="121" t="s">
        <v>85</v>
      </c>
      <c r="AT290" s="128" t="s">
        <v>76</v>
      </c>
      <c r="AU290" s="128" t="s">
        <v>85</v>
      </c>
      <c r="AY290" s="121" t="s">
        <v>175</v>
      </c>
      <c r="BK290" s="129">
        <f>BK291</f>
        <v>0</v>
      </c>
    </row>
    <row r="291" spans="2:65" s="1" customFormat="1" ht="16.5" customHeight="1">
      <c r="B291" s="32"/>
      <c r="C291" s="132" t="s">
        <v>1149</v>
      </c>
      <c r="D291" s="132" t="s">
        <v>178</v>
      </c>
      <c r="E291" s="133" t="s">
        <v>5405</v>
      </c>
      <c r="F291" s="134" t="s">
        <v>1306</v>
      </c>
      <c r="G291" s="135" t="s">
        <v>181</v>
      </c>
      <c r="H291" s="136">
        <v>1</v>
      </c>
      <c r="I291" s="137"/>
      <c r="J291" s="138">
        <f>ROUND(I291*H291,2)</f>
        <v>0</v>
      </c>
      <c r="K291" s="134" t="s">
        <v>1</v>
      </c>
      <c r="L291" s="32"/>
      <c r="M291" s="139" t="s">
        <v>1</v>
      </c>
      <c r="N291" s="140" t="s">
        <v>42</v>
      </c>
      <c r="P291" s="141">
        <f>O291*H291</f>
        <v>0</v>
      </c>
      <c r="Q291" s="141">
        <v>0</v>
      </c>
      <c r="R291" s="141">
        <f>Q291*H291</f>
        <v>0</v>
      </c>
      <c r="S291" s="141">
        <v>0</v>
      </c>
      <c r="T291" s="142">
        <f>S291*H291</f>
        <v>0</v>
      </c>
      <c r="AR291" s="143" t="s">
        <v>193</v>
      </c>
      <c r="AT291" s="143" t="s">
        <v>178</v>
      </c>
      <c r="AU291" s="143" t="s">
        <v>87</v>
      </c>
      <c r="AY291" s="17" t="s">
        <v>175</v>
      </c>
      <c r="BE291" s="144">
        <f>IF(N291="základní",J291,0)</f>
        <v>0</v>
      </c>
      <c r="BF291" s="144">
        <f>IF(N291="snížená",J291,0)</f>
        <v>0</v>
      </c>
      <c r="BG291" s="144">
        <f>IF(N291="zákl. přenesená",J291,0)</f>
        <v>0</v>
      </c>
      <c r="BH291" s="144">
        <f>IF(N291="sníž. přenesená",J291,0)</f>
        <v>0</v>
      </c>
      <c r="BI291" s="144">
        <f>IF(N291="nulová",J291,0)</f>
        <v>0</v>
      </c>
      <c r="BJ291" s="17" t="s">
        <v>85</v>
      </c>
      <c r="BK291" s="144">
        <f>ROUND(I291*H291,2)</f>
        <v>0</v>
      </c>
      <c r="BL291" s="17" t="s">
        <v>193</v>
      </c>
      <c r="BM291" s="143" t="s">
        <v>5406</v>
      </c>
    </row>
    <row r="292" spans="2:65" s="11" customFormat="1" ht="25.9" customHeight="1">
      <c r="B292" s="120"/>
      <c r="D292" s="121" t="s">
        <v>76</v>
      </c>
      <c r="E292" s="122" t="s">
        <v>5407</v>
      </c>
      <c r="F292" s="122" t="s">
        <v>5408</v>
      </c>
      <c r="I292" s="123"/>
      <c r="J292" s="124">
        <f>BK292</f>
        <v>0</v>
      </c>
      <c r="L292" s="120"/>
      <c r="M292" s="125"/>
      <c r="P292" s="126">
        <f>P293+P315+P332+P337+P349+P361</f>
        <v>0</v>
      </c>
      <c r="R292" s="126">
        <f>R293+R315+R332+R337+R349+R361</f>
        <v>34.298029429999993</v>
      </c>
      <c r="T292" s="127">
        <f>T293+T315+T332+T337+T349+T361</f>
        <v>0</v>
      </c>
      <c r="AR292" s="121" t="s">
        <v>85</v>
      </c>
      <c r="AT292" s="128" t="s">
        <v>76</v>
      </c>
      <c r="AU292" s="128" t="s">
        <v>77</v>
      </c>
      <c r="AY292" s="121" t="s">
        <v>175</v>
      </c>
      <c r="BK292" s="129">
        <f>BK293+BK315+BK332+BK337+BK349+BK361</f>
        <v>0</v>
      </c>
    </row>
    <row r="293" spans="2:65" s="11" customFormat="1" ht="22.9" customHeight="1">
      <c r="B293" s="120"/>
      <c r="D293" s="121" t="s">
        <v>76</v>
      </c>
      <c r="E293" s="130" t="s">
        <v>5409</v>
      </c>
      <c r="F293" s="130" t="s">
        <v>247</v>
      </c>
      <c r="I293" s="123"/>
      <c r="J293" s="131">
        <f>BK293</f>
        <v>0</v>
      </c>
      <c r="L293" s="120"/>
      <c r="M293" s="125"/>
      <c r="P293" s="126">
        <f>SUM(P294:P314)</f>
        <v>0</v>
      </c>
      <c r="R293" s="126">
        <f>SUM(R294:R314)</f>
        <v>0</v>
      </c>
      <c r="T293" s="127">
        <f>SUM(T294:T314)</f>
        <v>0</v>
      </c>
      <c r="AR293" s="121" t="s">
        <v>85</v>
      </c>
      <c r="AT293" s="128" t="s">
        <v>76</v>
      </c>
      <c r="AU293" s="128" t="s">
        <v>85</v>
      </c>
      <c r="AY293" s="121" t="s">
        <v>175</v>
      </c>
      <c r="BK293" s="129">
        <f>SUM(BK294:BK314)</f>
        <v>0</v>
      </c>
    </row>
    <row r="294" spans="2:65" s="1" customFormat="1" ht="16.5" customHeight="1">
      <c r="B294" s="32"/>
      <c r="C294" s="132" t="s">
        <v>1171</v>
      </c>
      <c r="D294" s="132" t="s">
        <v>178</v>
      </c>
      <c r="E294" s="133" t="s">
        <v>5077</v>
      </c>
      <c r="F294" s="134" t="s">
        <v>5078</v>
      </c>
      <c r="G294" s="135" t="s">
        <v>324</v>
      </c>
      <c r="H294" s="136">
        <v>18.399999999999999</v>
      </c>
      <c r="I294" s="137"/>
      <c r="J294" s="138">
        <f>ROUND(I294*H294,2)</f>
        <v>0</v>
      </c>
      <c r="K294" s="134" t="s">
        <v>250</v>
      </c>
      <c r="L294" s="32"/>
      <c r="M294" s="139" t="s">
        <v>1</v>
      </c>
      <c r="N294" s="140" t="s">
        <v>42</v>
      </c>
      <c r="P294" s="141">
        <f>O294*H294</f>
        <v>0</v>
      </c>
      <c r="Q294" s="141">
        <v>0</v>
      </c>
      <c r="R294" s="141">
        <f>Q294*H294</f>
        <v>0</v>
      </c>
      <c r="S294" s="141">
        <v>0</v>
      </c>
      <c r="T294" s="142">
        <f>S294*H294</f>
        <v>0</v>
      </c>
      <c r="AR294" s="143" t="s">
        <v>193</v>
      </c>
      <c r="AT294" s="143" t="s">
        <v>178</v>
      </c>
      <c r="AU294" s="143" t="s">
        <v>87</v>
      </c>
      <c r="AY294" s="17" t="s">
        <v>175</v>
      </c>
      <c r="BE294" s="144">
        <f>IF(N294="základní",J294,0)</f>
        <v>0</v>
      </c>
      <c r="BF294" s="144">
        <f>IF(N294="snížená",J294,0)</f>
        <v>0</v>
      </c>
      <c r="BG294" s="144">
        <f>IF(N294="zákl. přenesená",J294,0)</f>
        <v>0</v>
      </c>
      <c r="BH294" s="144">
        <f>IF(N294="sníž. přenesená",J294,0)</f>
        <v>0</v>
      </c>
      <c r="BI294" s="144">
        <f>IF(N294="nulová",J294,0)</f>
        <v>0</v>
      </c>
      <c r="BJ294" s="17" t="s">
        <v>85</v>
      </c>
      <c r="BK294" s="144">
        <f>ROUND(I294*H294,2)</f>
        <v>0</v>
      </c>
      <c r="BL294" s="17" t="s">
        <v>193</v>
      </c>
      <c r="BM294" s="143" t="s">
        <v>5410</v>
      </c>
    </row>
    <row r="295" spans="2:65" s="12" customFormat="1">
      <c r="B295" s="154"/>
      <c r="D295" s="145" t="s">
        <v>252</v>
      </c>
      <c r="E295" s="155" t="s">
        <v>1</v>
      </c>
      <c r="F295" s="156" t="s">
        <v>5411</v>
      </c>
      <c r="H295" s="157">
        <v>8</v>
      </c>
      <c r="I295" s="158"/>
      <c r="L295" s="154"/>
      <c r="M295" s="159"/>
      <c r="T295" s="160"/>
      <c r="AT295" s="155" t="s">
        <v>252</v>
      </c>
      <c r="AU295" s="155" t="s">
        <v>87</v>
      </c>
      <c r="AV295" s="12" t="s">
        <v>87</v>
      </c>
      <c r="AW295" s="12" t="s">
        <v>32</v>
      </c>
      <c r="AX295" s="12" t="s">
        <v>77</v>
      </c>
      <c r="AY295" s="155" t="s">
        <v>175</v>
      </c>
    </row>
    <row r="296" spans="2:65" s="12" customFormat="1">
      <c r="B296" s="154"/>
      <c r="D296" s="145" t="s">
        <v>252</v>
      </c>
      <c r="E296" s="155" t="s">
        <v>1</v>
      </c>
      <c r="F296" s="156" t="s">
        <v>5412</v>
      </c>
      <c r="H296" s="157">
        <v>10.4</v>
      </c>
      <c r="I296" s="158"/>
      <c r="L296" s="154"/>
      <c r="M296" s="159"/>
      <c r="T296" s="160"/>
      <c r="AT296" s="155" t="s">
        <v>252</v>
      </c>
      <c r="AU296" s="155" t="s">
        <v>87</v>
      </c>
      <c r="AV296" s="12" t="s">
        <v>87</v>
      </c>
      <c r="AW296" s="12" t="s">
        <v>32</v>
      </c>
      <c r="AX296" s="12" t="s">
        <v>77</v>
      </c>
      <c r="AY296" s="155" t="s">
        <v>175</v>
      </c>
    </row>
    <row r="297" spans="2:65" s="13" customFormat="1">
      <c r="B297" s="163"/>
      <c r="D297" s="145" t="s">
        <v>252</v>
      </c>
      <c r="E297" s="164" t="s">
        <v>1</v>
      </c>
      <c r="F297" s="165" t="s">
        <v>294</v>
      </c>
      <c r="H297" s="166">
        <v>18.399999999999999</v>
      </c>
      <c r="I297" s="167"/>
      <c r="L297" s="163"/>
      <c r="M297" s="168"/>
      <c r="T297" s="169"/>
      <c r="AT297" s="164" t="s">
        <v>252</v>
      </c>
      <c r="AU297" s="164" t="s">
        <v>87</v>
      </c>
      <c r="AV297" s="13" t="s">
        <v>193</v>
      </c>
      <c r="AW297" s="13" t="s">
        <v>32</v>
      </c>
      <c r="AX297" s="13" t="s">
        <v>85</v>
      </c>
      <c r="AY297" s="164" t="s">
        <v>175</v>
      </c>
    </row>
    <row r="298" spans="2:65" s="1" customFormat="1" ht="21.75" customHeight="1">
      <c r="B298" s="32"/>
      <c r="C298" s="132" t="s">
        <v>1179</v>
      </c>
      <c r="D298" s="132" t="s">
        <v>178</v>
      </c>
      <c r="E298" s="133" t="s">
        <v>5413</v>
      </c>
      <c r="F298" s="134" t="s">
        <v>5414</v>
      </c>
      <c r="G298" s="135" t="s">
        <v>324</v>
      </c>
      <c r="H298" s="136">
        <v>3.302</v>
      </c>
      <c r="I298" s="137"/>
      <c r="J298" s="138">
        <f>ROUND(I298*H298,2)</f>
        <v>0</v>
      </c>
      <c r="K298" s="134" t="s">
        <v>250</v>
      </c>
      <c r="L298" s="32"/>
      <c r="M298" s="139" t="s">
        <v>1</v>
      </c>
      <c r="N298" s="140" t="s">
        <v>42</v>
      </c>
      <c r="P298" s="141">
        <f>O298*H298</f>
        <v>0</v>
      </c>
      <c r="Q298" s="141">
        <v>0</v>
      </c>
      <c r="R298" s="141">
        <f>Q298*H298</f>
        <v>0</v>
      </c>
      <c r="S298" s="141">
        <v>0</v>
      </c>
      <c r="T298" s="142">
        <f>S298*H298</f>
        <v>0</v>
      </c>
      <c r="AR298" s="143" t="s">
        <v>193</v>
      </c>
      <c r="AT298" s="143" t="s">
        <v>178</v>
      </c>
      <c r="AU298" s="143" t="s">
        <v>87</v>
      </c>
      <c r="AY298" s="17" t="s">
        <v>175</v>
      </c>
      <c r="BE298" s="144">
        <f>IF(N298="základní",J298,0)</f>
        <v>0</v>
      </c>
      <c r="BF298" s="144">
        <f>IF(N298="snížená",J298,0)</f>
        <v>0</v>
      </c>
      <c r="BG298" s="144">
        <f>IF(N298="zákl. přenesená",J298,0)</f>
        <v>0</v>
      </c>
      <c r="BH298" s="144">
        <f>IF(N298="sníž. přenesená",J298,0)</f>
        <v>0</v>
      </c>
      <c r="BI298" s="144">
        <f>IF(N298="nulová",J298,0)</f>
        <v>0</v>
      </c>
      <c r="BJ298" s="17" t="s">
        <v>85</v>
      </c>
      <c r="BK298" s="144">
        <f>ROUND(I298*H298,2)</f>
        <v>0</v>
      </c>
      <c r="BL298" s="17" t="s">
        <v>193</v>
      </c>
      <c r="BM298" s="143" t="s">
        <v>5415</v>
      </c>
    </row>
    <row r="299" spans="2:65" s="12" customFormat="1">
      <c r="B299" s="154"/>
      <c r="D299" s="145" t="s">
        <v>252</v>
      </c>
      <c r="E299" s="155" t="s">
        <v>1</v>
      </c>
      <c r="F299" s="156" t="s">
        <v>5416</v>
      </c>
      <c r="H299" s="157">
        <v>0.125</v>
      </c>
      <c r="I299" s="158"/>
      <c r="L299" s="154"/>
      <c r="M299" s="159"/>
      <c r="T299" s="160"/>
      <c r="AT299" s="155" t="s">
        <v>252</v>
      </c>
      <c r="AU299" s="155" t="s">
        <v>87</v>
      </c>
      <c r="AV299" s="12" t="s">
        <v>87</v>
      </c>
      <c r="AW299" s="12" t="s">
        <v>32</v>
      </c>
      <c r="AX299" s="12" t="s">
        <v>77</v>
      </c>
      <c r="AY299" s="155" t="s">
        <v>175</v>
      </c>
    </row>
    <row r="300" spans="2:65" s="12" customFormat="1">
      <c r="B300" s="154"/>
      <c r="D300" s="145" t="s">
        <v>252</v>
      </c>
      <c r="E300" s="155" t="s">
        <v>1</v>
      </c>
      <c r="F300" s="156" t="s">
        <v>5417</v>
      </c>
      <c r="H300" s="157">
        <v>0.16200000000000001</v>
      </c>
      <c r="I300" s="158"/>
      <c r="L300" s="154"/>
      <c r="M300" s="159"/>
      <c r="T300" s="160"/>
      <c r="AT300" s="155" t="s">
        <v>252</v>
      </c>
      <c r="AU300" s="155" t="s">
        <v>87</v>
      </c>
      <c r="AV300" s="12" t="s">
        <v>87</v>
      </c>
      <c r="AW300" s="12" t="s">
        <v>32</v>
      </c>
      <c r="AX300" s="12" t="s">
        <v>77</v>
      </c>
      <c r="AY300" s="155" t="s">
        <v>175</v>
      </c>
    </row>
    <row r="301" spans="2:65" s="12" customFormat="1">
      <c r="B301" s="154"/>
      <c r="D301" s="145" t="s">
        <v>252</v>
      </c>
      <c r="E301" s="155" t="s">
        <v>1</v>
      </c>
      <c r="F301" s="156" t="s">
        <v>5418</v>
      </c>
      <c r="H301" s="157">
        <v>8.1000000000000003E-2</v>
      </c>
      <c r="I301" s="158"/>
      <c r="L301" s="154"/>
      <c r="M301" s="159"/>
      <c r="T301" s="160"/>
      <c r="AT301" s="155" t="s">
        <v>252</v>
      </c>
      <c r="AU301" s="155" t="s">
        <v>87</v>
      </c>
      <c r="AV301" s="12" t="s">
        <v>87</v>
      </c>
      <c r="AW301" s="12" t="s">
        <v>32</v>
      </c>
      <c r="AX301" s="12" t="s">
        <v>77</v>
      </c>
      <c r="AY301" s="155" t="s">
        <v>175</v>
      </c>
    </row>
    <row r="302" spans="2:65" s="12" customFormat="1">
      <c r="B302" s="154"/>
      <c r="D302" s="145" t="s">
        <v>252</v>
      </c>
      <c r="E302" s="155" t="s">
        <v>1</v>
      </c>
      <c r="F302" s="156" t="s">
        <v>5419</v>
      </c>
      <c r="H302" s="157">
        <v>1.8</v>
      </c>
      <c r="I302" s="158"/>
      <c r="L302" s="154"/>
      <c r="M302" s="159"/>
      <c r="T302" s="160"/>
      <c r="AT302" s="155" t="s">
        <v>252</v>
      </c>
      <c r="AU302" s="155" t="s">
        <v>87</v>
      </c>
      <c r="AV302" s="12" t="s">
        <v>87</v>
      </c>
      <c r="AW302" s="12" t="s">
        <v>32</v>
      </c>
      <c r="AX302" s="12" t="s">
        <v>77</v>
      </c>
      <c r="AY302" s="155" t="s">
        <v>175</v>
      </c>
    </row>
    <row r="303" spans="2:65" s="12" customFormat="1">
      <c r="B303" s="154"/>
      <c r="D303" s="145" t="s">
        <v>252</v>
      </c>
      <c r="E303" s="155" t="s">
        <v>1</v>
      </c>
      <c r="F303" s="156" t="s">
        <v>5420</v>
      </c>
      <c r="H303" s="157">
        <v>0.48599999999999999</v>
      </c>
      <c r="I303" s="158"/>
      <c r="L303" s="154"/>
      <c r="M303" s="159"/>
      <c r="T303" s="160"/>
      <c r="AT303" s="155" t="s">
        <v>252</v>
      </c>
      <c r="AU303" s="155" t="s">
        <v>87</v>
      </c>
      <c r="AV303" s="12" t="s">
        <v>87</v>
      </c>
      <c r="AW303" s="12" t="s">
        <v>32</v>
      </c>
      <c r="AX303" s="12" t="s">
        <v>77</v>
      </c>
      <c r="AY303" s="155" t="s">
        <v>175</v>
      </c>
    </row>
    <row r="304" spans="2:65" s="12" customFormat="1">
      <c r="B304" s="154"/>
      <c r="D304" s="145" t="s">
        <v>252</v>
      </c>
      <c r="E304" s="155" t="s">
        <v>1</v>
      </c>
      <c r="F304" s="156" t="s">
        <v>5421</v>
      </c>
      <c r="H304" s="157">
        <v>0.27</v>
      </c>
      <c r="I304" s="158"/>
      <c r="L304" s="154"/>
      <c r="M304" s="159"/>
      <c r="T304" s="160"/>
      <c r="AT304" s="155" t="s">
        <v>252</v>
      </c>
      <c r="AU304" s="155" t="s">
        <v>87</v>
      </c>
      <c r="AV304" s="12" t="s">
        <v>87</v>
      </c>
      <c r="AW304" s="12" t="s">
        <v>32</v>
      </c>
      <c r="AX304" s="12" t="s">
        <v>77</v>
      </c>
      <c r="AY304" s="155" t="s">
        <v>175</v>
      </c>
    </row>
    <row r="305" spans="2:65" s="12" customFormat="1">
      <c r="B305" s="154"/>
      <c r="D305" s="145" t="s">
        <v>252</v>
      </c>
      <c r="E305" s="155" t="s">
        <v>1</v>
      </c>
      <c r="F305" s="156" t="s">
        <v>5422</v>
      </c>
      <c r="H305" s="157">
        <v>0.09</v>
      </c>
      <c r="I305" s="158"/>
      <c r="L305" s="154"/>
      <c r="M305" s="159"/>
      <c r="T305" s="160"/>
      <c r="AT305" s="155" t="s">
        <v>252</v>
      </c>
      <c r="AU305" s="155" t="s">
        <v>87</v>
      </c>
      <c r="AV305" s="12" t="s">
        <v>87</v>
      </c>
      <c r="AW305" s="12" t="s">
        <v>32</v>
      </c>
      <c r="AX305" s="12" t="s">
        <v>77</v>
      </c>
      <c r="AY305" s="155" t="s">
        <v>175</v>
      </c>
    </row>
    <row r="306" spans="2:65" s="12" customFormat="1">
      <c r="B306" s="154"/>
      <c r="D306" s="145" t="s">
        <v>252</v>
      </c>
      <c r="E306" s="155" t="s">
        <v>1</v>
      </c>
      <c r="F306" s="156" t="s">
        <v>5423</v>
      </c>
      <c r="H306" s="157">
        <v>0.28799999999999998</v>
      </c>
      <c r="I306" s="158"/>
      <c r="L306" s="154"/>
      <c r="M306" s="159"/>
      <c r="T306" s="160"/>
      <c r="AT306" s="155" t="s">
        <v>252</v>
      </c>
      <c r="AU306" s="155" t="s">
        <v>87</v>
      </c>
      <c r="AV306" s="12" t="s">
        <v>87</v>
      </c>
      <c r="AW306" s="12" t="s">
        <v>32</v>
      </c>
      <c r="AX306" s="12" t="s">
        <v>77</v>
      </c>
      <c r="AY306" s="155" t="s">
        <v>175</v>
      </c>
    </row>
    <row r="307" spans="2:65" s="13" customFormat="1">
      <c r="B307" s="163"/>
      <c r="D307" s="145" t="s">
        <v>252</v>
      </c>
      <c r="E307" s="164" t="s">
        <v>1</v>
      </c>
      <c r="F307" s="165" t="s">
        <v>294</v>
      </c>
      <c r="H307" s="166">
        <v>3.3019999999999996</v>
      </c>
      <c r="I307" s="167"/>
      <c r="L307" s="163"/>
      <c r="M307" s="168"/>
      <c r="T307" s="169"/>
      <c r="AT307" s="164" t="s">
        <v>252</v>
      </c>
      <c r="AU307" s="164" t="s">
        <v>87</v>
      </c>
      <c r="AV307" s="13" t="s">
        <v>193</v>
      </c>
      <c r="AW307" s="13" t="s">
        <v>32</v>
      </c>
      <c r="AX307" s="13" t="s">
        <v>85</v>
      </c>
      <c r="AY307" s="164" t="s">
        <v>175</v>
      </c>
    </row>
    <row r="308" spans="2:65" s="1" customFormat="1" ht="21.75" customHeight="1">
      <c r="B308" s="32"/>
      <c r="C308" s="132" t="s">
        <v>1184</v>
      </c>
      <c r="D308" s="132" t="s">
        <v>178</v>
      </c>
      <c r="E308" s="133" t="s">
        <v>456</v>
      </c>
      <c r="F308" s="134" t="s">
        <v>457</v>
      </c>
      <c r="G308" s="135" t="s">
        <v>324</v>
      </c>
      <c r="H308" s="136">
        <v>21.702000000000002</v>
      </c>
      <c r="I308" s="137"/>
      <c r="J308" s="138">
        <f>ROUND(I308*H308,2)</f>
        <v>0</v>
      </c>
      <c r="K308" s="134" t="s">
        <v>250</v>
      </c>
      <c r="L308" s="32"/>
      <c r="M308" s="139" t="s">
        <v>1</v>
      </c>
      <c r="N308" s="140" t="s">
        <v>42</v>
      </c>
      <c r="P308" s="141">
        <f>O308*H308</f>
        <v>0</v>
      </c>
      <c r="Q308" s="141">
        <v>0</v>
      </c>
      <c r="R308" s="141">
        <f>Q308*H308</f>
        <v>0</v>
      </c>
      <c r="S308" s="141">
        <v>0</v>
      </c>
      <c r="T308" s="142">
        <f>S308*H308</f>
        <v>0</v>
      </c>
      <c r="AR308" s="143" t="s">
        <v>193</v>
      </c>
      <c r="AT308" s="143" t="s">
        <v>178</v>
      </c>
      <c r="AU308" s="143" t="s">
        <v>87</v>
      </c>
      <c r="AY308" s="17" t="s">
        <v>175</v>
      </c>
      <c r="BE308" s="144">
        <f>IF(N308="základní",J308,0)</f>
        <v>0</v>
      </c>
      <c r="BF308" s="144">
        <f>IF(N308="snížená",J308,0)</f>
        <v>0</v>
      </c>
      <c r="BG308" s="144">
        <f>IF(N308="zákl. přenesená",J308,0)</f>
        <v>0</v>
      </c>
      <c r="BH308" s="144">
        <f>IF(N308="sníž. přenesená",J308,0)</f>
        <v>0</v>
      </c>
      <c r="BI308" s="144">
        <f>IF(N308="nulová",J308,0)</f>
        <v>0</v>
      </c>
      <c r="BJ308" s="17" t="s">
        <v>85</v>
      </c>
      <c r="BK308" s="144">
        <f>ROUND(I308*H308,2)</f>
        <v>0</v>
      </c>
      <c r="BL308" s="17" t="s">
        <v>193</v>
      </c>
      <c r="BM308" s="143" t="s">
        <v>5424</v>
      </c>
    </row>
    <row r="309" spans="2:65" s="12" customFormat="1">
      <c r="B309" s="154"/>
      <c r="D309" s="145" t="s">
        <v>252</v>
      </c>
      <c r="E309" s="155" t="s">
        <v>1</v>
      </c>
      <c r="F309" s="156" t="s">
        <v>5425</v>
      </c>
      <c r="H309" s="157">
        <v>21.702000000000002</v>
      </c>
      <c r="I309" s="158"/>
      <c r="L309" s="154"/>
      <c r="M309" s="159"/>
      <c r="T309" s="160"/>
      <c r="AT309" s="155" t="s">
        <v>252</v>
      </c>
      <c r="AU309" s="155" t="s">
        <v>87</v>
      </c>
      <c r="AV309" s="12" t="s">
        <v>87</v>
      </c>
      <c r="AW309" s="12" t="s">
        <v>32</v>
      </c>
      <c r="AX309" s="12" t="s">
        <v>85</v>
      </c>
      <c r="AY309" s="155" t="s">
        <v>175</v>
      </c>
    </row>
    <row r="310" spans="2:65" s="1" customFormat="1" ht="24.2" customHeight="1">
      <c r="B310" s="32"/>
      <c r="C310" s="132" t="s">
        <v>1190</v>
      </c>
      <c r="D310" s="132" t="s">
        <v>178</v>
      </c>
      <c r="E310" s="133" t="s">
        <v>460</v>
      </c>
      <c r="F310" s="134" t="s">
        <v>461</v>
      </c>
      <c r="G310" s="135" t="s">
        <v>324</v>
      </c>
      <c r="H310" s="136">
        <v>21.702000000000002</v>
      </c>
      <c r="I310" s="137"/>
      <c r="J310" s="138">
        <f>ROUND(I310*H310,2)</f>
        <v>0</v>
      </c>
      <c r="K310" s="134" t="s">
        <v>250</v>
      </c>
      <c r="L310" s="32"/>
      <c r="M310" s="139" t="s">
        <v>1</v>
      </c>
      <c r="N310" s="140" t="s">
        <v>42</v>
      </c>
      <c r="P310" s="141">
        <f>O310*H310</f>
        <v>0</v>
      </c>
      <c r="Q310" s="141">
        <v>0</v>
      </c>
      <c r="R310" s="141">
        <f>Q310*H310</f>
        <v>0</v>
      </c>
      <c r="S310" s="141">
        <v>0</v>
      </c>
      <c r="T310" s="142">
        <f>S310*H310</f>
        <v>0</v>
      </c>
      <c r="AR310" s="143" t="s">
        <v>193</v>
      </c>
      <c r="AT310" s="143" t="s">
        <v>178</v>
      </c>
      <c r="AU310" s="143" t="s">
        <v>87</v>
      </c>
      <c r="AY310" s="17" t="s">
        <v>175</v>
      </c>
      <c r="BE310" s="144">
        <f>IF(N310="základní",J310,0)</f>
        <v>0</v>
      </c>
      <c r="BF310" s="144">
        <f>IF(N310="snížená",J310,0)</f>
        <v>0</v>
      </c>
      <c r="BG310" s="144">
        <f>IF(N310="zákl. přenesená",J310,0)</f>
        <v>0</v>
      </c>
      <c r="BH310" s="144">
        <f>IF(N310="sníž. přenesená",J310,0)</f>
        <v>0</v>
      </c>
      <c r="BI310" s="144">
        <f>IF(N310="nulová",J310,0)</f>
        <v>0</v>
      </c>
      <c r="BJ310" s="17" t="s">
        <v>85</v>
      </c>
      <c r="BK310" s="144">
        <f>ROUND(I310*H310,2)</f>
        <v>0</v>
      </c>
      <c r="BL310" s="17" t="s">
        <v>193</v>
      </c>
      <c r="BM310" s="143" t="s">
        <v>5426</v>
      </c>
    </row>
    <row r="311" spans="2:65" s="1" customFormat="1" ht="19.5">
      <c r="B311" s="32"/>
      <c r="D311" s="145" t="s">
        <v>196</v>
      </c>
      <c r="F311" s="146" t="s">
        <v>463</v>
      </c>
      <c r="I311" s="147"/>
      <c r="L311" s="32"/>
      <c r="M311" s="148"/>
      <c r="T311" s="56"/>
      <c r="AT311" s="17" t="s">
        <v>196</v>
      </c>
      <c r="AU311" s="17" t="s">
        <v>87</v>
      </c>
    </row>
    <row r="312" spans="2:65" s="1" customFormat="1" ht="16.5" customHeight="1">
      <c r="B312" s="32"/>
      <c r="C312" s="132" t="s">
        <v>1194</v>
      </c>
      <c r="D312" s="132" t="s">
        <v>178</v>
      </c>
      <c r="E312" s="133" t="s">
        <v>467</v>
      </c>
      <c r="F312" s="134" t="s">
        <v>468</v>
      </c>
      <c r="G312" s="135" t="s">
        <v>324</v>
      </c>
      <c r="H312" s="136">
        <v>21.702000000000002</v>
      </c>
      <c r="I312" s="137"/>
      <c r="J312" s="138">
        <f>ROUND(I312*H312,2)</f>
        <v>0</v>
      </c>
      <c r="K312" s="134" t="s">
        <v>250</v>
      </c>
      <c r="L312" s="32"/>
      <c r="M312" s="139" t="s">
        <v>1</v>
      </c>
      <c r="N312" s="140" t="s">
        <v>42</v>
      </c>
      <c r="P312" s="141">
        <f>O312*H312</f>
        <v>0</v>
      </c>
      <c r="Q312" s="141">
        <v>0</v>
      </c>
      <c r="R312" s="141">
        <f>Q312*H312</f>
        <v>0</v>
      </c>
      <c r="S312" s="141">
        <v>0</v>
      </c>
      <c r="T312" s="142">
        <f>S312*H312</f>
        <v>0</v>
      </c>
      <c r="AR312" s="143" t="s">
        <v>193</v>
      </c>
      <c r="AT312" s="143" t="s">
        <v>178</v>
      </c>
      <c r="AU312" s="143" t="s">
        <v>87</v>
      </c>
      <c r="AY312" s="17" t="s">
        <v>175</v>
      </c>
      <c r="BE312" s="144">
        <f>IF(N312="základní",J312,0)</f>
        <v>0</v>
      </c>
      <c r="BF312" s="144">
        <f>IF(N312="snížená",J312,0)</f>
        <v>0</v>
      </c>
      <c r="BG312" s="144">
        <f>IF(N312="zákl. přenesená",J312,0)</f>
        <v>0</v>
      </c>
      <c r="BH312" s="144">
        <f>IF(N312="sníž. přenesená",J312,0)</f>
        <v>0</v>
      </c>
      <c r="BI312" s="144">
        <f>IF(N312="nulová",J312,0)</f>
        <v>0</v>
      </c>
      <c r="BJ312" s="17" t="s">
        <v>85</v>
      </c>
      <c r="BK312" s="144">
        <f>ROUND(I312*H312,2)</f>
        <v>0</v>
      </c>
      <c r="BL312" s="17" t="s">
        <v>193</v>
      </c>
      <c r="BM312" s="143" t="s">
        <v>5427</v>
      </c>
    </row>
    <row r="313" spans="2:65" s="1" customFormat="1" ht="16.5" customHeight="1">
      <c r="B313" s="32"/>
      <c r="C313" s="132" t="s">
        <v>1199</v>
      </c>
      <c r="D313" s="132" t="s">
        <v>178</v>
      </c>
      <c r="E313" s="133" t="s">
        <v>470</v>
      </c>
      <c r="F313" s="134" t="s">
        <v>384</v>
      </c>
      <c r="G313" s="135" t="s">
        <v>364</v>
      </c>
      <c r="H313" s="136">
        <v>39.064</v>
      </c>
      <c r="I313" s="137"/>
      <c r="J313" s="138">
        <f>ROUND(I313*H313,2)</f>
        <v>0</v>
      </c>
      <c r="K313" s="134" t="s">
        <v>250</v>
      </c>
      <c r="L313" s="32"/>
      <c r="M313" s="139" t="s">
        <v>1</v>
      </c>
      <c r="N313" s="140" t="s">
        <v>42</v>
      </c>
      <c r="P313" s="141">
        <f>O313*H313</f>
        <v>0</v>
      </c>
      <c r="Q313" s="141">
        <v>0</v>
      </c>
      <c r="R313" s="141">
        <f>Q313*H313</f>
        <v>0</v>
      </c>
      <c r="S313" s="141">
        <v>0</v>
      </c>
      <c r="T313" s="142">
        <f>S313*H313</f>
        <v>0</v>
      </c>
      <c r="AR313" s="143" t="s">
        <v>193</v>
      </c>
      <c r="AT313" s="143" t="s">
        <v>178</v>
      </c>
      <c r="AU313" s="143" t="s">
        <v>87</v>
      </c>
      <c r="AY313" s="17" t="s">
        <v>175</v>
      </c>
      <c r="BE313" s="144">
        <f>IF(N313="základní",J313,0)</f>
        <v>0</v>
      </c>
      <c r="BF313" s="144">
        <f>IF(N313="snížená",J313,0)</f>
        <v>0</v>
      </c>
      <c r="BG313" s="144">
        <f>IF(N313="zákl. přenesená",J313,0)</f>
        <v>0</v>
      </c>
      <c r="BH313" s="144">
        <f>IF(N313="sníž. přenesená",J313,0)</f>
        <v>0</v>
      </c>
      <c r="BI313" s="144">
        <f>IF(N313="nulová",J313,0)</f>
        <v>0</v>
      </c>
      <c r="BJ313" s="17" t="s">
        <v>85</v>
      </c>
      <c r="BK313" s="144">
        <f>ROUND(I313*H313,2)</f>
        <v>0</v>
      </c>
      <c r="BL313" s="17" t="s">
        <v>193</v>
      </c>
      <c r="BM313" s="143" t="s">
        <v>5428</v>
      </c>
    </row>
    <row r="314" spans="2:65" s="12" customFormat="1">
      <c r="B314" s="154"/>
      <c r="D314" s="145" t="s">
        <v>252</v>
      </c>
      <c r="E314" s="155" t="s">
        <v>1</v>
      </c>
      <c r="F314" s="156" t="s">
        <v>5429</v>
      </c>
      <c r="H314" s="157">
        <v>39.064</v>
      </c>
      <c r="I314" s="158"/>
      <c r="L314" s="154"/>
      <c r="M314" s="159"/>
      <c r="T314" s="160"/>
      <c r="AT314" s="155" t="s">
        <v>252</v>
      </c>
      <c r="AU314" s="155" t="s">
        <v>87</v>
      </c>
      <c r="AV314" s="12" t="s">
        <v>87</v>
      </c>
      <c r="AW314" s="12" t="s">
        <v>32</v>
      </c>
      <c r="AX314" s="12" t="s">
        <v>85</v>
      </c>
      <c r="AY314" s="155" t="s">
        <v>175</v>
      </c>
    </row>
    <row r="315" spans="2:65" s="11" customFormat="1" ht="22.9" customHeight="1">
      <c r="B315" s="120"/>
      <c r="D315" s="121" t="s">
        <v>76</v>
      </c>
      <c r="E315" s="130" t="s">
        <v>5430</v>
      </c>
      <c r="F315" s="130" t="s">
        <v>478</v>
      </c>
      <c r="I315" s="123"/>
      <c r="J315" s="131">
        <f>BK315</f>
        <v>0</v>
      </c>
      <c r="L315" s="120"/>
      <c r="M315" s="125"/>
      <c r="P315" s="126">
        <f>SUM(P316:P331)</f>
        <v>0</v>
      </c>
      <c r="R315" s="126">
        <f>SUM(R316:R331)</f>
        <v>12.524869429999999</v>
      </c>
      <c r="T315" s="127">
        <f>SUM(T316:T331)</f>
        <v>0</v>
      </c>
      <c r="AR315" s="121" t="s">
        <v>85</v>
      </c>
      <c r="AT315" s="128" t="s">
        <v>76</v>
      </c>
      <c r="AU315" s="128" t="s">
        <v>85</v>
      </c>
      <c r="AY315" s="121" t="s">
        <v>175</v>
      </c>
      <c r="BK315" s="129">
        <f>SUM(BK316:BK331)</f>
        <v>0</v>
      </c>
    </row>
    <row r="316" spans="2:65" s="1" customFormat="1" ht="16.5" customHeight="1">
      <c r="B316" s="32"/>
      <c r="C316" s="132" t="s">
        <v>1210</v>
      </c>
      <c r="D316" s="132" t="s">
        <v>178</v>
      </c>
      <c r="E316" s="133" t="s">
        <v>5431</v>
      </c>
      <c r="F316" s="134" t="s">
        <v>5432</v>
      </c>
      <c r="G316" s="135" t="s">
        <v>324</v>
      </c>
      <c r="H316" s="136">
        <v>1.6</v>
      </c>
      <c r="I316" s="137"/>
      <c r="J316" s="138">
        <f>ROUND(I316*H316,2)</f>
        <v>0</v>
      </c>
      <c r="K316" s="134" t="s">
        <v>250</v>
      </c>
      <c r="L316" s="32"/>
      <c r="M316" s="139" t="s">
        <v>1</v>
      </c>
      <c r="N316" s="140" t="s">
        <v>42</v>
      </c>
      <c r="P316" s="141">
        <f>O316*H316</f>
        <v>0</v>
      </c>
      <c r="Q316" s="141">
        <v>2.5018699999999998</v>
      </c>
      <c r="R316" s="141">
        <f>Q316*H316</f>
        <v>4.0029919999999999</v>
      </c>
      <c r="S316" s="141">
        <v>0</v>
      </c>
      <c r="T316" s="142">
        <f>S316*H316</f>
        <v>0</v>
      </c>
      <c r="AR316" s="143" t="s">
        <v>193</v>
      </c>
      <c r="AT316" s="143" t="s">
        <v>178</v>
      </c>
      <c r="AU316" s="143" t="s">
        <v>87</v>
      </c>
      <c r="AY316" s="17" t="s">
        <v>175</v>
      </c>
      <c r="BE316" s="144">
        <f>IF(N316="základní",J316,0)</f>
        <v>0</v>
      </c>
      <c r="BF316" s="144">
        <f>IF(N316="snížená",J316,0)</f>
        <v>0</v>
      </c>
      <c r="BG316" s="144">
        <f>IF(N316="zákl. přenesená",J316,0)</f>
        <v>0</v>
      </c>
      <c r="BH316" s="144">
        <f>IF(N316="sníž. přenesená",J316,0)</f>
        <v>0</v>
      </c>
      <c r="BI316" s="144">
        <f>IF(N316="nulová",J316,0)</f>
        <v>0</v>
      </c>
      <c r="BJ316" s="17" t="s">
        <v>85</v>
      </c>
      <c r="BK316" s="144">
        <f>ROUND(I316*H316,2)</f>
        <v>0</v>
      </c>
      <c r="BL316" s="17" t="s">
        <v>193</v>
      </c>
      <c r="BM316" s="143" t="s">
        <v>5433</v>
      </c>
    </row>
    <row r="317" spans="2:65" s="12" customFormat="1">
      <c r="B317" s="154"/>
      <c r="D317" s="145" t="s">
        <v>252</v>
      </c>
      <c r="E317" s="155" t="s">
        <v>1</v>
      </c>
      <c r="F317" s="156" t="s">
        <v>5434</v>
      </c>
      <c r="H317" s="157">
        <v>1.6</v>
      </c>
      <c r="I317" s="158"/>
      <c r="L317" s="154"/>
      <c r="M317" s="159"/>
      <c r="T317" s="160"/>
      <c r="AT317" s="155" t="s">
        <v>252</v>
      </c>
      <c r="AU317" s="155" t="s">
        <v>87</v>
      </c>
      <c r="AV317" s="12" t="s">
        <v>87</v>
      </c>
      <c r="AW317" s="12" t="s">
        <v>32</v>
      </c>
      <c r="AX317" s="12" t="s">
        <v>85</v>
      </c>
      <c r="AY317" s="155" t="s">
        <v>175</v>
      </c>
    </row>
    <row r="318" spans="2:65" s="1" customFormat="1" ht="16.5" customHeight="1">
      <c r="B318" s="32"/>
      <c r="C318" s="132" t="s">
        <v>1215</v>
      </c>
      <c r="D318" s="132" t="s">
        <v>178</v>
      </c>
      <c r="E318" s="133" t="s">
        <v>534</v>
      </c>
      <c r="F318" s="134" t="s">
        <v>535</v>
      </c>
      <c r="G318" s="135" t="s">
        <v>200</v>
      </c>
      <c r="H318" s="136">
        <v>16</v>
      </c>
      <c r="I318" s="137"/>
      <c r="J318" s="138">
        <f>ROUND(I318*H318,2)</f>
        <v>0</v>
      </c>
      <c r="K318" s="134" t="s">
        <v>250</v>
      </c>
      <c r="L318" s="32"/>
      <c r="M318" s="139" t="s">
        <v>1</v>
      </c>
      <c r="N318" s="140" t="s">
        <v>42</v>
      </c>
      <c r="P318" s="141">
        <f>O318*H318</f>
        <v>0</v>
      </c>
      <c r="Q318" s="141">
        <v>2.6900000000000001E-3</v>
      </c>
      <c r="R318" s="141">
        <f>Q318*H318</f>
        <v>4.3040000000000002E-2</v>
      </c>
      <c r="S318" s="141">
        <v>0</v>
      </c>
      <c r="T318" s="142">
        <f>S318*H318</f>
        <v>0</v>
      </c>
      <c r="AR318" s="143" t="s">
        <v>193</v>
      </c>
      <c r="AT318" s="143" t="s">
        <v>178</v>
      </c>
      <c r="AU318" s="143" t="s">
        <v>87</v>
      </c>
      <c r="AY318" s="17" t="s">
        <v>175</v>
      </c>
      <c r="BE318" s="144">
        <f>IF(N318="základní",J318,0)</f>
        <v>0</v>
      </c>
      <c r="BF318" s="144">
        <f>IF(N318="snížená",J318,0)</f>
        <v>0</v>
      </c>
      <c r="BG318" s="144">
        <f>IF(N318="zákl. přenesená",J318,0)</f>
        <v>0</v>
      </c>
      <c r="BH318" s="144">
        <f>IF(N318="sníž. přenesená",J318,0)</f>
        <v>0</v>
      </c>
      <c r="BI318" s="144">
        <f>IF(N318="nulová",J318,0)</f>
        <v>0</v>
      </c>
      <c r="BJ318" s="17" t="s">
        <v>85</v>
      </c>
      <c r="BK318" s="144">
        <f>ROUND(I318*H318,2)</f>
        <v>0</v>
      </c>
      <c r="BL318" s="17" t="s">
        <v>193</v>
      </c>
      <c r="BM318" s="143" t="s">
        <v>5435</v>
      </c>
    </row>
    <row r="319" spans="2:65" s="12" customFormat="1">
      <c r="B319" s="154"/>
      <c r="D319" s="145" t="s">
        <v>252</v>
      </c>
      <c r="E319" s="155" t="s">
        <v>1</v>
      </c>
      <c r="F319" s="156" t="s">
        <v>5436</v>
      </c>
      <c r="H319" s="157">
        <v>16</v>
      </c>
      <c r="I319" s="158"/>
      <c r="L319" s="154"/>
      <c r="M319" s="159"/>
      <c r="T319" s="160"/>
      <c r="AT319" s="155" t="s">
        <v>252</v>
      </c>
      <c r="AU319" s="155" t="s">
        <v>87</v>
      </c>
      <c r="AV319" s="12" t="s">
        <v>87</v>
      </c>
      <c r="AW319" s="12" t="s">
        <v>32</v>
      </c>
      <c r="AX319" s="12" t="s">
        <v>85</v>
      </c>
      <c r="AY319" s="155" t="s">
        <v>175</v>
      </c>
    </row>
    <row r="320" spans="2:65" s="1" customFormat="1" ht="16.5" customHeight="1">
      <c r="B320" s="32"/>
      <c r="C320" s="132" t="s">
        <v>1221</v>
      </c>
      <c r="D320" s="132" t="s">
        <v>178</v>
      </c>
      <c r="E320" s="133" t="s">
        <v>538</v>
      </c>
      <c r="F320" s="134" t="s">
        <v>539</v>
      </c>
      <c r="G320" s="135" t="s">
        <v>200</v>
      </c>
      <c r="H320" s="136">
        <v>16</v>
      </c>
      <c r="I320" s="137"/>
      <c r="J320" s="138">
        <f>ROUND(I320*H320,2)</f>
        <v>0</v>
      </c>
      <c r="K320" s="134" t="s">
        <v>250</v>
      </c>
      <c r="L320" s="32"/>
      <c r="M320" s="139" t="s">
        <v>1</v>
      </c>
      <c r="N320" s="140" t="s">
        <v>42</v>
      </c>
      <c r="P320" s="141">
        <f>O320*H320</f>
        <v>0</v>
      </c>
      <c r="Q320" s="141">
        <v>0</v>
      </c>
      <c r="R320" s="141">
        <f>Q320*H320</f>
        <v>0</v>
      </c>
      <c r="S320" s="141">
        <v>0</v>
      </c>
      <c r="T320" s="142">
        <f>S320*H320</f>
        <v>0</v>
      </c>
      <c r="AR320" s="143" t="s">
        <v>193</v>
      </c>
      <c r="AT320" s="143" t="s">
        <v>178</v>
      </c>
      <c r="AU320" s="143" t="s">
        <v>87</v>
      </c>
      <c r="AY320" s="17" t="s">
        <v>175</v>
      </c>
      <c r="BE320" s="144">
        <f>IF(N320="základní",J320,0)</f>
        <v>0</v>
      </c>
      <c r="BF320" s="144">
        <f>IF(N320="snížená",J320,0)</f>
        <v>0</v>
      </c>
      <c r="BG320" s="144">
        <f>IF(N320="zákl. přenesená",J320,0)</f>
        <v>0</v>
      </c>
      <c r="BH320" s="144">
        <f>IF(N320="sníž. přenesená",J320,0)</f>
        <v>0</v>
      </c>
      <c r="BI320" s="144">
        <f>IF(N320="nulová",J320,0)</f>
        <v>0</v>
      </c>
      <c r="BJ320" s="17" t="s">
        <v>85</v>
      </c>
      <c r="BK320" s="144">
        <f>ROUND(I320*H320,2)</f>
        <v>0</v>
      </c>
      <c r="BL320" s="17" t="s">
        <v>193</v>
      </c>
      <c r="BM320" s="143" t="s">
        <v>5437</v>
      </c>
    </row>
    <row r="321" spans="2:65" s="1" customFormat="1" ht="16.5" customHeight="1">
      <c r="B321" s="32"/>
      <c r="C321" s="132" t="s">
        <v>1226</v>
      </c>
      <c r="D321" s="132" t="s">
        <v>178</v>
      </c>
      <c r="E321" s="133" t="s">
        <v>5438</v>
      </c>
      <c r="F321" s="134" t="s">
        <v>5439</v>
      </c>
      <c r="G321" s="135" t="s">
        <v>324</v>
      </c>
      <c r="H321" s="221">
        <v>3.3889999999999998</v>
      </c>
      <c r="I321" s="137"/>
      <c r="J321" s="138">
        <f>ROUND(I321*H321,2)</f>
        <v>0</v>
      </c>
      <c r="K321" s="134" t="s">
        <v>250</v>
      </c>
      <c r="L321" s="32"/>
      <c r="M321" s="139" t="s">
        <v>1</v>
      </c>
      <c r="N321" s="140" t="s">
        <v>42</v>
      </c>
      <c r="P321" s="141">
        <f>O321*H321</f>
        <v>0</v>
      </c>
      <c r="Q321" s="141">
        <v>2.5018699999999998</v>
      </c>
      <c r="R321" s="141">
        <f>Q321*H321</f>
        <v>8.4788374299999987</v>
      </c>
      <c r="S321" s="141">
        <v>0</v>
      </c>
      <c r="T321" s="142">
        <f>S321*H321</f>
        <v>0</v>
      </c>
      <c r="AR321" s="143" t="s">
        <v>193</v>
      </c>
      <c r="AT321" s="143" t="s">
        <v>178</v>
      </c>
      <c r="AU321" s="143" t="s">
        <v>87</v>
      </c>
      <c r="AY321" s="17" t="s">
        <v>175</v>
      </c>
      <c r="BE321" s="144">
        <f>IF(N321="základní",J321,0)</f>
        <v>0</v>
      </c>
      <c r="BF321" s="144">
        <f>IF(N321="snížená",J321,0)</f>
        <v>0</v>
      </c>
      <c r="BG321" s="144">
        <f>IF(N321="zákl. přenesená",J321,0)</f>
        <v>0</v>
      </c>
      <c r="BH321" s="144">
        <f>IF(N321="sníž. přenesená",J321,0)</f>
        <v>0</v>
      </c>
      <c r="BI321" s="144">
        <f>IF(N321="nulová",J321,0)</f>
        <v>0</v>
      </c>
      <c r="BJ321" s="17" t="s">
        <v>85</v>
      </c>
      <c r="BK321" s="144">
        <f>ROUND(I321*H321,2)</f>
        <v>0</v>
      </c>
      <c r="BL321" s="17" t="s">
        <v>193</v>
      </c>
      <c r="BM321" s="143" t="s">
        <v>5440</v>
      </c>
    </row>
    <row r="322" spans="2:65" s="12" customFormat="1">
      <c r="B322" s="154"/>
      <c r="D322" s="145" t="s">
        <v>252</v>
      </c>
      <c r="E322" s="155" t="s">
        <v>1</v>
      </c>
      <c r="F322" s="156" t="s">
        <v>5441</v>
      </c>
      <c r="H322" s="157">
        <v>0.05</v>
      </c>
      <c r="I322" s="158"/>
      <c r="L322" s="154"/>
      <c r="M322" s="159"/>
      <c r="T322" s="160"/>
      <c r="AT322" s="155" t="s">
        <v>252</v>
      </c>
      <c r="AU322" s="155" t="s">
        <v>87</v>
      </c>
      <c r="AV322" s="12" t="s">
        <v>87</v>
      </c>
      <c r="AW322" s="12" t="s">
        <v>32</v>
      </c>
      <c r="AX322" s="12" t="s">
        <v>77</v>
      </c>
      <c r="AY322" s="155" t="s">
        <v>175</v>
      </c>
    </row>
    <row r="323" spans="2:65" s="12" customFormat="1">
      <c r="B323" s="154"/>
      <c r="D323" s="145" t="s">
        <v>252</v>
      </c>
      <c r="E323" s="155" t="s">
        <v>1</v>
      </c>
      <c r="F323" s="156" t="s">
        <v>5417</v>
      </c>
      <c r="H323" s="157">
        <v>0.16200000000000001</v>
      </c>
      <c r="I323" s="158"/>
      <c r="L323" s="154"/>
      <c r="M323" s="159"/>
      <c r="T323" s="160"/>
      <c r="AT323" s="155" t="s">
        <v>252</v>
      </c>
      <c r="AU323" s="155" t="s">
        <v>87</v>
      </c>
      <c r="AV323" s="12" t="s">
        <v>87</v>
      </c>
      <c r="AW323" s="12" t="s">
        <v>32</v>
      </c>
      <c r="AX323" s="12" t="s">
        <v>77</v>
      </c>
      <c r="AY323" s="155" t="s">
        <v>175</v>
      </c>
    </row>
    <row r="324" spans="2:65" s="12" customFormat="1">
      <c r="B324" s="154"/>
      <c r="D324" s="145" t="s">
        <v>252</v>
      </c>
      <c r="E324" s="155" t="s">
        <v>1</v>
      </c>
      <c r="F324" s="156" t="s">
        <v>5418</v>
      </c>
      <c r="H324" s="157">
        <v>8.1000000000000003E-2</v>
      </c>
      <c r="I324" s="158"/>
      <c r="L324" s="154"/>
      <c r="M324" s="159"/>
      <c r="T324" s="160"/>
      <c r="AT324" s="155" t="s">
        <v>252</v>
      </c>
      <c r="AU324" s="155" t="s">
        <v>87</v>
      </c>
      <c r="AV324" s="12" t="s">
        <v>87</v>
      </c>
      <c r="AW324" s="12" t="s">
        <v>32</v>
      </c>
      <c r="AX324" s="12" t="s">
        <v>77</v>
      </c>
      <c r="AY324" s="155" t="s">
        <v>175</v>
      </c>
    </row>
    <row r="325" spans="2:65" s="12" customFormat="1">
      <c r="B325" s="154"/>
      <c r="D325" s="145" t="s">
        <v>252</v>
      </c>
      <c r="E325" s="155" t="s">
        <v>1</v>
      </c>
      <c r="F325" s="156" t="s">
        <v>5419</v>
      </c>
      <c r="H325" s="157">
        <v>1.8</v>
      </c>
      <c r="I325" s="158"/>
      <c r="L325" s="154"/>
      <c r="M325" s="159"/>
      <c r="T325" s="160"/>
      <c r="AT325" s="155" t="s">
        <v>252</v>
      </c>
      <c r="AU325" s="155" t="s">
        <v>87</v>
      </c>
      <c r="AV325" s="12" t="s">
        <v>87</v>
      </c>
      <c r="AW325" s="12" t="s">
        <v>32</v>
      </c>
      <c r="AX325" s="12" t="s">
        <v>77</v>
      </c>
      <c r="AY325" s="155" t="s">
        <v>175</v>
      </c>
    </row>
    <row r="326" spans="2:65" s="12" customFormat="1">
      <c r="B326" s="154"/>
      <c r="D326" s="145" t="s">
        <v>252</v>
      </c>
      <c r="E326" s="155" t="s">
        <v>1</v>
      </c>
      <c r="F326" s="156" t="s">
        <v>5420</v>
      </c>
      <c r="H326" s="157">
        <v>0.48599999999999999</v>
      </c>
      <c r="I326" s="158"/>
      <c r="L326" s="154"/>
      <c r="M326" s="159"/>
      <c r="T326" s="160"/>
      <c r="AT326" s="155" t="s">
        <v>252</v>
      </c>
      <c r="AU326" s="155" t="s">
        <v>87</v>
      </c>
      <c r="AV326" s="12" t="s">
        <v>87</v>
      </c>
      <c r="AW326" s="12" t="s">
        <v>32</v>
      </c>
      <c r="AX326" s="12" t="s">
        <v>77</v>
      </c>
      <c r="AY326" s="155" t="s">
        <v>175</v>
      </c>
    </row>
    <row r="327" spans="2:65" s="12" customFormat="1">
      <c r="B327" s="154"/>
      <c r="D327" s="145" t="s">
        <v>252</v>
      </c>
      <c r="E327" s="155" t="s">
        <v>1</v>
      </c>
      <c r="F327" s="156" t="s">
        <v>5421</v>
      </c>
      <c r="H327" s="157">
        <v>0.27</v>
      </c>
      <c r="I327" s="158"/>
      <c r="L327" s="154"/>
      <c r="M327" s="159"/>
      <c r="T327" s="160"/>
      <c r="AT327" s="155" t="s">
        <v>252</v>
      </c>
      <c r="AU327" s="155" t="s">
        <v>87</v>
      </c>
      <c r="AV327" s="12" t="s">
        <v>87</v>
      </c>
      <c r="AW327" s="12" t="s">
        <v>32</v>
      </c>
      <c r="AX327" s="12" t="s">
        <v>77</v>
      </c>
      <c r="AY327" s="155" t="s">
        <v>175</v>
      </c>
    </row>
    <row r="328" spans="2:65" s="12" customFormat="1">
      <c r="B328" s="154"/>
      <c r="D328" s="145" t="s">
        <v>252</v>
      </c>
      <c r="E328" s="155" t="s">
        <v>1</v>
      </c>
      <c r="F328" s="156" t="s">
        <v>5422</v>
      </c>
      <c r="H328" s="157">
        <v>0.09</v>
      </c>
      <c r="I328" s="158"/>
      <c r="L328" s="154"/>
      <c r="M328" s="159"/>
      <c r="T328" s="160"/>
      <c r="AT328" s="155" t="s">
        <v>252</v>
      </c>
      <c r="AU328" s="155" t="s">
        <v>87</v>
      </c>
      <c r="AV328" s="12" t="s">
        <v>87</v>
      </c>
      <c r="AW328" s="12" t="s">
        <v>32</v>
      </c>
      <c r="AX328" s="12" t="s">
        <v>77</v>
      </c>
      <c r="AY328" s="155" t="s">
        <v>175</v>
      </c>
    </row>
    <row r="329" spans="2:65" s="12" customFormat="1">
      <c r="B329" s="154"/>
      <c r="D329" s="145" t="s">
        <v>252</v>
      </c>
      <c r="E329" s="155" t="s">
        <v>1</v>
      </c>
      <c r="F329" s="156" t="s">
        <v>5423</v>
      </c>
      <c r="H329" s="157">
        <v>0.28799999999999998</v>
      </c>
      <c r="I329" s="158"/>
      <c r="L329" s="154"/>
      <c r="M329" s="159"/>
      <c r="T329" s="160"/>
      <c r="AT329" s="155" t="s">
        <v>252</v>
      </c>
      <c r="AU329" s="155" t="s">
        <v>87</v>
      </c>
      <c r="AV329" s="12" t="s">
        <v>87</v>
      </c>
      <c r="AW329" s="12" t="s">
        <v>32</v>
      </c>
      <c r="AX329" s="12" t="s">
        <v>77</v>
      </c>
      <c r="AY329" s="155" t="s">
        <v>175</v>
      </c>
    </row>
    <row r="330" spans="2:65" s="12" customFormat="1">
      <c r="B330" s="154"/>
      <c r="D330" s="145" t="s">
        <v>252</v>
      </c>
      <c r="E330" s="155" t="s">
        <v>1</v>
      </c>
      <c r="F330" s="156" t="s">
        <v>5442</v>
      </c>
      <c r="H330" s="157">
        <v>0.16200000000000001</v>
      </c>
      <c r="I330" s="158"/>
      <c r="L330" s="154"/>
      <c r="M330" s="159"/>
      <c r="T330" s="160"/>
      <c r="AT330" s="155" t="s">
        <v>252</v>
      </c>
      <c r="AU330" s="155" t="s">
        <v>87</v>
      </c>
      <c r="AV330" s="12" t="s">
        <v>87</v>
      </c>
      <c r="AW330" s="12" t="s">
        <v>32</v>
      </c>
      <c r="AX330" s="12" t="s">
        <v>77</v>
      </c>
      <c r="AY330" s="155" t="s">
        <v>175</v>
      </c>
    </row>
    <row r="331" spans="2:65" s="13" customFormat="1">
      <c r="B331" s="163"/>
      <c r="D331" s="145" t="s">
        <v>252</v>
      </c>
      <c r="E331" s="164" t="s">
        <v>1</v>
      </c>
      <c r="F331" s="165" t="s">
        <v>294</v>
      </c>
      <c r="H331" s="166">
        <v>3.3889999999999993</v>
      </c>
      <c r="I331" s="167"/>
      <c r="L331" s="163"/>
      <c r="M331" s="168"/>
      <c r="T331" s="169"/>
      <c r="AT331" s="164" t="s">
        <v>252</v>
      </c>
      <c r="AU331" s="164" t="s">
        <v>87</v>
      </c>
      <c r="AV331" s="13" t="s">
        <v>193</v>
      </c>
      <c r="AW331" s="13" t="s">
        <v>32</v>
      </c>
      <c r="AX331" s="13" t="s">
        <v>85</v>
      </c>
      <c r="AY331" s="164" t="s">
        <v>175</v>
      </c>
    </row>
    <row r="332" spans="2:65" s="11" customFormat="1" ht="22.9" customHeight="1">
      <c r="B332" s="120"/>
      <c r="D332" s="121" t="s">
        <v>76</v>
      </c>
      <c r="E332" s="130" t="s">
        <v>5443</v>
      </c>
      <c r="F332" s="130" t="s">
        <v>5444</v>
      </c>
      <c r="I332" s="123"/>
      <c r="J332" s="131">
        <f>BK332</f>
        <v>0</v>
      </c>
      <c r="L332" s="120"/>
      <c r="M332" s="125"/>
      <c r="P332" s="126">
        <f>SUM(P333:P336)</f>
        <v>0</v>
      </c>
      <c r="R332" s="126">
        <f>SUM(R333:R336)</f>
        <v>21.233159999999998</v>
      </c>
      <c r="T332" s="127">
        <f>SUM(T333:T336)</f>
        <v>0</v>
      </c>
      <c r="AR332" s="121" t="s">
        <v>85</v>
      </c>
      <c r="AT332" s="128" t="s">
        <v>76</v>
      </c>
      <c r="AU332" s="128" t="s">
        <v>85</v>
      </c>
      <c r="AY332" s="121" t="s">
        <v>175</v>
      </c>
      <c r="BK332" s="129">
        <f>SUM(BK333:BK336)</f>
        <v>0</v>
      </c>
    </row>
    <row r="333" spans="2:65" s="1" customFormat="1" ht="16.5" customHeight="1">
      <c r="B333" s="32"/>
      <c r="C333" s="132" t="s">
        <v>1230</v>
      </c>
      <c r="D333" s="132" t="s">
        <v>178</v>
      </c>
      <c r="E333" s="133" t="s">
        <v>5445</v>
      </c>
      <c r="F333" s="134" t="s">
        <v>5446</v>
      </c>
      <c r="G333" s="135" t="s">
        <v>200</v>
      </c>
      <c r="H333" s="136">
        <v>52</v>
      </c>
      <c r="I333" s="137"/>
      <c r="J333" s="138">
        <f>ROUND(I333*H333,2)</f>
        <v>0</v>
      </c>
      <c r="K333" s="134" t="s">
        <v>250</v>
      </c>
      <c r="L333" s="32"/>
      <c r="M333" s="139" t="s">
        <v>1</v>
      </c>
      <c r="N333" s="140" t="s">
        <v>42</v>
      </c>
      <c r="P333" s="141">
        <f>O333*H333</f>
        <v>0</v>
      </c>
      <c r="Q333" s="141">
        <v>0.40799999999999997</v>
      </c>
      <c r="R333" s="141">
        <f>Q333*H333</f>
        <v>21.215999999999998</v>
      </c>
      <c r="S333" s="141">
        <v>0</v>
      </c>
      <c r="T333" s="142">
        <f>S333*H333</f>
        <v>0</v>
      </c>
      <c r="AR333" s="143" t="s">
        <v>193</v>
      </c>
      <c r="AT333" s="143" t="s">
        <v>178</v>
      </c>
      <c r="AU333" s="143" t="s">
        <v>87</v>
      </c>
      <c r="AY333" s="17" t="s">
        <v>175</v>
      </c>
      <c r="BE333" s="144">
        <f>IF(N333="základní",J333,0)</f>
        <v>0</v>
      </c>
      <c r="BF333" s="144">
        <f>IF(N333="snížená",J333,0)</f>
        <v>0</v>
      </c>
      <c r="BG333" s="144">
        <f>IF(N333="zákl. přenesená",J333,0)</f>
        <v>0</v>
      </c>
      <c r="BH333" s="144">
        <f>IF(N333="sníž. přenesená",J333,0)</f>
        <v>0</v>
      </c>
      <c r="BI333" s="144">
        <f>IF(N333="nulová",J333,0)</f>
        <v>0</v>
      </c>
      <c r="BJ333" s="17" t="s">
        <v>85</v>
      </c>
      <c r="BK333" s="144">
        <f>ROUND(I333*H333,2)</f>
        <v>0</v>
      </c>
      <c r="BL333" s="17" t="s">
        <v>193</v>
      </c>
      <c r="BM333" s="143" t="s">
        <v>5447</v>
      </c>
    </row>
    <row r="334" spans="2:65" s="1" customFormat="1" ht="16.5" customHeight="1">
      <c r="B334" s="32"/>
      <c r="C334" s="132" t="s">
        <v>1234</v>
      </c>
      <c r="D334" s="132" t="s">
        <v>178</v>
      </c>
      <c r="E334" s="133" t="s">
        <v>4970</v>
      </c>
      <c r="F334" s="134" t="s">
        <v>4971</v>
      </c>
      <c r="G334" s="135" t="s">
        <v>200</v>
      </c>
      <c r="H334" s="136">
        <v>52</v>
      </c>
      <c r="I334" s="137"/>
      <c r="J334" s="138">
        <f>ROUND(I334*H334,2)</f>
        <v>0</v>
      </c>
      <c r="K334" s="134" t="s">
        <v>1</v>
      </c>
      <c r="L334" s="32"/>
      <c r="M334" s="139" t="s">
        <v>1</v>
      </c>
      <c r="N334" s="140" t="s">
        <v>42</v>
      </c>
      <c r="P334" s="141">
        <f>O334*H334</f>
        <v>0</v>
      </c>
      <c r="Q334" s="141">
        <v>0</v>
      </c>
      <c r="R334" s="141">
        <f>Q334*H334</f>
        <v>0</v>
      </c>
      <c r="S334" s="141">
        <v>0</v>
      </c>
      <c r="T334" s="142">
        <f>S334*H334</f>
        <v>0</v>
      </c>
      <c r="AR334" s="143" t="s">
        <v>193</v>
      </c>
      <c r="AT334" s="143" t="s">
        <v>178</v>
      </c>
      <c r="AU334" s="143" t="s">
        <v>87</v>
      </c>
      <c r="AY334" s="17" t="s">
        <v>175</v>
      </c>
      <c r="BE334" s="144">
        <f>IF(N334="základní",J334,0)</f>
        <v>0</v>
      </c>
      <c r="BF334" s="144">
        <f>IF(N334="snížená",J334,0)</f>
        <v>0</v>
      </c>
      <c r="BG334" s="144">
        <f>IF(N334="zákl. přenesená",J334,0)</f>
        <v>0</v>
      </c>
      <c r="BH334" s="144">
        <f>IF(N334="sníž. přenesená",J334,0)</f>
        <v>0</v>
      </c>
      <c r="BI334" s="144">
        <f>IF(N334="nulová",J334,0)</f>
        <v>0</v>
      </c>
      <c r="BJ334" s="17" t="s">
        <v>85</v>
      </c>
      <c r="BK334" s="144">
        <f>ROUND(I334*H334,2)</f>
        <v>0</v>
      </c>
      <c r="BL334" s="17" t="s">
        <v>193</v>
      </c>
      <c r="BM334" s="143" t="s">
        <v>5448</v>
      </c>
    </row>
    <row r="335" spans="2:65" s="1" customFormat="1" ht="16.5" customHeight="1">
      <c r="B335" s="32"/>
      <c r="C335" s="184" t="s">
        <v>1238</v>
      </c>
      <c r="D335" s="184" t="s">
        <v>1046</v>
      </c>
      <c r="E335" s="185" t="s">
        <v>4880</v>
      </c>
      <c r="F335" s="186" t="s">
        <v>4881</v>
      </c>
      <c r="G335" s="187" t="s">
        <v>200</v>
      </c>
      <c r="H335" s="188">
        <v>57.2</v>
      </c>
      <c r="I335" s="189"/>
      <c r="J335" s="190">
        <f>ROUND(I335*H335,2)</f>
        <v>0</v>
      </c>
      <c r="K335" s="186" t="s">
        <v>250</v>
      </c>
      <c r="L335" s="191"/>
      <c r="M335" s="192" t="s">
        <v>1</v>
      </c>
      <c r="N335" s="193" t="s">
        <v>42</v>
      </c>
      <c r="P335" s="141">
        <f>O335*H335</f>
        <v>0</v>
      </c>
      <c r="Q335" s="141">
        <v>2.9999999999999997E-4</v>
      </c>
      <c r="R335" s="141">
        <f>Q335*H335</f>
        <v>1.7159999999999998E-2</v>
      </c>
      <c r="S335" s="141">
        <v>0</v>
      </c>
      <c r="T335" s="142">
        <f>S335*H335</f>
        <v>0</v>
      </c>
      <c r="AR335" s="143" t="s">
        <v>212</v>
      </c>
      <c r="AT335" s="143" t="s">
        <v>1046</v>
      </c>
      <c r="AU335" s="143" t="s">
        <v>87</v>
      </c>
      <c r="AY335" s="17" t="s">
        <v>175</v>
      </c>
      <c r="BE335" s="144">
        <f>IF(N335="základní",J335,0)</f>
        <v>0</v>
      </c>
      <c r="BF335" s="144">
        <f>IF(N335="snížená",J335,0)</f>
        <v>0</v>
      </c>
      <c r="BG335" s="144">
        <f>IF(N335="zákl. přenesená",J335,0)</f>
        <v>0</v>
      </c>
      <c r="BH335" s="144">
        <f>IF(N335="sníž. přenesená",J335,0)</f>
        <v>0</v>
      </c>
      <c r="BI335" s="144">
        <f>IF(N335="nulová",J335,0)</f>
        <v>0</v>
      </c>
      <c r="BJ335" s="17" t="s">
        <v>85</v>
      </c>
      <c r="BK335" s="144">
        <f>ROUND(I335*H335,2)</f>
        <v>0</v>
      </c>
      <c r="BL335" s="17" t="s">
        <v>193</v>
      </c>
      <c r="BM335" s="143" t="s">
        <v>5449</v>
      </c>
    </row>
    <row r="336" spans="2:65" s="12" customFormat="1">
      <c r="B336" s="154"/>
      <c r="D336" s="145" t="s">
        <v>252</v>
      </c>
      <c r="F336" s="156" t="s">
        <v>5450</v>
      </c>
      <c r="H336" s="157">
        <v>57.2</v>
      </c>
      <c r="I336" s="158"/>
      <c r="L336" s="154"/>
      <c r="M336" s="159"/>
      <c r="T336" s="160"/>
      <c r="AT336" s="155" t="s">
        <v>252</v>
      </c>
      <c r="AU336" s="155" t="s">
        <v>87</v>
      </c>
      <c r="AV336" s="12" t="s">
        <v>87</v>
      </c>
      <c r="AW336" s="12" t="s">
        <v>4</v>
      </c>
      <c r="AX336" s="12" t="s">
        <v>85</v>
      </c>
      <c r="AY336" s="155" t="s">
        <v>175</v>
      </c>
    </row>
    <row r="337" spans="2:65" s="11" customFormat="1" ht="22.9" customHeight="1">
      <c r="B337" s="120"/>
      <c r="D337" s="121" t="s">
        <v>76</v>
      </c>
      <c r="E337" s="130" t="s">
        <v>5451</v>
      </c>
      <c r="F337" s="130" t="s">
        <v>5452</v>
      </c>
      <c r="I337" s="123"/>
      <c r="J337" s="131">
        <f>BK337</f>
        <v>0</v>
      </c>
      <c r="L337" s="120"/>
      <c r="M337" s="125"/>
      <c r="P337" s="126">
        <f>SUM(P338:P348)</f>
        <v>0</v>
      </c>
      <c r="R337" s="126">
        <f>SUM(R338:R348)</f>
        <v>0.28799999999999998</v>
      </c>
      <c r="T337" s="127">
        <f>SUM(T338:T348)</f>
        <v>0</v>
      </c>
      <c r="AR337" s="121" t="s">
        <v>87</v>
      </c>
      <c r="AT337" s="128" t="s">
        <v>76</v>
      </c>
      <c r="AU337" s="128" t="s">
        <v>85</v>
      </c>
      <c r="AY337" s="121" t="s">
        <v>175</v>
      </c>
      <c r="BK337" s="129">
        <f>SUM(BK338:BK348)</f>
        <v>0</v>
      </c>
    </row>
    <row r="338" spans="2:65" s="1" customFormat="1" ht="16.5" customHeight="1">
      <c r="B338" s="32"/>
      <c r="C338" s="132" t="s">
        <v>1242</v>
      </c>
      <c r="D338" s="132" t="s">
        <v>178</v>
      </c>
      <c r="E338" s="133" t="s">
        <v>5453</v>
      </c>
      <c r="F338" s="134" t="s">
        <v>5454</v>
      </c>
      <c r="G338" s="135" t="s">
        <v>219</v>
      </c>
      <c r="H338" s="136">
        <v>2</v>
      </c>
      <c r="I338" s="137"/>
      <c r="J338" s="138">
        <f t="shared" ref="J338:J348" si="40">ROUND(I338*H338,2)</f>
        <v>0</v>
      </c>
      <c r="K338" s="134" t="s">
        <v>1</v>
      </c>
      <c r="L338" s="32"/>
      <c r="M338" s="139" t="s">
        <v>1</v>
      </c>
      <c r="N338" s="140" t="s">
        <v>42</v>
      </c>
      <c r="P338" s="141">
        <f t="shared" ref="P338:P348" si="41">O338*H338</f>
        <v>0</v>
      </c>
      <c r="Q338" s="141">
        <v>0</v>
      </c>
      <c r="R338" s="141">
        <f t="shared" ref="R338:R348" si="42">Q338*H338</f>
        <v>0</v>
      </c>
      <c r="S338" s="141">
        <v>0</v>
      </c>
      <c r="T338" s="142">
        <f t="shared" ref="T338:T348" si="43">S338*H338</f>
        <v>0</v>
      </c>
      <c r="AR338" s="143" t="s">
        <v>129</v>
      </c>
      <c r="AT338" s="143" t="s">
        <v>178</v>
      </c>
      <c r="AU338" s="143" t="s">
        <v>87</v>
      </c>
      <c r="AY338" s="17" t="s">
        <v>175</v>
      </c>
      <c r="BE338" s="144">
        <f t="shared" ref="BE338:BE348" si="44">IF(N338="základní",J338,0)</f>
        <v>0</v>
      </c>
      <c r="BF338" s="144">
        <f t="shared" ref="BF338:BF348" si="45">IF(N338="snížená",J338,0)</f>
        <v>0</v>
      </c>
      <c r="BG338" s="144">
        <f t="shared" ref="BG338:BG348" si="46">IF(N338="zákl. přenesená",J338,0)</f>
        <v>0</v>
      </c>
      <c r="BH338" s="144">
        <f t="shared" ref="BH338:BH348" si="47">IF(N338="sníž. přenesená",J338,0)</f>
        <v>0</v>
      </c>
      <c r="BI338" s="144">
        <f t="shared" ref="BI338:BI348" si="48">IF(N338="nulová",J338,0)</f>
        <v>0</v>
      </c>
      <c r="BJ338" s="17" t="s">
        <v>85</v>
      </c>
      <c r="BK338" s="144">
        <f t="shared" ref="BK338:BK348" si="49">ROUND(I338*H338,2)</f>
        <v>0</v>
      </c>
      <c r="BL338" s="17" t="s">
        <v>129</v>
      </c>
      <c r="BM338" s="143" t="s">
        <v>5455</v>
      </c>
    </row>
    <row r="339" spans="2:65" s="1" customFormat="1" ht="16.5" customHeight="1">
      <c r="B339" s="32"/>
      <c r="C339" s="184" t="s">
        <v>1246</v>
      </c>
      <c r="D339" s="184" t="s">
        <v>1046</v>
      </c>
      <c r="E339" s="185" t="s">
        <v>5456</v>
      </c>
      <c r="F339" s="186" t="s">
        <v>5457</v>
      </c>
      <c r="G339" s="187" t="s">
        <v>219</v>
      </c>
      <c r="H339" s="188">
        <v>1</v>
      </c>
      <c r="I339" s="189"/>
      <c r="J339" s="190">
        <f t="shared" si="40"/>
        <v>0</v>
      </c>
      <c r="K339" s="186" t="s">
        <v>1</v>
      </c>
      <c r="L339" s="191"/>
      <c r="M339" s="192" t="s">
        <v>1</v>
      </c>
      <c r="N339" s="193" t="s">
        <v>42</v>
      </c>
      <c r="P339" s="141">
        <f t="shared" si="41"/>
        <v>0</v>
      </c>
      <c r="Q339" s="141">
        <v>3.5999999999999997E-2</v>
      </c>
      <c r="R339" s="141">
        <f t="shared" si="42"/>
        <v>3.5999999999999997E-2</v>
      </c>
      <c r="S339" s="141">
        <v>0</v>
      </c>
      <c r="T339" s="142">
        <f t="shared" si="43"/>
        <v>0</v>
      </c>
      <c r="AR339" s="143" t="s">
        <v>604</v>
      </c>
      <c r="AT339" s="143" t="s">
        <v>1046</v>
      </c>
      <c r="AU339" s="143" t="s">
        <v>87</v>
      </c>
      <c r="AY339" s="17" t="s">
        <v>175</v>
      </c>
      <c r="BE339" s="144">
        <f t="shared" si="44"/>
        <v>0</v>
      </c>
      <c r="BF339" s="144">
        <f t="shared" si="45"/>
        <v>0</v>
      </c>
      <c r="BG339" s="144">
        <f t="shared" si="46"/>
        <v>0</v>
      </c>
      <c r="BH339" s="144">
        <f t="shared" si="47"/>
        <v>0</v>
      </c>
      <c r="BI339" s="144">
        <f t="shared" si="48"/>
        <v>0</v>
      </c>
      <c r="BJ339" s="17" t="s">
        <v>85</v>
      </c>
      <c r="BK339" s="144">
        <f t="shared" si="49"/>
        <v>0</v>
      </c>
      <c r="BL339" s="17" t="s">
        <v>129</v>
      </c>
      <c r="BM339" s="143" t="s">
        <v>5458</v>
      </c>
    </row>
    <row r="340" spans="2:65" s="1" customFormat="1" ht="16.5" customHeight="1">
      <c r="B340" s="32"/>
      <c r="C340" s="184" t="s">
        <v>1250</v>
      </c>
      <c r="D340" s="184" t="s">
        <v>1046</v>
      </c>
      <c r="E340" s="185" t="s">
        <v>5459</v>
      </c>
      <c r="F340" s="186" t="s">
        <v>5460</v>
      </c>
      <c r="G340" s="187" t="s">
        <v>219</v>
      </c>
      <c r="H340" s="188">
        <v>1</v>
      </c>
      <c r="I340" s="189"/>
      <c r="J340" s="190">
        <f t="shared" si="40"/>
        <v>0</v>
      </c>
      <c r="K340" s="186" t="s">
        <v>1</v>
      </c>
      <c r="L340" s="191"/>
      <c r="M340" s="192" t="s">
        <v>1</v>
      </c>
      <c r="N340" s="193" t="s">
        <v>42</v>
      </c>
      <c r="P340" s="141">
        <f t="shared" si="41"/>
        <v>0</v>
      </c>
      <c r="Q340" s="141">
        <v>3.5999999999999997E-2</v>
      </c>
      <c r="R340" s="141">
        <f t="shared" si="42"/>
        <v>3.5999999999999997E-2</v>
      </c>
      <c r="S340" s="141">
        <v>0</v>
      </c>
      <c r="T340" s="142">
        <f t="shared" si="43"/>
        <v>0</v>
      </c>
      <c r="AR340" s="143" t="s">
        <v>604</v>
      </c>
      <c r="AT340" s="143" t="s">
        <v>1046</v>
      </c>
      <c r="AU340" s="143" t="s">
        <v>87</v>
      </c>
      <c r="AY340" s="17" t="s">
        <v>175</v>
      </c>
      <c r="BE340" s="144">
        <f t="shared" si="44"/>
        <v>0</v>
      </c>
      <c r="BF340" s="144">
        <f t="shared" si="45"/>
        <v>0</v>
      </c>
      <c r="BG340" s="144">
        <f t="shared" si="46"/>
        <v>0</v>
      </c>
      <c r="BH340" s="144">
        <f t="shared" si="47"/>
        <v>0</v>
      </c>
      <c r="BI340" s="144">
        <f t="shared" si="48"/>
        <v>0</v>
      </c>
      <c r="BJ340" s="17" t="s">
        <v>85</v>
      </c>
      <c r="BK340" s="144">
        <f t="shared" si="49"/>
        <v>0</v>
      </c>
      <c r="BL340" s="17" t="s">
        <v>129</v>
      </c>
      <c r="BM340" s="143" t="s">
        <v>5461</v>
      </c>
    </row>
    <row r="341" spans="2:65" s="1" customFormat="1" ht="16.5" customHeight="1">
      <c r="B341" s="32"/>
      <c r="C341" s="132" t="s">
        <v>1254</v>
      </c>
      <c r="D341" s="132" t="s">
        <v>178</v>
      </c>
      <c r="E341" s="133" t="s">
        <v>5462</v>
      </c>
      <c r="F341" s="134" t="s">
        <v>5463</v>
      </c>
      <c r="G341" s="135" t="s">
        <v>219</v>
      </c>
      <c r="H341" s="136">
        <v>1</v>
      </c>
      <c r="I341" s="137"/>
      <c r="J341" s="138">
        <f t="shared" si="40"/>
        <v>0</v>
      </c>
      <c r="K341" s="134" t="s">
        <v>1</v>
      </c>
      <c r="L341" s="32"/>
      <c r="M341" s="139" t="s">
        <v>1</v>
      </c>
      <c r="N341" s="140" t="s">
        <v>42</v>
      </c>
      <c r="P341" s="141">
        <f t="shared" si="41"/>
        <v>0</v>
      </c>
      <c r="Q341" s="141">
        <v>0</v>
      </c>
      <c r="R341" s="141">
        <f t="shared" si="42"/>
        <v>0</v>
      </c>
      <c r="S341" s="141">
        <v>0</v>
      </c>
      <c r="T341" s="142">
        <f t="shared" si="43"/>
        <v>0</v>
      </c>
      <c r="AR341" s="143" t="s">
        <v>129</v>
      </c>
      <c r="AT341" s="143" t="s">
        <v>178</v>
      </c>
      <c r="AU341" s="143" t="s">
        <v>87</v>
      </c>
      <c r="AY341" s="17" t="s">
        <v>175</v>
      </c>
      <c r="BE341" s="144">
        <f t="shared" si="44"/>
        <v>0</v>
      </c>
      <c r="BF341" s="144">
        <f t="shared" si="45"/>
        <v>0</v>
      </c>
      <c r="BG341" s="144">
        <f t="shared" si="46"/>
        <v>0</v>
      </c>
      <c r="BH341" s="144">
        <f t="shared" si="47"/>
        <v>0</v>
      </c>
      <c r="BI341" s="144">
        <f t="shared" si="48"/>
        <v>0</v>
      </c>
      <c r="BJ341" s="17" t="s">
        <v>85</v>
      </c>
      <c r="BK341" s="144">
        <f t="shared" si="49"/>
        <v>0</v>
      </c>
      <c r="BL341" s="17" t="s">
        <v>129</v>
      </c>
      <c r="BM341" s="143" t="s">
        <v>5464</v>
      </c>
    </row>
    <row r="342" spans="2:65" s="1" customFormat="1" ht="16.5" customHeight="1">
      <c r="B342" s="32"/>
      <c r="C342" s="184" t="s">
        <v>1258</v>
      </c>
      <c r="D342" s="184" t="s">
        <v>1046</v>
      </c>
      <c r="E342" s="185" t="s">
        <v>5465</v>
      </c>
      <c r="F342" s="186" t="s">
        <v>5466</v>
      </c>
      <c r="G342" s="187" t="s">
        <v>219</v>
      </c>
      <c r="H342" s="188">
        <v>1</v>
      </c>
      <c r="I342" s="189"/>
      <c r="J342" s="190">
        <f t="shared" si="40"/>
        <v>0</v>
      </c>
      <c r="K342" s="186" t="s">
        <v>1</v>
      </c>
      <c r="L342" s="191"/>
      <c r="M342" s="192" t="s">
        <v>1</v>
      </c>
      <c r="N342" s="193" t="s">
        <v>42</v>
      </c>
      <c r="P342" s="141">
        <f t="shared" si="41"/>
        <v>0</v>
      </c>
      <c r="Q342" s="141">
        <v>3.5999999999999997E-2</v>
      </c>
      <c r="R342" s="141">
        <f t="shared" si="42"/>
        <v>3.5999999999999997E-2</v>
      </c>
      <c r="S342" s="141">
        <v>0</v>
      </c>
      <c r="T342" s="142">
        <f t="shared" si="43"/>
        <v>0</v>
      </c>
      <c r="AR342" s="143" t="s">
        <v>604</v>
      </c>
      <c r="AT342" s="143" t="s">
        <v>1046</v>
      </c>
      <c r="AU342" s="143" t="s">
        <v>87</v>
      </c>
      <c r="AY342" s="17" t="s">
        <v>175</v>
      </c>
      <c r="BE342" s="144">
        <f t="shared" si="44"/>
        <v>0</v>
      </c>
      <c r="BF342" s="144">
        <f t="shared" si="45"/>
        <v>0</v>
      </c>
      <c r="BG342" s="144">
        <f t="shared" si="46"/>
        <v>0</v>
      </c>
      <c r="BH342" s="144">
        <f t="shared" si="47"/>
        <v>0</v>
      </c>
      <c r="BI342" s="144">
        <f t="shared" si="48"/>
        <v>0</v>
      </c>
      <c r="BJ342" s="17" t="s">
        <v>85</v>
      </c>
      <c r="BK342" s="144">
        <f t="shared" si="49"/>
        <v>0</v>
      </c>
      <c r="BL342" s="17" t="s">
        <v>129</v>
      </c>
      <c r="BM342" s="143" t="s">
        <v>5467</v>
      </c>
    </row>
    <row r="343" spans="2:65" s="1" customFormat="1" ht="16.5" customHeight="1">
      <c r="B343" s="32"/>
      <c r="C343" s="132" t="s">
        <v>1262</v>
      </c>
      <c r="D343" s="132" t="s">
        <v>178</v>
      </c>
      <c r="E343" s="133" t="s">
        <v>5468</v>
      </c>
      <c r="F343" s="134" t="s">
        <v>5469</v>
      </c>
      <c r="G343" s="135" t="s">
        <v>219</v>
      </c>
      <c r="H343" s="136">
        <v>2</v>
      </c>
      <c r="I343" s="137"/>
      <c r="J343" s="138">
        <f t="shared" si="40"/>
        <v>0</v>
      </c>
      <c r="K343" s="134" t="s">
        <v>1</v>
      </c>
      <c r="L343" s="32"/>
      <c r="M343" s="139" t="s">
        <v>1</v>
      </c>
      <c r="N343" s="140" t="s">
        <v>42</v>
      </c>
      <c r="P343" s="141">
        <f t="shared" si="41"/>
        <v>0</v>
      </c>
      <c r="Q343" s="141">
        <v>0</v>
      </c>
      <c r="R343" s="141">
        <f t="shared" si="42"/>
        <v>0</v>
      </c>
      <c r="S343" s="141">
        <v>0</v>
      </c>
      <c r="T343" s="142">
        <f t="shared" si="43"/>
        <v>0</v>
      </c>
      <c r="AR343" s="143" t="s">
        <v>129</v>
      </c>
      <c r="AT343" s="143" t="s">
        <v>178</v>
      </c>
      <c r="AU343" s="143" t="s">
        <v>87</v>
      </c>
      <c r="AY343" s="17" t="s">
        <v>175</v>
      </c>
      <c r="BE343" s="144">
        <f t="shared" si="44"/>
        <v>0</v>
      </c>
      <c r="BF343" s="144">
        <f t="shared" si="45"/>
        <v>0</v>
      </c>
      <c r="BG343" s="144">
        <f t="shared" si="46"/>
        <v>0</v>
      </c>
      <c r="BH343" s="144">
        <f t="shared" si="47"/>
        <v>0</v>
      </c>
      <c r="BI343" s="144">
        <f t="shared" si="48"/>
        <v>0</v>
      </c>
      <c r="BJ343" s="17" t="s">
        <v>85</v>
      </c>
      <c r="BK343" s="144">
        <f t="shared" si="49"/>
        <v>0</v>
      </c>
      <c r="BL343" s="17" t="s">
        <v>129</v>
      </c>
      <c r="BM343" s="143" t="s">
        <v>5470</v>
      </c>
    </row>
    <row r="344" spans="2:65" s="1" customFormat="1" ht="16.5" customHeight="1">
      <c r="B344" s="32"/>
      <c r="C344" s="184" t="s">
        <v>1264</v>
      </c>
      <c r="D344" s="184" t="s">
        <v>1046</v>
      </c>
      <c r="E344" s="185" t="s">
        <v>5471</v>
      </c>
      <c r="F344" s="231" t="s">
        <v>5890</v>
      </c>
      <c r="G344" s="187" t="s">
        <v>219</v>
      </c>
      <c r="H344" s="188">
        <v>2</v>
      </c>
      <c r="I344" s="189"/>
      <c r="J344" s="190">
        <f t="shared" si="40"/>
        <v>0</v>
      </c>
      <c r="K344" s="186" t="s">
        <v>1</v>
      </c>
      <c r="L344" s="191"/>
      <c r="M344" s="192" t="s">
        <v>1</v>
      </c>
      <c r="N344" s="193" t="s">
        <v>42</v>
      </c>
      <c r="P344" s="141">
        <f t="shared" si="41"/>
        <v>0</v>
      </c>
      <c r="Q344" s="141">
        <v>3.5999999999999997E-2</v>
      </c>
      <c r="R344" s="141">
        <f t="shared" si="42"/>
        <v>7.1999999999999995E-2</v>
      </c>
      <c r="S344" s="141">
        <v>0</v>
      </c>
      <c r="T344" s="142">
        <f t="shared" si="43"/>
        <v>0</v>
      </c>
      <c r="AR344" s="143" t="s">
        <v>604</v>
      </c>
      <c r="AT344" s="143" t="s">
        <v>1046</v>
      </c>
      <c r="AU344" s="143" t="s">
        <v>87</v>
      </c>
      <c r="AY344" s="17" t="s">
        <v>175</v>
      </c>
      <c r="BE344" s="144">
        <f t="shared" si="44"/>
        <v>0</v>
      </c>
      <c r="BF344" s="144">
        <f t="shared" si="45"/>
        <v>0</v>
      </c>
      <c r="BG344" s="144">
        <f t="shared" si="46"/>
        <v>0</v>
      </c>
      <c r="BH344" s="144">
        <f t="shared" si="47"/>
        <v>0</v>
      </c>
      <c r="BI344" s="144">
        <f t="shared" si="48"/>
        <v>0</v>
      </c>
      <c r="BJ344" s="17" t="s">
        <v>85</v>
      </c>
      <c r="BK344" s="144">
        <f t="shared" si="49"/>
        <v>0</v>
      </c>
      <c r="BL344" s="17" t="s">
        <v>129</v>
      </c>
      <c r="BM344" s="143" t="s">
        <v>5473</v>
      </c>
    </row>
    <row r="345" spans="2:65" s="1" customFormat="1" ht="16.5" customHeight="1">
      <c r="B345" s="32"/>
      <c r="C345" s="132" t="s">
        <v>1266</v>
      </c>
      <c r="D345" s="132" t="s">
        <v>178</v>
      </c>
      <c r="E345" s="133" t="s">
        <v>5474</v>
      </c>
      <c r="F345" s="134" t="s">
        <v>5475</v>
      </c>
      <c r="G345" s="135" t="s">
        <v>219</v>
      </c>
      <c r="H345" s="136">
        <v>2</v>
      </c>
      <c r="I345" s="137"/>
      <c r="J345" s="138">
        <f t="shared" si="40"/>
        <v>0</v>
      </c>
      <c r="K345" s="134" t="s">
        <v>1</v>
      </c>
      <c r="L345" s="32"/>
      <c r="M345" s="139" t="s">
        <v>1</v>
      </c>
      <c r="N345" s="140" t="s">
        <v>42</v>
      </c>
      <c r="P345" s="141">
        <f t="shared" si="41"/>
        <v>0</v>
      </c>
      <c r="Q345" s="141">
        <v>0</v>
      </c>
      <c r="R345" s="141">
        <f t="shared" si="42"/>
        <v>0</v>
      </c>
      <c r="S345" s="141">
        <v>0</v>
      </c>
      <c r="T345" s="142">
        <f t="shared" si="43"/>
        <v>0</v>
      </c>
      <c r="AR345" s="143" t="s">
        <v>129</v>
      </c>
      <c r="AT345" s="143" t="s">
        <v>178</v>
      </c>
      <c r="AU345" s="143" t="s">
        <v>87</v>
      </c>
      <c r="AY345" s="17" t="s">
        <v>175</v>
      </c>
      <c r="BE345" s="144">
        <f t="shared" si="44"/>
        <v>0</v>
      </c>
      <c r="BF345" s="144">
        <f t="shared" si="45"/>
        <v>0</v>
      </c>
      <c r="BG345" s="144">
        <f t="shared" si="46"/>
        <v>0</v>
      </c>
      <c r="BH345" s="144">
        <f t="shared" si="47"/>
        <v>0</v>
      </c>
      <c r="BI345" s="144">
        <f t="shared" si="48"/>
        <v>0</v>
      </c>
      <c r="BJ345" s="17" t="s">
        <v>85</v>
      </c>
      <c r="BK345" s="144">
        <f t="shared" si="49"/>
        <v>0</v>
      </c>
      <c r="BL345" s="17" t="s">
        <v>129</v>
      </c>
      <c r="BM345" s="143" t="s">
        <v>5476</v>
      </c>
    </row>
    <row r="346" spans="2:65" s="1" customFormat="1" ht="16.5" customHeight="1">
      <c r="B346" s="32"/>
      <c r="C346" s="184" t="s">
        <v>1270</v>
      </c>
      <c r="D346" s="184" t="s">
        <v>1046</v>
      </c>
      <c r="E346" s="185" t="s">
        <v>5477</v>
      </c>
      <c r="F346" s="186" t="s">
        <v>5478</v>
      </c>
      <c r="G346" s="187" t="s">
        <v>219</v>
      </c>
      <c r="H346" s="188">
        <v>2</v>
      </c>
      <c r="I346" s="189"/>
      <c r="J346" s="190">
        <f t="shared" si="40"/>
        <v>0</v>
      </c>
      <c r="K346" s="186" t="s">
        <v>1</v>
      </c>
      <c r="L346" s="191"/>
      <c r="M346" s="192" t="s">
        <v>1</v>
      </c>
      <c r="N346" s="193" t="s">
        <v>42</v>
      </c>
      <c r="P346" s="141">
        <f t="shared" si="41"/>
        <v>0</v>
      </c>
      <c r="Q346" s="141">
        <v>3.5999999999999997E-2</v>
      </c>
      <c r="R346" s="141">
        <f t="shared" si="42"/>
        <v>7.1999999999999995E-2</v>
      </c>
      <c r="S346" s="141">
        <v>0</v>
      </c>
      <c r="T346" s="142">
        <f t="shared" si="43"/>
        <v>0</v>
      </c>
      <c r="AR346" s="143" t="s">
        <v>604</v>
      </c>
      <c r="AT346" s="143" t="s">
        <v>1046</v>
      </c>
      <c r="AU346" s="143" t="s">
        <v>87</v>
      </c>
      <c r="AY346" s="17" t="s">
        <v>175</v>
      </c>
      <c r="BE346" s="144">
        <f t="shared" si="44"/>
        <v>0</v>
      </c>
      <c r="BF346" s="144">
        <f t="shared" si="45"/>
        <v>0</v>
      </c>
      <c r="BG346" s="144">
        <f t="shared" si="46"/>
        <v>0</v>
      </c>
      <c r="BH346" s="144">
        <f t="shared" si="47"/>
        <v>0</v>
      </c>
      <c r="BI346" s="144">
        <f t="shared" si="48"/>
        <v>0</v>
      </c>
      <c r="BJ346" s="17" t="s">
        <v>85</v>
      </c>
      <c r="BK346" s="144">
        <f t="shared" si="49"/>
        <v>0</v>
      </c>
      <c r="BL346" s="17" t="s">
        <v>129</v>
      </c>
      <c r="BM346" s="143" t="s">
        <v>5479</v>
      </c>
    </row>
    <row r="347" spans="2:65" s="1" customFormat="1" ht="16.5" customHeight="1">
      <c r="B347" s="32"/>
      <c r="C347" s="132" t="s">
        <v>1274</v>
      </c>
      <c r="D347" s="132" t="s">
        <v>178</v>
      </c>
      <c r="E347" s="133" t="s">
        <v>5480</v>
      </c>
      <c r="F347" s="134" t="s">
        <v>5481</v>
      </c>
      <c r="G347" s="135" t="s">
        <v>219</v>
      </c>
      <c r="H347" s="136">
        <v>1</v>
      </c>
      <c r="I347" s="137"/>
      <c r="J347" s="138">
        <f t="shared" si="40"/>
        <v>0</v>
      </c>
      <c r="K347" s="134" t="s">
        <v>1</v>
      </c>
      <c r="L347" s="32"/>
      <c r="M347" s="139" t="s">
        <v>1</v>
      </c>
      <c r="N347" s="140" t="s">
        <v>42</v>
      </c>
      <c r="P347" s="141">
        <f t="shared" si="41"/>
        <v>0</v>
      </c>
      <c r="Q347" s="141">
        <v>0</v>
      </c>
      <c r="R347" s="141">
        <f t="shared" si="42"/>
        <v>0</v>
      </c>
      <c r="S347" s="141">
        <v>0</v>
      </c>
      <c r="T347" s="142">
        <f t="shared" si="43"/>
        <v>0</v>
      </c>
      <c r="AR347" s="143" t="s">
        <v>129</v>
      </c>
      <c r="AT347" s="143" t="s">
        <v>178</v>
      </c>
      <c r="AU347" s="143" t="s">
        <v>87</v>
      </c>
      <c r="AY347" s="17" t="s">
        <v>175</v>
      </c>
      <c r="BE347" s="144">
        <f t="shared" si="44"/>
        <v>0</v>
      </c>
      <c r="BF347" s="144">
        <f t="shared" si="45"/>
        <v>0</v>
      </c>
      <c r="BG347" s="144">
        <f t="shared" si="46"/>
        <v>0</v>
      </c>
      <c r="BH347" s="144">
        <f t="shared" si="47"/>
        <v>0</v>
      </c>
      <c r="BI347" s="144">
        <f t="shared" si="48"/>
        <v>0</v>
      </c>
      <c r="BJ347" s="17" t="s">
        <v>85</v>
      </c>
      <c r="BK347" s="144">
        <f t="shared" si="49"/>
        <v>0</v>
      </c>
      <c r="BL347" s="17" t="s">
        <v>129</v>
      </c>
      <c r="BM347" s="143" t="s">
        <v>5482</v>
      </c>
    </row>
    <row r="348" spans="2:65" s="1" customFormat="1" ht="16.5" customHeight="1">
      <c r="B348" s="32"/>
      <c r="C348" s="184" t="s">
        <v>1278</v>
      </c>
      <c r="D348" s="184" t="s">
        <v>1046</v>
      </c>
      <c r="E348" s="185" t="s">
        <v>5483</v>
      </c>
      <c r="F348" s="186" t="s">
        <v>5484</v>
      </c>
      <c r="G348" s="187" t="s">
        <v>219</v>
      </c>
      <c r="H348" s="188">
        <v>1</v>
      </c>
      <c r="I348" s="189"/>
      <c r="J348" s="190">
        <f t="shared" si="40"/>
        <v>0</v>
      </c>
      <c r="K348" s="186" t="s">
        <v>1</v>
      </c>
      <c r="L348" s="191"/>
      <c r="M348" s="192" t="s">
        <v>1</v>
      </c>
      <c r="N348" s="193" t="s">
        <v>42</v>
      </c>
      <c r="P348" s="141">
        <f t="shared" si="41"/>
        <v>0</v>
      </c>
      <c r="Q348" s="141">
        <v>3.5999999999999997E-2</v>
      </c>
      <c r="R348" s="141">
        <f t="shared" si="42"/>
        <v>3.5999999999999997E-2</v>
      </c>
      <c r="S348" s="141">
        <v>0</v>
      </c>
      <c r="T348" s="142">
        <f t="shared" si="43"/>
        <v>0</v>
      </c>
      <c r="AR348" s="143" t="s">
        <v>604</v>
      </c>
      <c r="AT348" s="143" t="s">
        <v>1046</v>
      </c>
      <c r="AU348" s="143" t="s">
        <v>87</v>
      </c>
      <c r="AY348" s="17" t="s">
        <v>175</v>
      </c>
      <c r="BE348" s="144">
        <f t="shared" si="44"/>
        <v>0</v>
      </c>
      <c r="BF348" s="144">
        <f t="shared" si="45"/>
        <v>0</v>
      </c>
      <c r="BG348" s="144">
        <f t="shared" si="46"/>
        <v>0</v>
      </c>
      <c r="BH348" s="144">
        <f t="shared" si="47"/>
        <v>0</v>
      </c>
      <c r="BI348" s="144">
        <f t="shared" si="48"/>
        <v>0</v>
      </c>
      <c r="BJ348" s="17" t="s">
        <v>85</v>
      </c>
      <c r="BK348" s="144">
        <f t="shared" si="49"/>
        <v>0</v>
      </c>
      <c r="BL348" s="17" t="s">
        <v>129</v>
      </c>
      <c r="BM348" s="143" t="s">
        <v>5485</v>
      </c>
    </row>
    <row r="349" spans="2:65" s="11" customFormat="1" ht="22.9" customHeight="1">
      <c r="B349" s="120"/>
      <c r="D349" s="121" t="s">
        <v>76</v>
      </c>
      <c r="E349" s="130" t="s">
        <v>5486</v>
      </c>
      <c r="F349" s="130" t="s">
        <v>5487</v>
      </c>
      <c r="I349" s="123"/>
      <c r="J349" s="131">
        <f>BK349</f>
        <v>0</v>
      </c>
      <c r="L349" s="120"/>
      <c r="M349" s="125"/>
      <c r="P349" s="126">
        <f>SUM(P350:P360)</f>
        <v>0</v>
      </c>
      <c r="R349" s="126">
        <f>SUM(R350:R360)</f>
        <v>0.252</v>
      </c>
      <c r="T349" s="127">
        <f>SUM(T350:T360)</f>
        <v>0</v>
      </c>
      <c r="AR349" s="121" t="s">
        <v>87</v>
      </c>
      <c r="AT349" s="128" t="s">
        <v>76</v>
      </c>
      <c r="AU349" s="128" t="s">
        <v>85</v>
      </c>
      <c r="AY349" s="121" t="s">
        <v>175</v>
      </c>
      <c r="BK349" s="129">
        <f>SUM(BK350:BK360)</f>
        <v>0</v>
      </c>
    </row>
    <row r="350" spans="2:65" s="1" customFormat="1" ht="16.5" customHeight="1">
      <c r="B350" s="32"/>
      <c r="C350" s="132" t="s">
        <v>1282</v>
      </c>
      <c r="D350" s="132" t="s">
        <v>178</v>
      </c>
      <c r="E350" s="133" t="s">
        <v>5488</v>
      </c>
      <c r="F350" s="134" t="s">
        <v>5489</v>
      </c>
      <c r="G350" s="135" t="s">
        <v>219</v>
      </c>
      <c r="H350" s="136">
        <v>2</v>
      </c>
      <c r="I350" s="137"/>
      <c r="J350" s="138">
        <f t="shared" ref="J350:J360" si="50">ROUND(I350*H350,2)</f>
        <v>0</v>
      </c>
      <c r="K350" s="134" t="s">
        <v>1</v>
      </c>
      <c r="L350" s="32"/>
      <c r="M350" s="139" t="s">
        <v>1</v>
      </c>
      <c r="N350" s="140" t="s">
        <v>42</v>
      </c>
      <c r="P350" s="141">
        <f t="shared" ref="P350:P360" si="51">O350*H350</f>
        <v>0</v>
      </c>
      <c r="Q350" s="141">
        <v>0</v>
      </c>
      <c r="R350" s="141">
        <f t="shared" ref="R350:R360" si="52">Q350*H350</f>
        <v>0</v>
      </c>
      <c r="S350" s="141">
        <v>0</v>
      </c>
      <c r="T350" s="142">
        <f t="shared" ref="T350:T360" si="53">S350*H350</f>
        <v>0</v>
      </c>
      <c r="AR350" s="143" t="s">
        <v>129</v>
      </c>
      <c r="AT350" s="143" t="s">
        <v>178</v>
      </c>
      <c r="AU350" s="143" t="s">
        <v>87</v>
      </c>
      <c r="AY350" s="17" t="s">
        <v>175</v>
      </c>
      <c r="BE350" s="144">
        <f t="shared" ref="BE350:BE360" si="54">IF(N350="základní",J350,0)</f>
        <v>0</v>
      </c>
      <c r="BF350" s="144">
        <f t="shared" ref="BF350:BF360" si="55">IF(N350="snížená",J350,0)</f>
        <v>0</v>
      </c>
      <c r="BG350" s="144">
        <f t="shared" ref="BG350:BG360" si="56">IF(N350="zákl. přenesená",J350,0)</f>
        <v>0</v>
      </c>
      <c r="BH350" s="144">
        <f t="shared" ref="BH350:BH360" si="57">IF(N350="sníž. přenesená",J350,0)</f>
        <v>0</v>
      </c>
      <c r="BI350" s="144">
        <f t="shared" ref="BI350:BI360" si="58">IF(N350="nulová",J350,0)</f>
        <v>0</v>
      </c>
      <c r="BJ350" s="17" t="s">
        <v>85</v>
      </c>
      <c r="BK350" s="144">
        <f t="shared" ref="BK350:BK360" si="59">ROUND(I350*H350,2)</f>
        <v>0</v>
      </c>
      <c r="BL350" s="17" t="s">
        <v>129</v>
      </c>
      <c r="BM350" s="143" t="s">
        <v>5490</v>
      </c>
    </row>
    <row r="351" spans="2:65" s="1" customFormat="1" ht="16.5" customHeight="1">
      <c r="B351" s="32"/>
      <c r="C351" s="184" t="s">
        <v>1290</v>
      </c>
      <c r="D351" s="184" t="s">
        <v>1046</v>
      </c>
      <c r="E351" s="185" t="s">
        <v>5491</v>
      </c>
      <c r="F351" s="186" t="s">
        <v>5492</v>
      </c>
      <c r="G351" s="187" t="s">
        <v>219</v>
      </c>
      <c r="H351" s="188">
        <v>2</v>
      </c>
      <c r="I351" s="189"/>
      <c r="J351" s="190">
        <f t="shared" si="50"/>
        <v>0</v>
      </c>
      <c r="K351" s="186" t="s">
        <v>1</v>
      </c>
      <c r="L351" s="191"/>
      <c r="M351" s="192" t="s">
        <v>1</v>
      </c>
      <c r="N351" s="193" t="s">
        <v>42</v>
      </c>
      <c r="P351" s="141">
        <f t="shared" si="51"/>
        <v>0</v>
      </c>
      <c r="Q351" s="141">
        <v>3.5999999999999997E-2</v>
      </c>
      <c r="R351" s="141">
        <f t="shared" si="52"/>
        <v>7.1999999999999995E-2</v>
      </c>
      <c r="S351" s="141">
        <v>0</v>
      </c>
      <c r="T351" s="142">
        <f t="shared" si="53"/>
        <v>0</v>
      </c>
      <c r="AR351" s="143" t="s">
        <v>604</v>
      </c>
      <c r="AT351" s="143" t="s">
        <v>1046</v>
      </c>
      <c r="AU351" s="143" t="s">
        <v>87</v>
      </c>
      <c r="AY351" s="17" t="s">
        <v>175</v>
      </c>
      <c r="BE351" s="144">
        <f t="shared" si="54"/>
        <v>0</v>
      </c>
      <c r="BF351" s="144">
        <f t="shared" si="55"/>
        <v>0</v>
      </c>
      <c r="BG351" s="144">
        <f t="shared" si="56"/>
        <v>0</v>
      </c>
      <c r="BH351" s="144">
        <f t="shared" si="57"/>
        <v>0</v>
      </c>
      <c r="BI351" s="144">
        <f t="shared" si="58"/>
        <v>0</v>
      </c>
      <c r="BJ351" s="17" t="s">
        <v>85</v>
      </c>
      <c r="BK351" s="144">
        <f t="shared" si="59"/>
        <v>0</v>
      </c>
      <c r="BL351" s="17" t="s">
        <v>129</v>
      </c>
      <c r="BM351" s="143" t="s">
        <v>5493</v>
      </c>
    </row>
    <row r="352" spans="2:65" s="1" customFormat="1" ht="16.5" customHeight="1">
      <c r="B352" s="32"/>
      <c r="C352" s="132" t="s">
        <v>1294</v>
      </c>
      <c r="D352" s="132" t="s">
        <v>178</v>
      </c>
      <c r="E352" s="133" t="s">
        <v>5494</v>
      </c>
      <c r="F352" s="134" t="s">
        <v>5495</v>
      </c>
      <c r="G352" s="135" t="s">
        <v>219</v>
      </c>
      <c r="H352" s="136">
        <v>1</v>
      </c>
      <c r="I352" s="137"/>
      <c r="J352" s="138">
        <f t="shared" si="50"/>
        <v>0</v>
      </c>
      <c r="K352" s="134" t="s">
        <v>1</v>
      </c>
      <c r="L352" s="32"/>
      <c r="M352" s="139" t="s">
        <v>1</v>
      </c>
      <c r="N352" s="140" t="s">
        <v>42</v>
      </c>
      <c r="P352" s="141">
        <f t="shared" si="51"/>
        <v>0</v>
      </c>
      <c r="Q352" s="141">
        <v>0</v>
      </c>
      <c r="R352" s="141">
        <f t="shared" si="52"/>
        <v>0</v>
      </c>
      <c r="S352" s="141">
        <v>0</v>
      </c>
      <c r="T352" s="142">
        <f t="shared" si="53"/>
        <v>0</v>
      </c>
      <c r="AR352" s="143" t="s">
        <v>129</v>
      </c>
      <c r="AT352" s="143" t="s">
        <v>178</v>
      </c>
      <c r="AU352" s="143" t="s">
        <v>87</v>
      </c>
      <c r="AY352" s="17" t="s">
        <v>175</v>
      </c>
      <c r="BE352" s="144">
        <f t="shared" si="54"/>
        <v>0</v>
      </c>
      <c r="BF352" s="144">
        <f t="shared" si="55"/>
        <v>0</v>
      </c>
      <c r="BG352" s="144">
        <f t="shared" si="56"/>
        <v>0</v>
      </c>
      <c r="BH352" s="144">
        <f t="shared" si="57"/>
        <v>0</v>
      </c>
      <c r="BI352" s="144">
        <f t="shared" si="58"/>
        <v>0</v>
      </c>
      <c r="BJ352" s="17" t="s">
        <v>85</v>
      </c>
      <c r="BK352" s="144">
        <f t="shared" si="59"/>
        <v>0</v>
      </c>
      <c r="BL352" s="17" t="s">
        <v>129</v>
      </c>
      <c r="BM352" s="143" t="s">
        <v>5496</v>
      </c>
    </row>
    <row r="353" spans="2:65" s="1" customFormat="1" ht="16.5" customHeight="1">
      <c r="B353" s="32"/>
      <c r="C353" s="184" t="s">
        <v>1300</v>
      </c>
      <c r="D353" s="184" t="s">
        <v>1046</v>
      </c>
      <c r="E353" s="185" t="s">
        <v>5497</v>
      </c>
      <c r="F353" s="186" t="s">
        <v>5498</v>
      </c>
      <c r="G353" s="187" t="s">
        <v>219</v>
      </c>
      <c r="H353" s="188">
        <v>1</v>
      </c>
      <c r="I353" s="189"/>
      <c r="J353" s="190">
        <f t="shared" si="50"/>
        <v>0</v>
      </c>
      <c r="K353" s="186" t="s">
        <v>1</v>
      </c>
      <c r="L353" s="191"/>
      <c r="M353" s="192" t="s">
        <v>1</v>
      </c>
      <c r="N353" s="193" t="s">
        <v>42</v>
      </c>
      <c r="P353" s="141">
        <f t="shared" si="51"/>
        <v>0</v>
      </c>
      <c r="Q353" s="141">
        <v>3.5999999999999997E-2</v>
      </c>
      <c r="R353" s="141">
        <f t="shared" si="52"/>
        <v>3.5999999999999997E-2</v>
      </c>
      <c r="S353" s="141">
        <v>0</v>
      </c>
      <c r="T353" s="142">
        <f t="shared" si="53"/>
        <v>0</v>
      </c>
      <c r="AR353" s="143" t="s">
        <v>604</v>
      </c>
      <c r="AT353" s="143" t="s">
        <v>1046</v>
      </c>
      <c r="AU353" s="143" t="s">
        <v>87</v>
      </c>
      <c r="AY353" s="17" t="s">
        <v>175</v>
      </c>
      <c r="BE353" s="144">
        <f t="shared" si="54"/>
        <v>0</v>
      </c>
      <c r="BF353" s="144">
        <f t="shared" si="55"/>
        <v>0</v>
      </c>
      <c r="BG353" s="144">
        <f t="shared" si="56"/>
        <v>0</v>
      </c>
      <c r="BH353" s="144">
        <f t="shared" si="57"/>
        <v>0</v>
      </c>
      <c r="BI353" s="144">
        <f t="shared" si="58"/>
        <v>0</v>
      </c>
      <c r="BJ353" s="17" t="s">
        <v>85</v>
      </c>
      <c r="BK353" s="144">
        <f t="shared" si="59"/>
        <v>0</v>
      </c>
      <c r="BL353" s="17" t="s">
        <v>129</v>
      </c>
      <c r="BM353" s="143" t="s">
        <v>5499</v>
      </c>
    </row>
    <row r="354" spans="2:65" s="1" customFormat="1" ht="16.5" customHeight="1">
      <c r="B354" s="32"/>
      <c r="C354" s="132" t="s">
        <v>1307</v>
      </c>
      <c r="D354" s="132" t="s">
        <v>178</v>
      </c>
      <c r="E354" s="133" t="s">
        <v>5500</v>
      </c>
      <c r="F354" s="134" t="s">
        <v>5501</v>
      </c>
      <c r="G354" s="135" t="s">
        <v>219</v>
      </c>
      <c r="H354" s="136">
        <v>1</v>
      </c>
      <c r="I354" s="137"/>
      <c r="J354" s="138">
        <f t="shared" si="50"/>
        <v>0</v>
      </c>
      <c r="K354" s="134" t="s">
        <v>1</v>
      </c>
      <c r="L354" s="32"/>
      <c r="M354" s="139" t="s">
        <v>1</v>
      </c>
      <c r="N354" s="140" t="s">
        <v>42</v>
      </c>
      <c r="P354" s="141">
        <f t="shared" si="51"/>
        <v>0</v>
      </c>
      <c r="Q354" s="141">
        <v>0</v>
      </c>
      <c r="R354" s="141">
        <f t="shared" si="52"/>
        <v>0</v>
      </c>
      <c r="S354" s="141">
        <v>0</v>
      </c>
      <c r="T354" s="142">
        <f t="shared" si="53"/>
        <v>0</v>
      </c>
      <c r="AR354" s="143" t="s">
        <v>129</v>
      </c>
      <c r="AT354" s="143" t="s">
        <v>178</v>
      </c>
      <c r="AU354" s="143" t="s">
        <v>87</v>
      </c>
      <c r="AY354" s="17" t="s">
        <v>175</v>
      </c>
      <c r="BE354" s="144">
        <f t="shared" si="54"/>
        <v>0</v>
      </c>
      <c r="BF354" s="144">
        <f t="shared" si="55"/>
        <v>0</v>
      </c>
      <c r="BG354" s="144">
        <f t="shared" si="56"/>
        <v>0</v>
      </c>
      <c r="BH354" s="144">
        <f t="shared" si="57"/>
        <v>0</v>
      </c>
      <c r="BI354" s="144">
        <f t="shared" si="58"/>
        <v>0</v>
      </c>
      <c r="BJ354" s="17" t="s">
        <v>85</v>
      </c>
      <c r="BK354" s="144">
        <f t="shared" si="59"/>
        <v>0</v>
      </c>
      <c r="BL354" s="17" t="s">
        <v>129</v>
      </c>
      <c r="BM354" s="143" t="s">
        <v>5502</v>
      </c>
    </row>
    <row r="355" spans="2:65" s="1" customFormat="1" ht="16.5" customHeight="1">
      <c r="B355" s="32"/>
      <c r="C355" s="184" t="s">
        <v>1313</v>
      </c>
      <c r="D355" s="184" t="s">
        <v>1046</v>
      </c>
      <c r="E355" s="185" t="s">
        <v>5503</v>
      </c>
      <c r="F355" s="186" t="s">
        <v>5504</v>
      </c>
      <c r="G355" s="187" t="s">
        <v>219</v>
      </c>
      <c r="H355" s="188">
        <v>1</v>
      </c>
      <c r="I355" s="189"/>
      <c r="J355" s="190">
        <f t="shared" si="50"/>
        <v>0</v>
      </c>
      <c r="K355" s="186" t="s">
        <v>1</v>
      </c>
      <c r="L355" s="191"/>
      <c r="M355" s="192" t="s">
        <v>1</v>
      </c>
      <c r="N355" s="193" t="s">
        <v>42</v>
      </c>
      <c r="P355" s="141">
        <f t="shared" si="51"/>
        <v>0</v>
      </c>
      <c r="Q355" s="141">
        <v>3.5999999999999997E-2</v>
      </c>
      <c r="R355" s="141">
        <f t="shared" si="52"/>
        <v>3.5999999999999997E-2</v>
      </c>
      <c r="S355" s="141">
        <v>0</v>
      </c>
      <c r="T355" s="142">
        <f t="shared" si="53"/>
        <v>0</v>
      </c>
      <c r="AR355" s="143" t="s">
        <v>604</v>
      </c>
      <c r="AT355" s="143" t="s">
        <v>1046</v>
      </c>
      <c r="AU355" s="143" t="s">
        <v>87</v>
      </c>
      <c r="AY355" s="17" t="s">
        <v>175</v>
      </c>
      <c r="BE355" s="144">
        <f t="shared" si="54"/>
        <v>0</v>
      </c>
      <c r="BF355" s="144">
        <f t="shared" si="55"/>
        <v>0</v>
      </c>
      <c r="BG355" s="144">
        <f t="shared" si="56"/>
        <v>0</v>
      </c>
      <c r="BH355" s="144">
        <f t="shared" si="57"/>
        <v>0</v>
      </c>
      <c r="BI355" s="144">
        <f t="shared" si="58"/>
        <v>0</v>
      </c>
      <c r="BJ355" s="17" t="s">
        <v>85</v>
      </c>
      <c r="BK355" s="144">
        <f t="shared" si="59"/>
        <v>0</v>
      </c>
      <c r="BL355" s="17" t="s">
        <v>129</v>
      </c>
      <c r="BM355" s="143" t="s">
        <v>5505</v>
      </c>
    </row>
    <row r="356" spans="2:65" s="1" customFormat="1" ht="16.5" customHeight="1">
      <c r="B356" s="32"/>
      <c r="C356" s="132" t="s">
        <v>1317</v>
      </c>
      <c r="D356" s="132" t="s">
        <v>178</v>
      </c>
      <c r="E356" s="133" t="s">
        <v>5506</v>
      </c>
      <c r="F356" s="134" t="s">
        <v>5507</v>
      </c>
      <c r="G356" s="135" t="s">
        <v>219</v>
      </c>
      <c r="H356" s="136">
        <v>3</v>
      </c>
      <c r="I356" s="137"/>
      <c r="J356" s="138">
        <f t="shared" si="50"/>
        <v>0</v>
      </c>
      <c r="K356" s="134" t="s">
        <v>1</v>
      </c>
      <c r="L356" s="32"/>
      <c r="M356" s="139" t="s">
        <v>1</v>
      </c>
      <c r="N356" s="140" t="s">
        <v>42</v>
      </c>
      <c r="P356" s="141">
        <f t="shared" si="51"/>
        <v>0</v>
      </c>
      <c r="Q356" s="141">
        <v>0</v>
      </c>
      <c r="R356" s="141">
        <f t="shared" si="52"/>
        <v>0</v>
      </c>
      <c r="S356" s="141">
        <v>0</v>
      </c>
      <c r="T356" s="142">
        <f t="shared" si="53"/>
        <v>0</v>
      </c>
      <c r="AR356" s="143" t="s">
        <v>129</v>
      </c>
      <c r="AT356" s="143" t="s">
        <v>178</v>
      </c>
      <c r="AU356" s="143" t="s">
        <v>87</v>
      </c>
      <c r="AY356" s="17" t="s">
        <v>175</v>
      </c>
      <c r="BE356" s="144">
        <f t="shared" si="54"/>
        <v>0</v>
      </c>
      <c r="BF356" s="144">
        <f t="shared" si="55"/>
        <v>0</v>
      </c>
      <c r="BG356" s="144">
        <f t="shared" si="56"/>
        <v>0</v>
      </c>
      <c r="BH356" s="144">
        <f t="shared" si="57"/>
        <v>0</v>
      </c>
      <c r="BI356" s="144">
        <f t="shared" si="58"/>
        <v>0</v>
      </c>
      <c r="BJ356" s="17" t="s">
        <v>85</v>
      </c>
      <c r="BK356" s="144">
        <f t="shared" si="59"/>
        <v>0</v>
      </c>
      <c r="BL356" s="17" t="s">
        <v>129</v>
      </c>
      <c r="BM356" s="143" t="s">
        <v>5508</v>
      </c>
    </row>
    <row r="357" spans="2:65" s="1" customFormat="1" ht="16.5" customHeight="1">
      <c r="B357" s="32"/>
      <c r="C357" s="184" t="s">
        <v>1322</v>
      </c>
      <c r="D357" s="184" t="s">
        <v>1046</v>
      </c>
      <c r="E357" s="185" t="s">
        <v>5509</v>
      </c>
      <c r="F357" s="186" t="s">
        <v>5510</v>
      </c>
      <c r="G357" s="187" t="s">
        <v>219</v>
      </c>
      <c r="H357" s="188">
        <v>3</v>
      </c>
      <c r="I357" s="189"/>
      <c r="J357" s="190">
        <f t="shared" si="50"/>
        <v>0</v>
      </c>
      <c r="K357" s="186" t="s">
        <v>1</v>
      </c>
      <c r="L357" s="191"/>
      <c r="M357" s="192" t="s">
        <v>1</v>
      </c>
      <c r="N357" s="193" t="s">
        <v>42</v>
      </c>
      <c r="P357" s="141">
        <f t="shared" si="51"/>
        <v>0</v>
      </c>
      <c r="Q357" s="141">
        <v>3.5999999999999997E-2</v>
      </c>
      <c r="R357" s="141">
        <f t="shared" si="52"/>
        <v>0.10799999999999998</v>
      </c>
      <c r="S357" s="141">
        <v>0</v>
      </c>
      <c r="T357" s="142">
        <f t="shared" si="53"/>
        <v>0</v>
      </c>
      <c r="AR357" s="143" t="s">
        <v>604</v>
      </c>
      <c r="AT357" s="143" t="s">
        <v>1046</v>
      </c>
      <c r="AU357" s="143" t="s">
        <v>87</v>
      </c>
      <c r="AY357" s="17" t="s">
        <v>175</v>
      </c>
      <c r="BE357" s="144">
        <f t="shared" si="54"/>
        <v>0</v>
      </c>
      <c r="BF357" s="144">
        <f t="shared" si="55"/>
        <v>0</v>
      </c>
      <c r="BG357" s="144">
        <f t="shared" si="56"/>
        <v>0</v>
      </c>
      <c r="BH357" s="144">
        <f t="shared" si="57"/>
        <v>0</v>
      </c>
      <c r="BI357" s="144">
        <f t="shared" si="58"/>
        <v>0</v>
      </c>
      <c r="BJ357" s="17" t="s">
        <v>85</v>
      </c>
      <c r="BK357" s="144">
        <f t="shared" si="59"/>
        <v>0</v>
      </c>
      <c r="BL357" s="17" t="s">
        <v>129</v>
      </c>
      <c r="BM357" s="143" t="s">
        <v>5511</v>
      </c>
    </row>
    <row r="358" spans="2:65" s="1" customFormat="1" ht="16.5" customHeight="1">
      <c r="B358" s="32"/>
      <c r="C358" s="132" t="s">
        <v>1328</v>
      </c>
      <c r="D358" s="132" t="s">
        <v>178</v>
      </c>
      <c r="E358" s="133" t="s">
        <v>5512</v>
      </c>
      <c r="F358" s="134" t="s">
        <v>5513</v>
      </c>
      <c r="G358" s="135" t="s">
        <v>219</v>
      </c>
      <c r="H358" s="136">
        <v>1</v>
      </c>
      <c r="I358" s="137"/>
      <c r="J358" s="138">
        <f t="shared" si="50"/>
        <v>0</v>
      </c>
      <c r="K358" s="134" t="s">
        <v>1</v>
      </c>
      <c r="L358" s="32"/>
      <c r="M358" s="139" t="s">
        <v>1</v>
      </c>
      <c r="N358" s="140" t="s">
        <v>42</v>
      </c>
      <c r="P358" s="141">
        <f t="shared" si="51"/>
        <v>0</v>
      </c>
      <c r="Q358" s="141">
        <v>0</v>
      </c>
      <c r="R358" s="141">
        <f t="shared" si="52"/>
        <v>0</v>
      </c>
      <c r="S358" s="141">
        <v>0</v>
      </c>
      <c r="T358" s="142">
        <f t="shared" si="53"/>
        <v>0</v>
      </c>
      <c r="AR358" s="143" t="s">
        <v>129</v>
      </c>
      <c r="AT358" s="143" t="s">
        <v>178</v>
      </c>
      <c r="AU358" s="143" t="s">
        <v>87</v>
      </c>
      <c r="AY358" s="17" t="s">
        <v>175</v>
      </c>
      <c r="BE358" s="144">
        <f t="shared" si="54"/>
        <v>0</v>
      </c>
      <c r="BF358" s="144">
        <f t="shared" si="55"/>
        <v>0</v>
      </c>
      <c r="BG358" s="144">
        <f t="shared" si="56"/>
        <v>0</v>
      </c>
      <c r="BH358" s="144">
        <f t="shared" si="57"/>
        <v>0</v>
      </c>
      <c r="BI358" s="144">
        <f t="shared" si="58"/>
        <v>0</v>
      </c>
      <c r="BJ358" s="17" t="s">
        <v>85</v>
      </c>
      <c r="BK358" s="144">
        <f t="shared" si="59"/>
        <v>0</v>
      </c>
      <c r="BL358" s="17" t="s">
        <v>129</v>
      </c>
      <c r="BM358" s="143" t="s">
        <v>5514</v>
      </c>
    </row>
    <row r="359" spans="2:65" s="1" customFormat="1" ht="24.2" customHeight="1">
      <c r="B359" s="32"/>
      <c r="C359" s="132" t="s">
        <v>1331</v>
      </c>
      <c r="D359" s="132" t="s">
        <v>178</v>
      </c>
      <c r="E359" s="133" t="s">
        <v>5515</v>
      </c>
      <c r="F359" s="134" t="s">
        <v>5516</v>
      </c>
      <c r="G359" s="135" t="s">
        <v>219</v>
      </c>
      <c r="H359" s="136">
        <v>1</v>
      </c>
      <c r="I359" s="137"/>
      <c r="J359" s="138">
        <f t="shared" si="50"/>
        <v>0</v>
      </c>
      <c r="K359" s="134" t="s">
        <v>1</v>
      </c>
      <c r="L359" s="32"/>
      <c r="M359" s="139" t="s">
        <v>1</v>
      </c>
      <c r="N359" s="140" t="s">
        <v>42</v>
      </c>
      <c r="P359" s="141">
        <f t="shared" si="51"/>
        <v>0</v>
      </c>
      <c r="Q359" s="141">
        <v>0</v>
      </c>
      <c r="R359" s="141">
        <f t="shared" si="52"/>
        <v>0</v>
      </c>
      <c r="S359" s="141">
        <v>0</v>
      </c>
      <c r="T359" s="142">
        <f t="shared" si="53"/>
        <v>0</v>
      </c>
      <c r="AR359" s="143" t="s">
        <v>129</v>
      </c>
      <c r="AT359" s="143" t="s">
        <v>178</v>
      </c>
      <c r="AU359" s="143" t="s">
        <v>87</v>
      </c>
      <c r="AY359" s="17" t="s">
        <v>175</v>
      </c>
      <c r="BE359" s="144">
        <f t="shared" si="54"/>
        <v>0</v>
      </c>
      <c r="BF359" s="144">
        <f t="shared" si="55"/>
        <v>0</v>
      </c>
      <c r="BG359" s="144">
        <f t="shared" si="56"/>
        <v>0</v>
      </c>
      <c r="BH359" s="144">
        <f t="shared" si="57"/>
        <v>0</v>
      </c>
      <c r="BI359" s="144">
        <f t="shared" si="58"/>
        <v>0</v>
      </c>
      <c r="BJ359" s="17" t="s">
        <v>85</v>
      </c>
      <c r="BK359" s="144">
        <f t="shared" si="59"/>
        <v>0</v>
      </c>
      <c r="BL359" s="17" t="s">
        <v>129</v>
      </c>
      <c r="BM359" s="143" t="s">
        <v>5517</v>
      </c>
    </row>
    <row r="360" spans="2:65" s="1" customFormat="1" ht="16.5" customHeight="1">
      <c r="B360" s="32"/>
      <c r="C360" s="132" t="s">
        <v>1336</v>
      </c>
      <c r="D360" s="132" t="s">
        <v>178</v>
      </c>
      <c r="E360" s="133" t="s">
        <v>5518</v>
      </c>
      <c r="F360" s="134" t="s">
        <v>5519</v>
      </c>
      <c r="G360" s="135" t="s">
        <v>219</v>
      </c>
      <c r="H360" s="136">
        <v>1</v>
      </c>
      <c r="I360" s="137"/>
      <c r="J360" s="138">
        <f t="shared" si="50"/>
        <v>0</v>
      </c>
      <c r="K360" s="134" t="s">
        <v>1</v>
      </c>
      <c r="L360" s="32"/>
      <c r="M360" s="139" t="s">
        <v>1</v>
      </c>
      <c r="N360" s="140" t="s">
        <v>42</v>
      </c>
      <c r="P360" s="141">
        <f t="shared" si="51"/>
        <v>0</v>
      </c>
      <c r="Q360" s="141">
        <v>0</v>
      </c>
      <c r="R360" s="141">
        <f t="shared" si="52"/>
        <v>0</v>
      </c>
      <c r="S360" s="141">
        <v>0</v>
      </c>
      <c r="T360" s="142">
        <f t="shared" si="53"/>
        <v>0</v>
      </c>
      <c r="AR360" s="143" t="s">
        <v>129</v>
      </c>
      <c r="AT360" s="143" t="s">
        <v>178</v>
      </c>
      <c r="AU360" s="143" t="s">
        <v>87</v>
      </c>
      <c r="AY360" s="17" t="s">
        <v>175</v>
      </c>
      <c r="BE360" s="144">
        <f t="shared" si="54"/>
        <v>0</v>
      </c>
      <c r="BF360" s="144">
        <f t="shared" si="55"/>
        <v>0</v>
      </c>
      <c r="BG360" s="144">
        <f t="shared" si="56"/>
        <v>0</v>
      </c>
      <c r="BH360" s="144">
        <f t="shared" si="57"/>
        <v>0</v>
      </c>
      <c r="BI360" s="144">
        <f t="shared" si="58"/>
        <v>0</v>
      </c>
      <c r="BJ360" s="17" t="s">
        <v>85</v>
      </c>
      <c r="BK360" s="144">
        <f t="shared" si="59"/>
        <v>0</v>
      </c>
      <c r="BL360" s="17" t="s">
        <v>129</v>
      </c>
      <c r="BM360" s="143" t="s">
        <v>5520</v>
      </c>
    </row>
    <row r="361" spans="2:65" s="11" customFormat="1" ht="22.9" customHeight="1">
      <c r="B361" s="120"/>
      <c r="D361" s="121" t="s">
        <v>76</v>
      </c>
      <c r="E361" s="130" t="s">
        <v>5521</v>
      </c>
      <c r="F361" s="130" t="s">
        <v>1306</v>
      </c>
      <c r="I361" s="123"/>
      <c r="J361" s="131">
        <f>BK361</f>
        <v>0</v>
      </c>
      <c r="L361" s="120"/>
      <c r="M361" s="125"/>
      <c r="P361" s="126">
        <f>P362</f>
        <v>0</v>
      </c>
      <c r="R361" s="126">
        <f>R362</f>
        <v>0</v>
      </c>
      <c r="T361" s="127">
        <f>T362</f>
        <v>0</v>
      </c>
      <c r="AR361" s="121" t="s">
        <v>85</v>
      </c>
      <c r="AT361" s="128" t="s">
        <v>76</v>
      </c>
      <c r="AU361" s="128" t="s">
        <v>85</v>
      </c>
      <c r="AY361" s="121" t="s">
        <v>175</v>
      </c>
      <c r="BK361" s="129">
        <f>BK362</f>
        <v>0</v>
      </c>
    </row>
    <row r="362" spans="2:65" s="1" customFormat="1" ht="16.5" customHeight="1">
      <c r="B362" s="32"/>
      <c r="C362" s="132" t="s">
        <v>1341</v>
      </c>
      <c r="D362" s="132" t="s">
        <v>178</v>
      </c>
      <c r="E362" s="133" t="s">
        <v>5522</v>
      </c>
      <c r="F362" s="134" t="s">
        <v>1306</v>
      </c>
      <c r="G362" s="135" t="s">
        <v>181</v>
      </c>
      <c r="H362" s="136">
        <v>1</v>
      </c>
      <c r="I362" s="137"/>
      <c r="J362" s="138">
        <f>ROUND(I362*H362,2)</f>
        <v>0</v>
      </c>
      <c r="K362" s="134" t="s">
        <v>1</v>
      </c>
      <c r="L362" s="32"/>
      <c r="M362" s="149" t="s">
        <v>1</v>
      </c>
      <c r="N362" s="150" t="s">
        <v>42</v>
      </c>
      <c r="O362" s="151"/>
      <c r="P362" s="152">
        <f>O362*H362</f>
        <v>0</v>
      </c>
      <c r="Q362" s="152">
        <v>0</v>
      </c>
      <c r="R362" s="152">
        <f>Q362*H362</f>
        <v>0</v>
      </c>
      <c r="S362" s="152">
        <v>0</v>
      </c>
      <c r="T362" s="153">
        <f>S362*H362</f>
        <v>0</v>
      </c>
      <c r="AR362" s="143" t="s">
        <v>193</v>
      </c>
      <c r="AT362" s="143" t="s">
        <v>178</v>
      </c>
      <c r="AU362" s="143" t="s">
        <v>87</v>
      </c>
      <c r="AY362" s="17" t="s">
        <v>175</v>
      </c>
      <c r="BE362" s="144">
        <f>IF(N362="základní",J362,0)</f>
        <v>0</v>
      </c>
      <c r="BF362" s="144">
        <f>IF(N362="snížená",J362,0)</f>
        <v>0</v>
      </c>
      <c r="BG362" s="144">
        <f>IF(N362="zákl. přenesená",J362,0)</f>
        <v>0</v>
      </c>
      <c r="BH362" s="144">
        <f>IF(N362="sníž. přenesená",J362,0)</f>
        <v>0</v>
      </c>
      <c r="BI362" s="144">
        <f>IF(N362="nulová",J362,0)</f>
        <v>0</v>
      </c>
      <c r="BJ362" s="17" t="s">
        <v>85</v>
      </c>
      <c r="BK362" s="144">
        <f>ROUND(I362*H362,2)</f>
        <v>0</v>
      </c>
      <c r="BL362" s="17" t="s">
        <v>193</v>
      </c>
      <c r="BM362" s="143" t="s">
        <v>5523</v>
      </c>
    </row>
    <row r="363" spans="2:65" s="1" customFormat="1" ht="6.95" customHeight="1">
      <c r="B363" s="44"/>
      <c r="C363" s="45"/>
      <c r="D363" s="45"/>
      <c r="E363" s="45"/>
      <c r="F363" s="45"/>
      <c r="G363" s="45"/>
      <c r="H363" s="45"/>
      <c r="I363" s="45"/>
      <c r="J363" s="45"/>
      <c r="K363" s="45"/>
      <c r="L363" s="32"/>
    </row>
  </sheetData>
  <sheetProtection algorithmName="SHA-512" hashValue="HDYIt2ghyhzRecaH9L4YLgID6lYhXAd0ApPJ7ciSzaY9sppGqJJdtJxMgO11jMZoiC79PWvt/KziAlhEZYTnSg==" saltValue="sj8tei2rj4i+mhCtT+EPxA==" spinCount="100000" sheet="1" objects="1" scenarios="1" formatColumns="0" formatRows="0" autoFilter="0"/>
  <autoFilter ref="C135:K362" xr:uid="{00000000-0009-0000-0000-000011000000}"/>
  <mergeCells count="9">
    <mergeCell ref="E87:H87"/>
    <mergeCell ref="E126:H126"/>
    <mergeCell ref="E128:H12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B2:BM215"/>
  <sheetViews>
    <sheetView showGridLines="0" topLeftCell="A188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7" t="s">
        <v>137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146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307" t="str">
        <f>'Rekapitulace stavby'!K6</f>
        <v>MŠ KOVÁŘSKÁ II - REKONSTRUKCE OBJEKTU</v>
      </c>
      <c r="F7" s="308"/>
      <c r="G7" s="308"/>
      <c r="H7" s="308"/>
      <c r="L7" s="20"/>
    </row>
    <row r="8" spans="2:46" s="1" customFormat="1" ht="12" hidden="1" customHeight="1">
      <c r="B8" s="32"/>
      <c r="D8" s="27" t="s">
        <v>147</v>
      </c>
      <c r="L8" s="32"/>
    </row>
    <row r="9" spans="2:46" s="1" customFormat="1" ht="16.5" hidden="1" customHeight="1">
      <c r="B9" s="32"/>
      <c r="E9" s="305" t="s">
        <v>5524</v>
      </c>
      <c r="F9" s="306"/>
      <c r="G9" s="306"/>
      <c r="H9" s="306"/>
      <c r="L9" s="32"/>
    </row>
    <row r="10" spans="2:46" s="1" customFormat="1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311" t="str">
        <f>'Rekapitulace stavby'!E14</f>
        <v>Vyplň údaj</v>
      </c>
      <c r="F18" s="312"/>
      <c r="G18" s="312"/>
      <c r="H18" s="312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313" t="s">
        <v>1</v>
      </c>
      <c r="F27" s="313"/>
      <c r="G27" s="313"/>
      <c r="H27" s="313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ROUND(J128,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ROUND((SUM(BE128:BE214)),  2)</f>
        <v>0</v>
      </c>
      <c r="I33" s="92">
        <v>0.21</v>
      </c>
      <c r="J33" s="91">
        <f>ROUND(((SUM(BE128:BE214))*I33),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ROUND((SUM(BF128:BF214)),  2)</f>
        <v>0</v>
      </c>
      <c r="I34" s="92">
        <v>0.12</v>
      </c>
      <c r="J34" s="91">
        <f>ROUND(((SUM(BF128:BF214))*I34),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ROUND((SUM(BG128:BG214)),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ROUND((SUM(BH128:BH214)),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ROUND((SUM(BI128:BI214)),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idden="1">
      <c r="B51" s="20"/>
      <c r="L51" s="20"/>
    </row>
    <row r="52" spans="2:12" hidden="1">
      <c r="B52" s="20"/>
      <c r="L52" s="20"/>
    </row>
    <row r="53" spans="2:12" hidden="1">
      <c r="B53" s="20"/>
      <c r="L53" s="20"/>
    </row>
    <row r="54" spans="2:12" hidden="1">
      <c r="B54" s="20"/>
      <c r="L54" s="20"/>
    </row>
    <row r="55" spans="2:12" hidden="1">
      <c r="B55" s="20"/>
      <c r="L55" s="20"/>
    </row>
    <row r="56" spans="2:12" hidden="1">
      <c r="B56" s="20"/>
      <c r="L56" s="20"/>
    </row>
    <row r="57" spans="2:12" hidden="1">
      <c r="B57" s="20"/>
      <c r="L57" s="20"/>
    </row>
    <row r="58" spans="2:12" hidden="1">
      <c r="B58" s="20"/>
      <c r="L58" s="20"/>
    </row>
    <row r="59" spans="2:12" hidden="1">
      <c r="B59" s="20"/>
      <c r="L59" s="20"/>
    </row>
    <row r="60" spans="2:12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idden="1">
      <c r="B62" s="20"/>
      <c r="L62" s="20"/>
    </row>
    <row r="63" spans="2:12" hidden="1">
      <c r="B63" s="20"/>
      <c r="L63" s="20"/>
    </row>
    <row r="64" spans="2:12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idden="1">
      <c r="B66" s="20"/>
      <c r="L66" s="20"/>
    </row>
    <row r="67" spans="2:12" hidden="1">
      <c r="B67" s="20"/>
      <c r="L67" s="20"/>
    </row>
    <row r="68" spans="2:12" hidden="1">
      <c r="B68" s="20"/>
      <c r="L68" s="20"/>
    </row>
    <row r="69" spans="2:12" hidden="1">
      <c r="B69" s="20"/>
      <c r="L69" s="20"/>
    </row>
    <row r="70" spans="2:12" hidden="1">
      <c r="B70" s="20"/>
      <c r="L70" s="20"/>
    </row>
    <row r="71" spans="2:12" hidden="1">
      <c r="B71" s="20"/>
      <c r="L71" s="20"/>
    </row>
    <row r="72" spans="2:12" hidden="1">
      <c r="B72" s="20"/>
      <c r="L72" s="20"/>
    </row>
    <row r="73" spans="2:12" hidden="1">
      <c r="B73" s="20"/>
      <c r="L73" s="20"/>
    </row>
    <row r="74" spans="2:12" hidden="1">
      <c r="B74" s="20"/>
      <c r="L74" s="20"/>
    </row>
    <row r="75" spans="2:12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idden="1"/>
    <row r="79" spans="2:12" hidden="1"/>
    <row r="80" spans="2:12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149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307" t="str">
        <f>E7</f>
        <v>MŠ KOVÁŘSKÁ II - REKONSTRUKCE OBJEKTU</v>
      </c>
      <c r="F85" s="308"/>
      <c r="G85" s="308"/>
      <c r="H85" s="308"/>
      <c r="L85" s="32"/>
    </row>
    <row r="86" spans="2:47" s="1" customFormat="1" ht="12" customHeight="1">
      <c r="B86" s="32"/>
      <c r="C86" s="27" t="s">
        <v>147</v>
      </c>
      <c r="L86" s="32"/>
    </row>
    <row r="87" spans="2:47" s="1" customFormat="1" ht="16.5" customHeight="1">
      <c r="B87" s="32"/>
      <c r="E87" s="305" t="str">
        <f>E9</f>
        <v>18 - ZAHRADA MŠ - OPLOCENÍ</v>
      </c>
      <c r="F87" s="306"/>
      <c r="G87" s="306"/>
      <c r="H87" s="306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150</v>
      </c>
      <c r="D94" s="93"/>
      <c r="E94" s="93"/>
      <c r="F94" s="93"/>
      <c r="G94" s="93"/>
      <c r="H94" s="93"/>
      <c r="I94" s="93"/>
      <c r="J94" s="102" t="s">
        <v>151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152</v>
      </c>
      <c r="J96" s="66">
        <f>J128</f>
        <v>0</v>
      </c>
      <c r="L96" s="32"/>
      <c r="AU96" s="17" t="s">
        <v>153</v>
      </c>
    </row>
    <row r="97" spans="2:12" s="8" customFormat="1" ht="24.95" customHeight="1">
      <c r="B97" s="104"/>
      <c r="D97" s="105" t="s">
        <v>242</v>
      </c>
      <c r="E97" s="106"/>
      <c r="F97" s="106"/>
      <c r="G97" s="106"/>
      <c r="H97" s="106"/>
      <c r="I97" s="106"/>
      <c r="J97" s="107">
        <f>J129</f>
        <v>0</v>
      </c>
      <c r="L97" s="104"/>
    </row>
    <row r="98" spans="2:12" s="9" customFormat="1" ht="19.899999999999999" customHeight="1">
      <c r="B98" s="108"/>
      <c r="D98" s="109" t="s">
        <v>243</v>
      </c>
      <c r="E98" s="110"/>
      <c r="F98" s="110"/>
      <c r="G98" s="110"/>
      <c r="H98" s="110"/>
      <c r="I98" s="110"/>
      <c r="J98" s="111">
        <f>J130</f>
        <v>0</v>
      </c>
      <c r="L98" s="108"/>
    </row>
    <row r="99" spans="2:12" s="9" customFormat="1" ht="19.899999999999999" customHeight="1">
      <c r="B99" s="108"/>
      <c r="D99" s="109" t="s">
        <v>425</v>
      </c>
      <c r="E99" s="110"/>
      <c r="F99" s="110"/>
      <c r="G99" s="110"/>
      <c r="H99" s="110"/>
      <c r="I99" s="110"/>
      <c r="J99" s="111">
        <f>J146</f>
        <v>0</v>
      </c>
      <c r="L99" s="108"/>
    </row>
    <row r="100" spans="2:12" s="9" customFormat="1" ht="19.899999999999999" customHeight="1">
      <c r="B100" s="108"/>
      <c r="D100" s="109" t="s">
        <v>426</v>
      </c>
      <c r="E100" s="110"/>
      <c r="F100" s="110"/>
      <c r="G100" s="110"/>
      <c r="H100" s="110"/>
      <c r="I100" s="110"/>
      <c r="J100" s="111">
        <f>J166</f>
        <v>0</v>
      </c>
      <c r="L100" s="108"/>
    </row>
    <row r="101" spans="2:12" s="9" customFormat="1" ht="19.899999999999999" customHeight="1">
      <c r="B101" s="108"/>
      <c r="D101" s="109" t="s">
        <v>427</v>
      </c>
      <c r="E101" s="110"/>
      <c r="F101" s="110"/>
      <c r="G101" s="110"/>
      <c r="H101" s="110"/>
      <c r="I101" s="110"/>
      <c r="J101" s="111">
        <f>J169</f>
        <v>0</v>
      </c>
      <c r="L101" s="108"/>
    </row>
    <row r="102" spans="2:12" s="9" customFormat="1" ht="19.899999999999999" customHeight="1">
      <c r="B102" s="108"/>
      <c r="D102" s="109" t="s">
        <v>428</v>
      </c>
      <c r="E102" s="110"/>
      <c r="F102" s="110"/>
      <c r="G102" s="110"/>
      <c r="H102" s="110"/>
      <c r="I102" s="110"/>
      <c r="J102" s="111">
        <f>J182</f>
        <v>0</v>
      </c>
      <c r="L102" s="108"/>
    </row>
    <row r="103" spans="2:12" s="9" customFormat="1" ht="19.899999999999999" customHeight="1">
      <c r="B103" s="108"/>
      <c r="D103" s="109" t="s">
        <v>429</v>
      </c>
      <c r="E103" s="110"/>
      <c r="F103" s="110"/>
      <c r="G103" s="110"/>
      <c r="H103" s="110"/>
      <c r="I103" s="110"/>
      <c r="J103" s="111">
        <f>J188</f>
        <v>0</v>
      </c>
      <c r="L103" s="108"/>
    </row>
    <row r="104" spans="2:12" s="8" customFormat="1" ht="24.95" customHeight="1">
      <c r="B104" s="104"/>
      <c r="D104" s="105" t="s">
        <v>284</v>
      </c>
      <c r="E104" s="106"/>
      <c r="F104" s="106"/>
      <c r="G104" s="106"/>
      <c r="H104" s="106"/>
      <c r="I104" s="106"/>
      <c r="J104" s="107">
        <f>J190</f>
        <v>0</v>
      </c>
      <c r="L104" s="104"/>
    </row>
    <row r="105" spans="2:12" s="9" customFormat="1" ht="19.899999999999999" customHeight="1">
      <c r="B105" s="108"/>
      <c r="D105" s="109" t="s">
        <v>430</v>
      </c>
      <c r="E105" s="110"/>
      <c r="F105" s="110"/>
      <c r="G105" s="110"/>
      <c r="H105" s="110"/>
      <c r="I105" s="110"/>
      <c r="J105" s="111">
        <f>J191</f>
        <v>0</v>
      </c>
      <c r="L105" s="108"/>
    </row>
    <row r="106" spans="2:12" s="9" customFormat="1" ht="19.899999999999999" customHeight="1">
      <c r="B106" s="108"/>
      <c r="D106" s="109" t="s">
        <v>435</v>
      </c>
      <c r="E106" s="110"/>
      <c r="F106" s="110"/>
      <c r="G106" s="110"/>
      <c r="H106" s="110"/>
      <c r="I106" s="110"/>
      <c r="J106" s="111">
        <f>J197</f>
        <v>0</v>
      </c>
      <c r="L106" s="108"/>
    </row>
    <row r="107" spans="2:12" s="9" customFormat="1" ht="19.899999999999999" customHeight="1">
      <c r="B107" s="108"/>
      <c r="D107" s="109" t="s">
        <v>437</v>
      </c>
      <c r="E107" s="110"/>
      <c r="F107" s="110"/>
      <c r="G107" s="110"/>
      <c r="H107" s="110"/>
      <c r="I107" s="110"/>
      <c r="J107" s="111">
        <f>J200</f>
        <v>0</v>
      </c>
      <c r="L107" s="108"/>
    </row>
    <row r="108" spans="2:12" s="9" customFormat="1" ht="19.899999999999999" customHeight="1">
      <c r="B108" s="108"/>
      <c r="D108" s="109" t="s">
        <v>442</v>
      </c>
      <c r="E108" s="110"/>
      <c r="F108" s="110"/>
      <c r="G108" s="110"/>
      <c r="H108" s="110"/>
      <c r="I108" s="110"/>
      <c r="J108" s="111">
        <f>J210</f>
        <v>0</v>
      </c>
      <c r="L108" s="108"/>
    </row>
    <row r="109" spans="2:12" s="1" customFormat="1" ht="21.75" customHeight="1">
      <c r="B109" s="32"/>
      <c r="L109" s="32"/>
    </row>
    <row r="110" spans="2:12" s="1" customFormat="1" ht="6.95" customHeight="1">
      <c r="B110" s="44"/>
      <c r="C110" s="45"/>
      <c r="D110" s="45"/>
      <c r="E110" s="45"/>
      <c r="F110" s="45"/>
      <c r="G110" s="45"/>
      <c r="H110" s="45"/>
      <c r="I110" s="45"/>
      <c r="J110" s="45"/>
      <c r="K110" s="45"/>
      <c r="L110" s="32"/>
    </row>
    <row r="114" spans="2:63" s="1" customFormat="1" ht="6.95" customHeight="1">
      <c r="B114" s="46"/>
      <c r="C114" s="47"/>
      <c r="D114" s="47"/>
      <c r="E114" s="47"/>
      <c r="F114" s="47"/>
      <c r="G114" s="47"/>
      <c r="H114" s="47"/>
      <c r="I114" s="47"/>
      <c r="J114" s="47"/>
      <c r="K114" s="47"/>
      <c r="L114" s="32"/>
    </row>
    <row r="115" spans="2:63" s="1" customFormat="1" ht="24.95" customHeight="1">
      <c r="B115" s="32"/>
      <c r="C115" s="21" t="s">
        <v>159</v>
      </c>
      <c r="L115" s="32"/>
    </row>
    <row r="116" spans="2:63" s="1" customFormat="1" ht="6.95" customHeight="1">
      <c r="B116" s="32"/>
      <c r="L116" s="32"/>
    </row>
    <row r="117" spans="2:63" s="1" customFormat="1" ht="12" customHeight="1">
      <c r="B117" s="32"/>
      <c r="C117" s="27" t="s">
        <v>16</v>
      </c>
      <c r="L117" s="32"/>
    </row>
    <row r="118" spans="2:63" s="1" customFormat="1" ht="16.5" customHeight="1">
      <c r="B118" s="32"/>
      <c r="E118" s="307" t="str">
        <f>E7</f>
        <v>MŠ KOVÁŘSKÁ II - REKONSTRUKCE OBJEKTU</v>
      </c>
      <c r="F118" s="308"/>
      <c r="G118" s="308"/>
      <c r="H118" s="308"/>
      <c r="L118" s="32"/>
    </row>
    <row r="119" spans="2:63" s="1" customFormat="1" ht="12" customHeight="1">
      <c r="B119" s="32"/>
      <c r="C119" s="27" t="s">
        <v>147</v>
      </c>
      <c r="L119" s="32"/>
    </row>
    <row r="120" spans="2:63" s="1" customFormat="1" ht="16.5" customHeight="1">
      <c r="B120" s="32"/>
      <c r="E120" s="305" t="str">
        <f>E9</f>
        <v>18 - ZAHRADA MŠ - OPLOCENÍ</v>
      </c>
      <c r="F120" s="306"/>
      <c r="G120" s="306"/>
      <c r="H120" s="306"/>
      <c r="L120" s="32"/>
    </row>
    <row r="121" spans="2:63" s="1" customFormat="1" ht="6.95" customHeight="1">
      <c r="B121" s="32"/>
      <c r="L121" s="32"/>
    </row>
    <row r="122" spans="2:63" s="1" customFormat="1" ht="12" customHeight="1">
      <c r="B122" s="32"/>
      <c r="C122" s="27" t="s">
        <v>20</v>
      </c>
      <c r="F122" s="25" t="str">
        <f>F12</f>
        <v>U Školičky 2176/1, 2177/3, Praha 9</v>
      </c>
      <c r="I122" s="27" t="s">
        <v>22</v>
      </c>
      <c r="J122" s="52" t="str">
        <f>IF(J12="","",J12)</f>
        <v>19. 12. 2025</v>
      </c>
      <c r="L122" s="32"/>
    </row>
    <row r="123" spans="2:63" s="1" customFormat="1" ht="6.95" customHeight="1">
      <c r="B123" s="32"/>
      <c r="L123" s="32"/>
    </row>
    <row r="124" spans="2:63" s="1" customFormat="1" ht="15.2" customHeight="1">
      <c r="B124" s="32"/>
      <c r="C124" s="27" t="s">
        <v>24</v>
      </c>
      <c r="F124" s="25" t="str">
        <f>E15</f>
        <v>MČ Praha 9</v>
      </c>
      <c r="I124" s="27" t="s">
        <v>30</v>
      </c>
      <c r="J124" s="30" t="str">
        <f>E21</f>
        <v>ArtStat s.r.o.</v>
      </c>
      <c r="L124" s="32"/>
    </row>
    <row r="125" spans="2:63" s="1" customFormat="1" ht="15.2" customHeight="1">
      <c r="B125" s="32"/>
      <c r="C125" s="27" t="s">
        <v>28</v>
      </c>
      <c r="F125" s="25" t="str">
        <f>IF(E18="","",E18)</f>
        <v>Vyplň údaj</v>
      </c>
      <c r="I125" s="27" t="s">
        <v>33</v>
      </c>
      <c r="J125" s="30" t="str">
        <f>E24</f>
        <v>Vladimír Mrázek</v>
      </c>
      <c r="L125" s="32"/>
    </row>
    <row r="126" spans="2:63" s="1" customFormat="1" ht="10.35" customHeight="1">
      <c r="B126" s="32"/>
      <c r="L126" s="32"/>
    </row>
    <row r="127" spans="2:63" s="10" customFormat="1" ht="29.25" customHeight="1">
      <c r="B127" s="112"/>
      <c r="C127" s="113" t="s">
        <v>160</v>
      </c>
      <c r="D127" s="114" t="s">
        <v>62</v>
      </c>
      <c r="E127" s="114" t="s">
        <v>58</v>
      </c>
      <c r="F127" s="114" t="s">
        <v>59</v>
      </c>
      <c r="G127" s="114" t="s">
        <v>161</v>
      </c>
      <c r="H127" s="114" t="s">
        <v>162</v>
      </c>
      <c r="I127" s="114" t="s">
        <v>163</v>
      </c>
      <c r="J127" s="114" t="s">
        <v>151</v>
      </c>
      <c r="K127" s="115" t="s">
        <v>164</v>
      </c>
      <c r="L127" s="112"/>
      <c r="M127" s="59" t="s">
        <v>1</v>
      </c>
      <c r="N127" s="60" t="s">
        <v>41</v>
      </c>
      <c r="O127" s="60" t="s">
        <v>165</v>
      </c>
      <c r="P127" s="60" t="s">
        <v>166</v>
      </c>
      <c r="Q127" s="60" t="s">
        <v>167</v>
      </c>
      <c r="R127" s="60" t="s">
        <v>168</v>
      </c>
      <c r="S127" s="60" t="s">
        <v>169</v>
      </c>
      <c r="T127" s="61" t="s">
        <v>170</v>
      </c>
    </row>
    <row r="128" spans="2:63" s="1" customFormat="1" ht="22.9" customHeight="1">
      <c r="B128" s="32"/>
      <c r="C128" s="64" t="s">
        <v>171</v>
      </c>
      <c r="J128" s="116">
        <f>BK128</f>
        <v>0</v>
      </c>
      <c r="L128" s="32"/>
      <c r="M128" s="62"/>
      <c r="N128" s="53"/>
      <c r="O128" s="53"/>
      <c r="P128" s="117">
        <f>P129+P190</f>
        <v>0</v>
      </c>
      <c r="Q128" s="53"/>
      <c r="R128" s="117">
        <f>R129+R190</f>
        <v>14.20144883</v>
      </c>
      <c r="S128" s="53"/>
      <c r="T128" s="118">
        <f>T129+T190</f>
        <v>5.2080500000000005E-4</v>
      </c>
      <c r="AT128" s="17" t="s">
        <v>76</v>
      </c>
      <c r="AU128" s="17" t="s">
        <v>153</v>
      </c>
      <c r="BK128" s="119">
        <f>BK129+BK190</f>
        <v>0</v>
      </c>
    </row>
    <row r="129" spans="2:65" s="11" customFormat="1" ht="25.9" customHeight="1">
      <c r="B129" s="120"/>
      <c r="D129" s="121" t="s">
        <v>76</v>
      </c>
      <c r="E129" s="122" t="s">
        <v>245</v>
      </c>
      <c r="F129" s="122" t="s">
        <v>246</v>
      </c>
      <c r="I129" s="123"/>
      <c r="J129" s="124">
        <f>BK129</f>
        <v>0</v>
      </c>
      <c r="L129" s="120"/>
      <c r="M129" s="125"/>
      <c r="P129" s="126">
        <f>P130+P146+P166+P169+P182+P188</f>
        <v>0</v>
      </c>
      <c r="R129" s="126">
        <f>R130+R146+R166+R169+R182+R188</f>
        <v>14.16670283</v>
      </c>
      <c r="T129" s="127">
        <f>T130+T146+T166+T169+T182+T188</f>
        <v>0</v>
      </c>
      <c r="AR129" s="121" t="s">
        <v>85</v>
      </c>
      <c r="AT129" s="128" t="s">
        <v>76</v>
      </c>
      <c r="AU129" s="128" t="s">
        <v>77</v>
      </c>
      <c r="AY129" s="121" t="s">
        <v>175</v>
      </c>
      <c r="BK129" s="129">
        <f>BK130+BK146+BK166+BK169+BK182+BK188</f>
        <v>0</v>
      </c>
    </row>
    <row r="130" spans="2:65" s="11" customFormat="1" ht="22.9" customHeight="1">
      <c r="B130" s="120"/>
      <c r="D130" s="121" t="s">
        <v>76</v>
      </c>
      <c r="E130" s="130" t="s">
        <v>85</v>
      </c>
      <c r="F130" s="130" t="s">
        <v>247</v>
      </c>
      <c r="I130" s="123"/>
      <c r="J130" s="131">
        <f>BK130</f>
        <v>0</v>
      </c>
      <c r="L130" s="120"/>
      <c r="M130" s="125"/>
      <c r="P130" s="126">
        <f>SUM(P131:P145)</f>
        <v>0</v>
      </c>
      <c r="R130" s="126">
        <f>SUM(R131:R145)</f>
        <v>0</v>
      </c>
      <c r="T130" s="127">
        <f>SUM(T131:T145)</f>
        <v>0</v>
      </c>
      <c r="AR130" s="121" t="s">
        <v>85</v>
      </c>
      <c r="AT130" s="128" t="s">
        <v>76</v>
      </c>
      <c r="AU130" s="128" t="s">
        <v>85</v>
      </c>
      <c r="AY130" s="121" t="s">
        <v>175</v>
      </c>
      <c r="BK130" s="129">
        <f>SUM(BK131:BK145)</f>
        <v>0</v>
      </c>
    </row>
    <row r="131" spans="2:65" s="1" customFormat="1" ht="16.5" customHeight="1">
      <c r="B131" s="32"/>
      <c r="C131" s="132" t="s">
        <v>85</v>
      </c>
      <c r="D131" s="132" t="s">
        <v>178</v>
      </c>
      <c r="E131" s="133" t="s">
        <v>5525</v>
      </c>
      <c r="F131" s="134" t="s">
        <v>5526</v>
      </c>
      <c r="G131" s="135" t="s">
        <v>318</v>
      </c>
      <c r="H131" s="136">
        <v>33.299999999999997</v>
      </c>
      <c r="I131" s="137"/>
      <c r="J131" s="138">
        <f>ROUND(I131*H131,2)</f>
        <v>0</v>
      </c>
      <c r="K131" s="134" t="s">
        <v>250</v>
      </c>
      <c r="L131" s="32"/>
      <c r="M131" s="139" t="s">
        <v>1</v>
      </c>
      <c r="N131" s="140" t="s">
        <v>42</v>
      </c>
      <c r="P131" s="141">
        <f>O131*H131</f>
        <v>0</v>
      </c>
      <c r="Q131" s="141">
        <v>0</v>
      </c>
      <c r="R131" s="141">
        <f>Q131*H131</f>
        <v>0</v>
      </c>
      <c r="S131" s="141">
        <v>0</v>
      </c>
      <c r="T131" s="142">
        <f>S131*H131</f>
        <v>0</v>
      </c>
      <c r="AR131" s="143" t="s">
        <v>193</v>
      </c>
      <c r="AT131" s="143" t="s">
        <v>178</v>
      </c>
      <c r="AU131" s="143" t="s">
        <v>87</v>
      </c>
      <c r="AY131" s="17" t="s">
        <v>175</v>
      </c>
      <c r="BE131" s="144">
        <f>IF(N131="základní",J131,0)</f>
        <v>0</v>
      </c>
      <c r="BF131" s="144">
        <f>IF(N131="snížená",J131,0)</f>
        <v>0</v>
      </c>
      <c r="BG131" s="144">
        <f>IF(N131="zákl. přenesená",J131,0)</f>
        <v>0</v>
      </c>
      <c r="BH131" s="144">
        <f>IF(N131="sníž. přenesená",J131,0)</f>
        <v>0</v>
      </c>
      <c r="BI131" s="144">
        <f>IF(N131="nulová",J131,0)</f>
        <v>0</v>
      </c>
      <c r="BJ131" s="17" t="s">
        <v>85</v>
      </c>
      <c r="BK131" s="144">
        <f>ROUND(I131*H131,2)</f>
        <v>0</v>
      </c>
      <c r="BL131" s="17" t="s">
        <v>193</v>
      </c>
      <c r="BM131" s="143" t="s">
        <v>5527</v>
      </c>
    </row>
    <row r="132" spans="2:65" s="12" customFormat="1">
      <c r="B132" s="154"/>
      <c r="D132" s="145" t="s">
        <v>252</v>
      </c>
      <c r="E132" s="155" t="s">
        <v>1</v>
      </c>
      <c r="F132" s="156" t="s">
        <v>5528</v>
      </c>
      <c r="H132" s="157">
        <v>33.299999999999997</v>
      </c>
      <c r="I132" s="158"/>
      <c r="L132" s="154"/>
      <c r="M132" s="159"/>
      <c r="T132" s="160"/>
      <c r="AT132" s="155" t="s">
        <v>252</v>
      </c>
      <c r="AU132" s="155" t="s">
        <v>87</v>
      </c>
      <c r="AV132" s="12" t="s">
        <v>87</v>
      </c>
      <c r="AW132" s="12" t="s">
        <v>32</v>
      </c>
      <c r="AX132" s="12" t="s">
        <v>85</v>
      </c>
      <c r="AY132" s="155" t="s">
        <v>175</v>
      </c>
    </row>
    <row r="133" spans="2:65" s="1" customFormat="1" ht="21.75" customHeight="1">
      <c r="B133" s="32"/>
      <c r="C133" s="132" t="s">
        <v>87</v>
      </c>
      <c r="D133" s="132" t="s">
        <v>178</v>
      </c>
      <c r="E133" s="133" t="s">
        <v>5529</v>
      </c>
      <c r="F133" s="134" t="s">
        <v>5530</v>
      </c>
      <c r="G133" s="135" t="s">
        <v>324</v>
      </c>
      <c r="H133" s="136">
        <v>1.6879999999999999</v>
      </c>
      <c r="I133" s="137"/>
      <c r="J133" s="138">
        <f>ROUND(I133*H133,2)</f>
        <v>0</v>
      </c>
      <c r="K133" s="134" t="s">
        <v>250</v>
      </c>
      <c r="L133" s="32"/>
      <c r="M133" s="139" t="s">
        <v>1</v>
      </c>
      <c r="N133" s="140" t="s">
        <v>42</v>
      </c>
      <c r="P133" s="141">
        <f>O133*H133</f>
        <v>0</v>
      </c>
      <c r="Q133" s="141">
        <v>0</v>
      </c>
      <c r="R133" s="141">
        <f>Q133*H133</f>
        <v>0</v>
      </c>
      <c r="S133" s="141">
        <v>0</v>
      </c>
      <c r="T133" s="142">
        <f>S133*H133</f>
        <v>0</v>
      </c>
      <c r="AR133" s="143" t="s">
        <v>193</v>
      </c>
      <c r="AT133" s="143" t="s">
        <v>178</v>
      </c>
      <c r="AU133" s="143" t="s">
        <v>87</v>
      </c>
      <c r="AY133" s="17" t="s">
        <v>175</v>
      </c>
      <c r="BE133" s="144">
        <f>IF(N133="základní",J133,0)</f>
        <v>0</v>
      </c>
      <c r="BF133" s="144">
        <f>IF(N133="snížená",J133,0)</f>
        <v>0</v>
      </c>
      <c r="BG133" s="144">
        <f>IF(N133="zákl. přenesená",J133,0)</f>
        <v>0</v>
      </c>
      <c r="BH133" s="144">
        <f>IF(N133="sníž. přenesená",J133,0)</f>
        <v>0</v>
      </c>
      <c r="BI133" s="144">
        <f>IF(N133="nulová",J133,0)</f>
        <v>0</v>
      </c>
      <c r="BJ133" s="17" t="s">
        <v>85</v>
      </c>
      <c r="BK133" s="144">
        <f>ROUND(I133*H133,2)</f>
        <v>0</v>
      </c>
      <c r="BL133" s="17" t="s">
        <v>193</v>
      </c>
      <c r="BM133" s="143" t="s">
        <v>5531</v>
      </c>
    </row>
    <row r="134" spans="2:65" s="12" customFormat="1">
      <c r="B134" s="154"/>
      <c r="D134" s="145" t="s">
        <v>252</v>
      </c>
      <c r="E134" s="155" t="s">
        <v>1</v>
      </c>
      <c r="F134" s="156" t="s">
        <v>5532</v>
      </c>
      <c r="H134" s="157">
        <v>1.0529999999999999</v>
      </c>
      <c r="I134" s="158"/>
      <c r="L134" s="154"/>
      <c r="M134" s="159"/>
      <c r="T134" s="160"/>
      <c r="AT134" s="155" t="s">
        <v>252</v>
      </c>
      <c r="AU134" s="155" t="s">
        <v>87</v>
      </c>
      <c r="AV134" s="12" t="s">
        <v>87</v>
      </c>
      <c r="AW134" s="12" t="s">
        <v>32</v>
      </c>
      <c r="AX134" s="12" t="s">
        <v>77</v>
      </c>
      <c r="AY134" s="155" t="s">
        <v>175</v>
      </c>
    </row>
    <row r="135" spans="2:65" s="12" customFormat="1">
      <c r="B135" s="154"/>
      <c r="D135" s="145" t="s">
        <v>252</v>
      </c>
      <c r="E135" s="155" t="s">
        <v>1</v>
      </c>
      <c r="F135" s="156" t="s">
        <v>5533</v>
      </c>
      <c r="H135" s="157">
        <v>0.63500000000000001</v>
      </c>
      <c r="I135" s="158"/>
      <c r="L135" s="154"/>
      <c r="M135" s="159"/>
      <c r="T135" s="160"/>
      <c r="AT135" s="155" t="s">
        <v>252</v>
      </c>
      <c r="AU135" s="155" t="s">
        <v>87</v>
      </c>
      <c r="AV135" s="12" t="s">
        <v>87</v>
      </c>
      <c r="AW135" s="12" t="s">
        <v>32</v>
      </c>
      <c r="AX135" s="12" t="s">
        <v>77</v>
      </c>
      <c r="AY135" s="155" t="s">
        <v>175</v>
      </c>
    </row>
    <row r="136" spans="2:65" s="13" customFormat="1">
      <c r="B136" s="163"/>
      <c r="D136" s="145" t="s">
        <v>252</v>
      </c>
      <c r="E136" s="164" t="s">
        <v>1</v>
      </c>
      <c r="F136" s="165" t="s">
        <v>294</v>
      </c>
      <c r="H136" s="166">
        <v>1.6879999999999999</v>
      </c>
      <c r="I136" s="167"/>
      <c r="L136" s="163"/>
      <c r="M136" s="168"/>
      <c r="T136" s="169"/>
      <c r="AT136" s="164" t="s">
        <v>252</v>
      </c>
      <c r="AU136" s="164" t="s">
        <v>87</v>
      </c>
      <c r="AV136" s="13" t="s">
        <v>193</v>
      </c>
      <c r="AW136" s="13" t="s">
        <v>32</v>
      </c>
      <c r="AX136" s="13" t="s">
        <v>85</v>
      </c>
      <c r="AY136" s="164" t="s">
        <v>175</v>
      </c>
    </row>
    <row r="137" spans="2:65" s="1" customFormat="1" ht="21.75" customHeight="1">
      <c r="B137" s="32"/>
      <c r="C137" s="132" t="s">
        <v>187</v>
      </c>
      <c r="D137" s="132" t="s">
        <v>178</v>
      </c>
      <c r="E137" s="133" t="s">
        <v>456</v>
      </c>
      <c r="F137" s="134" t="s">
        <v>457</v>
      </c>
      <c r="G137" s="135" t="s">
        <v>324</v>
      </c>
      <c r="H137" s="136">
        <v>4.0519999999999996</v>
      </c>
      <c r="I137" s="137"/>
      <c r="J137" s="138">
        <f>ROUND(I137*H137,2)</f>
        <v>0</v>
      </c>
      <c r="K137" s="134" t="s">
        <v>250</v>
      </c>
      <c r="L137" s="32"/>
      <c r="M137" s="139" t="s">
        <v>1</v>
      </c>
      <c r="N137" s="140" t="s">
        <v>42</v>
      </c>
      <c r="P137" s="141">
        <f>O137*H137</f>
        <v>0</v>
      </c>
      <c r="Q137" s="141">
        <v>0</v>
      </c>
      <c r="R137" s="141">
        <f>Q137*H137</f>
        <v>0</v>
      </c>
      <c r="S137" s="141">
        <v>0</v>
      </c>
      <c r="T137" s="142">
        <f>S137*H137</f>
        <v>0</v>
      </c>
      <c r="AR137" s="143" t="s">
        <v>193</v>
      </c>
      <c r="AT137" s="143" t="s">
        <v>178</v>
      </c>
      <c r="AU137" s="143" t="s">
        <v>87</v>
      </c>
      <c r="AY137" s="17" t="s">
        <v>175</v>
      </c>
      <c r="BE137" s="144">
        <f>IF(N137="základní",J137,0)</f>
        <v>0</v>
      </c>
      <c r="BF137" s="144">
        <f>IF(N137="snížená",J137,0)</f>
        <v>0</v>
      </c>
      <c r="BG137" s="144">
        <f>IF(N137="zákl. přenesená",J137,0)</f>
        <v>0</v>
      </c>
      <c r="BH137" s="144">
        <f>IF(N137="sníž. přenesená",J137,0)</f>
        <v>0</v>
      </c>
      <c r="BI137" s="144">
        <f>IF(N137="nulová",J137,0)</f>
        <v>0</v>
      </c>
      <c r="BJ137" s="17" t="s">
        <v>85</v>
      </c>
      <c r="BK137" s="144">
        <f>ROUND(I137*H137,2)</f>
        <v>0</v>
      </c>
      <c r="BL137" s="17" t="s">
        <v>193</v>
      </c>
      <c r="BM137" s="143" t="s">
        <v>5534</v>
      </c>
    </row>
    <row r="138" spans="2:65" s="12" customFormat="1">
      <c r="B138" s="154"/>
      <c r="D138" s="145" t="s">
        <v>252</v>
      </c>
      <c r="E138" s="155" t="s">
        <v>1</v>
      </c>
      <c r="F138" s="156" t="s">
        <v>5535</v>
      </c>
      <c r="H138" s="157">
        <v>1.6879999999999999</v>
      </c>
      <c r="I138" s="158"/>
      <c r="L138" s="154"/>
      <c r="M138" s="159"/>
      <c r="T138" s="160"/>
      <c r="AT138" s="155" t="s">
        <v>252</v>
      </c>
      <c r="AU138" s="155" t="s">
        <v>87</v>
      </c>
      <c r="AV138" s="12" t="s">
        <v>87</v>
      </c>
      <c r="AW138" s="12" t="s">
        <v>32</v>
      </c>
      <c r="AX138" s="12" t="s">
        <v>77</v>
      </c>
      <c r="AY138" s="155" t="s">
        <v>175</v>
      </c>
    </row>
    <row r="139" spans="2:65" s="12" customFormat="1">
      <c r="B139" s="154"/>
      <c r="D139" s="145" t="s">
        <v>252</v>
      </c>
      <c r="E139" s="155" t="s">
        <v>1</v>
      </c>
      <c r="F139" s="156" t="s">
        <v>5536</v>
      </c>
      <c r="H139" s="157">
        <v>2.3639999999999999</v>
      </c>
      <c r="I139" s="158"/>
      <c r="L139" s="154"/>
      <c r="M139" s="159"/>
      <c r="T139" s="160"/>
      <c r="AT139" s="155" t="s">
        <v>252</v>
      </c>
      <c r="AU139" s="155" t="s">
        <v>87</v>
      </c>
      <c r="AV139" s="12" t="s">
        <v>87</v>
      </c>
      <c r="AW139" s="12" t="s">
        <v>32</v>
      </c>
      <c r="AX139" s="12" t="s">
        <v>77</v>
      </c>
      <c r="AY139" s="155" t="s">
        <v>175</v>
      </c>
    </row>
    <row r="140" spans="2:65" s="13" customFormat="1">
      <c r="B140" s="163"/>
      <c r="D140" s="145" t="s">
        <v>252</v>
      </c>
      <c r="E140" s="164" t="s">
        <v>1</v>
      </c>
      <c r="F140" s="165" t="s">
        <v>294</v>
      </c>
      <c r="H140" s="166">
        <v>4.0519999999999996</v>
      </c>
      <c r="I140" s="167"/>
      <c r="L140" s="163"/>
      <c r="M140" s="168"/>
      <c r="T140" s="169"/>
      <c r="AT140" s="164" t="s">
        <v>252</v>
      </c>
      <c r="AU140" s="164" t="s">
        <v>87</v>
      </c>
      <c r="AV140" s="13" t="s">
        <v>193</v>
      </c>
      <c r="AW140" s="13" t="s">
        <v>32</v>
      </c>
      <c r="AX140" s="13" t="s">
        <v>85</v>
      </c>
      <c r="AY140" s="164" t="s">
        <v>175</v>
      </c>
    </row>
    <row r="141" spans="2:65" s="1" customFormat="1" ht="24.2" customHeight="1">
      <c r="B141" s="32"/>
      <c r="C141" s="132" t="s">
        <v>193</v>
      </c>
      <c r="D141" s="132" t="s">
        <v>178</v>
      </c>
      <c r="E141" s="133" t="s">
        <v>460</v>
      </c>
      <c r="F141" s="134" t="s">
        <v>461</v>
      </c>
      <c r="G141" s="135" t="s">
        <v>324</v>
      </c>
      <c r="H141" s="136">
        <v>4.0519999999999996</v>
      </c>
      <c r="I141" s="137"/>
      <c r="J141" s="138">
        <f>ROUND(I141*H141,2)</f>
        <v>0</v>
      </c>
      <c r="K141" s="134" t="s">
        <v>250</v>
      </c>
      <c r="L141" s="32"/>
      <c r="M141" s="139" t="s">
        <v>1</v>
      </c>
      <c r="N141" s="140" t="s">
        <v>42</v>
      </c>
      <c r="P141" s="141">
        <f>O141*H141</f>
        <v>0</v>
      </c>
      <c r="Q141" s="141">
        <v>0</v>
      </c>
      <c r="R141" s="141">
        <f>Q141*H141</f>
        <v>0</v>
      </c>
      <c r="S141" s="141">
        <v>0</v>
      </c>
      <c r="T141" s="142">
        <f>S141*H141</f>
        <v>0</v>
      </c>
      <c r="AR141" s="143" t="s">
        <v>193</v>
      </c>
      <c r="AT141" s="143" t="s">
        <v>178</v>
      </c>
      <c r="AU141" s="143" t="s">
        <v>87</v>
      </c>
      <c r="AY141" s="17" t="s">
        <v>175</v>
      </c>
      <c r="BE141" s="144">
        <f>IF(N141="základní",J141,0)</f>
        <v>0</v>
      </c>
      <c r="BF141" s="144">
        <f>IF(N141="snížená",J141,0)</f>
        <v>0</v>
      </c>
      <c r="BG141" s="144">
        <f>IF(N141="zákl. přenesená",J141,0)</f>
        <v>0</v>
      </c>
      <c r="BH141" s="144">
        <f>IF(N141="sníž. přenesená",J141,0)</f>
        <v>0</v>
      </c>
      <c r="BI141" s="144">
        <f>IF(N141="nulová",J141,0)</f>
        <v>0</v>
      </c>
      <c r="BJ141" s="17" t="s">
        <v>85</v>
      </c>
      <c r="BK141" s="144">
        <f>ROUND(I141*H141,2)</f>
        <v>0</v>
      </c>
      <c r="BL141" s="17" t="s">
        <v>193</v>
      </c>
      <c r="BM141" s="143" t="s">
        <v>5537</v>
      </c>
    </row>
    <row r="142" spans="2:65" s="1" customFormat="1" ht="19.5">
      <c r="B142" s="32"/>
      <c r="D142" s="145" t="s">
        <v>196</v>
      </c>
      <c r="F142" s="146" t="s">
        <v>463</v>
      </c>
      <c r="I142" s="147"/>
      <c r="L142" s="32"/>
      <c r="M142" s="148"/>
      <c r="T142" s="56"/>
      <c r="AT142" s="17" t="s">
        <v>196</v>
      </c>
      <c r="AU142" s="17" t="s">
        <v>87</v>
      </c>
    </row>
    <row r="143" spans="2:65" s="1" customFormat="1" ht="16.5" customHeight="1">
      <c r="B143" s="32"/>
      <c r="C143" s="132" t="s">
        <v>174</v>
      </c>
      <c r="D143" s="132" t="s">
        <v>178</v>
      </c>
      <c r="E143" s="133" t="s">
        <v>467</v>
      </c>
      <c r="F143" s="134" t="s">
        <v>468</v>
      </c>
      <c r="G143" s="135" t="s">
        <v>324</v>
      </c>
      <c r="H143" s="136">
        <v>4.0519999999999996</v>
      </c>
      <c r="I143" s="137"/>
      <c r="J143" s="138">
        <f>ROUND(I143*H143,2)</f>
        <v>0</v>
      </c>
      <c r="K143" s="134" t="s">
        <v>250</v>
      </c>
      <c r="L143" s="32"/>
      <c r="M143" s="139" t="s">
        <v>1</v>
      </c>
      <c r="N143" s="140" t="s">
        <v>42</v>
      </c>
      <c r="P143" s="141">
        <f>O143*H143</f>
        <v>0</v>
      </c>
      <c r="Q143" s="141">
        <v>0</v>
      </c>
      <c r="R143" s="141">
        <f>Q143*H143</f>
        <v>0</v>
      </c>
      <c r="S143" s="141">
        <v>0</v>
      </c>
      <c r="T143" s="142">
        <f>S143*H143</f>
        <v>0</v>
      </c>
      <c r="AR143" s="143" t="s">
        <v>193</v>
      </c>
      <c r="AT143" s="143" t="s">
        <v>178</v>
      </c>
      <c r="AU143" s="143" t="s">
        <v>87</v>
      </c>
      <c r="AY143" s="17" t="s">
        <v>175</v>
      </c>
      <c r="BE143" s="144">
        <f>IF(N143="základní",J143,0)</f>
        <v>0</v>
      </c>
      <c r="BF143" s="144">
        <f>IF(N143="snížená",J143,0)</f>
        <v>0</v>
      </c>
      <c r="BG143" s="144">
        <f>IF(N143="zákl. přenesená",J143,0)</f>
        <v>0</v>
      </c>
      <c r="BH143" s="144">
        <f>IF(N143="sníž. přenesená",J143,0)</f>
        <v>0</v>
      </c>
      <c r="BI143" s="144">
        <f>IF(N143="nulová",J143,0)</f>
        <v>0</v>
      </c>
      <c r="BJ143" s="17" t="s">
        <v>85</v>
      </c>
      <c r="BK143" s="144">
        <f>ROUND(I143*H143,2)</f>
        <v>0</v>
      </c>
      <c r="BL143" s="17" t="s">
        <v>193</v>
      </c>
      <c r="BM143" s="143" t="s">
        <v>5538</v>
      </c>
    </row>
    <row r="144" spans="2:65" s="1" customFormat="1" ht="16.5" customHeight="1">
      <c r="B144" s="32"/>
      <c r="C144" s="132" t="s">
        <v>202</v>
      </c>
      <c r="D144" s="132" t="s">
        <v>178</v>
      </c>
      <c r="E144" s="133" t="s">
        <v>470</v>
      </c>
      <c r="F144" s="134" t="s">
        <v>384</v>
      </c>
      <c r="G144" s="135" t="s">
        <v>364</v>
      </c>
      <c r="H144" s="136">
        <v>6.8879999999999999</v>
      </c>
      <c r="I144" s="137"/>
      <c r="J144" s="138">
        <f>ROUND(I144*H144,2)</f>
        <v>0</v>
      </c>
      <c r="K144" s="134" t="s">
        <v>250</v>
      </c>
      <c r="L144" s="32"/>
      <c r="M144" s="139" t="s">
        <v>1</v>
      </c>
      <c r="N144" s="140" t="s">
        <v>42</v>
      </c>
      <c r="P144" s="141">
        <f>O144*H144</f>
        <v>0</v>
      </c>
      <c r="Q144" s="141">
        <v>0</v>
      </c>
      <c r="R144" s="141">
        <f>Q144*H144</f>
        <v>0</v>
      </c>
      <c r="S144" s="141">
        <v>0</v>
      </c>
      <c r="T144" s="142">
        <f>S144*H144</f>
        <v>0</v>
      </c>
      <c r="AR144" s="143" t="s">
        <v>193</v>
      </c>
      <c r="AT144" s="143" t="s">
        <v>178</v>
      </c>
      <c r="AU144" s="143" t="s">
        <v>87</v>
      </c>
      <c r="AY144" s="17" t="s">
        <v>175</v>
      </c>
      <c r="BE144" s="144">
        <f>IF(N144="základní",J144,0)</f>
        <v>0</v>
      </c>
      <c r="BF144" s="144">
        <f>IF(N144="snížená",J144,0)</f>
        <v>0</v>
      </c>
      <c r="BG144" s="144">
        <f>IF(N144="zákl. přenesená",J144,0)</f>
        <v>0</v>
      </c>
      <c r="BH144" s="144">
        <f>IF(N144="sníž. přenesená",J144,0)</f>
        <v>0</v>
      </c>
      <c r="BI144" s="144">
        <f>IF(N144="nulová",J144,0)</f>
        <v>0</v>
      </c>
      <c r="BJ144" s="17" t="s">
        <v>85</v>
      </c>
      <c r="BK144" s="144">
        <f>ROUND(I144*H144,2)</f>
        <v>0</v>
      </c>
      <c r="BL144" s="17" t="s">
        <v>193</v>
      </c>
      <c r="BM144" s="143" t="s">
        <v>5539</v>
      </c>
    </row>
    <row r="145" spans="2:65" s="12" customFormat="1">
      <c r="B145" s="154"/>
      <c r="D145" s="145" t="s">
        <v>252</v>
      </c>
      <c r="E145" s="155" t="s">
        <v>1</v>
      </c>
      <c r="F145" s="156" t="s">
        <v>5540</v>
      </c>
      <c r="H145" s="157">
        <v>6.8879999999999999</v>
      </c>
      <c r="I145" s="158"/>
      <c r="L145" s="154"/>
      <c r="M145" s="159"/>
      <c r="T145" s="160"/>
      <c r="AT145" s="155" t="s">
        <v>252</v>
      </c>
      <c r="AU145" s="155" t="s">
        <v>87</v>
      </c>
      <c r="AV145" s="12" t="s">
        <v>87</v>
      </c>
      <c r="AW145" s="12" t="s">
        <v>32</v>
      </c>
      <c r="AX145" s="12" t="s">
        <v>85</v>
      </c>
      <c r="AY145" s="155" t="s">
        <v>175</v>
      </c>
    </row>
    <row r="146" spans="2:65" s="11" customFormat="1" ht="22.9" customHeight="1">
      <c r="B146" s="120"/>
      <c r="D146" s="121" t="s">
        <v>76</v>
      </c>
      <c r="E146" s="130" t="s">
        <v>87</v>
      </c>
      <c r="F146" s="130" t="s">
        <v>478</v>
      </c>
      <c r="I146" s="123"/>
      <c r="J146" s="131">
        <f>BK146</f>
        <v>0</v>
      </c>
      <c r="L146" s="120"/>
      <c r="M146" s="125"/>
      <c r="P146" s="126">
        <f>SUM(P147:P165)</f>
        <v>0</v>
      </c>
      <c r="R146" s="126">
        <f>SUM(R147:R165)</f>
        <v>11.57347553</v>
      </c>
      <c r="T146" s="127">
        <f>SUM(T147:T165)</f>
        <v>0</v>
      </c>
      <c r="AR146" s="121" t="s">
        <v>85</v>
      </c>
      <c r="AT146" s="128" t="s">
        <v>76</v>
      </c>
      <c r="AU146" s="128" t="s">
        <v>85</v>
      </c>
      <c r="AY146" s="121" t="s">
        <v>175</v>
      </c>
      <c r="BK146" s="129">
        <f>SUM(BK147:BK165)</f>
        <v>0</v>
      </c>
    </row>
    <row r="147" spans="2:65" s="1" customFormat="1" ht="16.5" customHeight="1">
      <c r="B147" s="32"/>
      <c r="C147" s="132" t="s">
        <v>208</v>
      </c>
      <c r="D147" s="132" t="s">
        <v>178</v>
      </c>
      <c r="E147" s="133" t="s">
        <v>5541</v>
      </c>
      <c r="F147" s="134" t="s">
        <v>5542</v>
      </c>
      <c r="G147" s="135" t="s">
        <v>324</v>
      </c>
      <c r="H147" s="136">
        <v>0.36199999999999999</v>
      </c>
      <c r="I147" s="137"/>
      <c r="J147" s="138">
        <f>ROUND(I147*H147,2)</f>
        <v>0</v>
      </c>
      <c r="K147" s="134" t="s">
        <v>250</v>
      </c>
      <c r="L147" s="32"/>
      <c r="M147" s="139" t="s">
        <v>1</v>
      </c>
      <c r="N147" s="140" t="s">
        <v>42</v>
      </c>
      <c r="P147" s="141">
        <f>O147*H147</f>
        <v>0</v>
      </c>
      <c r="Q147" s="141">
        <v>1.98</v>
      </c>
      <c r="R147" s="141">
        <f>Q147*H147</f>
        <v>0.71675999999999995</v>
      </c>
      <c r="S147" s="141">
        <v>0</v>
      </c>
      <c r="T147" s="142">
        <f>S147*H147</f>
        <v>0</v>
      </c>
      <c r="AR147" s="143" t="s">
        <v>193</v>
      </c>
      <c r="AT147" s="143" t="s">
        <v>178</v>
      </c>
      <c r="AU147" s="143" t="s">
        <v>87</v>
      </c>
      <c r="AY147" s="17" t="s">
        <v>175</v>
      </c>
      <c r="BE147" s="144">
        <f>IF(N147="základní",J147,0)</f>
        <v>0</v>
      </c>
      <c r="BF147" s="144">
        <f>IF(N147="snížená",J147,0)</f>
        <v>0</v>
      </c>
      <c r="BG147" s="144">
        <f>IF(N147="zákl. přenesená",J147,0)</f>
        <v>0</v>
      </c>
      <c r="BH147" s="144">
        <f>IF(N147="sníž. přenesená",J147,0)</f>
        <v>0</v>
      </c>
      <c r="BI147" s="144">
        <f>IF(N147="nulová",J147,0)</f>
        <v>0</v>
      </c>
      <c r="BJ147" s="17" t="s">
        <v>85</v>
      </c>
      <c r="BK147" s="144">
        <f>ROUND(I147*H147,2)</f>
        <v>0</v>
      </c>
      <c r="BL147" s="17" t="s">
        <v>193</v>
      </c>
      <c r="BM147" s="143" t="s">
        <v>5543</v>
      </c>
    </row>
    <row r="148" spans="2:65" s="12" customFormat="1">
      <c r="B148" s="154"/>
      <c r="D148" s="145" t="s">
        <v>252</v>
      </c>
      <c r="E148" s="155" t="s">
        <v>1</v>
      </c>
      <c r="F148" s="156" t="s">
        <v>5544</v>
      </c>
      <c r="H148" s="157">
        <v>0.36199999999999999</v>
      </c>
      <c r="I148" s="158"/>
      <c r="L148" s="154"/>
      <c r="M148" s="159"/>
      <c r="T148" s="160"/>
      <c r="AT148" s="155" t="s">
        <v>252</v>
      </c>
      <c r="AU148" s="155" t="s">
        <v>87</v>
      </c>
      <c r="AV148" s="12" t="s">
        <v>87</v>
      </c>
      <c r="AW148" s="12" t="s">
        <v>32</v>
      </c>
      <c r="AX148" s="12" t="s">
        <v>85</v>
      </c>
      <c r="AY148" s="155" t="s">
        <v>175</v>
      </c>
    </row>
    <row r="149" spans="2:65" s="1" customFormat="1" ht="16.5" customHeight="1">
      <c r="B149" s="32"/>
      <c r="C149" s="132" t="s">
        <v>212</v>
      </c>
      <c r="D149" s="132" t="s">
        <v>178</v>
      </c>
      <c r="E149" s="133" t="s">
        <v>5545</v>
      </c>
      <c r="F149" s="134" t="s">
        <v>5546</v>
      </c>
      <c r="G149" s="135" t="s">
        <v>324</v>
      </c>
      <c r="H149" s="136">
        <v>1.0169999999999999</v>
      </c>
      <c r="I149" s="137"/>
      <c r="J149" s="138">
        <f>ROUND(I149*H149,2)</f>
        <v>0</v>
      </c>
      <c r="K149" s="134" t="s">
        <v>250</v>
      </c>
      <c r="L149" s="32"/>
      <c r="M149" s="139" t="s">
        <v>1</v>
      </c>
      <c r="N149" s="140" t="s">
        <v>42</v>
      </c>
      <c r="P149" s="141">
        <f>O149*H149</f>
        <v>0</v>
      </c>
      <c r="Q149" s="141">
        <v>2.3010199999999998</v>
      </c>
      <c r="R149" s="141">
        <f>Q149*H149</f>
        <v>2.3401373399999996</v>
      </c>
      <c r="S149" s="141">
        <v>0</v>
      </c>
      <c r="T149" s="142">
        <f>S149*H149</f>
        <v>0</v>
      </c>
      <c r="AR149" s="143" t="s">
        <v>193</v>
      </c>
      <c r="AT149" s="143" t="s">
        <v>178</v>
      </c>
      <c r="AU149" s="143" t="s">
        <v>87</v>
      </c>
      <c r="AY149" s="17" t="s">
        <v>175</v>
      </c>
      <c r="BE149" s="144">
        <f>IF(N149="základní",J149,0)</f>
        <v>0</v>
      </c>
      <c r="BF149" s="144">
        <f>IF(N149="snížená",J149,0)</f>
        <v>0</v>
      </c>
      <c r="BG149" s="144">
        <f>IF(N149="zákl. přenesená",J149,0)</f>
        <v>0</v>
      </c>
      <c r="BH149" s="144">
        <f>IF(N149="sníž. přenesená",J149,0)</f>
        <v>0</v>
      </c>
      <c r="BI149" s="144">
        <f>IF(N149="nulová",J149,0)</f>
        <v>0</v>
      </c>
      <c r="BJ149" s="17" t="s">
        <v>85</v>
      </c>
      <c r="BK149" s="144">
        <f>ROUND(I149*H149,2)</f>
        <v>0</v>
      </c>
      <c r="BL149" s="17" t="s">
        <v>193</v>
      </c>
      <c r="BM149" s="143" t="s">
        <v>5547</v>
      </c>
    </row>
    <row r="150" spans="2:65" s="12" customFormat="1">
      <c r="B150" s="154"/>
      <c r="D150" s="145" t="s">
        <v>252</v>
      </c>
      <c r="E150" s="155" t="s">
        <v>1</v>
      </c>
      <c r="F150" s="156" t="s">
        <v>5548</v>
      </c>
      <c r="H150" s="157">
        <v>1.0169999999999999</v>
      </c>
      <c r="I150" s="158"/>
      <c r="L150" s="154"/>
      <c r="M150" s="159"/>
      <c r="T150" s="160"/>
      <c r="AT150" s="155" t="s">
        <v>252</v>
      </c>
      <c r="AU150" s="155" t="s">
        <v>87</v>
      </c>
      <c r="AV150" s="12" t="s">
        <v>87</v>
      </c>
      <c r="AW150" s="12" t="s">
        <v>32</v>
      </c>
      <c r="AX150" s="12" t="s">
        <v>85</v>
      </c>
      <c r="AY150" s="155" t="s">
        <v>175</v>
      </c>
    </row>
    <row r="151" spans="2:65" s="1" customFormat="1" ht="16.5" customHeight="1">
      <c r="B151" s="32"/>
      <c r="C151" s="132" t="s">
        <v>216</v>
      </c>
      <c r="D151" s="132" t="s">
        <v>178</v>
      </c>
      <c r="E151" s="133" t="s">
        <v>5549</v>
      </c>
      <c r="F151" s="134" t="s">
        <v>5550</v>
      </c>
      <c r="G151" s="135" t="s">
        <v>219</v>
      </c>
      <c r="H151" s="136">
        <v>4</v>
      </c>
      <c r="I151" s="137"/>
      <c r="J151" s="138">
        <f>ROUND(I151*H151,2)</f>
        <v>0</v>
      </c>
      <c r="K151" s="134" t="s">
        <v>1</v>
      </c>
      <c r="L151" s="32"/>
      <c r="M151" s="139" t="s">
        <v>1</v>
      </c>
      <c r="N151" s="140" t="s">
        <v>42</v>
      </c>
      <c r="P151" s="141">
        <f>O151*H151</f>
        <v>0</v>
      </c>
      <c r="Q151" s="141">
        <v>0</v>
      </c>
      <c r="R151" s="141">
        <f>Q151*H151</f>
        <v>0</v>
      </c>
      <c r="S151" s="141">
        <v>0</v>
      </c>
      <c r="T151" s="142">
        <f>S151*H151</f>
        <v>0</v>
      </c>
      <c r="AR151" s="143" t="s">
        <v>193</v>
      </c>
      <c r="AT151" s="143" t="s">
        <v>178</v>
      </c>
      <c r="AU151" s="143" t="s">
        <v>87</v>
      </c>
      <c r="AY151" s="17" t="s">
        <v>175</v>
      </c>
      <c r="BE151" s="144">
        <f>IF(N151="základní",J151,0)</f>
        <v>0</v>
      </c>
      <c r="BF151" s="144">
        <f>IF(N151="snížená",J151,0)</f>
        <v>0</v>
      </c>
      <c r="BG151" s="144">
        <f>IF(N151="zákl. přenesená",J151,0)</f>
        <v>0</v>
      </c>
      <c r="BH151" s="144">
        <f>IF(N151="sníž. přenesená",J151,0)</f>
        <v>0</v>
      </c>
      <c r="BI151" s="144">
        <f>IF(N151="nulová",J151,0)</f>
        <v>0</v>
      </c>
      <c r="BJ151" s="17" t="s">
        <v>85</v>
      </c>
      <c r="BK151" s="144">
        <f>ROUND(I151*H151,2)</f>
        <v>0</v>
      </c>
      <c r="BL151" s="17" t="s">
        <v>193</v>
      </c>
      <c r="BM151" s="143" t="s">
        <v>5551</v>
      </c>
    </row>
    <row r="152" spans="2:65" s="1" customFormat="1" ht="16.5" customHeight="1">
      <c r="B152" s="32"/>
      <c r="C152" s="132" t="s">
        <v>112</v>
      </c>
      <c r="D152" s="132" t="s">
        <v>178</v>
      </c>
      <c r="E152" s="133" t="s">
        <v>5552</v>
      </c>
      <c r="F152" s="134" t="s">
        <v>5553</v>
      </c>
      <c r="G152" s="135" t="s">
        <v>324</v>
      </c>
      <c r="H152" s="136">
        <v>2.3639999999999999</v>
      </c>
      <c r="I152" s="137"/>
      <c r="J152" s="138">
        <f>ROUND(I152*H152,2)</f>
        <v>0</v>
      </c>
      <c r="K152" s="134" t="s">
        <v>250</v>
      </c>
      <c r="L152" s="32"/>
      <c r="M152" s="139" t="s">
        <v>1</v>
      </c>
      <c r="N152" s="140" t="s">
        <v>42</v>
      </c>
      <c r="P152" s="141">
        <f>O152*H152</f>
        <v>0</v>
      </c>
      <c r="Q152" s="141">
        <v>2.3010199999999998</v>
      </c>
      <c r="R152" s="141">
        <f>Q152*H152</f>
        <v>5.4396112799999994</v>
      </c>
      <c r="S152" s="141">
        <v>0</v>
      </c>
      <c r="T152" s="142">
        <f>S152*H152</f>
        <v>0</v>
      </c>
      <c r="AR152" s="143" t="s">
        <v>193</v>
      </c>
      <c r="AT152" s="143" t="s">
        <v>178</v>
      </c>
      <c r="AU152" s="143" t="s">
        <v>87</v>
      </c>
      <c r="AY152" s="17" t="s">
        <v>175</v>
      </c>
      <c r="BE152" s="144">
        <f>IF(N152="základní",J152,0)</f>
        <v>0</v>
      </c>
      <c r="BF152" s="144">
        <f>IF(N152="snížená",J152,0)</f>
        <v>0</v>
      </c>
      <c r="BG152" s="144">
        <f>IF(N152="zákl. přenesená",J152,0)</f>
        <v>0</v>
      </c>
      <c r="BH152" s="144">
        <f>IF(N152="sníž. přenesená",J152,0)</f>
        <v>0</v>
      </c>
      <c r="BI152" s="144">
        <f>IF(N152="nulová",J152,0)</f>
        <v>0</v>
      </c>
      <c r="BJ152" s="17" t="s">
        <v>85</v>
      </c>
      <c r="BK152" s="144">
        <f>ROUND(I152*H152,2)</f>
        <v>0</v>
      </c>
      <c r="BL152" s="17" t="s">
        <v>193</v>
      </c>
      <c r="BM152" s="143" t="s">
        <v>5554</v>
      </c>
    </row>
    <row r="153" spans="2:65" s="12" customFormat="1">
      <c r="B153" s="154"/>
      <c r="D153" s="145" t="s">
        <v>252</v>
      </c>
      <c r="E153" s="155" t="s">
        <v>1</v>
      </c>
      <c r="F153" s="156" t="s">
        <v>5536</v>
      </c>
      <c r="H153" s="157">
        <v>2.3639999999999999</v>
      </c>
      <c r="I153" s="158"/>
      <c r="L153" s="154"/>
      <c r="M153" s="159"/>
      <c r="T153" s="160"/>
      <c r="AT153" s="155" t="s">
        <v>252</v>
      </c>
      <c r="AU153" s="155" t="s">
        <v>87</v>
      </c>
      <c r="AV153" s="12" t="s">
        <v>87</v>
      </c>
      <c r="AW153" s="12" t="s">
        <v>32</v>
      </c>
      <c r="AX153" s="12" t="s">
        <v>85</v>
      </c>
      <c r="AY153" s="155" t="s">
        <v>175</v>
      </c>
    </row>
    <row r="154" spans="2:65" s="1" customFormat="1" ht="16.5" customHeight="1">
      <c r="B154" s="32"/>
      <c r="C154" s="132" t="s">
        <v>115</v>
      </c>
      <c r="D154" s="132" t="s">
        <v>178</v>
      </c>
      <c r="E154" s="133" t="s">
        <v>5555</v>
      </c>
      <c r="F154" s="134" t="s">
        <v>5556</v>
      </c>
      <c r="G154" s="135" t="s">
        <v>324</v>
      </c>
      <c r="H154" s="136">
        <v>1.163</v>
      </c>
      <c r="I154" s="137"/>
      <c r="J154" s="138">
        <f>ROUND(I154*H154,2)</f>
        <v>0</v>
      </c>
      <c r="K154" s="134" t="s">
        <v>1</v>
      </c>
      <c r="L154" s="32"/>
      <c r="M154" s="139" t="s">
        <v>1</v>
      </c>
      <c r="N154" s="140" t="s">
        <v>42</v>
      </c>
      <c r="P154" s="141">
        <f>O154*H154</f>
        <v>0</v>
      </c>
      <c r="Q154" s="141">
        <v>2.5018699999999998</v>
      </c>
      <c r="R154" s="141">
        <f>Q154*H154</f>
        <v>2.9096748099999998</v>
      </c>
      <c r="S154" s="141">
        <v>0</v>
      </c>
      <c r="T154" s="142">
        <f>S154*H154</f>
        <v>0</v>
      </c>
      <c r="AR154" s="143" t="s">
        <v>193</v>
      </c>
      <c r="AT154" s="143" t="s">
        <v>178</v>
      </c>
      <c r="AU154" s="143" t="s">
        <v>87</v>
      </c>
      <c r="AY154" s="17" t="s">
        <v>175</v>
      </c>
      <c r="BE154" s="144">
        <f>IF(N154="základní",J154,0)</f>
        <v>0</v>
      </c>
      <c r="BF154" s="144">
        <f>IF(N154="snížená",J154,0)</f>
        <v>0</v>
      </c>
      <c r="BG154" s="144">
        <f>IF(N154="zákl. přenesená",J154,0)</f>
        <v>0</v>
      </c>
      <c r="BH154" s="144">
        <f>IF(N154="sníž. přenesená",J154,0)</f>
        <v>0</v>
      </c>
      <c r="BI154" s="144">
        <f>IF(N154="nulová",J154,0)</f>
        <v>0</v>
      </c>
      <c r="BJ154" s="17" t="s">
        <v>85</v>
      </c>
      <c r="BK154" s="144">
        <f>ROUND(I154*H154,2)</f>
        <v>0</v>
      </c>
      <c r="BL154" s="17" t="s">
        <v>193</v>
      </c>
      <c r="BM154" s="143" t="s">
        <v>5557</v>
      </c>
    </row>
    <row r="155" spans="2:65" s="12" customFormat="1">
      <c r="B155" s="154"/>
      <c r="D155" s="145" t="s">
        <v>252</v>
      </c>
      <c r="E155" s="155" t="s">
        <v>1</v>
      </c>
      <c r="F155" s="156" t="s">
        <v>5558</v>
      </c>
      <c r="H155" s="157">
        <v>1.163</v>
      </c>
      <c r="I155" s="158"/>
      <c r="L155" s="154"/>
      <c r="M155" s="159"/>
      <c r="T155" s="160"/>
      <c r="AT155" s="155" t="s">
        <v>252</v>
      </c>
      <c r="AU155" s="155" t="s">
        <v>87</v>
      </c>
      <c r="AV155" s="12" t="s">
        <v>87</v>
      </c>
      <c r="AW155" s="12" t="s">
        <v>32</v>
      </c>
      <c r="AX155" s="12" t="s">
        <v>85</v>
      </c>
      <c r="AY155" s="155" t="s">
        <v>175</v>
      </c>
    </row>
    <row r="156" spans="2:65" s="1" customFormat="1" ht="16.5" customHeight="1">
      <c r="B156" s="32"/>
      <c r="C156" s="132" t="s">
        <v>8</v>
      </c>
      <c r="D156" s="132" t="s">
        <v>178</v>
      </c>
      <c r="E156" s="133" t="s">
        <v>5559</v>
      </c>
      <c r="F156" s="134" t="s">
        <v>5560</v>
      </c>
      <c r="G156" s="135" t="s">
        <v>200</v>
      </c>
      <c r="H156" s="136">
        <v>1.6779999999999999</v>
      </c>
      <c r="I156" s="137"/>
      <c r="J156" s="138">
        <f>ROUND(I156*H156,2)</f>
        <v>0</v>
      </c>
      <c r="K156" s="134" t="s">
        <v>250</v>
      </c>
      <c r="L156" s="32"/>
      <c r="M156" s="139" t="s">
        <v>1</v>
      </c>
      <c r="N156" s="140" t="s">
        <v>42</v>
      </c>
      <c r="P156" s="141">
        <f>O156*H156</f>
        <v>0</v>
      </c>
      <c r="Q156" s="141">
        <v>2.7499999999999998E-3</v>
      </c>
      <c r="R156" s="141">
        <f>Q156*H156</f>
        <v>4.6144999999999997E-3</v>
      </c>
      <c r="S156" s="141">
        <v>0</v>
      </c>
      <c r="T156" s="142">
        <f>S156*H156</f>
        <v>0</v>
      </c>
      <c r="AR156" s="143" t="s">
        <v>193</v>
      </c>
      <c r="AT156" s="143" t="s">
        <v>178</v>
      </c>
      <c r="AU156" s="143" t="s">
        <v>87</v>
      </c>
      <c r="AY156" s="17" t="s">
        <v>175</v>
      </c>
      <c r="BE156" s="144">
        <f>IF(N156="základní",J156,0)</f>
        <v>0</v>
      </c>
      <c r="BF156" s="144">
        <f>IF(N156="snížená",J156,0)</f>
        <v>0</v>
      </c>
      <c r="BG156" s="144">
        <f>IF(N156="zákl. přenesená",J156,0)</f>
        <v>0</v>
      </c>
      <c r="BH156" s="144">
        <f>IF(N156="sníž. přenesená",J156,0)</f>
        <v>0</v>
      </c>
      <c r="BI156" s="144">
        <f>IF(N156="nulová",J156,0)</f>
        <v>0</v>
      </c>
      <c r="BJ156" s="17" t="s">
        <v>85</v>
      </c>
      <c r="BK156" s="144">
        <f>ROUND(I156*H156,2)</f>
        <v>0</v>
      </c>
      <c r="BL156" s="17" t="s">
        <v>193</v>
      </c>
      <c r="BM156" s="143" t="s">
        <v>5561</v>
      </c>
    </row>
    <row r="157" spans="2:65" s="12" customFormat="1">
      <c r="B157" s="154"/>
      <c r="D157" s="145" t="s">
        <v>252</v>
      </c>
      <c r="E157" s="155" t="s">
        <v>1</v>
      </c>
      <c r="F157" s="156" t="s">
        <v>5562</v>
      </c>
      <c r="H157" s="157">
        <v>1.6779999999999999</v>
      </c>
      <c r="I157" s="158"/>
      <c r="L157" s="154"/>
      <c r="M157" s="159"/>
      <c r="T157" s="160"/>
      <c r="AT157" s="155" t="s">
        <v>252</v>
      </c>
      <c r="AU157" s="155" t="s">
        <v>87</v>
      </c>
      <c r="AV157" s="12" t="s">
        <v>87</v>
      </c>
      <c r="AW157" s="12" t="s">
        <v>32</v>
      </c>
      <c r="AX157" s="12" t="s">
        <v>85</v>
      </c>
      <c r="AY157" s="155" t="s">
        <v>175</v>
      </c>
    </row>
    <row r="158" spans="2:65" s="1" customFormat="1" ht="16.5" customHeight="1">
      <c r="B158" s="32"/>
      <c r="C158" s="132" t="s">
        <v>120</v>
      </c>
      <c r="D158" s="132" t="s">
        <v>178</v>
      </c>
      <c r="E158" s="133" t="s">
        <v>5563</v>
      </c>
      <c r="F158" s="134" t="s">
        <v>5564</v>
      </c>
      <c r="G158" s="135" t="s">
        <v>200</v>
      </c>
      <c r="H158" s="136">
        <v>1.6779999999999999</v>
      </c>
      <c r="I158" s="137"/>
      <c r="J158" s="138">
        <f>ROUND(I158*H158,2)</f>
        <v>0</v>
      </c>
      <c r="K158" s="134" t="s">
        <v>250</v>
      </c>
      <c r="L158" s="32"/>
      <c r="M158" s="139" t="s">
        <v>1</v>
      </c>
      <c r="N158" s="140" t="s">
        <v>42</v>
      </c>
      <c r="P158" s="141">
        <f>O158*H158</f>
        <v>0</v>
      </c>
      <c r="Q158" s="141">
        <v>0</v>
      </c>
      <c r="R158" s="141">
        <f>Q158*H158</f>
        <v>0</v>
      </c>
      <c r="S158" s="141">
        <v>0</v>
      </c>
      <c r="T158" s="142">
        <f>S158*H158</f>
        <v>0</v>
      </c>
      <c r="AR158" s="143" t="s">
        <v>193</v>
      </c>
      <c r="AT158" s="143" t="s">
        <v>178</v>
      </c>
      <c r="AU158" s="143" t="s">
        <v>87</v>
      </c>
      <c r="AY158" s="17" t="s">
        <v>175</v>
      </c>
      <c r="BE158" s="144">
        <f>IF(N158="základní",J158,0)</f>
        <v>0</v>
      </c>
      <c r="BF158" s="144">
        <f>IF(N158="snížená",J158,0)</f>
        <v>0</v>
      </c>
      <c r="BG158" s="144">
        <f>IF(N158="zákl. přenesená",J158,0)</f>
        <v>0</v>
      </c>
      <c r="BH158" s="144">
        <f>IF(N158="sníž. přenesená",J158,0)</f>
        <v>0</v>
      </c>
      <c r="BI158" s="144">
        <f>IF(N158="nulová",J158,0)</f>
        <v>0</v>
      </c>
      <c r="BJ158" s="17" t="s">
        <v>85</v>
      </c>
      <c r="BK158" s="144">
        <f>ROUND(I158*H158,2)</f>
        <v>0</v>
      </c>
      <c r="BL158" s="17" t="s">
        <v>193</v>
      </c>
      <c r="BM158" s="143" t="s">
        <v>5565</v>
      </c>
    </row>
    <row r="159" spans="2:65" s="1" customFormat="1" ht="16.5" customHeight="1">
      <c r="B159" s="32"/>
      <c r="C159" s="132" t="s">
        <v>123</v>
      </c>
      <c r="D159" s="132" t="s">
        <v>178</v>
      </c>
      <c r="E159" s="133" t="s">
        <v>5566</v>
      </c>
      <c r="F159" s="134" t="s">
        <v>5567</v>
      </c>
      <c r="G159" s="135" t="s">
        <v>200</v>
      </c>
      <c r="H159" s="136">
        <v>3.52</v>
      </c>
      <c r="I159" s="137"/>
      <c r="J159" s="138">
        <f>ROUND(I159*H159,2)</f>
        <v>0</v>
      </c>
      <c r="K159" s="134" t="s">
        <v>250</v>
      </c>
      <c r="L159" s="32"/>
      <c r="M159" s="139" t="s">
        <v>1</v>
      </c>
      <c r="N159" s="140" t="s">
        <v>42</v>
      </c>
      <c r="P159" s="141">
        <f>O159*H159</f>
        <v>0</v>
      </c>
      <c r="Q159" s="141">
        <v>4.0800000000000003E-3</v>
      </c>
      <c r="R159" s="141">
        <f>Q159*H159</f>
        <v>1.43616E-2</v>
      </c>
      <c r="S159" s="141">
        <v>0</v>
      </c>
      <c r="T159" s="142">
        <f>S159*H159</f>
        <v>0</v>
      </c>
      <c r="AR159" s="143" t="s">
        <v>193</v>
      </c>
      <c r="AT159" s="143" t="s">
        <v>178</v>
      </c>
      <c r="AU159" s="143" t="s">
        <v>87</v>
      </c>
      <c r="AY159" s="17" t="s">
        <v>175</v>
      </c>
      <c r="BE159" s="144">
        <f>IF(N159="základní",J159,0)</f>
        <v>0</v>
      </c>
      <c r="BF159" s="144">
        <f>IF(N159="snížená",J159,0)</f>
        <v>0</v>
      </c>
      <c r="BG159" s="144">
        <f>IF(N159="zákl. přenesená",J159,0)</f>
        <v>0</v>
      </c>
      <c r="BH159" s="144">
        <f>IF(N159="sníž. přenesená",J159,0)</f>
        <v>0</v>
      </c>
      <c r="BI159" s="144">
        <f>IF(N159="nulová",J159,0)</f>
        <v>0</v>
      </c>
      <c r="BJ159" s="17" t="s">
        <v>85</v>
      </c>
      <c r="BK159" s="144">
        <f>ROUND(I159*H159,2)</f>
        <v>0</v>
      </c>
      <c r="BL159" s="17" t="s">
        <v>193</v>
      </c>
      <c r="BM159" s="143" t="s">
        <v>5568</v>
      </c>
    </row>
    <row r="160" spans="2:65" s="12" customFormat="1">
      <c r="B160" s="154"/>
      <c r="D160" s="145" t="s">
        <v>252</v>
      </c>
      <c r="E160" s="155" t="s">
        <v>1</v>
      </c>
      <c r="F160" s="156" t="s">
        <v>5569</v>
      </c>
      <c r="H160" s="157">
        <v>3.52</v>
      </c>
      <c r="I160" s="158"/>
      <c r="L160" s="154"/>
      <c r="M160" s="159"/>
      <c r="T160" s="160"/>
      <c r="AT160" s="155" t="s">
        <v>252</v>
      </c>
      <c r="AU160" s="155" t="s">
        <v>87</v>
      </c>
      <c r="AV160" s="12" t="s">
        <v>87</v>
      </c>
      <c r="AW160" s="12" t="s">
        <v>32</v>
      </c>
      <c r="AX160" s="12" t="s">
        <v>85</v>
      </c>
      <c r="AY160" s="155" t="s">
        <v>175</v>
      </c>
    </row>
    <row r="161" spans="2:65" s="1" customFormat="1" ht="16.5" customHeight="1">
      <c r="B161" s="32"/>
      <c r="C161" s="132" t="s">
        <v>126</v>
      </c>
      <c r="D161" s="132" t="s">
        <v>178</v>
      </c>
      <c r="E161" s="133" t="s">
        <v>5570</v>
      </c>
      <c r="F161" s="134" t="s">
        <v>5571</v>
      </c>
      <c r="G161" s="135" t="s">
        <v>200</v>
      </c>
      <c r="H161" s="136">
        <v>3.52</v>
      </c>
      <c r="I161" s="137"/>
      <c r="J161" s="138">
        <f>ROUND(I161*H161,2)</f>
        <v>0</v>
      </c>
      <c r="K161" s="134" t="s">
        <v>250</v>
      </c>
      <c r="L161" s="32"/>
      <c r="M161" s="139" t="s">
        <v>1</v>
      </c>
      <c r="N161" s="140" t="s">
        <v>42</v>
      </c>
      <c r="P161" s="141">
        <f>O161*H161</f>
        <v>0</v>
      </c>
      <c r="Q161" s="141">
        <v>0</v>
      </c>
      <c r="R161" s="141">
        <f>Q161*H161</f>
        <v>0</v>
      </c>
      <c r="S161" s="141">
        <v>0</v>
      </c>
      <c r="T161" s="142">
        <f>S161*H161</f>
        <v>0</v>
      </c>
      <c r="AR161" s="143" t="s">
        <v>193</v>
      </c>
      <c r="AT161" s="143" t="s">
        <v>178</v>
      </c>
      <c r="AU161" s="143" t="s">
        <v>87</v>
      </c>
      <c r="AY161" s="17" t="s">
        <v>175</v>
      </c>
      <c r="BE161" s="144">
        <f>IF(N161="základní",J161,0)</f>
        <v>0</v>
      </c>
      <c r="BF161" s="144">
        <f>IF(N161="snížená",J161,0)</f>
        <v>0</v>
      </c>
      <c r="BG161" s="144">
        <f>IF(N161="zákl. přenesená",J161,0)</f>
        <v>0</v>
      </c>
      <c r="BH161" s="144">
        <f>IF(N161="sníž. přenesená",J161,0)</f>
        <v>0</v>
      </c>
      <c r="BI161" s="144">
        <f>IF(N161="nulová",J161,0)</f>
        <v>0</v>
      </c>
      <c r="BJ161" s="17" t="s">
        <v>85</v>
      </c>
      <c r="BK161" s="144">
        <f>ROUND(I161*H161,2)</f>
        <v>0</v>
      </c>
      <c r="BL161" s="17" t="s">
        <v>193</v>
      </c>
      <c r="BM161" s="143" t="s">
        <v>5572</v>
      </c>
    </row>
    <row r="162" spans="2:65" s="1" customFormat="1" ht="16.5" customHeight="1">
      <c r="B162" s="32"/>
      <c r="C162" s="132" t="s">
        <v>129</v>
      </c>
      <c r="D162" s="132" t="s">
        <v>178</v>
      </c>
      <c r="E162" s="133" t="s">
        <v>5573</v>
      </c>
      <c r="F162" s="134" t="s">
        <v>5574</v>
      </c>
      <c r="G162" s="135" t="s">
        <v>318</v>
      </c>
      <c r="H162" s="136">
        <v>9.25</v>
      </c>
      <c r="I162" s="137"/>
      <c r="J162" s="138">
        <f>ROUND(I162*H162,2)</f>
        <v>0</v>
      </c>
      <c r="K162" s="134" t="s">
        <v>1</v>
      </c>
      <c r="L162" s="32"/>
      <c r="M162" s="139" t="s">
        <v>1</v>
      </c>
      <c r="N162" s="140" t="s">
        <v>42</v>
      </c>
      <c r="P162" s="141">
        <f>O162*H162</f>
        <v>0</v>
      </c>
      <c r="Q162" s="141">
        <v>0</v>
      </c>
      <c r="R162" s="141">
        <f>Q162*H162</f>
        <v>0</v>
      </c>
      <c r="S162" s="141">
        <v>0</v>
      </c>
      <c r="T162" s="142">
        <f>S162*H162</f>
        <v>0</v>
      </c>
      <c r="AR162" s="143" t="s">
        <v>193</v>
      </c>
      <c r="AT162" s="143" t="s">
        <v>178</v>
      </c>
      <c r="AU162" s="143" t="s">
        <v>87</v>
      </c>
      <c r="AY162" s="17" t="s">
        <v>175</v>
      </c>
      <c r="BE162" s="144">
        <f>IF(N162="základní",J162,0)</f>
        <v>0</v>
      </c>
      <c r="BF162" s="144">
        <f>IF(N162="snížená",J162,0)</f>
        <v>0</v>
      </c>
      <c r="BG162" s="144">
        <f>IF(N162="zákl. přenesená",J162,0)</f>
        <v>0</v>
      </c>
      <c r="BH162" s="144">
        <f>IF(N162="sníž. přenesená",J162,0)</f>
        <v>0</v>
      </c>
      <c r="BI162" s="144">
        <f>IF(N162="nulová",J162,0)</f>
        <v>0</v>
      </c>
      <c r="BJ162" s="17" t="s">
        <v>85</v>
      </c>
      <c r="BK162" s="144">
        <f>ROUND(I162*H162,2)</f>
        <v>0</v>
      </c>
      <c r="BL162" s="17" t="s">
        <v>193</v>
      </c>
      <c r="BM162" s="143" t="s">
        <v>5575</v>
      </c>
    </row>
    <row r="163" spans="2:65" s="12" customFormat="1">
      <c r="B163" s="154"/>
      <c r="D163" s="145" t="s">
        <v>252</v>
      </c>
      <c r="E163" s="155" t="s">
        <v>1</v>
      </c>
      <c r="F163" s="156" t="s">
        <v>5576</v>
      </c>
      <c r="H163" s="157">
        <v>9.25</v>
      </c>
      <c r="I163" s="158"/>
      <c r="L163" s="154"/>
      <c r="M163" s="159"/>
      <c r="T163" s="160"/>
      <c r="AT163" s="155" t="s">
        <v>252</v>
      </c>
      <c r="AU163" s="155" t="s">
        <v>87</v>
      </c>
      <c r="AV163" s="12" t="s">
        <v>87</v>
      </c>
      <c r="AW163" s="12" t="s">
        <v>32</v>
      </c>
      <c r="AX163" s="12" t="s">
        <v>85</v>
      </c>
      <c r="AY163" s="155" t="s">
        <v>175</v>
      </c>
    </row>
    <row r="164" spans="2:65" s="1" customFormat="1" ht="16.5" customHeight="1">
      <c r="B164" s="32"/>
      <c r="C164" s="132" t="s">
        <v>132</v>
      </c>
      <c r="D164" s="132" t="s">
        <v>178</v>
      </c>
      <c r="E164" s="133" t="s">
        <v>5577</v>
      </c>
      <c r="F164" s="134" t="s">
        <v>5578</v>
      </c>
      <c r="G164" s="135" t="s">
        <v>364</v>
      </c>
      <c r="H164" s="136">
        <v>0.14000000000000001</v>
      </c>
      <c r="I164" s="137"/>
      <c r="J164" s="138">
        <f>ROUND(I164*H164,2)</f>
        <v>0</v>
      </c>
      <c r="K164" s="134" t="s">
        <v>250</v>
      </c>
      <c r="L164" s="32"/>
      <c r="M164" s="139" t="s">
        <v>1</v>
      </c>
      <c r="N164" s="140" t="s">
        <v>42</v>
      </c>
      <c r="P164" s="141">
        <f>O164*H164</f>
        <v>0</v>
      </c>
      <c r="Q164" s="141">
        <v>1.0593999999999999</v>
      </c>
      <c r="R164" s="141">
        <f>Q164*H164</f>
        <v>0.148316</v>
      </c>
      <c r="S164" s="141">
        <v>0</v>
      </c>
      <c r="T164" s="142">
        <f>S164*H164</f>
        <v>0</v>
      </c>
      <c r="AR164" s="143" t="s">
        <v>193</v>
      </c>
      <c r="AT164" s="143" t="s">
        <v>178</v>
      </c>
      <c r="AU164" s="143" t="s">
        <v>87</v>
      </c>
      <c r="AY164" s="17" t="s">
        <v>175</v>
      </c>
      <c r="BE164" s="144">
        <f>IF(N164="základní",J164,0)</f>
        <v>0</v>
      </c>
      <c r="BF164" s="144">
        <f>IF(N164="snížená",J164,0)</f>
        <v>0</v>
      </c>
      <c r="BG164" s="144">
        <f>IF(N164="zákl. přenesená",J164,0)</f>
        <v>0</v>
      </c>
      <c r="BH164" s="144">
        <f>IF(N164="sníž. přenesená",J164,0)</f>
        <v>0</v>
      </c>
      <c r="BI164" s="144">
        <f>IF(N164="nulová",J164,0)</f>
        <v>0</v>
      </c>
      <c r="BJ164" s="17" t="s">
        <v>85</v>
      </c>
      <c r="BK164" s="144">
        <f>ROUND(I164*H164,2)</f>
        <v>0</v>
      </c>
      <c r="BL164" s="17" t="s">
        <v>193</v>
      </c>
      <c r="BM164" s="143" t="s">
        <v>5579</v>
      </c>
    </row>
    <row r="165" spans="2:65" s="12" customFormat="1">
      <c r="B165" s="154"/>
      <c r="D165" s="145" t="s">
        <v>252</v>
      </c>
      <c r="E165" s="155" t="s">
        <v>1</v>
      </c>
      <c r="F165" s="156" t="s">
        <v>5580</v>
      </c>
      <c r="H165" s="157">
        <v>0.14000000000000001</v>
      </c>
      <c r="I165" s="158"/>
      <c r="L165" s="154"/>
      <c r="M165" s="159"/>
      <c r="T165" s="160"/>
      <c r="AT165" s="155" t="s">
        <v>252</v>
      </c>
      <c r="AU165" s="155" t="s">
        <v>87</v>
      </c>
      <c r="AV165" s="12" t="s">
        <v>87</v>
      </c>
      <c r="AW165" s="12" t="s">
        <v>32</v>
      </c>
      <c r="AX165" s="12" t="s">
        <v>85</v>
      </c>
      <c r="AY165" s="155" t="s">
        <v>175</v>
      </c>
    </row>
    <row r="166" spans="2:65" s="11" customFormat="1" ht="22.9" customHeight="1">
      <c r="B166" s="120"/>
      <c r="D166" s="121" t="s">
        <v>76</v>
      </c>
      <c r="E166" s="130" t="s">
        <v>187</v>
      </c>
      <c r="F166" s="130" t="s">
        <v>559</v>
      </c>
      <c r="I166" s="123"/>
      <c r="J166" s="131">
        <f>BK166</f>
        <v>0</v>
      </c>
      <c r="L166" s="120"/>
      <c r="M166" s="125"/>
      <c r="P166" s="126">
        <f>SUM(P167:P168)</f>
        <v>0</v>
      </c>
      <c r="R166" s="126">
        <f>SUM(R167:R168)</f>
        <v>1.9903839999999999</v>
      </c>
      <c r="T166" s="127">
        <f>SUM(T167:T168)</f>
        <v>0</v>
      </c>
      <c r="AR166" s="121" t="s">
        <v>85</v>
      </c>
      <c r="AT166" s="128" t="s">
        <v>76</v>
      </c>
      <c r="AU166" s="128" t="s">
        <v>85</v>
      </c>
      <c r="AY166" s="121" t="s">
        <v>175</v>
      </c>
      <c r="BK166" s="129">
        <f>SUM(BK167:BK168)</f>
        <v>0</v>
      </c>
    </row>
    <row r="167" spans="2:65" s="1" customFormat="1" ht="16.5" customHeight="1">
      <c r="B167" s="32"/>
      <c r="C167" s="132" t="s">
        <v>135</v>
      </c>
      <c r="D167" s="132" t="s">
        <v>178</v>
      </c>
      <c r="E167" s="133" t="s">
        <v>5581</v>
      </c>
      <c r="F167" s="134" t="s">
        <v>5582</v>
      </c>
      <c r="G167" s="135" t="s">
        <v>324</v>
      </c>
      <c r="H167" s="136">
        <v>0.88</v>
      </c>
      <c r="I167" s="137"/>
      <c r="J167" s="138">
        <f>ROUND(I167*H167,2)</f>
        <v>0</v>
      </c>
      <c r="K167" s="134" t="s">
        <v>250</v>
      </c>
      <c r="L167" s="32"/>
      <c r="M167" s="139" t="s">
        <v>1</v>
      </c>
      <c r="N167" s="140" t="s">
        <v>42</v>
      </c>
      <c r="P167" s="141">
        <f>O167*H167</f>
        <v>0</v>
      </c>
      <c r="Q167" s="141">
        <v>2.2618</v>
      </c>
      <c r="R167" s="141">
        <f>Q167*H167</f>
        <v>1.9903839999999999</v>
      </c>
      <c r="S167" s="141">
        <v>0</v>
      </c>
      <c r="T167" s="142">
        <f>S167*H167</f>
        <v>0</v>
      </c>
      <c r="AR167" s="143" t="s">
        <v>193</v>
      </c>
      <c r="AT167" s="143" t="s">
        <v>178</v>
      </c>
      <c r="AU167" s="143" t="s">
        <v>87</v>
      </c>
      <c r="AY167" s="17" t="s">
        <v>175</v>
      </c>
      <c r="BE167" s="144">
        <f>IF(N167="základní",J167,0)</f>
        <v>0</v>
      </c>
      <c r="BF167" s="144">
        <f>IF(N167="snížená",J167,0)</f>
        <v>0</v>
      </c>
      <c r="BG167" s="144">
        <f>IF(N167="zákl. přenesená",J167,0)</f>
        <v>0</v>
      </c>
      <c r="BH167" s="144">
        <f>IF(N167="sníž. přenesená",J167,0)</f>
        <v>0</v>
      </c>
      <c r="BI167" s="144">
        <f>IF(N167="nulová",J167,0)</f>
        <v>0</v>
      </c>
      <c r="BJ167" s="17" t="s">
        <v>85</v>
      </c>
      <c r="BK167" s="144">
        <f>ROUND(I167*H167,2)</f>
        <v>0</v>
      </c>
      <c r="BL167" s="17" t="s">
        <v>193</v>
      </c>
      <c r="BM167" s="143" t="s">
        <v>5583</v>
      </c>
    </row>
    <row r="168" spans="2:65" s="12" customFormat="1">
      <c r="B168" s="154"/>
      <c r="D168" s="145" t="s">
        <v>252</v>
      </c>
      <c r="E168" s="155" t="s">
        <v>1</v>
      </c>
      <c r="F168" s="156" t="s">
        <v>5584</v>
      </c>
      <c r="H168" s="157">
        <v>0.88</v>
      </c>
      <c r="I168" s="158"/>
      <c r="L168" s="154"/>
      <c r="M168" s="159"/>
      <c r="T168" s="160"/>
      <c r="AT168" s="155" t="s">
        <v>252</v>
      </c>
      <c r="AU168" s="155" t="s">
        <v>87</v>
      </c>
      <c r="AV168" s="12" t="s">
        <v>87</v>
      </c>
      <c r="AW168" s="12" t="s">
        <v>32</v>
      </c>
      <c r="AX168" s="12" t="s">
        <v>85</v>
      </c>
      <c r="AY168" s="155" t="s">
        <v>175</v>
      </c>
    </row>
    <row r="169" spans="2:65" s="11" customFormat="1" ht="22.9" customHeight="1">
      <c r="B169" s="120"/>
      <c r="D169" s="121" t="s">
        <v>76</v>
      </c>
      <c r="E169" s="130" t="s">
        <v>193</v>
      </c>
      <c r="F169" s="130" t="s">
        <v>781</v>
      </c>
      <c r="I169" s="123"/>
      <c r="J169" s="131">
        <f>BK169</f>
        <v>0</v>
      </c>
      <c r="L169" s="120"/>
      <c r="M169" s="125"/>
      <c r="P169" s="126">
        <f>SUM(P170:P181)</f>
        <v>0</v>
      </c>
      <c r="R169" s="126">
        <f>SUM(R170:R181)</f>
        <v>0.31722321999999997</v>
      </c>
      <c r="T169" s="127">
        <f>SUM(T170:T181)</f>
        <v>0</v>
      </c>
      <c r="AR169" s="121" t="s">
        <v>85</v>
      </c>
      <c r="AT169" s="128" t="s">
        <v>76</v>
      </c>
      <c r="AU169" s="128" t="s">
        <v>85</v>
      </c>
      <c r="AY169" s="121" t="s">
        <v>175</v>
      </c>
      <c r="BK169" s="129">
        <f>SUM(BK170:BK181)</f>
        <v>0</v>
      </c>
    </row>
    <row r="170" spans="2:65" s="1" customFormat="1" ht="16.5" customHeight="1">
      <c r="B170" s="32"/>
      <c r="C170" s="132" t="s">
        <v>138</v>
      </c>
      <c r="D170" s="132" t="s">
        <v>178</v>
      </c>
      <c r="E170" s="133" t="s">
        <v>5585</v>
      </c>
      <c r="F170" s="134" t="s">
        <v>5586</v>
      </c>
      <c r="G170" s="135" t="s">
        <v>324</v>
      </c>
      <c r="H170" s="136">
        <v>0.12</v>
      </c>
      <c r="I170" s="137"/>
      <c r="J170" s="138">
        <f>ROUND(I170*H170,2)</f>
        <v>0</v>
      </c>
      <c r="K170" s="134" t="s">
        <v>250</v>
      </c>
      <c r="L170" s="32"/>
      <c r="M170" s="139" t="s">
        <v>1</v>
      </c>
      <c r="N170" s="140" t="s">
        <v>42</v>
      </c>
      <c r="P170" s="141">
        <f>O170*H170</f>
        <v>0</v>
      </c>
      <c r="Q170" s="141">
        <v>2.5020099999999998</v>
      </c>
      <c r="R170" s="141">
        <f>Q170*H170</f>
        <v>0.30024119999999999</v>
      </c>
      <c r="S170" s="141">
        <v>0</v>
      </c>
      <c r="T170" s="142">
        <f>S170*H170</f>
        <v>0</v>
      </c>
      <c r="AR170" s="143" t="s">
        <v>193</v>
      </c>
      <c r="AT170" s="143" t="s">
        <v>178</v>
      </c>
      <c r="AU170" s="143" t="s">
        <v>87</v>
      </c>
      <c r="AY170" s="17" t="s">
        <v>175</v>
      </c>
      <c r="BE170" s="144">
        <f>IF(N170="základní",J170,0)</f>
        <v>0</v>
      </c>
      <c r="BF170" s="144">
        <f>IF(N170="snížená",J170,0)</f>
        <v>0</v>
      </c>
      <c r="BG170" s="144">
        <f>IF(N170="zákl. přenesená",J170,0)</f>
        <v>0</v>
      </c>
      <c r="BH170" s="144">
        <f>IF(N170="sníž. přenesená",J170,0)</f>
        <v>0</v>
      </c>
      <c r="BI170" s="144">
        <f>IF(N170="nulová",J170,0)</f>
        <v>0</v>
      </c>
      <c r="BJ170" s="17" t="s">
        <v>85</v>
      </c>
      <c r="BK170" s="144">
        <f>ROUND(I170*H170,2)</f>
        <v>0</v>
      </c>
      <c r="BL170" s="17" t="s">
        <v>193</v>
      </c>
      <c r="BM170" s="143" t="s">
        <v>5587</v>
      </c>
    </row>
    <row r="171" spans="2:65" s="12" customFormat="1">
      <c r="B171" s="154"/>
      <c r="D171" s="145" t="s">
        <v>252</v>
      </c>
      <c r="E171" s="155" t="s">
        <v>1</v>
      </c>
      <c r="F171" s="156" t="s">
        <v>5588</v>
      </c>
      <c r="H171" s="157">
        <v>0.12</v>
      </c>
      <c r="I171" s="158"/>
      <c r="L171" s="154"/>
      <c r="M171" s="159"/>
      <c r="T171" s="160"/>
      <c r="AT171" s="155" t="s">
        <v>252</v>
      </c>
      <c r="AU171" s="155" t="s">
        <v>87</v>
      </c>
      <c r="AV171" s="12" t="s">
        <v>87</v>
      </c>
      <c r="AW171" s="12" t="s">
        <v>32</v>
      </c>
      <c r="AX171" s="12" t="s">
        <v>85</v>
      </c>
      <c r="AY171" s="155" t="s">
        <v>175</v>
      </c>
    </row>
    <row r="172" spans="2:65" s="1" customFormat="1" ht="16.5" customHeight="1">
      <c r="B172" s="32"/>
      <c r="C172" s="132" t="s">
        <v>141</v>
      </c>
      <c r="D172" s="132" t="s">
        <v>178</v>
      </c>
      <c r="E172" s="133" t="s">
        <v>792</v>
      </c>
      <c r="F172" s="134" t="s">
        <v>793</v>
      </c>
      <c r="G172" s="135" t="s">
        <v>200</v>
      </c>
      <c r="H172" s="136">
        <v>1.8080000000000001</v>
      </c>
      <c r="I172" s="137"/>
      <c r="J172" s="138">
        <f>ROUND(I172*H172,2)</f>
        <v>0</v>
      </c>
      <c r="K172" s="134" t="s">
        <v>250</v>
      </c>
      <c r="L172" s="32"/>
      <c r="M172" s="139" t="s">
        <v>1</v>
      </c>
      <c r="N172" s="140" t="s">
        <v>42</v>
      </c>
      <c r="P172" s="141">
        <f>O172*H172</f>
        <v>0</v>
      </c>
      <c r="Q172" s="141">
        <v>5.3299999999999997E-3</v>
      </c>
      <c r="R172" s="141">
        <f>Q172*H172</f>
        <v>9.6366400000000001E-3</v>
      </c>
      <c r="S172" s="141">
        <v>0</v>
      </c>
      <c r="T172" s="142">
        <f>S172*H172</f>
        <v>0</v>
      </c>
      <c r="AR172" s="143" t="s">
        <v>193</v>
      </c>
      <c r="AT172" s="143" t="s">
        <v>178</v>
      </c>
      <c r="AU172" s="143" t="s">
        <v>87</v>
      </c>
      <c r="AY172" s="17" t="s">
        <v>175</v>
      </c>
      <c r="BE172" s="144">
        <f>IF(N172="základní",J172,0)</f>
        <v>0</v>
      </c>
      <c r="BF172" s="144">
        <f>IF(N172="snížená",J172,0)</f>
        <v>0</v>
      </c>
      <c r="BG172" s="144">
        <f>IF(N172="zákl. přenesená",J172,0)</f>
        <v>0</v>
      </c>
      <c r="BH172" s="144">
        <f>IF(N172="sníž. přenesená",J172,0)</f>
        <v>0</v>
      </c>
      <c r="BI172" s="144">
        <f>IF(N172="nulová",J172,0)</f>
        <v>0</v>
      </c>
      <c r="BJ172" s="17" t="s">
        <v>85</v>
      </c>
      <c r="BK172" s="144">
        <f>ROUND(I172*H172,2)</f>
        <v>0</v>
      </c>
      <c r="BL172" s="17" t="s">
        <v>193</v>
      </c>
      <c r="BM172" s="143" t="s">
        <v>5589</v>
      </c>
    </row>
    <row r="173" spans="2:65" s="12" customFormat="1">
      <c r="B173" s="154"/>
      <c r="D173" s="145" t="s">
        <v>252</v>
      </c>
      <c r="E173" s="155" t="s">
        <v>1</v>
      </c>
      <c r="F173" s="156" t="s">
        <v>5590</v>
      </c>
      <c r="H173" s="157">
        <v>1.196</v>
      </c>
      <c r="I173" s="158"/>
      <c r="L173" s="154"/>
      <c r="M173" s="159"/>
      <c r="T173" s="160"/>
      <c r="AT173" s="155" t="s">
        <v>252</v>
      </c>
      <c r="AU173" s="155" t="s">
        <v>87</v>
      </c>
      <c r="AV173" s="12" t="s">
        <v>87</v>
      </c>
      <c r="AW173" s="12" t="s">
        <v>32</v>
      </c>
      <c r="AX173" s="12" t="s">
        <v>77</v>
      </c>
      <c r="AY173" s="155" t="s">
        <v>175</v>
      </c>
    </row>
    <row r="174" spans="2:65" s="12" customFormat="1">
      <c r="B174" s="154"/>
      <c r="D174" s="145" t="s">
        <v>252</v>
      </c>
      <c r="E174" s="155" t="s">
        <v>1</v>
      </c>
      <c r="F174" s="156" t="s">
        <v>5591</v>
      </c>
      <c r="H174" s="157">
        <v>0.61199999999999999</v>
      </c>
      <c r="I174" s="158"/>
      <c r="L174" s="154"/>
      <c r="M174" s="159"/>
      <c r="T174" s="160"/>
      <c r="AT174" s="155" t="s">
        <v>252</v>
      </c>
      <c r="AU174" s="155" t="s">
        <v>87</v>
      </c>
      <c r="AV174" s="12" t="s">
        <v>87</v>
      </c>
      <c r="AW174" s="12" t="s">
        <v>32</v>
      </c>
      <c r="AX174" s="12" t="s">
        <v>77</v>
      </c>
      <c r="AY174" s="155" t="s">
        <v>175</v>
      </c>
    </row>
    <row r="175" spans="2:65" s="13" customFormat="1">
      <c r="B175" s="163"/>
      <c r="D175" s="145" t="s">
        <v>252</v>
      </c>
      <c r="E175" s="164" t="s">
        <v>1</v>
      </c>
      <c r="F175" s="165" t="s">
        <v>294</v>
      </c>
      <c r="H175" s="166">
        <v>1.8080000000000001</v>
      </c>
      <c r="I175" s="167"/>
      <c r="L175" s="163"/>
      <c r="M175" s="168"/>
      <c r="T175" s="169"/>
      <c r="AT175" s="164" t="s">
        <v>252</v>
      </c>
      <c r="AU175" s="164" t="s">
        <v>87</v>
      </c>
      <c r="AV175" s="13" t="s">
        <v>193</v>
      </c>
      <c r="AW175" s="13" t="s">
        <v>32</v>
      </c>
      <c r="AX175" s="13" t="s">
        <v>85</v>
      </c>
      <c r="AY175" s="164" t="s">
        <v>175</v>
      </c>
    </row>
    <row r="176" spans="2:65" s="1" customFormat="1" ht="16.5" customHeight="1">
      <c r="B176" s="32"/>
      <c r="C176" s="132" t="s">
        <v>7</v>
      </c>
      <c r="D176" s="132" t="s">
        <v>178</v>
      </c>
      <c r="E176" s="133" t="s">
        <v>801</v>
      </c>
      <c r="F176" s="134" t="s">
        <v>802</v>
      </c>
      <c r="G176" s="135" t="s">
        <v>200</v>
      </c>
      <c r="H176" s="136">
        <v>1.8080000000000001</v>
      </c>
      <c r="I176" s="137"/>
      <c r="J176" s="138">
        <f>ROUND(I176*H176,2)</f>
        <v>0</v>
      </c>
      <c r="K176" s="134" t="s">
        <v>250</v>
      </c>
      <c r="L176" s="32"/>
      <c r="M176" s="139" t="s">
        <v>1</v>
      </c>
      <c r="N176" s="140" t="s">
        <v>42</v>
      </c>
      <c r="P176" s="141">
        <f>O176*H176</f>
        <v>0</v>
      </c>
      <c r="Q176" s="141">
        <v>0</v>
      </c>
      <c r="R176" s="141">
        <f>Q176*H176</f>
        <v>0</v>
      </c>
      <c r="S176" s="141">
        <v>0</v>
      </c>
      <c r="T176" s="142">
        <f>S176*H176</f>
        <v>0</v>
      </c>
      <c r="AR176" s="143" t="s">
        <v>193</v>
      </c>
      <c r="AT176" s="143" t="s">
        <v>178</v>
      </c>
      <c r="AU176" s="143" t="s">
        <v>87</v>
      </c>
      <c r="AY176" s="17" t="s">
        <v>175</v>
      </c>
      <c r="BE176" s="144">
        <f>IF(N176="základní",J176,0)</f>
        <v>0</v>
      </c>
      <c r="BF176" s="144">
        <f>IF(N176="snížená",J176,0)</f>
        <v>0</v>
      </c>
      <c r="BG176" s="144">
        <f>IF(N176="zákl. přenesená",J176,0)</f>
        <v>0</v>
      </c>
      <c r="BH176" s="144">
        <f>IF(N176="sníž. přenesená",J176,0)</f>
        <v>0</v>
      </c>
      <c r="BI176" s="144">
        <f>IF(N176="nulová",J176,0)</f>
        <v>0</v>
      </c>
      <c r="BJ176" s="17" t="s">
        <v>85</v>
      </c>
      <c r="BK176" s="144">
        <f>ROUND(I176*H176,2)</f>
        <v>0</v>
      </c>
      <c r="BL176" s="17" t="s">
        <v>193</v>
      </c>
      <c r="BM176" s="143" t="s">
        <v>5592</v>
      </c>
    </row>
    <row r="177" spans="2:65" s="1" customFormat="1" ht="16.5" customHeight="1">
      <c r="B177" s="32"/>
      <c r="C177" s="132" t="s">
        <v>382</v>
      </c>
      <c r="D177" s="132" t="s">
        <v>178</v>
      </c>
      <c r="E177" s="133" t="s">
        <v>5593</v>
      </c>
      <c r="F177" s="134" t="s">
        <v>5594</v>
      </c>
      <c r="G177" s="135" t="s">
        <v>200</v>
      </c>
      <c r="H177" s="136">
        <v>1.196</v>
      </c>
      <c r="I177" s="137"/>
      <c r="J177" s="138">
        <f>ROUND(I177*H177,2)</f>
        <v>0</v>
      </c>
      <c r="K177" s="134" t="s">
        <v>250</v>
      </c>
      <c r="L177" s="32"/>
      <c r="M177" s="139" t="s">
        <v>1</v>
      </c>
      <c r="N177" s="140" t="s">
        <v>42</v>
      </c>
      <c r="P177" s="141">
        <f>O177*H177</f>
        <v>0</v>
      </c>
      <c r="Q177" s="141">
        <v>8.0999999999999996E-4</v>
      </c>
      <c r="R177" s="141">
        <f>Q177*H177</f>
        <v>9.6875999999999993E-4</v>
      </c>
      <c r="S177" s="141">
        <v>0</v>
      </c>
      <c r="T177" s="142">
        <f>S177*H177</f>
        <v>0</v>
      </c>
      <c r="AR177" s="143" t="s">
        <v>193</v>
      </c>
      <c r="AT177" s="143" t="s">
        <v>178</v>
      </c>
      <c r="AU177" s="143" t="s">
        <v>87</v>
      </c>
      <c r="AY177" s="17" t="s">
        <v>175</v>
      </c>
      <c r="BE177" s="144">
        <f>IF(N177="základní",J177,0)</f>
        <v>0</v>
      </c>
      <c r="BF177" s="144">
        <f>IF(N177="snížená",J177,0)</f>
        <v>0</v>
      </c>
      <c r="BG177" s="144">
        <f>IF(N177="zákl. přenesená",J177,0)</f>
        <v>0</v>
      </c>
      <c r="BH177" s="144">
        <f>IF(N177="sníž. přenesená",J177,0)</f>
        <v>0</v>
      </c>
      <c r="BI177" s="144">
        <f>IF(N177="nulová",J177,0)</f>
        <v>0</v>
      </c>
      <c r="BJ177" s="17" t="s">
        <v>85</v>
      </c>
      <c r="BK177" s="144">
        <f>ROUND(I177*H177,2)</f>
        <v>0</v>
      </c>
      <c r="BL177" s="17" t="s">
        <v>193</v>
      </c>
      <c r="BM177" s="143" t="s">
        <v>5595</v>
      </c>
    </row>
    <row r="178" spans="2:65" s="12" customFormat="1">
      <c r="B178" s="154"/>
      <c r="D178" s="145" t="s">
        <v>252</v>
      </c>
      <c r="E178" s="155" t="s">
        <v>1</v>
      </c>
      <c r="F178" s="156" t="s">
        <v>5590</v>
      </c>
      <c r="H178" s="157">
        <v>1.196</v>
      </c>
      <c r="I178" s="158"/>
      <c r="L178" s="154"/>
      <c r="M178" s="159"/>
      <c r="T178" s="160"/>
      <c r="AT178" s="155" t="s">
        <v>252</v>
      </c>
      <c r="AU178" s="155" t="s">
        <v>87</v>
      </c>
      <c r="AV178" s="12" t="s">
        <v>87</v>
      </c>
      <c r="AW178" s="12" t="s">
        <v>32</v>
      </c>
      <c r="AX178" s="12" t="s">
        <v>85</v>
      </c>
      <c r="AY178" s="155" t="s">
        <v>175</v>
      </c>
    </row>
    <row r="179" spans="2:65" s="1" customFormat="1" ht="16.5" customHeight="1">
      <c r="B179" s="32"/>
      <c r="C179" s="132" t="s">
        <v>386</v>
      </c>
      <c r="D179" s="132" t="s">
        <v>178</v>
      </c>
      <c r="E179" s="133" t="s">
        <v>5596</v>
      </c>
      <c r="F179" s="134" t="s">
        <v>5597</v>
      </c>
      <c r="G179" s="135" t="s">
        <v>200</v>
      </c>
      <c r="H179" s="136">
        <v>1.196</v>
      </c>
      <c r="I179" s="137"/>
      <c r="J179" s="138">
        <f>ROUND(I179*H179,2)</f>
        <v>0</v>
      </c>
      <c r="K179" s="134" t="s">
        <v>250</v>
      </c>
      <c r="L179" s="32"/>
      <c r="M179" s="139" t="s">
        <v>1</v>
      </c>
      <c r="N179" s="140" t="s">
        <v>42</v>
      </c>
      <c r="P179" s="141">
        <f>O179*H179</f>
        <v>0</v>
      </c>
      <c r="Q179" s="141">
        <v>0</v>
      </c>
      <c r="R179" s="141">
        <f>Q179*H179</f>
        <v>0</v>
      </c>
      <c r="S179" s="141">
        <v>0</v>
      </c>
      <c r="T179" s="142">
        <f>S179*H179</f>
        <v>0</v>
      </c>
      <c r="AR179" s="143" t="s">
        <v>193</v>
      </c>
      <c r="AT179" s="143" t="s">
        <v>178</v>
      </c>
      <c r="AU179" s="143" t="s">
        <v>87</v>
      </c>
      <c r="AY179" s="17" t="s">
        <v>175</v>
      </c>
      <c r="BE179" s="144">
        <f>IF(N179="základní",J179,0)</f>
        <v>0</v>
      </c>
      <c r="BF179" s="144">
        <f>IF(N179="snížená",J179,0)</f>
        <v>0</v>
      </c>
      <c r="BG179" s="144">
        <f>IF(N179="zákl. přenesená",J179,0)</f>
        <v>0</v>
      </c>
      <c r="BH179" s="144">
        <f>IF(N179="sníž. přenesená",J179,0)</f>
        <v>0</v>
      </c>
      <c r="BI179" s="144">
        <f>IF(N179="nulová",J179,0)</f>
        <v>0</v>
      </c>
      <c r="BJ179" s="17" t="s">
        <v>85</v>
      </c>
      <c r="BK179" s="144">
        <f>ROUND(I179*H179,2)</f>
        <v>0</v>
      </c>
      <c r="BL179" s="17" t="s">
        <v>193</v>
      </c>
      <c r="BM179" s="143" t="s">
        <v>5598</v>
      </c>
    </row>
    <row r="180" spans="2:65" s="1" customFormat="1" ht="16.5" customHeight="1">
      <c r="B180" s="32"/>
      <c r="C180" s="132" t="s">
        <v>390</v>
      </c>
      <c r="D180" s="132" t="s">
        <v>178</v>
      </c>
      <c r="E180" s="133" t="s">
        <v>5599</v>
      </c>
      <c r="F180" s="134" t="s">
        <v>5600</v>
      </c>
      <c r="G180" s="135" t="s">
        <v>364</v>
      </c>
      <c r="H180" s="136">
        <v>6.0000000000000001E-3</v>
      </c>
      <c r="I180" s="137"/>
      <c r="J180" s="138">
        <f>ROUND(I180*H180,2)</f>
        <v>0</v>
      </c>
      <c r="K180" s="134" t="s">
        <v>250</v>
      </c>
      <c r="L180" s="32"/>
      <c r="M180" s="139" t="s">
        <v>1</v>
      </c>
      <c r="N180" s="140" t="s">
        <v>42</v>
      </c>
      <c r="P180" s="141">
        <f>O180*H180</f>
        <v>0</v>
      </c>
      <c r="Q180" s="141">
        <v>1.06277</v>
      </c>
      <c r="R180" s="141">
        <f>Q180*H180</f>
        <v>6.3766200000000004E-3</v>
      </c>
      <c r="S180" s="141">
        <v>0</v>
      </c>
      <c r="T180" s="142">
        <f>S180*H180</f>
        <v>0</v>
      </c>
      <c r="AR180" s="143" t="s">
        <v>193</v>
      </c>
      <c r="AT180" s="143" t="s">
        <v>178</v>
      </c>
      <c r="AU180" s="143" t="s">
        <v>87</v>
      </c>
      <c r="AY180" s="17" t="s">
        <v>175</v>
      </c>
      <c r="BE180" s="144">
        <f>IF(N180="základní",J180,0)</f>
        <v>0</v>
      </c>
      <c r="BF180" s="144">
        <f>IF(N180="snížená",J180,0)</f>
        <v>0</v>
      </c>
      <c r="BG180" s="144">
        <f>IF(N180="zákl. přenesená",J180,0)</f>
        <v>0</v>
      </c>
      <c r="BH180" s="144">
        <f>IF(N180="sníž. přenesená",J180,0)</f>
        <v>0</v>
      </c>
      <c r="BI180" s="144">
        <f>IF(N180="nulová",J180,0)</f>
        <v>0</v>
      </c>
      <c r="BJ180" s="17" t="s">
        <v>85</v>
      </c>
      <c r="BK180" s="144">
        <f>ROUND(I180*H180,2)</f>
        <v>0</v>
      </c>
      <c r="BL180" s="17" t="s">
        <v>193</v>
      </c>
      <c r="BM180" s="143" t="s">
        <v>5601</v>
      </c>
    </row>
    <row r="181" spans="2:65" s="12" customFormat="1">
      <c r="B181" s="154"/>
      <c r="D181" s="145" t="s">
        <v>252</v>
      </c>
      <c r="E181" s="155" t="s">
        <v>1</v>
      </c>
      <c r="F181" s="156" t="s">
        <v>5602</v>
      </c>
      <c r="H181" s="157">
        <v>6.0000000000000001E-3</v>
      </c>
      <c r="I181" s="158"/>
      <c r="L181" s="154"/>
      <c r="M181" s="159"/>
      <c r="T181" s="160"/>
      <c r="AT181" s="155" t="s">
        <v>252</v>
      </c>
      <c r="AU181" s="155" t="s">
        <v>87</v>
      </c>
      <c r="AV181" s="12" t="s">
        <v>87</v>
      </c>
      <c r="AW181" s="12" t="s">
        <v>32</v>
      </c>
      <c r="AX181" s="12" t="s">
        <v>85</v>
      </c>
      <c r="AY181" s="155" t="s">
        <v>175</v>
      </c>
    </row>
    <row r="182" spans="2:65" s="11" customFormat="1" ht="22.9" customHeight="1">
      <c r="B182" s="120"/>
      <c r="D182" s="121" t="s">
        <v>76</v>
      </c>
      <c r="E182" s="130" t="s">
        <v>202</v>
      </c>
      <c r="F182" s="130" t="s">
        <v>913</v>
      </c>
      <c r="I182" s="123"/>
      <c r="J182" s="131">
        <f>BK182</f>
        <v>0</v>
      </c>
      <c r="L182" s="120"/>
      <c r="M182" s="125"/>
      <c r="P182" s="126">
        <f>SUM(P183:P187)</f>
        <v>0</v>
      </c>
      <c r="R182" s="126">
        <f>SUM(R183:R187)</f>
        <v>0.28562008</v>
      </c>
      <c r="T182" s="127">
        <f>SUM(T183:T187)</f>
        <v>0</v>
      </c>
      <c r="AR182" s="121" t="s">
        <v>85</v>
      </c>
      <c r="AT182" s="128" t="s">
        <v>76</v>
      </c>
      <c r="AU182" s="128" t="s">
        <v>85</v>
      </c>
      <c r="AY182" s="121" t="s">
        <v>175</v>
      </c>
      <c r="BK182" s="129">
        <f>SUM(BK183:BK187)</f>
        <v>0</v>
      </c>
    </row>
    <row r="183" spans="2:65" s="1" customFormat="1" ht="24.2" customHeight="1">
      <c r="B183" s="32"/>
      <c r="C183" s="132" t="s">
        <v>394</v>
      </c>
      <c r="D183" s="132" t="s">
        <v>178</v>
      </c>
      <c r="E183" s="133" t="s">
        <v>1150</v>
      </c>
      <c r="F183" s="134" t="s">
        <v>1151</v>
      </c>
      <c r="G183" s="135" t="s">
        <v>200</v>
      </c>
      <c r="H183" s="136">
        <v>7.3879999999999999</v>
      </c>
      <c r="I183" s="137"/>
      <c r="J183" s="138">
        <f>ROUND(I183*H183,2)</f>
        <v>0</v>
      </c>
      <c r="K183" s="134" t="s">
        <v>1</v>
      </c>
      <c r="L183" s="32"/>
      <c r="M183" s="139" t="s">
        <v>1</v>
      </c>
      <c r="N183" s="140" t="s">
        <v>42</v>
      </c>
      <c r="P183" s="141">
        <f>O183*H183</f>
        <v>0</v>
      </c>
      <c r="Q183" s="141">
        <v>2.7499999999999998E-3</v>
      </c>
      <c r="R183" s="141">
        <f>Q183*H183</f>
        <v>2.0316999999999998E-2</v>
      </c>
      <c r="S183" s="141">
        <v>0</v>
      </c>
      <c r="T183" s="142">
        <f>S183*H183</f>
        <v>0</v>
      </c>
      <c r="AR183" s="143" t="s">
        <v>193</v>
      </c>
      <c r="AT183" s="143" t="s">
        <v>178</v>
      </c>
      <c r="AU183" s="143" t="s">
        <v>87</v>
      </c>
      <c r="AY183" s="17" t="s">
        <v>175</v>
      </c>
      <c r="BE183" s="144">
        <f>IF(N183="základní",J183,0)</f>
        <v>0</v>
      </c>
      <c r="BF183" s="144">
        <f>IF(N183="snížená",J183,0)</f>
        <v>0</v>
      </c>
      <c r="BG183" s="144">
        <f>IF(N183="zákl. přenesená",J183,0)</f>
        <v>0</v>
      </c>
      <c r="BH183" s="144">
        <f>IF(N183="sníž. přenesená",J183,0)</f>
        <v>0</v>
      </c>
      <c r="BI183" s="144">
        <f>IF(N183="nulová",J183,0)</f>
        <v>0</v>
      </c>
      <c r="BJ183" s="17" t="s">
        <v>85</v>
      </c>
      <c r="BK183" s="144">
        <f>ROUND(I183*H183,2)</f>
        <v>0</v>
      </c>
      <c r="BL183" s="17" t="s">
        <v>193</v>
      </c>
      <c r="BM183" s="143" t="s">
        <v>5603</v>
      </c>
    </row>
    <row r="184" spans="2:65" s="1" customFormat="1" ht="39">
      <c r="B184" s="32"/>
      <c r="D184" s="145" t="s">
        <v>196</v>
      </c>
      <c r="F184" s="146" t="s">
        <v>1153</v>
      </c>
      <c r="I184" s="147"/>
      <c r="L184" s="32"/>
      <c r="M184" s="148"/>
      <c r="T184" s="56"/>
      <c r="AT184" s="17" t="s">
        <v>196</v>
      </c>
      <c r="AU184" s="17" t="s">
        <v>87</v>
      </c>
    </row>
    <row r="185" spans="2:65" s="1" customFormat="1" ht="16.5" customHeight="1">
      <c r="B185" s="32"/>
      <c r="C185" s="132" t="s">
        <v>402</v>
      </c>
      <c r="D185" s="132" t="s">
        <v>178</v>
      </c>
      <c r="E185" s="133" t="s">
        <v>5604</v>
      </c>
      <c r="F185" s="134" t="s">
        <v>5605</v>
      </c>
      <c r="G185" s="135" t="s">
        <v>200</v>
      </c>
      <c r="H185" s="136">
        <v>7.3879999999999999</v>
      </c>
      <c r="I185" s="137"/>
      <c r="J185" s="138">
        <f>ROUND(I185*H185,2)</f>
        <v>0</v>
      </c>
      <c r="K185" s="134" t="s">
        <v>250</v>
      </c>
      <c r="L185" s="32"/>
      <c r="M185" s="139" t="s">
        <v>1</v>
      </c>
      <c r="N185" s="140" t="s">
        <v>42</v>
      </c>
      <c r="P185" s="141">
        <f>O185*H185</f>
        <v>0</v>
      </c>
      <c r="Q185" s="141">
        <v>4.4099999999999999E-3</v>
      </c>
      <c r="R185" s="141">
        <f>Q185*H185</f>
        <v>3.2581079999999998E-2</v>
      </c>
      <c r="S185" s="141">
        <v>0</v>
      </c>
      <c r="T185" s="142">
        <f>S185*H185</f>
        <v>0</v>
      </c>
      <c r="AR185" s="143" t="s">
        <v>193</v>
      </c>
      <c r="AT185" s="143" t="s">
        <v>178</v>
      </c>
      <c r="AU185" s="143" t="s">
        <v>87</v>
      </c>
      <c r="AY185" s="17" t="s">
        <v>175</v>
      </c>
      <c r="BE185" s="144">
        <f>IF(N185="základní",J185,0)</f>
        <v>0</v>
      </c>
      <c r="BF185" s="144">
        <f>IF(N185="snížená",J185,0)</f>
        <v>0</v>
      </c>
      <c r="BG185" s="144">
        <f>IF(N185="zákl. přenesená",J185,0)</f>
        <v>0</v>
      </c>
      <c r="BH185" s="144">
        <f>IF(N185="sníž. přenesená",J185,0)</f>
        <v>0</v>
      </c>
      <c r="BI185" s="144">
        <f>IF(N185="nulová",J185,0)</f>
        <v>0</v>
      </c>
      <c r="BJ185" s="17" t="s">
        <v>85</v>
      </c>
      <c r="BK185" s="144">
        <f>ROUND(I185*H185,2)</f>
        <v>0</v>
      </c>
      <c r="BL185" s="17" t="s">
        <v>193</v>
      </c>
      <c r="BM185" s="143" t="s">
        <v>5606</v>
      </c>
    </row>
    <row r="186" spans="2:65" s="1" customFormat="1" ht="16.5" customHeight="1">
      <c r="B186" s="32"/>
      <c r="C186" s="132" t="s">
        <v>548</v>
      </c>
      <c r="D186" s="132" t="s">
        <v>178</v>
      </c>
      <c r="E186" s="133" t="s">
        <v>5607</v>
      </c>
      <c r="F186" s="134" t="s">
        <v>5608</v>
      </c>
      <c r="G186" s="135" t="s">
        <v>200</v>
      </c>
      <c r="H186" s="136">
        <v>7.3879999999999999</v>
      </c>
      <c r="I186" s="137"/>
      <c r="J186" s="138">
        <f>ROUND(I186*H186,2)</f>
        <v>0</v>
      </c>
      <c r="K186" s="134" t="s">
        <v>250</v>
      </c>
      <c r="L186" s="32"/>
      <c r="M186" s="139" t="s">
        <v>1</v>
      </c>
      <c r="N186" s="140" t="s">
        <v>42</v>
      </c>
      <c r="P186" s="141">
        <f>O186*H186</f>
        <v>0</v>
      </c>
      <c r="Q186" s="141">
        <v>3.15E-2</v>
      </c>
      <c r="R186" s="141">
        <f>Q186*H186</f>
        <v>0.23272200000000001</v>
      </c>
      <c r="S186" s="141">
        <v>0</v>
      </c>
      <c r="T186" s="142">
        <f>S186*H186</f>
        <v>0</v>
      </c>
      <c r="AR186" s="143" t="s">
        <v>193</v>
      </c>
      <c r="AT186" s="143" t="s">
        <v>178</v>
      </c>
      <c r="AU186" s="143" t="s">
        <v>87</v>
      </c>
      <c r="AY186" s="17" t="s">
        <v>175</v>
      </c>
      <c r="BE186" s="144">
        <f>IF(N186="základní",J186,0)</f>
        <v>0</v>
      </c>
      <c r="BF186" s="144">
        <f>IF(N186="snížená",J186,0)</f>
        <v>0</v>
      </c>
      <c r="BG186" s="144">
        <f>IF(N186="zákl. přenesená",J186,0)</f>
        <v>0</v>
      </c>
      <c r="BH186" s="144">
        <f>IF(N186="sníž. přenesená",J186,0)</f>
        <v>0</v>
      </c>
      <c r="BI186" s="144">
        <f>IF(N186="nulová",J186,0)</f>
        <v>0</v>
      </c>
      <c r="BJ186" s="17" t="s">
        <v>85</v>
      </c>
      <c r="BK186" s="144">
        <f>ROUND(I186*H186,2)</f>
        <v>0</v>
      </c>
      <c r="BL186" s="17" t="s">
        <v>193</v>
      </c>
      <c r="BM186" s="143" t="s">
        <v>5609</v>
      </c>
    </row>
    <row r="187" spans="2:65" s="12" customFormat="1">
      <c r="B187" s="154"/>
      <c r="D187" s="145" t="s">
        <v>252</v>
      </c>
      <c r="E187" s="155" t="s">
        <v>1</v>
      </c>
      <c r="F187" s="156" t="s">
        <v>5610</v>
      </c>
      <c r="H187" s="157">
        <v>7.3879999999999999</v>
      </c>
      <c r="I187" s="158"/>
      <c r="L187" s="154"/>
      <c r="M187" s="159"/>
      <c r="T187" s="160"/>
      <c r="AT187" s="155" t="s">
        <v>252</v>
      </c>
      <c r="AU187" s="155" t="s">
        <v>87</v>
      </c>
      <c r="AV187" s="12" t="s">
        <v>87</v>
      </c>
      <c r="AW187" s="12" t="s">
        <v>32</v>
      </c>
      <c r="AX187" s="12" t="s">
        <v>85</v>
      </c>
      <c r="AY187" s="155" t="s">
        <v>175</v>
      </c>
    </row>
    <row r="188" spans="2:65" s="11" customFormat="1" ht="22.9" customHeight="1">
      <c r="B188" s="120"/>
      <c r="D188" s="121" t="s">
        <v>76</v>
      </c>
      <c r="E188" s="130" t="s">
        <v>1305</v>
      </c>
      <c r="F188" s="130" t="s">
        <v>1306</v>
      </c>
      <c r="I188" s="123"/>
      <c r="J188" s="131">
        <f>BK188</f>
        <v>0</v>
      </c>
      <c r="L188" s="120"/>
      <c r="M188" s="125"/>
      <c r="P188" s="126">
        <f>P189</f>
        <v>0</v>
      </c>
      <c r="R188" s="126">
        <f>R189</f>
        <v>0</v>
      </c>
      <c r="T188" s="127">
        <f>T189</f>
        <v>0</v>
      </c>
      <c r="AR188" s="121" t="s">
        <v>85</v>
      </c>
      <c r="AT188" s="128" t="s">
        <v>76</v>
      </c>
      <c r="AU188" s="128" t="s">
        <v>85</v>
      </c>
      <c r="AY188" s="121" t="s">
        <v>175</v>
      </c>
      <c r="BK188" s="129">
        <f>BK189</f>
        <v>0</v>
      </c>
    </row>
    <row r="189" spans="2:65" s="1" customFormat="1" ht="16.5" customHeight="1">
      <c r="B189" s="32"/>
      <c r="C189" s="132" t="s">
        <v>553</v>
      </c>
      <c r="D189" s="132" t="s">
        <v>178</v>
      </c>
      <c r="E189" s="133" t="s">
        <v>5611</v>
      </c>
      <c r="F189" s="134" t="s">
        <v>5612</v>
      </c>
      <c r="G189" s="135" t="s">
        <v>364</v>
      </c>
      <c r="H189" s="136">
        <v>14.167</v>
      </c>
      <c r="I189" s="137"/>
      <c r="J189" s="138">
        <f>ROUND(I189*H189,2)</f>
        <v>0</v>
      </c>
      <c r="K189" s="134" t="s">
        <v>250</v>
      </c>
      <c r="L189" s="32"/>
      <c r="M189" s="139" t="s">
        <v>1</v>
      </c>
      <c r="N189" s="140" t="s">
        <v>42</v>
      </c>
      <c r="P189" s="141">
        <f>O189*H189</f>
        <v>0</v>
      </c>
      <c r="Q189" s="141">
        <v>0</v>
      </c>
      <c r="R189" s="141">
        <f>Q189*H189</f>
        <v>0</v>
      </c>
      <c r="S189" s="141">
        <v>0</v>
      </c>
      <c r="T189" s="142">
        <f>S189*H189</f>
        <v>0</v>
      </c>
      <c r="AR189" s="143" t="s">
        <v>193</v>
      </c>
      <c r="AT189" s="143" t="s">
        <v>178</v>
      </c>
      <c r="AU189" s="143" t="s">
        <v>87</v>
      </c>
      <c r="AY189" s="17" t="s">
        <v>175</v>
      </c>
      <c r="BE189" s="144">
        <f>IF(N189="základní",J189,0)</f>
        <v>0</v>
      </c>
      <c r="BF189" s="144">
        <f>IF(N189="snížená",J189,0)</f>
        <v>0</v>
      </c>
      <c r="BG189" s="144">
        <f>IF(N189="zákl. přenesená",J189,0)</f>
        <v>0</v>
      </c>
      <c r="BH189" s="144">
        <f>IF(N189="sníž. přenesená",J189,0)</f>
        <v>0</v>
      </c>
      <c r="BI189" s="144">
        <f>IF(N189="nulová",J189,0)</f>
        <v>0</v>
      </c>
      <c r="BJ189" s="17" t="s">
        <v>85</v>
      </c>
      <c r="BK189" s="144">
        <f>ROUND(I189*H189,2)</f>
        <v>0</v>
      </c>
      <c r="BL189" s="17" t="s">
        <v>193</v>
      </c>
      <c r="BM189" s="143" t="s">
        <v>5613</v>
      </c>
    </row>
    <row r="190" spans="2:65" s="11" customFormat="1" ht="25.9" customHeight="1">
      <c r="B190" s="120"/>
      <c r="D190" s="121" t="s">
        <v>76</v>
      </c>
      <c r="E190" s="122" t="s">
        <v>398</v>
      </c>
      <c r="F190" s="122" t="s">
        <v>399</v>
      </c>
      <c r="I190" s="123"/>
      <c r="J190" s="124">
        <f>BK190</f>
        <v>0</v>
      </c>
      <c r="L190" s="120"/>
      <c r="M190" s="125"/>
      <c r="P190" s="126">
        <f>P191+P197+P200+P210</f>
        <v>0</v>
      </c>
      <c r="R190" s="126">
        <f>R191+R197+R200+R210</f>
        <v>3.4746000000000006E-2</v>
      </c>
      <c r="T190" s="127">
        <f>T191+T197+T200+T210</f>
        <v>5.2080500000000005E-4</v>
      </c>
      <c r="AR190" s="121" t="s">
        <v>87</v>
      </c>
      <c r="AT190" s="128" t="s">
        <v>76</v>
      </c>
      <c r="AU190" s="128" t="s">
        <v>77</v>
      </c>
      <c r="AY190" s="121" t="s">
        <v>175</v>
      </c>
      <c r="BK190" s="129">
        <f>BK191+BK197+BK200+BK210</f>
        <v>0</v>
      </c>
    </row>
    <row r="191" spans="2:65" s="11" customFormat="1" ht="22.9" customHeight="1">
      <c r="B191" s="120"/>
      <c r="D191" s="121" t="s">
        <v>76</v>
      </c>
      <c r="E191" s="130" t="s">
        <v>1311</v>
      </c>
      <c r="F191" s="130" t="s">
        <v>1312</v>
      </c>
      <c r="I191" s="123"/>
      <c r="J191" s="131">
        <f>BK191</f>
        <v>0</v>
      </c>
      <c r="L191" s="120"/>
      <c r="M191" s="125"/>
      <c r="P191" s="126">
        <f>SUM(P192:P196)</f>
        <v>0</v>
      </c>
      <c r="R191" s="126">
        <f>SUM(R192:R196)</f>
        <v>6.6660000000000001E-3</v>
      </c>
      <c r="T191" s="127">
        <f>SUM(T192:T196)</f>
        <v>0</v>
      </c>
      <c r="AR191" s="121" t="s">
        <v>87</v>
      </c>
      <c r="AT191" s="128" t="s">
        <v>76</v>
      </c>
      <c r="AU191" s="128" t="s">
        <v>85</v>
      </c>
      <c r="AY191" s="121" t="s">
        <v>175</v>
      </c>
      <c r="BK191" s="129">
        <f>SUM(BK192:BK196)</f>
        <v>0</v>
      </c>
    </row>
    <row r="192" spans="2:65" s="1" customFormat="1" ht="16.5" customHeight="1">
      <c r="B192" s="32"/>
      <c r="C192" s="132" t="s">
        <v>560</v>
      </c>
      <c r="D192" s="132" t="s">
        <v>178</v>
      </c>
      <c r="E192" s="133" t="s">
        <v>5614</v>
      </c>
      <c r="F192" s="134" t="s">
        <v>5615</v>
      </c>
      <c r="G192" s="135" t="s">
        <v>200</v>
      </c>
      <c r="H192" s="136">
        <v>1.3</v>
      </c>
      <c r="I192" s="137"/>
      <c r="J192" s="138">
        <f>ROUND(I192*H192,2)</f>
        <v>0</v>
      </c>
      <c r="K192" s="134" t="s">
        <v>250</v>
      </c>
      <c r="L192" s="32"/>
      <c r="M192" s="139" t="s">
        <v>1</v>
      </c>
      <c r="N192" s="140" t="s">
        <v>42</v>
      </c>
      <c r="P192" s="141">
        <f>O192*H192</f>
        <v>0</v>
      </c>
      <c r="Q192" s="141">
        <v>0</v>
      </c>
      <c r="R192" s="141">
        <f>Q192*H192</f>
        <v>0</v>
      </c>
      <c r="S192" s="141">
        <v>0</v>
      </c>
      <c r="T192" s="142">
        <f>S192*H192</f>
        <v>0</v>
      </c>
      <c r="AR192" s="143" t="s">
        <v>129</v>
      </c>
      <c r="AT192" s="143" t="s">
        <v>178</v>
      </c>
      <c r="AU192" s="143" t="s">
        <v>87</v>
      </c>
      <c r="AY192" s="17" t="s">
        <v>175</v>
      </c>
      <c r="BE192" s="144">
        <f>IF(N192="základní",J192,0)</f>
        <v>0</v>
      </c>
      <c r="BF192" s="144">
        <f>IF(N192="snížená",J192,0)</f>
        <v>0</v>
      </c>
      <c r="BG192" s="144">
        <f>IF(N192="zákl. přenesená",J192,0)</f>
        <v>0</v>
      </c>
      <c r="BH192" s="144">
        <f>IF(N192="sníž. přenesená",J192,0)</f>
        <v>0</v>
      </c>
      <c r="BI192" s="144">
        <f>IF(N192="nulová",J192,0)</f>
        <v>0</v>
      </c>
      <c r="BJ192" s="17" t="s">
        <v>85</v>
      </c>
      <c r="BK192" s="144">
        <f>ROUND(I192*H192,2)</f>
        <v>0</v>
      </c>
      <c r="BL192" s="17" t="s">
        <v>129</v>
      </c>
      <c r="BM192" s="143" t="s">
        <v>5616</v>
      </c>
    </row>
    <row r="193" spans="2:65" s="12" customFormat="1">
      <c r="B193" s="154"/>
      <c r="D193" s="145" t="s">
        <v>252</v>
      </c>
      <c r="E193" s="155" t="s">
        <v>1</v>
      </c>
      <c r="F193" s="156" t="s">
        <v>5617</v>
      </c>
      <c r="H193" s="157">
        <v>1.3</v>
      </c>
      <c r="I193" s="158"/>
      <c r="L193" s="154"/>
      <c r="M193" s="159"/>
      <c r="T193" s="160"/>
      <c r="AT193" s="155" t="s">
        <v>252</v>
      </c>
      <c r="AU193" s="155" t="s">
        <v>87</v>
      </c>
      <c r="AV193" s="12" t="s">
        <v>87</v>
      </c>
      <c r="AW193" s="12" t="s">
        <v>32</v>
      </c>
      <c r="AX193" s="12" t="s">
        <v>85</v>
      </c>
      <c r="AY193" s="155" t="s">
        <v>175</v>
      </c>
    </row>
    <row r="194" spans="2:65" s="1" customFormat="1" ht="16.5" customHeight="1">
      <c r="B194" s="32"/>
      <c r="C194" s="184" t="s">
        <v>570</v>
      </c>
      <c r="D194" s="184" t="s">
        <v>1046</v>
      </c>
      <c r="E194" s="185" t="s">
        <v>5618</v>
      </c>
      <c r="F194" s="186" t="s">
        <v>5619</v>
      </c>
      <c r="G194" s="187" t="s">
        <v>200</v>
      </c>
      <c r="H194" s="188">
        <v>1.5149999999999999</v>
      </c>
      <c r="I194" s="189"/>
      <c r="J194" s="190">
        <f>ROUND(I194*H194,2)</f>
        <v>0</v>
      </c>
      <c r="K194" s="186" t="s">
        <v>1</v>
      </c>
      <c r="L194" s="191"/>
      <c r="M194" s="192" t="s">
        <v>1</v>
      </c>
      <c r="N194" s="193" t="s">
        <v>42</v>
      </c>
      <c r="P194" s="141">
        <f>O194*H194</f>
        <v>0</v>
      </c>
      <c r="Q194" s="141">
        <v>4.4000000000000003E-3</v>
      </c>
      <c r="R194" s="141">
        <f>Q194*H194</f>
        <v>6.6660000000000001E-3</v>
      </c>
      <c r="S194" s="141">
        <v>0</v>
      </c>
      <c r="T194" s="142">
        <f>S194*H194</f>
        <v>0</v>
      </c>
      <c r="AR194" s="143" t="s">
        <v>604</v>
      </c>
      <c r="AT194" s="143" t="s">
        <v>1046</v>
      </c>
      <c r="AU194" s="143" t="s">
        <v>87</v>
      </c>
      <c r="AY194" s="17" t="s">
        <v>175</v>
      </c>
      <c r="BE194" s="144">
        <f>IF(N194="základní",J194,0)</f>
        <v>0</v>
      </c>
      <c r="BF194" s="144">
        <f>IF(N194="snížená",J194,0)</f>
        <v>0</v>
      </c>
      <c r="BG194" s="144">
        <f>IF(N194="zákl. přenesená",J194,0)</f>
        <v>0</v>
      </c>
      <c r="BH194" s="144">
        <f>IF(N194="sníž. přenesená",J194,0)</f>
        <v>0</v>
      </c>
      <c r="BI194" s="144">
        <f>IF(N194="nulová",J194,0)</f>
        <v>0</v>
      </c>
      <c r="BJ194" s="17" t="s">
        <v>85</v>
      </c>
      <c r="BK194" s="144">
        <f>ROUND(I194*H194,2)</f>
        <v>0</v>
      </c>
      <c r="BL194" s="17" t="s">
        <v>129</v>
      </c>
      <c r="BM194" s="143" t="s">
        <v>5620</v>
      </c>
    </row>
    <row r="195" spans="2:65" s="12" customFormat="1">
      <c r="B195" s="154"/>
      <c r="D195" s="145" t="s">
        <v>252</v>
      </c>
      <c r="F195" s="156" t="s">
        <v>5621</v>
      </c>
      <c r="H195" s="157">
        <v>1.5149999999999999</v>
      </c>
      <c r="I195" s="158"/>
      <c r="L195" s="154"/>
      <c r="M195" s="159"/>
      <c r="T195" s="160"/>
      <c r="AT195" s="155" t="s">
        <v>252</v>
      </c>
      <c r="AU195" s="155" t="s">
        <v>87</v>
      </c>
      <c r="AV195" s="12" t="s">
        <v>87</v>
      </c>
      <c r="AW195" s="12" t="s">
        <v>4</v>
      </c>
      <c r="AX195" s="12" t="s">
        <v>85</v>
      </c>
      <c r="AY195" s="155" t="s">
        <v>175</v>
      </c>
    </row>
    <row r="196" spans="2:65" s="1" customFormat="1" ht="16.5" customHeight="1">
      <c r="B196" s="32"/>
      <c r="C196" s="132" t="s">
        <v>581</v>
      </c>
      <c r="D196" s="132" t="s">
        <v>178</v>
      </c>
      <c r="E196" s="133" t="s">
        <v>5622</v>
      </c>
      <c r="F196" s="134" t="s">
        <v>5623</v>
      </c>
      <c r="G196" s="135" t="s">
        <v>1377</v>
      </c>
      <c r="H196" s="194"/>
      <c r="I196" s="137"/>
      <c r="J196" s="138">
        <f>ROUND(I196*H196,2)</f>
        <v>0</v>
      </c>
      <c r="K196" s="134" t="s">
        <v>250</v>
      </c>
      <c r="L196" s="32"/>
      <c r="M196" s="139" t="s">
        <v>1</v>
      </c>
      <c r="N196" s="140" t="s">
        <v>42</v>
      </c>
      <c r="P196" s="141">
        <f>O196*H196</f>
        <v>0</v>
      </c>
      <c r="Q196" s="141">
        <v>0</v>
      </c>
      <c r="R196" s="141">
        <f>Q196*H196</f>
        <v>0</v>
      </c>
      <c r="S196" s="141">
        <v>0</v>
      </c>
      <c r="T196" s="142">
        <f>S196*H196</f>
        <v>0</v>
      </c>
      <c r="AR196" s="143" t="s">
        <v>129</v>
      </c>
      <c r="AT196" s="143" t="s">
        <v>178</v>
      </c>
      <c r="AU196" s="143" t="s">
        <v>87</v>
      </c>
      <c r="AY196" s="17" t="s">
        <v>175</v>
      </c>
      <c r="BE196" s="144">
        <f>IF(N196="základní",J196,0)</f>
        <v>0</v>
      </c>
      <c r="BF196" s="144">
        <f>IF(N196="snížená",J196,0)</f>
        <v>0</v>
      </c>
      <c r="BG196" s="144">
        <f>IF(N196="zákl. přenesená",J196,0)</f>
        <v>0</v>
      </c>
      <c r="BH196" s="144">
        <f>IF(N196="sníž. přenesená",J196,0)</f>
        <v>0</v>
      </c>
      <c r="BI196" s="144">
        <f>IF(N196="nulová",J196,0)</f>
        <v>0</v>
      </c>
      <c r="BJ196" s="17" t="s">
        <v>85</v>
      </c>
      <c r="BK196" s="144">
        <f>ROUND(I196*H196,2)</f>
        <v>0</v>
      </c>
      <c r="BL196" s="17" t="s">
        <v>129</v>
      </c>
      <c r="BM196" s="143" t="s">
        <v>5624</v>
      </c>
    </row>
    <row r="197" spans="2:65" s="11" customFormat="1" ht="22.9" customHeight="1">
      <c r="B197" s="120"/>
      <c r="D197" s="121" t="s">
        <v>76</v>
      </c>
      <c r="E197" s="130" t="s">
        <v>1817</v>
      </c>
      <c r="F197" s="130" t="s">
        <v>1818</v>
      </c>
      <c r="I197" s="123"/>
      <c r="J197" s="131">
        <f>BK197</f>
        <v>0</v>
      </c>
      <c r="L197" s="120"/>
      <c r="M197" s="125"/>
      <c r="P197" s="126">
        <f>SUM(P198:P199)</f>
        <v>0</v>
      </c>
      <c r="R197" s="126">
        <f>SUM(R198:R199)</f>
        <v>0</v>
      </c>
      <c r="T197" s="127">
        <f>SUM(T198:T199)</f>
        <v>2.7500000000000002E-4</v>
      </c>
      <c r="AR197" s="121" t="s">
        <v>87</v>
      </c>
      <c r="AT197" s="128" t="s">
        <v>76</v>
      </c>
      <c r="AU197" s="128" t="s">
        <v>85</v>
      </c>
      <c r="AY197" s="121" t="s">
        <v>175</v>
      </c>
      <c r="BK197" s="129">
        <f>SUM(BK198:BK199)</f>
        <v>0</v>
      </c>
    </row>
    <row r="198" spans="2:65" s="1" customFormat="1" ht="33" customHeight="1">
      <c r="B198" s="32"/>
      <c r="C198" s="132" t="s">
        <v>604</v>
      </c>
      <c r="D198" s="132" t="s">
        <v>178</v>
      </c>
      <c r="E198" s="133" t="s">
        <v>5625</v>
      </c>
      <c r="F198" s="134" t="s">
        <v>5626</v>
      </c>
      <c r="G198" s="135" t="s">
        <v>318</v>
      </c>
      <c r="H198" s="136">
        <v>2.75</v>
      </c>
      <c r="I198" s="137"/>
      <c r="J198" s="138">
        <f>ROUND(I198*H198,2)</f>
        <v>0</v>
      </c>
      <c r="K198" s="134" t="s">
        <v>1</v>
      </c>
      <c r="L198" s="32"/>
      <c r="M198" s="139" t="s">
        <v>1</v>
      </c>
      <c r="N198" s="140" t="s">
        <v>42</v>
      </c>
      <c r="P198" s="141">
        <f>O198*H198</f>
        <v>0</v>
      </c>
      <c r="Q198" s="141">
        <v>0</v>
      </c>
      <c r="R198" s="141">
        <f>Q198*H198</f>
        <v>0</v>
      </c>
      <c r="S198" s="141">
        <v>1E-4</v>
      </c>
      <c r="T198" s="142">
        <f>S198*H198</f>
        <v>2.7500000000000002E-4</v>
      </c>
      <c r="AR198" s="143" t="s">
        <v>129</v>
      </c>
      <c r="AT198" s="143" t="s">
        <v>178</v>
      </c>
      <c r="AU198" s="143" t="s">
        <v>87</v>
      </c>
      <c r="AY198" s="17" t="s">
        <v>175</v>
      </c>
      <c r="BE198" s="144">
        <f>IF(N198="základní",J198,0)</f>
        <v>0</v>
      </c>
      <c r="BF198" s="144">
        <f>IF(N198="snížená",J198,0)</f>
        <v>0</v>
      </c>
      <c r="BG198" s="144">
        <f>IF(N198="zákl. přenesená",J198,0)</f>
        <v>0</v>
      </c>
      <c r="BH198" s="144">
        <f>IF(N198="sníž. přenesená",J198,0)</f>
        <v>0</v>
      </c>
      <c r="BI198" s="144">
        <f>IF(N198="nulová",J198,0)</f>
        <v>0</v>
      </c>
      <c r="BJ198" s="17" t="s">
        <v>85</v>
      </c>
      <c r="BK198" s="144">
        <f>ROUND(I198*H198,2)</f>
        <v>0</v>
      </c>
      <c r="BL198" s="17" t="s">
        <v>129</v>
      </c>
      <c r="BM198" s="143" t="s">
        <v>5627</v>
      </c>
    </row>
    <row r="199" spans="2:65" s="1" customFormat="1" ht="16.5" customHeight="1">
      <c r="B199" s="32"/>
      <c r="C199" s="132" t="s">
        <v>618</v>
      </c>
      <c r="D199" s="132" t="s">
        <v>178</v>
      </c>
      <c r="E199" s="133" t="s">
        <v>5628</v>
      </c>
      <c r="F199" s="134" t="s">
        <v>5629</v>
      </c>
      <c r="G199" s="135" t="s">
        <v>1377</v>
      </c>
      <c r="H199" s="194"/>
      <c r="I199" s="137"/>
      <c r="J199" s="138">
        <f>ROUND(I199*H199,2)</f>
        <v>0</v>
      </c>
      <c r="K199" s="134" t="s">
        <v>250</v>
      </c>
      <c r="L199" s="32"/>
      <c r="M199" s="139" t="s">
        <v>1</v>
      </c>
      <c r="N199" s="140" t="s">
        <v>42</v>
      </c>
      <c r="P199" s="141">
        <f>O199*H199</f>
        <v>0</v>
      </c>
      <c r="Q199" s="141">
        <v>0</v>
      </c>
      <c r="R199" s="141">
        <f>Q199*H199</f>
        <v>0</v>
      </c>
      <c r="S199" s="141">
        <v>0</v>
      </c>
      <c r="T199" s="142">
        <f>S199*H199</f>
        <v>0</v>
      </c>
      <c r="AR199" s="143" t="s">
        <v>129</v>
      </c>
      <c r="AT199" s="143" t="s">
        <v>178</v>
      </c>
      <c r="AU199" s="143" t="s">
        <v>87</v>
      </c>
      <c r="AY199" s="17" t="s">
        <v>175</v>
      </c>
      <c r="BE199" s="144">
        <f>IF(N199="základní",J199,0)</f>
        <v>0</v>
      </c>
      <c r="BF199" s="144">
        <f>IF(N199="snížená",J199,0)</f>
        <v>0</v>
      </c>
      <c r="BG199" s="144">
        <f>IF(N199="zákl. přenesená",J199,0)</f>
        <v>0</v>
      </c>
      <c r="BH199" s="144">
        <f>IF(N199="sníž. přenesená",J199,0)</f>
        <v>0</v>
      </c>
      <c r="BI199" s="144">
        <f>IF(N199="nulová",J199,0)</f>
        <v>0</v>
      </c>
      <c r="BJ199" s="17" t="s">
        <v>85</v>
      </c>
      <c r="BK199" s="144">
        <f>ROUND(I199*H199,2)</f>
        <v>0</v>
      </c>
      <c r="BL199" s="17" t="s">
        <v>129</v>
      </c>
      <c r="BM199" s="143" t="s">
        <v>5630</v>
      </c>
    </row>
    <row r="200" spans="2:65" s="11" customFormat="1" ht="22.9" customHeight="1">
      <c r="B200" s="120"/>
      <c r="D200" s="121" t="s">
        <v>76</v>
      </c>
      <c r="E200" s="130" t="s">
        <v>1945</v>
      </c>
      <c r="F200" s="130" t="s">
        <v>1946</v>
      </c>
      <c r="I200" s="123"/>
      <c r="J200" s="131">
        <f>BK200</f>
        <v>0</v>
      </c>
      <c r="L200" s="120"/>
      <c r="M200" s="125"/>
      <c r="P200" s="126">
        <f>SUM(P201:P209)</f>
        <v>0</v>
      </c>
      <c r="R200" s="126">
        <f>SUM(R201:R209)</f>
        <v>2.8080000000000004E-2</v>
      </c>
      <c r="T200" s="127">
        <f>SUM(T201:T209)</f>
        <v>0</v>
      </c>
      <c r="AR200" s="121" t="s">
        <v>87</v>
      </c>
      <c r="AT200" s="128" t="s">
        <v>76</v>
      </c>
      <c r="AU200" s="128" t="s">
        <v>85</v>
      </c>
      <c r="AY200" s="121" t="s">
        <v>175</v>
      </c>
      <c r="BK200" s="129">
        <f>SUM(BK201:BK209)</f>
        <v>0</v>
      </c>
    </row>
    <row r="201" spans="2:65" s="1" customFormat="1" ht="24.2" customHeight="1">
      <c r="B201" s="32"/>
      <c r="C201" s="132" t="s">
        <v>622</v>
      </c>
      <c r="D201" s="132" t="s">
        <v>178</v>
      </c>
      <c r="E201" s="133" t="s">
        <v>5631</v>
      </c>
      <c r="F201" s="134" t="s">
        <v>5632</v>
      </c>
      <c r="G201" s="135" t="s">
        <v>318</v>
      </c>
      <c r="H201" s="136">
        <v>41</v>
      </c>
      <c r="I201" s="137"/>
      <c r="J201" s="138">
        <f>ROUND(I201*H201,2)</f>
        <v>0</v>
      </c>
      <c r="K201" s="134" t="s">
        <v>1</v>
      </c>
      <c r="L201" s="32"/>
      <c r="M201" s="139" t="s">
        <v>1</v>
      </c>
      <c r="N201" s="140" t="s">
        <v>42</v>
      </c>
      <c r="P201" s="141">
        <f>O201*H201</f>
        <v>0</v>
      </c>
      <c r="Q201" s="141">
        <v>2.4000000000000001E-4</v>
      </c>
      <c r="R201" s="141">
        <f>Q201*H201</f>
        <v>9.8399999999999998E-3</v>
      </c>
      <c r="S201" s="141">
        <v>0</v>
      </c>
      <c r="T201" s="142">
        <f>S201*H201</f>
        <v>0</v>
      </c>
      <c r="AR201" s="143" t="s">
        <v>129</v>
      </c>
      <c r="AT201" s="143" t="s">
        <v>178</v>
      </c>
      <c r="AU201" s="143" t="s">
        <v>87</v>
      </c>
      <c r="AY201" s="17" t="s">
        <v>175</v>
      </c>
      <c r="BE201" s="144">
        <f>IF(N201="základní",J201,0)</f>
        <v>0</v>
      </c>
      <c r="BF201" s="144">
        <f>IF(N201="snížená",J201,0)</f>
        <v>0</v>
      </c>
      <c r="BG201" s="144">
        <f>IF(N201="zákl. přenesená",J201,0)</f>
        <v>0</v>
      </c>
      <c r="BH201" s="144">
        <f>IF(N201="sníž. přenesená",J201,0)</f>
        <v>0</v>
      </c>
      <c r="BI201" s="144">
        <f>IF(N201="nulová",J201,0)</f>
        <v>0</v>
      </c>
      <c r="BJ201" s="17" t="s">
        <v>85</v>
      </c>
      <c r="BK201" s="144">
        <f>ROUND(I201*H201,2)</f>
        <v>0</v>
      </c>
      <c r="BL201" s="17" t="s">
        <v>129</v>
      </c>
      <c r="BM201" s="143" t="s">
        <v>5633</v>
      </c>
    </row>
    <row r="202" spans="2:65" s="1" customFormat="1" ht="48.75">
      <c r="B202" s="32"/>
      <c r="D202" s="145" t="s">
        <v>196</v>
      </c>
      <c r="F202" s="146" t="s">
        <v>5634</v>
      </c>
      <c r="I202" s="147"/>
      <c r="L202" s="32"/>
      <c r="M202" s="148"/>
      <c r="T202" s="56"/>
      <c r="AT202" s="17" t="s">
        <v>196</v>
      </c>
      <c r="AU202" s="17" t="s">
        <v>87</v>
      </c>
    </row>
    <row r="203" spans="2:65" s="1" customFormat="1" ht="24.2" customHeight="1">
      <c r="B203" s="32"/>
      <c r="C203" s="132" t="s">
        <v>631</v>
      </c>
      <c r="D203" s="132" t="s">
        <v>178</v>
      </c>
      <c r="E203" s="133" t="s">
        <v>5635</v>
      </c>
      <c r="F203" s="134" t="s">
        <v>5636</v>
      </c>
      <c r="G203" s="135" t="s">
        <v>318</v>
      </c>
      <c r="H203" s="136">
        <v>73</v>
      </c>
      <c r="I203" s="137"/>
      <c r="J203" s="138">
        <f>ROUND(I203*H203,2)</f>
        <v>0</v>
      </c>
      <c r="K203" s="134" t="s">
        <v>1</v>
      </c>
      <c r="L203" s="32"/>
      <c r="M203" s="139" t="s">
        <v>1</v>
      </c>
      <c r="N203" s="140" t="s">
        <v>42</v>
      </c>
      <c r="P203" s="141">
        <f>O203*H203</f>
        <v>0</v>
      </c>
      <c r="Q203" s="141">
        <v>2.4000000000000001E-4</v>
      </c>
      <c r="R203" s="141">
        <f>Q203*H203</f>
        <v>1.7520000000000001E-2</v>
      </c>
      <c r="S203" s="141">
        <v>0</v>
      </c>
      <c r="T203" s="142">
        <f>S203*H203</f>
        <v>0</v>
      </c>
      <c r="AR203" s="143" t="s">
        <v>129</v>
      </c>
      <c r="AT203" s="143" t="s">
        <v>178</v>
      </c>
      <c r="AU203" s="143" t="s">
        <v>87</v>
      </c>
      <c r="AY203" s="17" t="s">
        <v>175</v>
      </c>
      <c r="BE203" s="144">
        <f>IF(N203="základní",J203,0)</f>
        <v>0</v>
      </c>
      <c r="BF203" s="144">
        <f>IF(N203="snížená",J203,0)</f>
        <v>0</v>
      </c>
      <c r="BG203" s="144">
        <f>IF(N203="zákl. přenesená",J203,0)</f>
        <v>0</v>
      </c>
      <c r="BH203" s="144">
        <f>IF(N203="sníž. přenesená",J203,0)</f>
        <v>0</v>
      </c>
      <c r="BI203" s="144">
        <f>IF(N203="nulová",J203,0)</f>
        <v>0</v>
      </c>
      <c r="BJ203" s="17" t="s">
        <v>85</v>
      </c>
      <c r="BK203" s="144">
        <f>ROUND(I203*H203,2)</f>
        <v>0</v>
      </c>
      <c r="BL203" s="17" t="s">
        <v>129</v>
      </c>
      <c r="BM203" s="143" t="s">
        <v>5637</v>
      </c>
    </row>
    <row r="204" spans="2:65" s="1" customFormat="1" ht="39">
      <c r="B204" s="32"/>
      <c r="D204" s="145" t="s">
        <v>196</v>
      </c>
      <c r="F204" s="146" t="s">
        <v>5638</v>
      </c>
      <c r="I204" s="147"/>
      <c r="L204" s="32"/>
      <c r="M204" s="148"/>
      <c r="T204" s="56"/>
      <c r="AT204" s="17" t="s">
        <v>196</v>
      </c>
      <c r="AU204" s="17" t="s">
        <v>87</v>
      </c>
    </row>
    <row r="205" spans="2:65" s="12" customFormat="1">
      <c r="B205" s="154"/>
      <c r="D205" s="145" t="s">
        <v>252</v>
      </c>
      <c r="E205" s="155" t="s">
        <v>1</v>
      </c>
      <c r="F205" s="156" t="s">
        <v>5639</v>
      </c>
      <c r="H205" s="157">
        <v>73</v>
      </c>
      <c r="I205" s="158"/>
      <c r="L205" s="154"/>
      <c r="M205" s="159"/>
      <c r="T205" s="160"/>
      <c r="AT205" s="155" t="s">
        <v>252</v>
      </c>
      <c r="AU205" s="155" t="s">
        <v>87</v>
      </c>
      <c r="AV205" s="12" t="s">
        <v>87</v>
      </c>
      <c r="AW205" s="12" t="s">
        <v>32</v>
      </c>
      <c r="AX205" s="12" t="s">
        <v>85</v>
      </c>
      <c r="AY205" s="155" t="s">
        <v>175</v>
      </c>
    </row>
    <row r="206" spans="2:65" s="1" customFormat="1" ht="24.2" customHeight="1">
      <c r="B206" s="32"/>
      <c r="C206" s="132" t="s">
        <v>635</v>
      </c>
      <c r="D206" s="132" t="s">
        <v>178</v>
      </c>
      <c r="E206" s="133" t="s">
        <v>5640</v>
      </c>
      <c r="F206" s="134" t="s">
        <v>5641</v>
      </c>
      <c r="G206" s="135" t="s">
        <v>219</v>
      </c>
      <c r="H206" s="136">
        <v>1</v>
      </c>
      <c r="I206" s="137"/>
      <c r="J206" s="138">
        <f>ROUND(I206*H206,2)</f>
        <v>0</v>
      </c>
      <c r="K206" s="134" t="s">
        <v>1</v>
      </c>
      <c r="L206" s="32"/>
      <c r="M206" s="139" t="s">
        <v>1</v>
      </c>
      <c r="N206" s="140" t="s">
        <v>42</v>
      </c>
      <c r="P206" s="141">
        <f>O206*H206</f>
        <v>0</v>
      </c>
      <c r="Q206" s="141">
        <v>2.4000000000000001E-4</v>
      </c>
      <c r="R206" s="141">
        <f>Q206*H206</f>
        <v>2.4000000000000001E-4</v>
      </c>
      <c r="S206" s="141">
        <v>0</v>
      </c>
      <c r="T206" s="142">
        <f>S206*H206</f>
        <v>0</v>
      </c>
      <c r="AR206" s="143" t="s">
        <v>129</v>
      </c>
      <c r="AT206" s="143" t="s">
        <v>178</v>
      </c>
      <c r="AU206" s="143" t="s">
        <v>87</v>
      </c>
      <c r="AY206" s="17" t="s">
        <v>175</v>
      </c>
      <c r="BE206" s="144">
        <f>IF(N206="základní",J206,0)</f>
        <v>0</v>
      </c>
      <c r="BF206" s="144">
        <f>IF(N206="snížená",J206,0)</f>
        <v>0</v>
      </c>
      <c r="BG206" s="144">
        <f>IF(N206="zákl. přenesená",J206,0)</f>
        <v>0</v>
      </c>
      <c r="BH206" s="144">
        <f>IF(N206="sníž. přenesená",J206,0)</f>
        <v>0</v>
      </c>
      <c r="BI206" s="144">
        <f>IF(N206="nulová",J206,0)</f>
        <v>0</v>
      </c>
      <c r="BJ206" s="17" t="s">
        <v>85</v>
      </c>
      <c r="BK206" s="144">
        <f>ROUND(I206*H206,2)</f>
        <v>0</v>
      </c>
      <c r="BL206" s="17" t="s">
        <v>129</v>
      </c>
      <c r="BM206" s="143" t="s">
        <v>5642</v>
      </c>
    </row>
    <row r="207" spans="2:65" s="1" customFormat="1" ht="24.2" customHeight="1">
      <c r="B207" s="32"/>
      <c r="C207" s="132" t="s">
        <v>641</v>
      </c>
      <c r="D207" s="132" t="s">
        <v>178</v>
      </c>
      <c r="E207" s="133" t="s">
        <v>5643</v>
      </c>
      <c r="F207" s="134" t="s">
        <v>5644</v>
      </c>
      <c r="G207" s="135" t="s">
        <v>219</v>
      </c>
      <c r="H207" s="136">
        <v>1</v>
      </c>
      <c r="I207" s="137"/>
      <c r="J207" s="138">
        <f>ROUND(I207*H207,2)</f>
        <v>0</v>
      </c>
      <c r="K207" s="134" t="s">
        <v>1</v>
      </c>
      <c r="L207" s="32"/>
      <c r="M207" s="139" t="s">
        <v>1</v>
      </c>
      <c r="N207" s="140" t="s">
        <v>42</v>
      </c>
      <c r="P207" s="141">
        <f>O207*H207</f>
        <v>0</v>
      </c>
      <c r="Q207" s="141">
        <v>2.4000000000000001E-4</v>
      </c>
      <c r="R207" s="141">
        <f>Q207*H207</f>
        <v>2.4000000000000001E-4</v>
      </c>
      <c r="S207" s="141">
        <v>0</v>
      </c>
      <c r="T207" s="142">
        <f>S207*H207</f>
        <v>0</v>
      </c>
      <c r="AR207" s="143" t="s">
        <v>129</v>
      </c>
      <c r="AT207" s="143" t="s">
        <v>178</v>
      </c>
      <c r="AU207" s="143" t="s">
        <v>87</v>
      </c>
      <c r="AY207" s="17" t="s">
        <v>175</v>
      </c>
      <c r="BE207" s="144">
        <f>IF(N207="základní",J207,0)</f>
        <v>0</v>
      </c>
      <c r="BF207" s="144">
        <f>IF(N207="snížená",J207,0)</f>
        <v>0</v>
      </c>
      <c r="BG207" s="144">
        <f>IF(N207="zákl. přenesená",J207,0)</f>
        <v>0</v>
      </c>
      <c r="BH207" s="144">
        <f>IF(N207="sníž. přenesená",J207,0)</f>
        <v>0</v>
      </c>
      <c r="BI207" s="144">
        <f>IF(N207="nulová",J207,0)</f>
        <v>0</v>
      </c>
      <c r="BJ207" s="17" t="s">
        <v>85</v>
      </c>
      <c r="BK207" s="144">
        <f>ROUND(I207*H207,2)</f>
        <v>0</v>
      </c>
      <c r="BL207" s="17" t="s">
        <v>129</v>
      </c>
      <c r="BM207" s="143" t="s">
        <v>5645</v>
      </c>
    </row>
    <row r="208" spans="2:65" s="1" customFormat="1" ht="16.5" customHeight="1">
      <c r="B208" s="32"/>
      <c r="C208" s="132" t="s">
        <v>645</v>
      </c>
      <c r="D208" s="132" t="s">
        <v>178</v>
      </c>
      <c r="E208" s="133" t="s">
        <v>5646</v>
      </c>
      <c r="F208" s="134" t="s">
        <v>5647</v>
      </c>
      <c r="G208" s="135" t="s">
        <v>219</v>
      </c>
      <c r="H208" s="136">
        <v>1</v>
      </c>
      <c r="I208" s="137"/>
      <c r="J208" s="138">
        <f>ROUND(I208*H208,2)</f>
        <v>0</v>
      </c>
      <c r="K208" s="134" t="s">
        <v>1</v>
      </c>
      <c r="L208" s="32"/>
      <c r="M208" s="139" t="s">
        <v>1</v>
      </c>
      <c r="N208" s="140" t="s">
        <v>42</v>
      </c>
      <c r="P208" s="141">
        <f>O208*H208</f>
        <v>0</v>
      </c>
      <c r="Q208" s="141">
        <v>2.4000000000000001E-4</v>
      </c>
      <c r="R208" s="141">
        <f>Q208*H208</f>
        <v>2.4000000000000001E-4</v>
      </c>
      <c r="S208" s="141">
        <v>0</v>
      </c>
      <c r="T208" s="142">
        <f>S208*H208</f>
        <v>0</v>
      </c>
      <c r="AR208" s="143" t="s">
        <v>129</v>
      </c>
      <c r="AT208" s="143" t="s">
        <v>178</v>
      </c>
      <c r="AU208" s="143" t="s">
        <v>87</v>
      </c>
      <c r="AY208" s="17" t="s">
        <v>175</v>
      </c>
      <c r="BE208" s="144">
        <f>IF(N208="základní",J208,0)</f>
        <v>0</v>
      </c>
      <c r="BF208" s="144">
        <f>IF(N208="snížená",J208,0)</f>
        <v>0</v>
      </c>
      <c r="BG208" s="144">
        <f>IF(N208="zákl. přenesená",J208,0)</f>
        <v>0</v>
      </c>
      <c r="BH208" s="144">
        <f>IF(N208="sníž. přenesená",J208,0)</f>
        <v>0</v>
      </c>
      <c r="BI208" s="144">
        <f>IF(N208="nulová",J208,0)</f>
        <v>0</v>
      </c>
      <c r="BJ208" s="17" t="s">
        <v>85</v>
      </c>
      <c r="BK208" s="144">
        <f>ROUND(I208*H208,2)</f>
        <v>0</v>
      </c>
      <c r="BL208" s="17" t="s">
        <v>129</v>
      </c>
      <c r="BM208" s="143" t="s">
        <v>5648</v>
      </c>
    </row>
    <row r="209" spans="2:65" s="1" customFormat="1" ht="16.5" customHeight="1">
      <c r="B209" s="32"/>
      <c r="C209" s="132" t="s">
        <v>648</v>
      </c>
      <c r="D209" s="132" t="s">
        <v>178</v>
      </c>
      <c r="E209" s="133" t="s">
        <v>5649</v>
      </c>
      <c r="F209" s="134" t="s">
        <v>5650</v>
      </c>
      <c r="G209" s="135" t="s">
        <v>1377</v>
      </c>
      <c r="H209" s="194"/>
      <c r="I209" s="137"/>
      <c r="J209" s="138">
        <f>ROUND(I209*H209,2)</f>
        <v>0</v>
      </c>
      <c r="K209" s="134" t="s">
        <v>250</v>
      </c>
      <c r="L209" s="32"/>
      <c r="M209" s="139" t="s">
        <v>1</v>
      </c>
      <c r="N209" s="140" t="s">
        <v>42</v>
      </c>
      <c r="P209" s="141">
        <f>O209*H209</f>
        <v>0</v>
      </c>
      <c r="Q209" s="141">
        <v>0</v>
      </c>
      <c r="R209" s="141">
        <f>Q209*H209</f>
        <v>0</v>
      </c>
      <c r="S209" s="141">
        <v>0</v>
      </c>
      <c r="T209" s="142">
        <f>S209*H209</f>
        <v>0</v>
      </c>
      <c r="AR209" s="143" t="s">
        <v>129</v>
      </c>
      <c r="AT209" s="143" t="s">
        <v>178</v>
      </c>
      <c r="AU209" s="143" t="s">
        <v>87</v>
      </c>
      <c r="AY209" s="17" t="s">
        <v>175</v>
      </c>
      <c r="BE209" s="144">
        <f>IF(N209="základní",J209,0)</f>
        <v>0</v>
      </c>
      <c r="BF209" s="144">
        <f>IF(N209="snížená",J209,0)</f>
        <v>0</v>
      </c>
      <c r="BG209" s="144">
        <f>IF(N209="zákl. přenesená",J209,0)</f>
        <v>0</v>
      </c>
      <c r="BH209" s="144">
        <f>IF(N209="sníž. přenesená",J209,0)</f>
        <v>0</v>
      </c>
      <c r="BI209" s="144">
        <f>IF(N209="nulová",J209,0)</f>
        <v>0</v>
      </c>
      <c r="BJ209" s="17" t="s">
        <v>85</v>
      </c>
      <c r="BK209" s="144">
        <f>ROUND(I209*H209,2)</f>
        <v>0</v>
      </c>
      <c r="BL209" s="17" t="s">
        <v>129</v>
      </c>
      <c r="BM209" s="143" t="s">
        <v>5651</v>
      </c>
    </row>
    <row r="210" spans="2:65" s="11" customFormat="1" ht="22.9" customHeight="1">
      <c r="B210" s="120"/>
      <c r="D210" s="121" t="s">
        <v>76</v>
      </c>
      <c r="E210" s="130" t="s">
        <v>2364</v>
      </c>
      <c r="F210" s="130" t="s">
        <v>2365</v>
      </c>
      <c r="I210" s="123"/>
      <c r="J210" s="131">
        <f>BK210</f>
        <v>0</v>
      </c>
      <c r="L210" s="120"/>
      <c r="M210" s="125"/>
      <c r="P210" s="126">
        <f>SUM(P211:P214)</f>
        <v>0</v>
      </c>
      <c r="R210" s="126">
        <f>SUM(R211:R214)</f>
        <v>0</v>
      </c>
      <c r="T210" s="127">
        <f>SUM(T211:T214)</f>
        <v>2.4580499999999998E-4</v>
      </c>
      <c r="AR210" s="121" t="s">
        <v>87</v>
      </c>
      <c r="AT210" s="128" t="s">
        <v>76</v>
      </c>
      <c r="AU210" s="128" t="s">
        <v>85</v>
      </c>
      <c r="AY210" s="121" t="s">
        <v>175</v>
      </c>
      <c r="BK210" s="129">
        <f>SUM(BK211:BK214)</f>
        <v>0</v>
      </c>
    </row>
    <row r="211" spans="2:65" s="1" customFormat="1" ht="16.5" customHeight="1">
      <c r="B211" s="32"/>
      <c r="C211" s="132" t="s">
        <v>654</v>
      </c>
      <c r="D211" s="132" t="s">
        <v>178</v>
      </c>
      <c r="E211" s="133" t="s">
        <v>5652</v>
      </c>
      <c r="F211" s="134" t="s">
        <v>5653</v>
      </c>
      <c r="G211" s="135" t="s">
        <v>200</v>
      </c>
      <c r="H211" s="136">
        <v>7.0229999999999997</v>
      </c>
      <c r="I211" s="137"/>
      <c r="J211" s="138">
        <f>ROUND(I211*H211,2)</f>
        <v>0</v>
      </c>
      <c r="K211" s="134" t="s">
        <v>1</v>
      </c>
      <c r="L211" s="32"/>
      <c r="M211" s="139" t="s">
        <v>1</v>
      </c>
      <c r="N211" s="140" t="s">
        <v>42</v>
      </c>
      <c r="P211" s="141">
        <f>O211*H211</f>
        <v>0</v>
      </c>
      <c r="Q211" s="141">
        <v>0</v>
      </c>
      <c r="R211" s="141">
        <f>Q211*H211</f>
        <v>0</v>
      </c>
      <c r="S211" s="141">
        <v>3.4999999999999997E-5</v>
      </c>
      <c r="T211" s="142">
        <f>S211*H211</f>
        <v>2.4580499999999998E-4</v>
      </c>
      <c r="AR211" s="143" t="s">
        <v>129</v>
      </c>
      <c r="AT211" s="143" t="s">
        <v>178</v>
      </c>
      <c r="AU211" s="143" t="s">
        <v>87</v>
      </c>
      <c r="AY211" s="17" t="s">
        <v>175</v>
      </c>
      <c r="BE211" s="144">
        <f>IF(N211="základní",J211,0)</f>
        <v>0</v>
      </c>
      <c r="BF211" s="144">
        <f>IF(N211="snížená",J211,0)</f>
        <v>0</v>
      </c>
      <c r="BG211" s="144">
        <f>IF(N211="zákl. přenesená",J211,0)</f>
        <v>0</v>
      </c>
      <c r="BH211" s="144">
        <f>IF(N211="sníž. přenesená",J211,0)</f>
        <v>0</v>
      </c>
      <c r="BI211" s="144">
        <f>IF(N211="nulová",J211,0)</f>
        <v>0</v>
      </c>
      <c r="BJ211" s="17" t="s">
        <v>85</v>
      </c>
      <c r="BK211" s="144">
        <f>ROUND(I211*H211,2)</f>
        <v>0</v>
      </c>
      <c r="BL211" s="17" t="s">
        <v>129</v>
      </c>
      <c r="BM211" s="143" t="s">
        <v>5654</v>
      </c>
    </row>
    <row r="212" spans="2:65" s="12" customFormat="1">
      <c r="B212" s="154"/>
      <c r="D212" s="145" t="s">
        <v>252</v>
      </c>
      <c r="E212" s="155" t="s">
        <v>1</v>
      </c>
      <c r="F212" s="156" t="s">
        <v>5655</v>
      </c>
      <c r="H212" s="157">
        <v>5.0880000000000001</v>
      </c>
      <c r="I212" s="158"/>
      <c r="L212" s="154"/>
      <c r="M212" s="159"/>
      <c r="T212" s="160"/>
      <c r="AT212" s="155" t="s">
        <v>252</v>
      </c>
      <c r="AU212" s="155" t="s">
        <v>87</v>
      </c>
      <c r="AV212" s="12" t="s">
        <v>87</v>
      </c>
      <c r="AW212" s="12" t="s">
        <v>32</v>
      </c>
      <c r="AX212" s="12" t="s">
        <v>77</v>
      </c>
      <c r="AY212" s="155" t="s">
        <v>175</v>
      </c>
    </row>
    <row r="213" spans="2:65" s="12" customFormat="1">
      <c r="B213" s="154"/>
      <c r="D213" s="145" t="s">
        <v>252</v>
      </c>
      <c r="E213" s="155" t="s">
        <v>1</v>
      </c>
      <c r="F213" s="156" t="s">
        <v>5656</v>
      </c>
      <c r="H213" s="157">
        <v>1.9350000000000001</v>
      </c>
      <c r="I213" s="158"/>
      <c r="L213" s="154"/>
      <c r="M213" s="159"/>
      <c r="T213" s="160"/>
      <c r="AT213" s="155" t="s">
        <v>252</v>
      </c>
      <c r="AU213" s="155" t="s">
        <v>87</v>
      </c>
      <c r="AV213" s="12" t="s">
        <v>87</v>
      </c>
      <c r="AW213" s="12" t="s">
        <v>32</v>
      </c>
      <c r="AX213" s="12" t="s">
        <v>77</v>
      </c>
      <c r="AY213" s="155" t="s">
        <v>175</v>
      </c>
    </row>
    <row r="214" spans="2:65" s="13" customFormat="1">
      <c r="B214" s="163"/>
      <c r="D214" s="145" t="s">
        <v>252</v>
      </c>
      <c r="E214" s="164" t="s">
        <v>1</v>
      </c>
      <c r="F214" s="165" t="s">
        <v>294</v>
      </c>
      <c r="H214" s="166">
        <v>7.0229999999999997</v>
      </c>
      <c r="I214" s="167"/>
      <c r="L214" s="163"/>
      <c r="M214" s="195"/>
      <c r="N214" s="196"/>
      <c r="O214" s="196"/>
      <c r="P214" s="196"/>
      <c r="Q214" s="196"/>
      <c r="R214" s="196"/>
      <c r="S214" s="196"/>
      <c r="T214" s="197"/>
      <c r="AT214" s="164" t="s">
        <v>252</v>
      </c>
      <c r="AU214" s="164" t="s">
        <v>87</v>
      </c>
      <c r="AV214" s="13" t="s">
        <v>193</v>
      </c>
      <c r="AW214" s="13" t="s">
        <v>32</v>
      </c>
      <c r="AX214" s="13" t="s">
        <v>85</v>
      </c>
      <c r="AY214" s="164" t="s">
        <v>175</v>
      </c>
    </row>
    <row r="215" spans="2:65" s="1" customFormat="1" ht="6.95" customHeight="1">
      <c r="B215" s="44"/>
      <c r="C215" s="45"/>
      <c r="D215" s="45"/>
      <c r="E215" s="45"/>
      <c r="F215" s="45"/>
      <c r="G215" s="45"/>
      <c r="H215" s="45"/>
      <c r="I215" s="45"/>
      <c r="J215" s="45"/>
      <c r="K215" s="45"/>
      <c r="L215" s="32"/>
    </row>
  </sheetData>
  <sheetProtection algorithmName="SHA-512" hashValue="VqZ33rrysHSL9xeiph9/475hmbUhErZWeMriTXecfOqaB7wrS4WHCSTYwBAEqBU5rZqGGBdSKBTzh+9XTD4r3A==" saltValue="mE6bzba/7WctpNa5nQ2BJUiEYR6GtdRmvff66/m0WV1v+wgcLLYIxDHGeO5cSLphO72AD+emMvJx0koxUSBcRQ==" spinCount="100000" sheet="1" objects="1" scenarios="1" formatColumns="0" formatRows="0" autoFilter="0"/>
  <autoFilter ref="C127:K214" xr:uid="{00000000-0009-0000-0000-000012000000}"/>
  <mergeCells count="9">
    <mergeCell ref="E87:H87"/>
    <mergeCell ref="E118:H118"/>
    <mergeCell ref="E120:H12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B2:BM276"/>
  <sheetViews>
    <sheetView showGridLines="0" topLeftCell="A221" workbookViewId="0">
      <selection activeCell="F283" sqref="F283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7" t="s">
        <v>140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146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307" t="str">
        <f>'Rekapitulace stavby'!K6</f>
        <v>MŠ KOVÁŘSKÁ II - REKONSTRUKCE OBJEKTU</v>
      </c>
      <c r="F7" s="308"/>
      <c r="G7" s="308"/>
      <c r="H7" s="308"/>
      <c r="L7" s="20"/>
    </row>
    <row r="8" spans="2:46" s="1" customFormat="1" ht="12" hidden="1" customHeight="1">
      <c r="B8" s="32"/>
      <c r="D8" s="27" t="s">
        <v>147</v>
      </c>
      <c r="L8" s="32"/>
    </row>
    <row r="9" spans="2:46" s="1" customFormat="1" ht="16.5" hidden="1" customHeight="1">
      <c r="B9" s="32"/>
      <c r="E9" s="305" t="s">
        <v>5657</v>
      </c>
      <c r="F9" s="306"/>
      <c r="G9" s="306"/>
      <c r="H9" s="306"/>
      <c r="L9" s="32"/>
    </row>
    <row r="10" spans="2:46" s="1" customFormat="1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311" t="str">
        <f>'Rekapitulace stavby'!E14</f>
        <v>Vyplň údaj</v>
      </c>
      <c r="F18" s="312"/>
      <c r="G18" s="312"/>
      <c r="H18" s="312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313" t="s">
        <v>1</v>
      </c>
      <c r="F27" s="313"/>
      <c r="G27" s="313"/>
      <c r="H27" s="313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ROUND(J129,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ROUND((SUM(BE129:BE275)),  2)</f>
        <v>0</v>
      </c>
      <c r="I33" s="92">
        <v>0.21</v>
      </c>
      <c r="J33" s="91">
        <f>ROUND(((SUM(BE129:BE275))*I33),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ROUND((SUM(BF129:BF275)),  2)</f>
        <v>0</v>
      </c>
      <c r="I34" s="92">
        <v>0.12</v>
      </c>
      <c r="J34" s="91">
        <f>ROUND(((SUM(BF129:BF275))*I34),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ROUND((SUM(BG129:BG275)),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ROUND((SUM(BH129:BH275)),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ROUND((SUM(BI129:BI275)),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idden="1">
      <c r="B51" s="20"/>
      <c r="L51" s="20"/>
    </row>
    <row r="52" spans="2:12" hidden="1">
      <c r="B52" s="20"/>
      <c r="L52" s="20"/>
    </row>
    <row r="53" spans="2:12" hidden="1">
      <c r="B53" s="20"/>
      <c r="L53" s="20"/>
    </row>
    <row r="54" spans="2:12" hidden="1">
      <c r="B54" s="20"/>
      <c r="L54" s="20"/>
    </row>
    <row r="55" spans="2:12" hidden="1">
      <c r="B55" s="20"/>
      <c r="L55" s="20"/>
    </row>
    <row r="56" spans="2:12" hidden="1">
      <c r="B56" s="20"/>
      <c r="L56" s="20"/>
    </row>
    <row r="57" spans="2:12" hidden="1">
      <c r="B57" s="20"/>
      <c r="L57" s="20"/>
    </row>
    <row r="58" spans="2:12" hidden="1">
      <c r="B58" s="20"/>
      <c r="L58" s="20"/>
    </row>
    <row r="59" spans="2:12" hidden="1">
      <c r="B59" s="20"/>
      <c r="L59" s="20"/>
    </row>
    <row r="60" spans="2:12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idden="1">
      <c r="B62" s="20"/>
      <c r="L62" s="20"/>
    </row>
    <row r="63" spans="2:12" hidden="1">
      <c r="B63" s="20"/>
      <c r="L63" s="20"/>
    </row>
    <row r="64" spans="2:12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idden="1">
      <c r="B66" s="20"/>
      <c r="L66" s="20"/>
    </row>
    <row r="67" spans="2:12" hidden="1">
      <c r="B67" s="20"/>
      <c r="L67" s="20"/>
    </row>
    <row r="68" spans="2:12" hidden="1">
      <c r="B68" s="20"/>
      <c r="L68" s="20"/>
    </row>
    <row r="69" spans="2:12" hidden="1">
      <c r="B69" s="20"/>
      <c r="L69" s="20"/>
    </row>
    <row r="70" spans="2:12" hidden="1">
      <c r="B70" s="20"/>
      <c r="L70" s="20"/>
    </row>
    <row r="71" spans="2:12" hidden="1">
      <c r="B71" s="20"/>
      <c r="L71" s="20"/>
    </row>
    <row r="72" spans="2:12" hidden="1">
      <c r="B72" s="20"/>
      <c r="L72" s="20"/>
    </row>
    <row r="73" spans="2:12" hidden="1">
      <c r="B73" s="20"/>
      <c r="L73" s="20"/>
    </row>
    <row r="74" spans="2:12" hidden="1">
      <c r="B74" s="20"/>
      <c r="L74" s="20"/>
    </row>
    <row r="75" spans="2:12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idden="1"/>
    <row r="79" spans="2:12" hidden="1"/>
    <row r="80" spans="2:12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149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307" t="str">
        <f>E7</f>
        <v>MŠ KOVÁŘSKÁ II - REKONSTRUKCE OBJEKTU</v>
      </c>
      <c r="F85" s="308"/>
      <c r="G85" s="308"/>
      <c r="H85" s="308"/>
      <c r="L85" s="32"/>
    </row>
    <row r="86" spans="2:47" s="1" customFormat="1" ht="12" customHeight="1">
      <c r="B86" s="32"/>
      <c r="C86" s="27" t="s">
        <v>147</v>
      </c>
      <c r="L86" s="32"/>
    </row>
    <row r="87" spans="2:47" s="1" customFormat="1" ht="16.5" customHeight="1">
      <c r="B87" s="32"/>
      <c r="E87" s="305" t="str">
        <f>E9</f>
        <v>19 - VEŘEJNÉ HŘIŠTĚ A SADOVÉ ÚPRAVY</v>
      </c>
      <c r="F87" s="306"/>
      <c r="G87" s="306"/>
      <c r="H87" s="306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150</v>
      </c>
      <c r="D94" s="93"/>
      <c r="E94" s="93"/>
      <c r="F94" s="93"/>
      <c r="G94" s="93"/>
      <c r="H94" s="93"/>
      <c r="I94" s="93"/>
      <c r="J94" s="102" t="s">
        <v>151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152</v>
      </c>
      <c r="J96" s="66">
        <f>J129</f>
        <v>0</v>
      </c>
      <c r="L96" s="32"/>
      <c r="AU96" s="17" t="s">
        <v>153</v>
      </c>
    </row>
    <row r="97" spans="2:12" s="8" customFormat="1" ht="24.95" customHeight="1">
      <c r="B97" s="104"/>
      <c r="D97" s="105" t="s">
        <v>5055</v>
      </c>
      <c r="E97" s="106"/>
      <c r="F97" s="106"/>
      <c r="G97" s="106"/>
      <c r="H97" s="106"/>
      <c r="I97" s="106"/>
      <c r="J97" s="107">
        <f>J130</f>
        <v>0</v>
      </c>
      <c r="L97" s="104"/>
    </row>
    <row r="98" spans="2:12" s="9" customFormat="1" ht="19.899999999999999" customHeight="1">
      <c r="B98" s="108"/>
      <c r="D98" s="109" t="s">
        <v>5056</v>
      </c>
      <c r="E98" s="110"/>
      <c r="F98" s="110"/>
      <c r="G98" s="110"/>
      <c r="H98" s="110"/>
      <c r="I98" s="110"/>
      <c r="J98" s="111">
        <f>J131</f>
        <v>0</v>
      </c>
      <c r="L98" s="108"/>
    </row>
    <row r="99" spans="2:12" s="9" customFormat="1" ht="19.899999999999999" customHeight="1">
      <c r="B99" s="108"/>
      <c r="D99" s="109" t="s">
        <v>5057</v>
      </c>
      <c r="E99" s="110"/>
      <c r="F99" s="110"/>
      <c r="G99" s="110"/>
      <c r="H99" s="110"/>
      <c r="I99" s="110"/>
      <c r="J99" s="111">
        <f>J140</f>
        <v>0</v>
      </c>
      <c r="L99" s="108"/>
    </row>
    <row r="100" spans="2:12" s="9" customFormat="1" ht="19.899999999999999" customHeight="1">
      <c r="B100" s="108"/>
      <c r="D100" s="109" t="s">
        <v>5058</v>
      </c>
      <c r="E100" s="110"/>
      <c r="F100" s="110"/>
      <c r="G100" s="110"/>
      <c r="H100" s="110"/>
      <c r="I100" s="110"/>
      <c r="J100" s="111">
        <f>J182</f>
        <v>0</v>
      </c>
      <c r="L100" s="108"/>
    </row>
    <row r="101" spans="2:12" s="9" customFormat="1" ht="19.899999999999999" customHeight="1">
      <c r="B101" s="108"/>
      <c r="D101" s="109" t="s">
        <v>5059</v>
      </c>
      <c r="E101" s="110"/>
      <c r="F101" s="110"/>
      <c r="G101" s="110"/>
      <c r="H101" s="110"/>
      <c r="I101" s="110"/>
      <c r="J101" s="111">
        <f>J194</f>
        <v>0</v>
      </c>
      <c r="L101" s="108"/>
    </row>
    <row r="102" spans="2:12" s="9" customFormat="1" ht="19.899999999999999" customHeight="1">
      <c r="B102" s="108"/>
      <c r="D102" s="109" t="s">
        <v>5060</v>
      </c>
      <c r="E102" s="110"/>
      <c r="F102" s="110"/>
      <c r="G102" s="110"/>
      <c r="H102" s="110"/>
      <c r="I102" s="110"/>
      <c r="J102" s="111">
        <f>J201</f>
        <v>0</v>
      </c>
      <c r="L102" s="108"/>
    </row>
    <row r="103" spans="2:12" s="8" customFormat="1" ht="24.95" customHeight="1">
      <c r="B103" s="104"/>
      <c r="D103" s="105" t="s">
        <v>5068</v>
      </c>
      <c r="E103" s="106"/>
      <c r="F103" s="106"/>
      <c r="G103" s="106"/>
      <c r="H103" s="106"/>
      <c r="I103" s="106"/>
      <c r="J103" s="107">
        <f>J203</f>
        <v>0</v>
      </c>
      <c r="L103" s="104"/>
    </row>
    <row r="104" spans="2:12" s="9" customFormat="1" ht="19.899999999999999" customHeight="1">
      <c r="B104" s="108"/>
      <c r="D104" s="109" t="s">
        <v>5069</v>
      </c>
      <c r="E104" s="110"/>
      <c r="F104" s="110"/>
      <c r="G104" s="110"/>
      <c r="H104" s="110"/>
      <c r="I104" s="110"/>
      <c r="J104" s="111">
        <f>J204</f>
        <v>0</v>
      </c>
      <c r="L104" s="108"/>
    </row>
    <row r="105" spans="2:12" s="9" customFormat="1" ht="19.899999999999999" customHeight="1">
      <c r="B105" s="108"/>
      <c r="D105" s="109" t="s">
        <v>5070</v>
      </c>
      <c r="E105" s="110"/>
      <c r="F105" s="110"/>
      <c r="G105" s="110"/>
      <c r="H105" s="110"/>
      <c r="I105" s="110"/>
      <c r="J105" s="111">
        <f>J226</f>
        <v>0</v>
      </c>
      <c r="L105" s="108"/>
    </row>
    <row r="106" spans="2:12" s="9" customFormat="1" ht="19.899999999999999" customHeight="1">
      <c r="B106" s="108"/>
      <c r="D106" s="109" t="s">
        <v>5071</v>
      </c>
      <c r="E106" s="110"/>
      <c r="F106" s="110"/>
      <c r="G106" s="110"/>
      <c r="H106" s="110"/>
      <c r="I106" s="110"/>
      <c r="J106" s="111">
        <f>J247</f>
        <v>0</v>
      </c>
      <c r="L106" s="108"/>
    </row>
    <row r="107" spans="2:12" s="9" customFormat="1" ht="19.899999999999999" customHeight="1">
      <c r="B107" s="108"/>
      <c r="D107" s="109" t="s">
        <v>5072</v>
      </c>
      <c r="E107" s="110"/>
      <c r="F107" s="110"/>
      <c r="G107" s="110"/>
      <c r="H107" s="110"/>
      <c r="I107" s="110"/>
      <c r="J107" s="111">
        <f>J252</f>
        <v>0</v>
      </c>
      <c r="L107" s="108"/>
    </row>
    <row r="108" spans="2:12" s="9" customFormat="1" ht="19.899999999999999" customHeight="1">
      <c r="B108" s="108"/>
      <c r="D108" s="109" t="s">
        <v>5073</v>
      </c>
      <c r="E108" s="110"/>
      <c r="F108" s="110"/>
      <c r="G108" s="110"/>
      <c r="H108" s="110"/>
      <c r="I108" s="110"/>
      <c r="J108" s="111">
        <f>J268</f>
        <v>0</v>
      </c>
      <c r="L108" s="108"/>
    </row>
    <row r="109" spans="2:12" s="9" customFormat="1" ht="19.899999999999999" customHeight="1">
      <c r="B109" s="108"/>
      <c r="D109" s="109" t="s">
        <v>5074</v>
      </c>
      <c r="E109" s="110"/>
      <c r="F109" s="110"/>
      <c r="G109" s="110"/>
      <c r="H109" s="110"/>
      <c r="I109" s="110"/>
      <c r="J109" s="111">
        <f>J274</f>
        <v>0</v>
      </c>
      <c r="L109" s="108"/>
    </row>
    <row r="110" spans="2:12" s="1" customFormat="1" ht="21.75" customHeight="1">
      <c r="B110" s="32"/>
      <c r="L110" s="32"/>
    </row>
    <row r="111" spans="2:12" s="1" customFormat="1" ht="6.95" customHeight="1">
      <c r="B111" s="44"/>
      <c r="C111" s="45"/>
      <c r="D111" s="45"/>
      <c r="E111" s="45"/>
      <c r="F111" s="45"/>
      <c r="G111" s="45"/>
      <c r="H111" s="45"/>
      <c r="I111" s="45"/>
      <c r="J111" s="45"/>
      <c r="K111" s="45"/>
      <c r="L111" s="32"/>
    </row>
    <row r="115" spans="2:20" s="1" customFormat="1" ht="6.95" customHeight="1">
      <c r="B115" s="46"/>
      <c r="C115" s="47"/>
      <c r="D115" s="47"/>
      <c r="E115" s="47"/>
      <c r="F115" s="47"/>
      <c r="G115" s="47"/>
      <c r="H115" s="47"/>
      <c r="I115" s="47"/>
      <c r="J115" s="47"/>
      <c r="K115" s="47"/>
      <c r="L115" s="32"/>
    </row>
    <row r="116" spans="2:20" s="1" customFormat="1" ht="24.95" customHeight="1">
      <c r="B116" s="32"/>
      <c r="C116" s="21" t="s">
        <v>159</v>
      </c>
      <c r="L116" s="32"/>
    </row>
    <row r="117" spans="2:20" s="1" customFormat="1" ht="6.95" customHeight="1">
      <c r="B117" s="32"/>
      <c r="L117" s="32"/>
    </row>
    <row r="118" spans="2:20" s="1" customFormat="1" ht="12" customHeight="1">
      <c r="B118" s="32"/>
      <c r="C118" s="27" t="s">
        <v>16</v>
      </c>
      <c r="L118" s="32"/>
    </row>
    <row r="119" spans="2:20" s="1" customFormat="1" ht="16.5" customHeight="1">
      <c r="B119" s="32"/>
      <c r="E119" s="307" t="str">
        <f>E7</f>
        <v>MŠ KOVÁŘSKÁ II - REKONSTRUKCE OBJEKTU</v>
      </c>
      <c r="F119" s="308"/>
      <c r="G119" s="308"/>
      <c r="H119" s="308"/>
      <c r="L119" s="32"/>
    </row>
    <row r="120" spans="2:20" s="1" customFormat="1" ht="12" customHeight="1">
      <c r="B120" s="32"/>
      <c r="C120" s="27" t="s">
        <v>147</v>
      </c>
      <c r="L120" s="32"/>
    </row>
    <row r="121" spans="2:20" s="1" customFormat="1" ht="16.5" customHeight="1">
      <c r="B121" s="32"/>
      <c r="E121" s="305" t="str">
        <f>E9</f>
        <v>19 - VEŘEJNÉ HŘIŠTĚ A SADOVÉ ÚPRAVY</v>
      </c>
      <c r="F121" s="306"/>
      <c r="G121" s="306"/>
      <c r="H121" s="306"/>
      <c r="L121" s="32"/>
    </row>
    <row r="122" spans="2:20" s="1" customFormat="1" ht="6.95" customHeight="1">
      <c r="B122" s="32"/>
      <c r="L122" s="32"/>
    </row>
    <row r="123" spans="2:20" s="1" customFormat="1" ht="12" customHeight="1">
      <c r="B123" s="32"/>
      <c r="C123" s="27" t="s">
        <v>20</v>
      </c>
      <c r="F123" s="25" t="str">
        <f>F12</f>
        <v>U Školičky 2176/1, 2177/3, Praha 9</v>
      </c>
      <c r="I123" s="27" t="s">
        <v>22</v>
      </c>
      <c r="J123" s="52" t="str">
        <f>IF(J12="","",J12)</f>
        <v>19. 12. 2025</v>
      </c>
      <c r="L123" s="32"/>
    </row>
    <row r="124" spans="2:20" s="1" customFormat="1" ht="6.95" customHeight="1">
      <c r="B124" s="32"/>
      <c r="L124" s="32"/>
    </row>
    <row r="125" spans="2:20" s="1" customFormat="1" ht="15.2" customHeight="1">
      <c r="B125" s="32"/>
      <c r="C125" s="27" t="s">
        <v>24</v>
      </c>
      <c r="F125" s="25" t="str">
        <f>E15</f>
        <v>MČ Praha 9</v>
      </c>
      <c r="I125" s="27" t="s">
        <v>30</v>
      </c>
      <c r="J125" s="30" t="str">
        <f>E21</f>
        <v>ArtStat s.r.o.</v>
      </c>
      <c r="L125" s="32"/>
    </row>
    <row r="126" spans="2:20" s="1" customFormat="1" ht="15.2" customHeight="1">
      <c r="B126" s="32"/>
      <c r="C126" s="27" t="s">
        <v>28</v>
      </c>
      <c r="F126" s="25" t="str">
        <f>IF(E18="","",E18)</f>
        <v>Vyplň údaj</v>
      </c>
      <c r="I126" s="27" t="s">
        <v>33</v>
      </c>
      <c r="J126" s="30" t="str">
        <f>E24</f>
        <v>Vladimír Mrázek</v>
      </c>
      <c r="L126" s="32"/>
    </row>
    <row r="127" spans="2:20" s="1" customFormat="1" ht="10.35" customHeight="1">
      <c r="B127" s="32"/>
      <c r="L127" s="32"/>
    </row>
    <row r="128" spans="2:20" s="10" customFormat="1" ht="29.25" customHeight="1">
      <c r="B128" s="112"/>
      <c r="C128" s="113" t="s">
        <v>160</v>
      </c>
      <c r="D128" s="114" t="s">
        <v>62</v>
      </c>
      <c r="E128" s="114" t="s">
        <v>58</v>
      </c>
      <c r="F128" s="114" t="s">
        <v>59</v>
      </c>
      <c r="G128" s="114" t="s">
        <v>161</v>
      </c>
      <c r="H128" s="114" t="s">
        <v>162</v>
      </c>
      <c r="I128" s="114" t="s">
        <v>163</v>
      </c>
      <c r="J128" s="114" t="s">
        <v>151</v>
      </c>
      <c r="K128" s="115" t="s">
        <v>164</v>
      </c>
      <c r="L128" s="112"/>
      <c r="M128" s="59" t="s">
        <v>1</v>
      </c>
      <c r="N128" s="60" t="s">
        <v>41</v>
      </c>
      <c r="O128" s="60" t="s">
        <v>165</v>
      </c>
      <c r="P128" s="60" t="s">
        <v>166</v>
      </c>
      <c r="Q128" s="60" t="s">
        <v>167</v>
      </c>
      <c r="R128" s="60" t="s">
        <v>168</v>
      </c>
      <c r="S128" s="60" t="s">
        <v>169</v>
      </c>
      <c r="T128" s="61" t="s">
        <v>170</v>
      </c>
    </row>
    <row r="129" spans="2:65" s="1" customFormat="1" ht="22.9" customHeight="1">
      <c r="B129" s="32"/>
      <c r="C129" s="64" t="s">
        <v>171</v>
      </c>
      <c r="J129" s="116">
        <f>BK129</f>
        <v>0</v>
      </c>
      <c r="L129" s="32"/>
      <c r="M129" s="62"/>
      <c r="N129" s="53"/>
      <c r="O129" s="53"/>
      <c r="P129" s="117">
        <f>P130+P203</f>
        <v>0</v>
      </c>
      <c r="Q129" s="53"/>
      <c r="R129" s="117">
        <f>R130+R203</f>
        <v>94.041448279999983</v>
      </c>
      <c r="S129" s="53"/>
      <c r="T129" s="118">
        <f>T130+T203</f>
        <v>0</v>
      </c>
      <c r="AT129" s="17" t="s">
        <v>76</v>
      </c>
      <c r="AU129" s="17" t="s">
        <v>153</v>
      </c>
      <c r="BK129" s="119">
        <f>BK130+BK203</f>
        <v>0</v>
      </c>
    </row>
    <row r="130" spans="2:65" s="11" customFormat="1" ht="25.9" customHeight="1">
      <c r="B130" s="120"/>
      <c r="D130" s="121" t="s">
        <v>76</v>
      </c>
      <c r="E130" s="122" t="s">
        <v>2721</v>
      </c>
      <c r="F130" s="122" t="s">
        <v>5075</v>
      </c>
      <c r="I130" s="123"/>
      <c r="J130" s="124">
        <f>BK130</f>
        <v>0</v>
      </c>
      <c r="L130" s="120"/>
      <c r="M130" s="125"/>
      <c r="P130" s="126">
        <f>P131+P140+P182+P194+P201</f>
        <v>0</v>
      </c>
      <c r="R130" s="126">
        <f>R131+R140+R182+R194+R201</f>
        <v>17.874663999999999</v>
      </c>
      <c r="T130" s="127">
        <f>T131+T140+T182+T194+T201</f>
        <v>0</v>
      </c>
      <c r="AR130" s="121" t="s">
        <v>85</v>
      </c>
      <c r="AT130" s="128" t="s">
        <v>76</v>
      </c>
      <c r="AU130" s="128" t="s">
        <v>77</v>
      </c>
      <c r="AY130" s="121" t="s">
        <v>175</v>
      </c>
      <c r="BK130" s="129">
        <f>BK131+BK140+BK182+BK194+BK201</f>
        <v>0</v>
      </c>
    </row>
    <row r="131" spans="2:65" s="11" customFormat="1" ht="22.9" customHeight="1">
      <c r="B131" s="120"/>
      <c r="D131" s="121" t="s">
        <v>76</v>
      </c>
      <c r="E131" s="130" t="s">
        <v>5076</v>
      </c>
      <c r="F131" s="130" t="s">
        <v>247</v>
      </c>
      <c r="I131" s="123"/>
      <c r="J131" s="131">
        <f>BK131</f>
        <v>0</v>
      </c>
      <c r="L131" s="120"/>
      <c r="M131" s="125"/>
      <c r="P131" s="126">
        <f>SUM(P132:P139)</f>
        <v>0</v>
      </c>
      <c r="R131" s="126">
        <f>SUM(R132:R139)</f>
        <v>0</v>
      </c>
      <c r="T131" s="127">
        <f>SUM(T132:T139)</f>
        <v>0</v>
      </c>
      <c r="AR131" s="121" t="s">
        <v>85</v>
      </c>
      <c r="AT131" s="128" t="s">
        <v>76</v>
      </c>
      <c r="AU131" s="128" t="s">
        <v>85</v>
      </c>
      <c r="AY131" s="121" t="s">
        <v>175</v>
      </c>
      <c r="BK131" s="129">
        <f>SUM(BK132:BK139)</f>
        <v>0</v>
      </c>
    </row>
    <row r="132" spans="2:65" s="1" customFormat="1" ht="16.5" customHeight="1">
      <c r="B132" s="32"/>
      <c r="C132" s="132" t="s">
        <v>85</v>
      </c>
      <c r="D132" s="132" t="s">
        <v>178</v>
      </c>
      <c r="E132" s="133" t="s">
        <v>5077</v>
      </c>
      <c r="F132" s="134" t="s">
        <v>5078</v>
      </c>
      <c r="G132" s="135" t="s">
        <v>324</v>
      </c>
      <c r="H132" s="136">
        <v>3.0249999999999999</v>
      </c>
      <c r="I132" s="137"/>
      <c r="J132" s="138">
        <f>ROUND(I132*H132,2)</f>
        <v>0</v>
      </c>
      <c r="K132" s="134" t="s">
        <v>250</v>
      </c>
      <c r="L132" s="32"/>
      <c r="M132" s="139" t="s">
        <v>1</v>
      </c>
      <c r="N132" s="140" t="s">
        <v>42</v>
      </c>
      <c r="P132" s="141">
        <f>O132*H132</f>
        <v>0</v>
      </c>
      <c r="Q132" s="141">
        <v>0</v>
      </c>
      <c r="R132" s="141">
        <f>Q132*H132</f>
        <v>0</v>
      </c>
      <c r="S132" s="141">
        <v>0</v>
      </c>
      <c r="T132" s="142">
        <f>S132*H132</f>
        <v>0</v>
      </c>
      <c r="AR132" s="143" t="s">
        <v>193</v>
      </c>
      <c r="AT132" s="143" t="s">
        <v>178</v>
      </c>
      <c r="AU132" s="143" t="s">
        <v>87</v>
      </c>
      <c r="AY132" s="17" t="s">
        <v>175</v>
      </c>
      <c r="BE132" s="144">
        <f>IF(N132="základní",J132,0)</f>
        <v>0</v>
      </c>
      <c r="BF132" s="144">
        <f>IF(N132="snížená",J132,0)</f>
        <v>0</v>
      </c>
      <c r="BG132" s="144">
        <f>IF(N132="zákl. přenesená",J132,0)</f>
        <v>0</v>
      </c>
      <c r="BH132" s="144">
        <f>IF(N132="sníž. přenesená",J132,0)</f>
        <v>0</v>
      </c>
      <c r="BI132" s="144">
        <f>IF(N132="nulová",J132,0)</f>
        <v>0</v>
      </c>
      <c r="BJ132" s="17" t="s">
        <v>85</v>
      </c>
      <c r="BK132" s="144">
        <f>ROUND(I132*H132,2)</f>
        <v>0</v>
      </c>
      <c r="BL132" s="17" t="s">
        <v>193</v>
      </c>
      <c r="BM132" s="143" t="s">
        <v>5658</v>
      </c>
    </row>
    <row r="133" spans="2:65" s="12" customFormat="1">
      <c r="B133" s="154"/>
      <c r="D133" s="145" t="s">
        <v>252</v>
      </c>
      <c r="E133" s="155" t="s">
        <v>1</v>
      </c>
      <c r="F133" s="156" t="s">
        <v>5659</v>
      </c>
      <c r="H133" s="157">
        <v>3.0249999999999999</v>
      </c>
      <c r="I133" s="158"/>
      <c r="L133" s="154"/>
      <c r="M133" s="159"/>
      <c r="T133" s="160"/>
      <c r="AT133" s="155" t="s">
        <v>252</v>
      </c>
      <c r="AU133" s="155" t="s">
        <v>87</v>
      </c>
      <c r="AV133" s="12" t="s">
        <v>87</v>
      </c>
      <c r="AW133" s="12" t="s">
        <v>32</v>
      </c>
      <c r="AX133" s="12" t="s">
        <v>85</v>
      </c>
      <c r="AY133" s="155" t="s">
        <v>175</v>
      </c>
    </row>
    <row r="134" spans="2:65" s="1" customFormat="1" ht="21.75" customHeight="1">
      <c r="B134" s="32"/>
      <c r="C134" s="132" t="s">
        <v>87</v>
      </c>
      <c r="D134" s="132" t="s">
        <v>178</v>
      </c>
      <c r="E134" s="133" t="s">
        <v>456</v>
      </c>
      <c r="F134" s="134" t="s">
        <v>457</v>
      </c>
      <c r="G134" s="135" t="s">
        <v>324</v>
      </c>
      <c r="H134" s="136">
        <v>3.0249999999999999</v>
      </c>
      <c r="I134" s="137"/>
      <c r="J134" s="138">
        <f>ROUND(I134*H134,2)</f>
        <v>0</v>
      </c>
      <c r="K134" s="134" t="s">
        <v>250</v>
      </c>
      <c r="L134" s="32"/>
      <c r="M134" s="139" t="s">
        <v>1</v>
      </c>
      <c r="N134" s="140" t="s">
        <v>42</v>
      </c>
      <c r="P134" s="141">
        <f>O134*H134</f>
        <v>0</v>
      </c>
      <c r="Q134" s="141">
        <v>0</v>
      </c>
      <c r="R134" s="141">
        <f>Q134*H134</f>
        <v>0</v>
      </c>
      <c r="S134" s="141">
        <v>0</v>
      </c>
      <c r="T134" s="142">
        <f>S134*H134</f>
        <v>0</v>
      </c>
      <c r="AR134" s="143" t="s">
        <v>193</v>
      </c>
      <c r="AT134" s="143" t="s">
        <v>178</v>
      </c>
      <c r="AU134" s="143" t="s">
        <v>87</v>
      </c>
      <c r="AY134" s="17" t="s">
        <v>175</v>
      </c>
      <c r="BE134" s="144">
        <f>IF(N134="základní",J134,0)</f>
        <v>0</v>
      </c>
      <c r="BF134" s="144">
        <f>IF(N134="snížená",J134,0)</f>
        <v>0</v>
      </c>
      <c r="BG134" s="144">
        <f>IF(N134="zákl. přenesená",J134,0)</f>
        <v>0</v>
      </c>
      <c r="BH134" s="144">
        <f>IF(N134="sníž. přenesená",J134,0)</f>
        <v>0</v>
      </c>
      <c r="BI134" s="144">
        <f>IF(N134="nulová",J134,0)</f>
        <v>0</v>
      </c>
      <c r="BJ134" s="17" t="s">
        <v>85</v>
      </c>
      <c r="BK134" s="144">
        <f>ROUND(I134*H134,2)</f>
        <v>0</v>
      </c>
      <c r="BL134" s="17" t="s">
        <v>193</v>
      </c>
      <c r="BM134" s="143" t="s">
        <v>5660</v>
      </c>
    </row>
    <row r="135" spans="2:65" s="1" customFormat="1" ht="24.2" customHeight="1">
      <c r="B135" s="32"/>
      <c r="C135" s="132" t="s">
        <v>187</v>
      </c>
      <c r="D135" s="132" t="s">
        <v>178</v>
      </c>
      <c r="E135" s="133" t="s">
        <v>460</v>
      </c>
      <c r="F135" s="134" t="s">
        <v>461</v>
      </c>
      <c r="G135" s="135" t="s">
        <v>324</v>
      </c>
      <c r="H135" s="136">
        <v>3.0249999999999999</v>
      </c>
      <c r="I135" s="137"/>
      <c r="J135" s="138">
        <f>ROUND(I135*H135,2)</f>
        <v>0</v>
      </c>
      <c r="K135" s="134" t="s">
        <v>250</v>
      </c>
      <c r="L135" s="32"/>
      <c r="M135" s="139" t="s">
        <v>1</v>
      </c>
      <c r="N135" s="140" t="s">
        <v>42</v>
      </c>
      <c r="P135" s="141">
        <f>O135*H135</f>
        <v>0</v>
      </c>
      <c r="Q135" s="141">
        <v>0</v>
      </c>
      <c r="R135" s="141">
        <f>Q135*H135</f>
        <v>0</v>
      </c>
      <c r="S135" s="141">
        <v>0</v>
      </c>
      <c r="T135" s="142">
        <f>S135*H135</f>
        <v>0</v>
      </c>
      <c r="AR135" s="143" t="s">
        <v>193</v>
      </c>
      <c r="AT135" s="143" t="s">
        <v>178</v>
      </c>
      <c r="AU135" s="143" t="s">
        <v>87</v>
      </c>
      <c r="AY135" s="17" t="s">
        <v>175</v>
      </c>
      <c r="BE135" s="144">
        <f>IF(N135="základní",J135,0)</f>
        <v>0</v>
      </c>
      <c r="BF135" s="144">
        <f>IF(N135="snížená",J135,0)</f>
        <v>0</v>
      </c>
      <c r="BG135" s="144">
        <f>IF(N135="zákl. přenesená",J135,0)</f>
        <v>0</v>
      </c>
      <c r="BH135" s="144">
        <f>IF(N135="sníž. přenesená",J135,0)</f>
        <v>0</v>
      </c>
      <c r="BI135" s="144">
        <f>IF(N135="nulová",J135,0)</f>
        <v>0</v>
      </c>
      <c r="BJ135" s="17" t="s">
        <v>85</v>
      </c>
      <c r="BK135" s="144">
        <f>ROUND(I135*H135,2)</f>
        <v>0</v>
      </c>
      <c r="BL135" s="17" t="s">
        <v>193</v>
      </c>
      <c r="BM135" s="143" t="s">
        <v>5661</v>
      </c>
    </row>
    <row r="136" spans="2:65" s="1" customFormat="1" ht="19.5">
      <c r="B136" s="32"/>
      <c r="D136" s="145" t="s">
        <v>196</v>
      </c>
      <c r="F136" s="146" t="s">
        <v>463</v>
      </c>
      <c r="I136" s="147"/>
      <c r="L136" s="32"/>
      <c r="M136" s="148"/>
      <c r="T136" s="56"/>
      <c r="AT136" s="17" t="s">
        <v>196</v>
      </c>
      <c r="AU136" s="17" t="s">
        <v>87</v>
      </c>
    </row>
    <row r="137" spans="2:65" s="1" customFormat="1" ht="16.5" customHeight="1">
      <c r="B137" s="32"/>
      <c r="C137" s="132" t="s">
        <v>193</v>
      </c>
      <c r="D137" s="132" t="s">
        <v>178</v>
      </c>
      <c r="E137" s="133" t="s">
        <v>467</v>
      </c>
      <c r="F137" s="134" t="s">
        <v>468</v>
      </c>
      <c r="G137" s="135" t="s">
        <v>324</v>
      </c>
      <c r="H137" s="136">
        <v>3.0249999999999999</v>
      </c>
      <c r="I137" s="137"/>
      <c r="J137" s="138">
        <f>ROUND(I137*H137,2)</f>
        <v>0</v>
      </c>
      <c r="K137" s="134" t="s">
        <v>250</v>
      </c>
      <c r="L137" s="32"/>
      <c r="M137" s="139" t="s">
        <v>1</v>
      </c>
      <c r="N137" s="140" t="s">
        <v>42</v>
      </c>
      <c r="P137" s="141">
        <f>O137*H137</f>
        <v>0</v>
      </c>
      <c r="Q137" s="141">
        <v>0</v>
      </c>
      <c r="R137" s="141">
        <f>Q137*H137</f>
        <v>0</v>
      </c>
      <c r="S137" s="141">
        <v>0</v>
      </c>
      <c r="T137" s="142">
        <f>S137*H137</f>
        <v>0</v>
      </c>
      <c r="AR137" s="143" t="s">
        <v>193</v>
      </c>
      <c r="AT137" s="143" t="s">
        <v>178</v>
      </c>
      <c r="AU137" s="143" t="s">
        <v>87</v>
      </c>
      <c r="AY137" s="17" t="s">
        <v>175</v>
      </c>
      <c r="BE137" s="144">
        <f>IF(N137="základní",J137,0)</f>
        <v>0</v>
      </c>
      <c r="BF137" s="144">
        <f>IF(N137="snížená",J137,0)</f>
        <v>0</v>
      </c>
      <c r="BG137" s="144">
        <f>IF(N137="zákl. přenesená",J137,0)</f>
        <v>0</v>
      </c>
      <c r="BH137" s="144">
        <f>IF(N137="sníž. přenesená",J137,0)</f>
        <v>0</v>
      </c>
      <c r="BI137" s="144">
        <f>IF(N137="nulová",J137,0)</f>
        <v>0</v>
      </c>
      <c r="BJ137" s="17" t="s">
        <v>85</v>
      </c>
      <c r="BK137" s="144">
        <f>ROUND(I137*H137,2)</f>
        <v>0</v>
      </c>
      <c r="BL137" s="17" t="s">
        <v>193</v>
      </c>
      <c r="BM137" s="143" t="s">
        <v>5662</v>
      </c>
    </row>
    <row r="138" spans="2:65" s="1" customFormat="1" ht="16.5" customHeight="1">
      <c r="B138" s="32"/>
      <c r="C138" s="132" t="s">
        <v>174</v>
      </c>
      <c r="D138" s="132" t="s">
        <v>178</v>
      </c>
      <c r="E138" s="133" t="s">
        <v>470</v>
      </c>
      <c r="F138" s="134" t="s">
        <v>384</v>
      </c>
      <c r="G138" s="135" t="s">
        <v>364</v>
      </c>
      <c r="H138" s="136">
        <v>5.4450000000000003</v>
      </c>
      <c r="I138" s="137"/>
      <c r="J138" s="138">
        <f>ROUND(I138*H138,2)</f>
        <v>0</v>
      </c>
      <c r="K138" s="134" t="s">
        <v>250</v>
      </c>
      <c r="L138" s="32"/>
      <c r="M138" s="139" t="s">
        <v>1</v>
      </c>
      <c r="N138" s="140" t="s">
        <v>42</v>
      </c>
      <c r="P138" s="141">
        <f>O138*H138</f>
        <v>0</v>
      </c>
      <c r="Q138" s="141">
        <v>0</v>
      </c>
      <c r="R138" s="141">
        <f>Q138*H138</f>
        <v>0</v>
      </c>
      <c r="S138" s="141">
        <v>0</v>
      </c>
      <c r="T138" s="142">
        <f>S138*H138</f>
        <v>0</v>
      </c>
      <c r="AR138" s="143" t="s">
        <v>193</v>
      </c>
      <c r="AT138" s="143" t="s">
        <v>178</v>
      </c>
      <c r="AU138" s="143" t="s">
        <v>87</v>
      </c>
      <c r="AY138" s="17" t="s">
        <v>175</v>
      </c>
      <c r="BE138" s="144">
        <f>IF(N138="základní",J138,0)</f>
        <v>0</v>
      </c>
      <c r="BF138" s="144">
        <f>IF(N138="snížená",J138,0)</f>
        <v>0</v>
      </c>
      <c r="BG138" s="144">
        <f>IF(N138="zákl. přenesená",J138,0)</f>
        <v>0</v>
      </c>
      <c r="BH138" s="144">
        <f>IF(N138="sníž. přenesená",J138,0)</f>
        <v>0</v>
      </c>
      <c r="BI138" s="144">
        <f>IF(N138="nulová",J138,0)</f>
        <v>0</v>
      </c>
      <c r="BJ138" s="17" t="s">
        <v>85</v>
      </c>
      <c r="BK138" s="144">
        <f>ROUND(I138*H138,2)</f>
        <v>0</v>
      </c>
      <c r="BL138" s="17" t="s">
        <v>193</v>
      </c>
      <c r="BM138" s="143" t="s">
        <v>5663</v>
      </c>
    </row>
    <row r="139" spans="2:65" s="12" customFormat="1">
      <c r="B139" s="154"/>
      <c r="D139" s="145" t="s">
        <v>252</v>
      </c>
      <c r="E139" s="155" t="s">
        <v>1</v>
      </c>
      <c r="F139" s="156" t="s">
        <v>5664</v>
      </c>
      <c r="H139" s="157">
        <v>5.4450000000000003</v>
      </c>
      <c r="I139" s="158"/>
      <c r="L139" s="154"/>
      <c r="M139" s="159"/>
      <c r="T139" s="160"/>
      <c r="AT139" s="155" t="s">
        <v>252</v>
      </c>
      <c r="AU139" s="155" t="s">
        <v>87</v>
      </c>
      <c r="AV139" s="12" t="s">
        <v>87</v>
      </c>
      <c r="AW139" s="12" t="s">
        <v>32</v>
      </c>
      <c r="AX139" s="12" t="s">
        <v>85</v>
      </c>
      <c r="AY139" s="155" t="s">
        <v>175</v>
      </c>
    </row>
    <row r="140" spans="2:65" s="11" customFormat="1" ht="22.9" customHeight="1">
      <c r="B140" s="120"/>
      <c r="D140" s="121" t="s">
        <v>76</v>
      </c>
      <c r="E140" s="130" t="s">
        <v>5086</v>
      </c>
      <c r="F140" s="130" t="s">
        <v>5087</v>
      </c>
      <c r="I140" s="123"/>
      <c r="J140" s="131">
        <f>BK140</f>
        <v>0</v>
      </c>
      <c r="L140" s="120"/>
      <c r="M140" s="125"/>
      <c r="P140" s="126">
        <f>SUM(P141:P181)</f>
        <v>0</v>
      </c>
      <c r="R140" s="126">
        <f>SUM(R141:R181)</f>
        <v>6.9417199999999992</v>
      </c>
      <c r="T140" s="127">
        <f>SUM(T141:T181)</f>
        <v>0</v>
      </c>
      <c r="AR140" s="121" t="s">
        <v>85</v>
      </c>
      <c r="AT140" s="128" t="s">
        <v>76</v>
      </c>
      <c r="AU140" s="128" t="s">
        <v>85</v>
      </c>
      <c r="AY140" s="121" t="s">
        <v>175</v>
      </c>
      <c r="BK140" s="129">
        <f>SUM(BK141:BK181)</f>
        <v>0</v>
      </c>
    </row>
    <row r="141" spans="2:65" s="1" customFormat="1" ht="24.2" customHeight="1">
      <c r="B141" s="32"/>
      <c r="C141" s="132" t="s">
        <v>202</v>
      </c>
      <c r="D141" s="132" t="s">
        <v>178</v>
      </c>
      <c r="E141" s="133" t="s">
        <v>5088</v>
      </c>
      <c r="F141" s="134" t="s">
        <v>5089</v>
      </c>
      <c r="G141" s="135" t="s">
        <v>200</v>
      </c>
      <c r="H141" s="136">
        <v>321</v>
      </c>
      <c r="I141" s="137"/>
      <c r="J141" s="138">
        <f>ROUND(I141*H141,2)</f>
        <v>0</v>
      </c>
      <c r="K141" s="134" t="s">
        <v>1</v>
      </c>
      <c r="L141" s="32"/>
      <c r="M141" s="139" t="s">
        <v>1</v>
      </c>
      <c r="N141" s="140" t="s">
        <v>42</v>
      </c>
      <c r="P141" s="141">
        <f>O141*H141</f>
        <v>0</v>
      </c>
      <c r="Q141" s="141">
        <v>0</v>
      </c>
      <c r="R141" s="141">
        <f>Q141*H141</f>
        <v>0</v>
      </c>
      <c r="S141" s="141">
        <v>0</v>
      </c>
      <c r="T141" s="142">
        <f>S141*H141</f>
        <v>0</v>
      </c>
      <c r="AR141" s="143" t="s">
        <v>193</v>
      </c>
      <c r="AT141" s="143" t="s">
        <v>178</v>
      </c>
      <c r="AU141" s="143" t="s">
        <v>87</v>
      </c>
      <c r="AY141" s="17" t="s">
        <v>175</v>
      </c>
      <c r="BE141" s="144">
        <f>IF(N141="základní",J141,0)</f>
        <v>0</v>
      </c>
      <c r="BF141" s="144">
        <f>IF(N141="snížená",J141,0)</f>
        <v>0</v>
      </c>
      <c r="BG141" s="144">
        <f>IF(N141="zákl. přenesená",J141,0)</f>
        <v>0</v>
      </c>
      <c r="BH141" s="144">
        <f>IF(N141="sníž. přenesená",J141,0)</f>
        <v>0</v>
      </c>
      <c r="BI141" s="144">
        <f>IF(N141="nulová",J141,0)</f>
        <v>0</v>
      </c>
      <c r="BJ141" s="17" t="s">
        <v>85</v>
      </c>
      <c r="BK141" s="144">
        <f>ROUND(I141*H141,2)</f>
        <v>0</v>
      </c>
      <c r="BL141" s="17" t="s">
        <v>193</v>
      </c>
      <c r="BM141" s="143" t="s">
        <v>5665</v>
      </c>
    </row>
    <row r="142" spans="2:65" s="1" customFormat="1" ht="21.75" customHeight="1">
      <c r="B142" s="32"/>
      <c r="C142" s="132" t="s">
        <v>208</v>
      </c>
      <c r="D142" s="132" t="s">
        <v>178</v>
      </c>
      <c r="E142" s="133" t="s">
        <v>5091</v>
      </c>
      <c r="F142" s="134" t="s">
        <v>5092</v>
      </c>
      <c r="G142" s="135" t="s">
        <v>200</v>
      </c>
      <c r="H142" s="136">
        <v>321</v>
      </c>
      <c r="I142" s="137"/>
      <c r="J142" s="138">
        <f>ROUND(I142*H142,2)</f>
        <v>0</v>
      </c>
      <c r="K142" s="134" t="s">
        <v>1</v>
      </c>
      <c r="L142" s="32"/>
      <c r="M142" s="139" t="s">
        <v>1</v>
      </c>
      <c r="N142" s="140" t="s">
        <v>42</v>
      </c>
      <c r="P142" s="141">
        <f>O142*H142</f>
        <v>0</v>
      </c>
      <c r="Q142" s="141">
        <v>0</v>
      </c>
      <c r="R142" s="141">
        <f>Q142*H142</f>
        <v>0</v>
      </c>
      <c r="S142" s="141">
        <v>0</v>
      </c>
      <c r="T142" s="142">
        <f>S142*H142</f>
        <v>0</v>
      </c>
      <c r="AR142" s="143" t="s">
        <v>193</v>
      </c>
      <c r="AT142" s="143" t="s">
        <v>178</v>
      </c>
      <c r="AU142" s="143" t="s">
        <v>87</v>
      </c>
      <c r="AY142" s="17" t="s">
        <v>175</v>
      </c>
      <c r="BE142" s="144">
        <f>IF(N142="základní",J142,0)</f>
        <v>0</v>
      </c>
      <c r="BF142" s="144">
        <f>IF(N142="snížená",J142,0)</f>
        <v>0</v>
      </c>
      <c r="BG142" s="144">
        <f>IF(N142="zákl. přenesená",J142,0)</f>
        <v>0</v>
      </c>
      <c r="BH142" s="144">
        <f>IF(N142="sníž. přenesená",J142,0)</f>
        <v>0</v>
      </c>
      <c r="BI142" s="144">
        <f>IF(N142="nulová",J142,0)</f>
        <v>0</v>
      </c>
      <c r="BJ142" s="17" t="s">
        <v>85</v>
      </c>
      <c r="BK142" s="144">
        <f>ROUND(I142*H142,2)</f>
        <v>0</v>
      </c>
      <c r="BL142" s="17" t="s">
        <v>193</v>
      </c>
      <c r="BM142" s="143" t="s">
        <v>5666</v>
      </c>
    </row>
    <row r="143" spans="2:65" s="1" customFormat="1" ht="24.2" customHeight="1">
      <c r="B143" s="32"/>
      <c r="C143" s="132" t="s">
        <v>212</v>
      </c>
      <c r="D143" s="132" t="s">
        <v>178</v>
      </c>
      <c r="E143" s="133" t="s">
        <v>5094</v>
      </c>
      <c r="F143" s="134" t="s">
        <v>5095</v>
      </c>
      <c r="G143" s="135" t="s">
        <v>200</v>
      </c>
      <c r="H143" s="136">
        <v>321</v>
      </c>
      <c r="I143" s="137"/>
      <c r="J143" s="138">
        <f>ROUND(I143*H143,2)</f>
        <v>0</v>
      </c>
      <c r="K143" s="134" t="s">
        <v>1</v>
      </c>
      <c r="L143" s="32"/>
      <c r="M143" s="139" t="s">
        <v>1</v>
      </c>
      <c r="N143" s="140" t="s">
        <v>42</v>
      </c>
      <c r="P143" s="141">
        <f>O143*H143</f>
        <v>0</v>
      </c>
      <c r="Q143" s="141">
        <v>0</v>
      </c>
      <c r="R143" s="141">
        <f>Q143*H143</f>
        <v>0</v>
      </c>
      <c r="S143" s="141">
        <v>0</v>
      </c>
      <c r="T143" s="142">
        <f>S143*H143</f>
        <v>0</v>
      </c>
      <c r="AR143" s="143" t="s">
        <v>193</v>
      </c>
      <c r="AT143" s="143" t="s">
        <v>178</v>
      </c>
      <c r="AU143" s="143" t="s">
        <v>87</v>
      </c>
      <c r="AY143" s="17" t="s">
        <v>175</v>
      </c>
      <c r="BE143" s="144">
        <f>IF(N143="základní",J143,0)</f>
        <v>0</v>
      </c>
      <c r="BF143" s="144">
        <f>IF(N143="snížená",J143,0)</f>
        <v>0</v>
      </c>
      <c r="BG143" s="144">
        <f>IF(N143="zákl. přenesená",J143,0)</f>
        <v>0</v>
      </c>
      <c r="BH143" s="144">
        <f>IF(N143="sníž. přenesená",J143,0)</f>
        <v>0</v>
      </c>
      <c r="BI143" s="144">
        <f>IF(N143="nulová",J143,0)</f>
        <v>0</v>
      </c>
      <c r="BJ143" s="17" t="s">
        <v>85</v>
      </c>
      <c r="BK143" s="144">
        <f>ROUND(I143*H143,2)</f>
        <v>0</v>
      </c>
      <c r="BL143" s="17" t="s">
        <v>193</v>
      </c>
      <c r="BM143" s="143" t="s">
        <v>5667</v>
      </c>
    </row>
    <row r="144" spans="2:65" s="1" customFormat="1" ht="21.75" customHeight="1">
      <c r="B144" s="32"/>
      <c r="C144" s="132" t="s">
        <v>216</v>
      </c>
      <c r="D144" s="132" t="s">
        <v>178</v>
      </c>
      <c r="E144" s="133" t="s">
        <v>456</v>
      </c>
      <c r="F144" s="134" t="s">
        <v>457</v>
      </c>
      <c r="G144" s="135" t="s">
        <v>324</v>
      </c>
      <c r="H144" s="136">
        <v>32.6</v>
      </c>
      <c r="I144" s="137"/>
      <c r="J144" s="138">
        <f>ROUND(I144*H144,2)</f>
        <v>0</v>
      </c>
      <c r="K144" s="134" t="s">
        <v>250</v>
      </c>
      <c r="L144" s="32"/>
      <c r="M144" s="139" t="s">
        <v>1</v>
      </c>
      <c r="N144" s="140" t="s">
        <v>42</v>
      </c>
      <c r="P144" s="141">
        <f>O144*H144</f>
        <v>0</v>
      </c>
      <c r="Q144" s="141">
        <v>0</v>
      </c>
      <c r="R144" s="141">
        <f>Q144*H144</f>
        <v>0</v>
      </c>
      <c r="S144" s="141">
        <v>0</v>
      </c>
      <c r="T144" s="142">
        <f>S144*H144</f>
        <v>0</v>
      </c>
      <c r="AR144" s="143" t="s">
        <v>193</v>
      </c>
      <c r="AT144" s="143" t="s">
        <v>178</v>
      </c>
      <c r="AU144" s="143" t="s">
        <v>87</v>
      </c>
      <c r="AY144" s="17" t="s">
        <v>175</v>
      </c>
      <c r="BE144" s="144">
        <f>IF(N144="základní",J144,0)</f>
        <v>0</v>
      </c>
      <c r="BF144" s="144">
        <f>IF(N144="snížená",J144,0)</f>
        <v>0</v>
      </c>
      <c r="BG144" s="144">
        <f>IF(N144="zákl. přenesená",J144,0)</f>
        <v>0</v>
      </c>
      <c r="BH144" s="144">
        <f>IF(N144="sníž. přenesená",J144,0)</f>
        <v>0</v>
      </c>
      <c r="BI144" s="144">
        <f>IF(N144="nulová",J144,0)</f>
        <v>0</v>
      </c>
      <c r="BJ144" s="17" t="s">
        <v>85</v>
      </c>
      <c r="BK144" s="144">
        <f>ROUND(I144*H144,2)</f>
        <v>0</v>
      </c>
      <c r="BL144" s="17" t="s">
        <v>193</v>
      </c>
      <c r="BM144" s="143" t="s">
        <v>5668</v>
      </c>
    </row>
    <row r="145" spans="2:65" s="1" customFormat="1" ht="19.5">
      <c r="B145" s="32"/>
      <c r="D145" s="145" t="s">
        <v>196</v>
      </c>
      <c r="F145" s="146" t="s">
        <v>5098</v>
      </c>
      <c r="I145" s="147"/>
      <c r="L145" s="32"/>
      <c r="M145" s="148"/>
      <c r="T145" s="56"/>
      <c r="AT145" s="17" t="s">
        <v>196</v>
      </c>
      <c r="AU145" s="17" t="s">
        <v>87</v>
      </c>
    </row>
    <row r="146" spans="2:65" s="12" customFormat="1">
      <c r="B146" s="154"/>
      <c r="D146" s="145" t="s">
        <v>252</v>
      </c>
      <c r="E146" s="155" t="s">
        <v>1</v>
      </c>
      <c r="F146" s="156" t="s">
        <v>5669</v>
      </c>
      <c r="H146" s="157">
        <v>32.1</v>
      </c>
      <c r="I146" s="158"/>
      <c r="L146" s="154"/>
      <c r="M146" s="159"/>
      <c r="T146" s="160"/>
      <c r="AT146" s="155" t="s">
        <v>252</v>
      </c>
      <c r="AU146" s="155" t="s">
        <v>87</v>
      </c>
      <c r="AV146" s="12" t="s">
        <v>87</v>
      </c>
      <c r="AW146" s="12" t="s">
        <v>32</v>
      </c>
      <c r="AX146" s="12" t="s">
        <v>77</v>
      </c>
      <c r="AY146" s="155" t="s">
        <v>175</v>
      </c>
    </row>
    <row r="147" spans="2:65" s="12" customFormat="1">
      <c r="B147" s="154"/>
      <c r="D147" s="145" t="s">
        <v>252</v>
      </c>
      <c r="E147" s="155" t="s">
        <v>1</v>
      </c>
      <c r="F147" s="156" t="s">
        <v>5670</v>
      </c>
      <c r="H147" s="157">
        <v>0.5</v>
      </c>
      <c r="I147" s="158"/>
      <c r="L147" s="154"/>
      <c r="M147" s="159"/>
      <c r="T147" s="160"/>
      <c r="AT147" s="155" t="s">
        <v>252</v>
      </c>
      <c r="AU147" s="155" t="s">
        <v>87</v>
      </c>
      <c r="AV147" s="12" t="s">
        <v>87</v>
      </c>
      <c r="AW147" s="12" t="s">
        <v>32</v>
      </c>
      <c r="AX147" s="12" t="s">
        <v>77</v>
      </c>
      <c r="AY147" s="155" t="s">
        <v>175</v>
      </c>
    </row>
    <row r="148" spans="2:65" s="13" customFormat="1">
      <c r="B148" s="163"/>
      <c r="D148" s="145" t="s">
        <v>252</v>
      </c>
      <c r="E148" s="164" t="s">
        <v>1</v>
      </c>
      <c r="F148" s="165" t="s">
        <v>294</v>
      </c>
      <c r="H148" s="166">
        <v>32.6</v>
      </c>
      <c r="I148" s="167"/>
      <c r="L148" s="163"/>
      <c r="M148" s="168"/>
      <c r="T148" s="169"/>
      <c r="AT148" s="164" t="s">
        <v>252</v>
      </c>
      <c r="AU148" s="164" t="s">
        <v>87</v>
      </c>
      <c r="AV148" s="13" t="s">
        <v>193</v>
      </c>
      <c r="AW148" s="13" t="s">
        <v>32</v>
      </c>
      <c r="AX148" s="13" t="s">
        <v>85</v>
      </c>
      <c r="AY148" s="164" t="s">
        <v>175</v>
      </c>
    </row>
    <row r="149" spans="2:65" s="1" customFormat="1" ht="16.5" customHeight="1">
      <c r="B149" s="32"/>
      <c r="C149" s="132" t="s">
        <v>112</v>
      </c>
      <c r="D149" s="132" t="s">
        <v>178</v>
      </c>
      <c r="E149" s="133" t="s">
        <v>5101</v>
      </c>
      <c r="F149" s="134" t="s">
        <v>5102</v>
      </c>
      <c r="G149" s="135" t="s">
        <v>324</v>
      </c>
      <c r="H149" s="136">
        <v>32.6</v>
      </c>
      <c r="I149" s="137"/>
      <c r="J149" s="138">
        <f>ROUND(I149*H149,2)</f>
        <v>0</v>
      </c>
      <c r="K149" s="134" t="s">
        <v>250</v>
      </c>
      <c r="L149" s="32"/>
      <c r="M149" s="139" t="s">
        <v>1</v>
      </c>
      <c r="N149" s="140" t="s">
        <v>42</v>
      </c>
      <c r="P149" s="141">
        <f>O149*H149</f>
        <v>0</v>
      </c>
      <c r="Q149" s="141">
        <v>0</v>
      </c>
      <c r="R149" s="141">
        <f>Q149*H149</f>
        <v>0</v>
      </c>
      <c r="S149" s="141">
        <v>0</v>
      </c>
      <c r="T149" s="142">
        <f>S149*H149</f>
        <v>0</v>
      </c>
      <c r="AR149" s="143" t="s">
        <v>193</v>
      </c>
      <c r="AT149" s="143" t="s">
        <v>178</v>
      </c>
      <c r="AU149" s="143" t="s">
        <v>87</v>
      </c>
      <c r="AY149" s="17" t="s">
        <v>175</v>
      </c>
      <c r="BE149" s="144">
        <f>IF(N149="základní",J149,0)</f>
        <v>0</v>
      </c>
      <c r="BF149" s="144">
        <f>IF(N149="snížená",J149,0)</f>
        <v>0</v>
      </c>
      <c r="BG149" s="144">
        <f>IF(N149="zákl. přenesená",J149,0)</f>
        <v>0</v>
      </c>
      <c r="BH149" s="144">
        <f>IF(N149="sníž. přenesená",J149,0)</f>
        <v>0</v>
      </c>
      <c r="BI149" s="144">
        <f>IF(N149="nulová",J149,0)</f>
        <v>0</v>
      </c>
      <c r="BJ149" s="17" t="s">
        <v>85</v>
      </c>
      <c r="BK149" s="144">
        <f>ROUND(I149*H149,2)</f>
        <v>0</v>
      </c>
      <c r="BL149" s="17" t="s">
        <v>193</v>
      </c>
      <c r="BM149" s="143" t="s">
        <v>5671</v>
      </c>
    </row>
    <row r="150" spans="2:65" s="1" customFormat="1" ht="19.5">
      <c r="B150" s="32"/>
      <c r="D150" s="145" t="s">
        <v>196</v>
      </c>
      <c r="F150" s="146" t="s">
        <v>5098</v>
      </c>
      <c r="I150" s="147"/>
      <c r="L150" s="32"/>
      <c r="M150" s="148"/>
      <c r="T150" s="56"/>
      <c r="AT150" s="17" t="s">
        <v>196</v>
      </c>
      <c r="AU150" s="17" t="s">
        <v>87</v>
      </c>
    </row>
    <row r="151" spans="2:65" s="1" customFormat="1" ht="21.75" customHeight="1">
      <c r="B151" s="32"/>
      <c r="C151" s="132" t="s">
        <v>115</v>
      </c>
      <c r="D151" s="132" t="s">
        <v>178</v>
      </c>
      <c r="E151" s="133" t="s">
        <v>5104</v>
      </c>
      <c r="F151" s="134" t="s">
        <v>5105</v>
      </c>
      <c r="G151" s="135" t="s">
        <v>200</v>
      </c>
      <c r="H151" s="136">
        <v>321</v>
      </c>
      <c r="I151" s="137"/>
      <c r="J151" s="138">
        <f>ROUND(I151*H151,2)</f>
        <v>0</v>
      </c>
      <c r="K151" s="134" t="s">
        <v>250</v>
      </c>
      <c r="L151" s="32"/>
      <c r="M151" s="139" t="s">
        <v>1</v>
      </c>
      <c r="N151" s="140" t="s">
        <v>42</v>
      </c>
      <c r="P151" s="141">
        <f>O151*H151</f>
        <v>0</v>
      </c>
      <c r="Q151" s="141">
        <v>0</v>
      </c>
      <c r="R151" s="141">
        <f>Q151*H151</f>
        <v>0</v>
      </c>
      <c r="S151" s="141">
        <v>0</v>
      </c>
      <c r="T151" s="142">
        <f>S151*H151</f>
        <v>0</v>
      </c>
      <c r="AR151" s="143" t="s">
        <v>193</v>
      </c>
      <c r="AT151" s="143" t="s">
        <v>178</v>
      </c>
      <c r="AU151" s="143" t="s">
        <v>87</v>
      </c>
      <c r="AY151" s="17" t="s">
        <v>175</v>
      </c>
      <c r="BE151" s="144">
        <f>IF(N151="základní",J151,0)</f>
        <v>0</v>
      </c>
      <c r="BF151" s="144">
        <f>IF(N151="snížená",J151,0)</f>
        <v>0</v>
      </c>
      <c r="BG151" s="144">
        <f>IF(N151="zákl. přenesená",J151,0)</f>
        <v>0</v>
      </c>
      <c r="BH151" s="144">
        <f>IF(N151="sníž. přenesená",J151,0)</f>
        <v>0</v>
      </c>
      <c r="BI151" s="144">
        <f>IF(N151="nulová",J151,0)</f>
        <v>0</v>
      </c>
      <c r="BJ151" s="17" t="s">
        <v>85</v>
      </c>
      <c r="BK151" s="144">
        <f>ROUND(I151*H151,2)</f>
        <v>0</v>
      </c>
      <c r="BL151" s="17" t="s">
        <v>193</v>
      </c>
      <c r="BM151" s="143" t="s">
        <v>5672</v>
      </c>
    </row>
    <row r="152" spans="2:65" s="1" customFormat="1" ht="16.5" customHeight="1">
      <c r="B152" s="32"/>
      <c r="C152" s="184" t="s">
        <v>8</v>
      </c>
      <c r="D152" s="184" t="s">
        <v>1046</v>
      </c>
      <c r="E152" s="185" t="s">
        <v>5108</v>
      </c>
      <c r="F152" s="186" t="s">
        <v>5109</v>
      </c>
      <c r="G152" s="187" t="s">
        <v>324</v>
      </c>
      <c r="H152" s="188">
        <v>32.1</v>
      </c>
      <c r="I152" s="189"/>
      <c r="J152" s="190">
        <f>ROUND(I152*H152,2)</f>
        <v>0</v>
      </c>
      <c r="K152" s="186" t="s">
        <v>250</v>
      </c>
      <c r="L152" s="191"/>
      <c r="M152" s="192" t="s">
        <v>1</v>
      </c>
      <c r="N152" s="193" t="s">
        <v>42</v>
      </c>
      <c r="P152" s="141">
        <f>O152*H152</f>
        <v>0</v>
      </c>
      <c r="Q152" s="141">
        <v>0.21</v>
      </c>
      <c r="R152" s="141">
        <f>Q152*H152</f>
        <v>6.7409999999999997</v>
      </c>
      <c r="S152" s="141">
        <v>0</v>
      </c>
      <c r="T152" s="142">
        <f>S152*H152</f>
        <v>0</v>
      </c>
      <c r="AR152" s="143" t="s">
        <v>212</v>
      </c>
      <c r="AT152" s="143" t="s">
        <v>1046</v>
      </c>
      <c r="AU152" s="143" t="s">
        <v>87</v>
      </c>
      <c r="AY152" s="17" t="s">
        <v>175</v>
      </c>
      <c r="BE152" s="144">
        <f>IF(N152="základní",J152,0)</f>
        <v>0</v>
      </c>
      <c r="BF152" s="144">
        <f>IF(N152="snížená",J152,0)</f>
        <v>0</v>
      </c>
      <c r="BG152" s="144">
        <f>IF(N152="zákl. přenesená",J152,0)</f>
        <v>0</v>
      </c>
      <c r="BH152" s="144">
        <f>IF(N152="sníž. přenesená",J152,0)</f>
        <v>0</v>
      </c>
      <c r="BI152" s="144">
        <f>IF(N152="nulová",J152,0)</f>
        <v>0</v>
      </c>
      <c r="BJ152" s="17" t="s">
        <v>85</v>
      </c>
      <c r="BK152" s="144">
        <f>ROUND(I152*H152,2)</f>
        <v>0</v>
      </c>
      <c r="BL152" s="17" t="s">
        <v>193</v>
      </c>
      <c r="BM152" s="143" t="s">
        <v>5673</v>
      </c>
    </row>
    <row r="153" spans="2:65" s="12" customFormat="1">
      <c r="B153" s="154"/>
      <c r="D153" s="145" t="s">
        <v>252</v>
      </c>
      <c r="E153" s="155" t="s">
        <v>1</v>
      </c>
      <c r="F153" s="156" t="s">
        <v>5674</v>
      </c>
      <c r="H153" s="157">
        <v>32.1</v>
      </c>
      <c r="I153" s="158"/>
      <c r="L153" s="154"/>
      <c r="M153" s="159"/>
      <c r="T153" s="160"/>
      <c r="AT153" s="155" t="s">
        <v>252</v>
      </c>
      <c r="AU153" s="155" t="s">
        <v>87</v>
      </c>
      <c r="AV153" s="12" t="s">
        <v>87</v>
      </c>
      <c r="AW153" s="12" t="s">
        <v>32</v>
      </c>
      <c r="AX153" s="12" t="s">
        <v>85</v>
      </c>
      <c r="AY153" s="155" t="s">
        <v>175</v>
      </c>
    </row>
    <row r="154" spans="2:65" s="1" customFormat="1" ht="16.5" customHeight="1">
      <c r="B154" s="32"/>
      <c r="C154" s="132" t="s">
        <v>120</v>
      </c>
      <c r="D154" s="132" t="s">
        <v>178</v>
      </c>
      <c r="E154" s="133" t="s">
        <v>5112</v>
      </c>
      <c r="F154" s="134" t="s">
        <v>5113</v>
      </c>
      <c r="G154" s="135" t="s">
        <v>200</v>
      </c>
      <c r="H154" s="136">
        <v>321</v>
      </c>
      <c r="I154" s="137"/>
      <c r="J154" s="138">
        <f>ROUND(I154*H154,2)</f>
        <v>0</v>
      </c>
      <c r="K154" s="134" t="s">
        <v>250</v>
      </c>
      <c r="L154" s="32"/>
      <c r="M154" s="139" t="s">
        <v>1</v>
      </c>
      <c r="N154" s="140" t="s">
        <v>42</v>
      </c>
      <c r="P154" s="141">
        <f>O154*H154</f>
        <v>0</v>
      </c>
      <c r="Q154" s="141">
        <v>0</v>
      </c>
      <c r="R154" s="141">
        <f>Q154*H154</f>
        <v>0</v>
      </c>
      <c r="S154" s="141">
        <v>0</v>
      </c>
      <c r="T154" s="142">
        <f>S154*H154</f>
        <v>0</v>
      </c>
      <c r="AR154" s="143" t="s">
        <v>193</v>
      </c>
      <c r="AT154" s="143" t="s">
        <v>178</v>
      </c>
      <c r="AU154" s="143" t="s">
        <v>87</v>
      </c>
      <c r="AY154" s="17" t="s">
        <v>175</v>
      </c>
      <c r="BE154" s="144">
        <f>IF(N154="základní",J154,0)</f>
        <v>0</v>
      </c>
      <c r="BF154" s="144">
        <f>IF(N154="snížená",J154,0)</f>
        <v>0</v>
      </c>
      <c r="BG154" s="144">
        <f>IF(N154="zákl. přenesená",J154,0)</f>
        <v>0</v>
      </c>
      <c r="BH154" s="144">
        <f>IF(N154="sníž. přenesená",J154,0)</f>
        <v>0</v>
      </c>
      <c r="BI154" s="144">
        <f>IF(N154="nulová",J154,0)</f>
        <v>0</v>
      </c>
      <c r="BJ154" s="17" t="s">
        <v>85</v>
      </c>
      <c r="BK154" s="144">
        <f>ROUND(I154*H154,2)</f>
        <v>0</v>
      </c>
      <c r="BL154" s="17" t="s">
        <v>193</v>
      </c>
      <c r="BM154" s="143" t="s">
        <v>5675</v>
      </c>
    </row>
    <row r="155" spans="2:65" s="1" customFormat="1" ht="16.5" customHeight="1">
      <c r="B155" s="32"/>
      <c r="C155" s="184" t="s">
        <v>123</v>
      </c>
      <c r="D155" s="184" t="s">
        <v>1046</v>
      </c>
      <c r="E155" s="185" t="s">
        <v>5115</v>
      </c>
      <c r="F155" s="186" t="s">
        <v>5116</v>
      </c>
      <c r="G155" s="187" t="s">
        <v>5117</v>
      </c>
      <c r="H155" s="188">
        <v>6.42</v>
      </c>
      <c r="I155" s="189"/>
      <c r="J155" s="190">
        <f>ROUND(I155*H155,2)</f>
        <v>0</v>
      </c>
      <c r="K155" s="186" t="s">
        <v>250</v>
      </c>
      <c r="L155" s="191"/>
      <c r="M155" s="192" t="s">
        <v>1</v>
      </c>
      <c r="N155" s="193" t="s">
        <v>42</v>
      </c>
      <c r="P155" s="141">
        <f>O155*H155</f>
        <v>0</v>
      </c>
      <c r="Q155" s="141">
        <v>1E-3</v>
      </c>
      <c r="R155" s="141">
        <f>Q155*H155</f>
        <v>6.4200000000000004E-3</v>
      </c>
      <c r="S155" s="141">
        <v>0</v>
      </c>
      <c r="T155" s="142">
        <f>S155*H155</f>
        <v>0</v>
      </c>
      <c r="AR155" s="143" t="s">
        <v>212</v>
      </c>
      <c r="AT155" s="143" t="s">
        <v>1046</v>
      </c>
      <c r="AU155" s="143" t="s">
        <v>87</v>
      </c>
      <c r="AY155" s="17" t="s">
        <v>175</v>
      </c>
      <c r="BE155" s="144">
        <f>IF(N155="základní",J155,0)</f>
        <v>0</v>
      </c>
      <c r="BF155" s="144">
        <f>IF(N155="snížená",J155,0)</f>
        <v>0</v>
      </c>
      <c r="BG155" s="144">
        <f>IF(N155="zákl. přenesená",J155,0)</f>
        <v>0</v>
      </c>
      <c r="BH155" s="144">
        <f>IF(N155="sníž. přenesená",J155,0)</f>
        <v>0</v>
      </c>
      <c r="BI155" s="144">
        <f>IF(N155="nulová",J155,0)</f>
        <v>0</v>
      </c>
      <c r="BJ155" s="17" t="s">
        <v>85</v>
      </c>
      <c r="BK155" s="144">
        <f>ROUND(I155*H155,2)</f>
        <v>0</v>
      </c>
      <c r="BL155" s="17" t="s">
        <v>193</v>
      </c>
      <c r="BM155" s="143" t="s">
        <v>5676</v>
      </c>
    </row>
    <row r="156" spans="2:65" s="12" customFormat="1">
      <c r="B156" s="154"/>
      <c r="D156" s="145" t="s">
        <v>252</v>
      </c>
      <c r="F156" s="156" t="s">
        <v>5677</v>
      </c>
      <c r="H156" s="157">
        <v>6.42</v>
      </c>
      <c r="I156" s="158"/>
      <c r="L156" s="154"/>
      <c r="M156" s="159"/>
      <c r="T156" s="160"/>
      <c r="AT156" s="155" t="s">
        <v>252</v>
      </c>
      <c r="AU156" s="155" t="s">
        <v>87</v>
      </c>
      <c r="AV156" s="12" t="s">
        <v>87</v>
      </c>
      <c r="AW156" s="12" t="s">
        <v>4</v>
      </c>
      <c r="AX156" s="12" t="s">
        <v>85</v>
      </c>
      <c r="AY156" s="155" t="s">
        <v>175</v>
      </c>
    </row>
    <row r="157" spans="2:65" s="1" customFormat="1" ht="16.5" customHeight="1">
      <c r="B157" s="32"/>
      <c r="C157" s="132" t="s">
        <v>126</v>
      </c>
      <c r="D157" s="132" t="s">
        <v>178</v>
      </c>
      <c r="E157" s="133" t="s">
        <v>5120</v>
      </c>
      <c r="F157" s="134" t="s">
        <v>5121</v>
      </c>
      <c r="G157" s="135" t="s">
        <v>200</v>
      </c>
      <c r="H157" s="136">
        <v>312</v>
      </c>
      <c r="I157" s="137"/>
      <c r="J157" s="138">
        <f>ROUND(I157*H157,2)</f>
        <v>0</v>
      </c>
      <c r="K157" s="134" t="s">
        <v>250</v>
      </c>
      <c r="L157" s="32"/>
      <c r="M157" s="139" t="s">
        <v>1</v>
      </c>
      <c r="N157" s="140" t="s">
        <v>42</v>
      </c>
      <c r="P157" s="141">
        <f>O157*H157</f>
        <v>0</v>
      </c>
      <c r="Q157" s="141">
        <v>0</v>
      </c>
      <c r="R157" s="141">
        <f>Q157*H157</f>
        <v>0</v>
      </c>
      <c r="S157" s="141">
        <v>0</v>
      </c>
      <c r="T157" s="142">
        <f>S157*H157</f>
        <v>0</v>
      </c>
      <c r="AR157" s="143" t="s">
        <v>193</v>
      </c>
      <c r="AT157" s="143" t="s">
        <v>178</v>
      </c>
      <c r="AU157" s="143" t="s">
        <v>87</v>
      </c>
      <c r="AY157" s="17" t="s">
        <v>175</v>
      </c>
      <c r="BE157" s="144">
        <f>IF(N157="základní",J157,0)</f>
        <v>0</v>
      </c>
      <c r="BF157" s="144">
        <f>IF(N157="snížená",J157,0)</f>
        <v>0</v>
      </c>
      <c r="BG157" s="144">
        <f>IF(N157="zákl. přenesená",J157,0)</f>
        <v>0</v>
      </c>
      <c r="BH157" s="144">
        <f>IF(N157="sníž. přenesená",J157,0)</f>
        <v>0</v>
      </c>
      <c r="BI157" s="144">
        <f>IF(N157="nulová",J157,0)</f>
        <v>0</v>
      </c>
      <c r="BJ157" s="17" t="s">
        <v>85</v>
      </c>
      <c r="BK157" s="144">
        <f>ROUND(I157*H157,2)</f>
        <v>0</v>
      </c>
      <c r="BL157" s="17" t="s">
        <v>193</v>
      </c>
      <c r="BM157" s="143" t="s">
        <v>5678</v>
      </c>
    </row>
    <row r="158" spans="2:65" s="1" customFormat="1" ht="21.75" customHeight="1">
      <c r="B158" s="32"/>
      <c r="C158" s="132" t="s">
        <v>129</v>
      </c>
      <c r="D158" s="132" t="s">
        <v>178</v>
      </c>
      <c r="E158" s="133" t="s">
        <v>5123</v>
      </c>
      <c r="F158" s="134" t="s">
        <v>5124</v>
      </c>
      <c r="G158" s="135" t="s">
        <v>219</v>
      </c>
      <c r="H158" s="136">
        <v>1</v>
      </c>
      <c r="I158" s="137"/>
      <c r="J158" s="138">
        <f>ROUND(I158*H158,2)</f>
        <v>0</v>
      </c>
      <c r="K158" s="134" t="s">
        <v>250</v>
      </c>
      <c r="L158" s="32"/>
      <c r="M158" s="139" t="s">
        <v>1</v>
      </c>
      <c r="N158" s="140" t="s">
        <v>42</v>
      </c>
      <c r="P158" s="141">
        <f>O158*H158</f>
        <v>0</v>
      </c>
      <c r="Q158" s="141">
        <v>0</v>
      </c>
      <c r="R158" s="141">
        <f>Q158*H158</f>
        <v>0</v>
      </c>
      <c r="S158" s="141">
        <v>0</v>
      </c>
      <c r="T158" s="142">
        <f>S158*H158</f>
        <v>0</v>
      </c>
      <c r="AR158" s="143" t="s">
        <v>193</v>
      </c>
      <c r="AT158" s="143" t="s">
        <v>178</v>
      </c>
      <c r="AU158" s="143" t="s">
        <v>87</v>
      </c>
      <c r="AY158" s="17" t="s">
        <v>175</v>
      </c>
      <c r="BE158" s="144">
        <f>IF(N158="základní",J158,0)</f>
        <v>0</v>
      </c>
      <c r="BF158" s="144">
        <f>IF(N158="snížená",J158,0)</f>
        <v>0</v>
      </c>
      <c r="BG158" s="144">
        <f>IF(N158="zákl. přenesená",J158,0)</f>
        <v>0</v>
      </c>
      <c r="BH158" s="144">
        <f>IF(N158="sníž. přenesená",J158,0)</f>
        <v>0</v>
      </c>
      <c r="BI158" s="144">
        <f>IF(N158="nulová",J158,0)</f>
        <v>0</v>
      </c>
      <c r="BJ158" s="17" t="s">
        <v>85</v>
      </c>
      <c r="BK158" s="144">
        <f>ROUND(I158*H158,2)</f>
        <v>0</v>
      </c>
      <c r="BL158" s="17" t="s">
        <v>193</v>
      </c>
      <c r="BM158" s="143" t="s">
        <v>5679</v>
      </c>
    </row>
    <row r="159" spans="2:65" s="1" customFormat="1" ht="16.5" customHeight="1">
      <c r="B159" s="32"/>
      <c r="C159" s="184" t="s">
        <v>132</v>
      </c>
      <c r="D159" s="184" t="s">
        <v>1046</v>
      </c>
      <c r="E159" s="185" t="s">
        <v>5126</v>
      </c>
      <c r="F159" s="186" t="s">
        <v>5127</v>
      </c>
      <c r="G159" s="187" t="s">
        <v>324</v>
      </c>
      <c r="H159" s="188">
        <v>0.5</v>
      </c>
      <c r="I159" s="189"/>
      <c r="J159" s="190">
        <f>ROUND(I159*H159,2)</f>
        <v>0</v>
      </c>
      <c r="K159" s="186" t="s">
        <v>250</v>
      </c>
      <c r="L159" s="191"/>
      <c r="M159" s="192" t="s">
        <v>1</v>
      </c>
      <c r="N159" s="193" t="s">
        <v>42</v>
      </c>
      <c r="P159" s="141">
        <f>O159*H159</f>
        <v>0</v>
      </c>
      <c r="Q159" s="141">
        <v>0.22</v>
      </c>
      <c r="R159" s="141">
        <f>Q159*H159</f>
        <v>0.11</v>
      </c>
      <c r="S159" s="141">
        <v>0</v>
      </c>
      <c r="T159" s="142">
        <f>S159*H159</f>
        <v>0</v>
      </c>
      <c r="AR159" s="143" t="s">
        <v>212</v>
      </c>
      <c r="AT159" s="143" t="s">
        <v>1046</v>
      </c>
      <c r="AU159" s="143" t="s">
        <v>87</v>
      </c>
      <c r="AY159" s="17" t="s">
        <v>175</v>
      </c>
      <c r="BE159" s="144">
        <f>IF(N159="základní",J159,0)</f>
        <v>0</v>
      </c>
      <c r="BF159" s="144">
        <f>IF(N159="snížená",J159,0)</f>
        <v>0</v>
      </c>
      <c r="BG159" s="144">
        <f>IF(N159="zákl. přenesená",J159,0)</f>
        <v>0</v>
      </c>
      <c r="BH159" s="144">
        <f>IF(N159="sníž. přenesená",J159,0)</f>
        <v>0</v>
      </c>
      <c r="BI159" s="144">
        <f>IF(N159="nulová",J159,0)</f>
        <v>0</v>
      </c>
      <c r="BJ159" s="17" t="s">
        <v>85</v>
      </c>
      <c r="BK159" s="144">
        <f>ROUND(I159*H159,2)</f>
        <v>0</v>
      </c>
      <c r="BL159" s="17" t="s">
        <v>193</v>
      </c>
      <c r="BM159" s="143" t="s">
        <v>5680</v>
      </c>
    </row>
    <row r="160" spans="2:65" s="12" customFormat="1">
      <c r="B160" s="154"/>
      <c r="D160" s="145" t="s">
        <v>252</v>
      </c>
      <c r="F160" s="156" t="s">
        <v>5681</v>
      </c>
      <c r="H160" s="157">
        <v>0.5</v>
      </c>
      <c r="I160" s="158"/>
      <c r="L160" s="154"/>
      <c r="M160" s="159"/>
      <c r="T160" s="160"/>
      <c r="AT160" s="155" t="s">
        <v>252</v>
      </c>
      <c r="AU160" s="155" t="s">
        <v>87</v>
      </c>
      <c r="AV160" s="12" t="s">
        <v>87</v>
      </c>
      <c r="AW160" s="12" t="s">
        <v>4</v>
      </c>
      <c r="AX160" s="12" t="s">
        <v>85</v>
      </c>
      <c r="AY160" s="155" t="s">
        <v>175</v>
      </c>
    </row>
    <row r="161" spans="2:65" s="1" customFormat="1" ht="16.5" customHeight="1">
      <c r="B161" s="32"/>
      <c r="C161" s="132" t="s">
        <v>135</v>
      </c>
      <c r="D161" s="132" t="s">
        <v>178</v>
      </c>
      <c r="E161" s="133" t="s">
        <v>5133</v>
      </c>
      <c r="F161" s="134" t="s">
        <v>5134</v>
      </c>
      <c r="G161" s="135" t="s">
        <v>219</v>
      </c>
      <c r="H161" s="136">
        <v>1</v>
      </c>
      <c r="I161" s="137"/>
      <c r="J161" s="138">
        <f>ROUND(I161*H161,2)</f>
        <v>0</v>
      </c>
      <c r="K161" s="134" t="s">
        <v>250</v>
      </c>
      <c r="L161" s="32"/>
      <c r="M161" s="139" t="s">
        <v>1</v>
      </c>
      <c r="N161" s="140" t="s">
        <v>42</v>
      </c>
      <c r="P161" s="141">
        <f>O161*H161</f>
        <v>0</v>
      </c>
      <c r="Q161" s="141">
        <v>0</v>
      </c>
      <c r="R161" s="141">
        <f>Q161*H161</f>
        <v>0</v>
      </c>
      <c r="S161" s="141">
        <v>0</v>
      </c>
      <c r="T161" s="142">
        <f>S161*H161</f>
        <v>0</v>
      </c>
      <c r="AR161" s="143" t="s">
        <v>193</v>
      </c>
      <c r="AT161" s="143" t="s">
        <v>178</v>
      </c>
      <c r="AU161" s="143" t="s">
        <v>87</v>
      </c>
      <c r="AY161" s="17" t="s">
        <v>175</v>
      </c>
      <c r="BE161" s="144">
        <f>IF(N161="základní",J161,0)</f>
        <v>0</v>
      </c>
      <c r="BF161" s="144">
        <f>IF(N161="snížená",J161,0)</f>
        <v>0</v>
      </c>
      <c r="BG161" s="144">
        <f>IF(N161="zákl. přenesená",J161,0)</f>
        <v>0</v>
      </c>
      <c r="BH161" s="144">
        <f>IF(N161="sníž. přenesená",J161,0)</f>
        <v>0</v>
      </c>
      <c r="BI161" s="144">
        <f>IF(N161="nulová",J161,0)</f>
        <v>0</v>
      </c>
      <c r="BJ161" s="17" t="s">
        <v>85</v>
      </c>
      <c r="BK161" s="144">
        <f>ROUND(I161*H161,2)</f>
        <v>0</v>
      </c>
      <c r="BL161" s="17" t="s">
        <v>193</v>
      </c>
      <c r="BM161" s="143" t="s">
        <v>5682</v>
      </c>
    </row>
    <row r="162" spans="2:65" s="1" customFormat="1" ht="16.5" customHeight="1">
      <c r="B162" s="32"/>
      <c r="C162" s="184" t="s">
        <v>138</v>
      </c>
      <c r="D162" s="184" t="s">
        <v>1046</v>
      </c>
      <c r="E162" s="185" t="s">
        <v>5139</v>
      </c>
      <c r="F162" s="186" t="s">
        <v>5140</v>
      </c>
      <c r="G162" s="187" t="s">
        <v>219</v>
      </c>
      <c r="H162" s="188">
        <v>1</v>
      </c>
      <c r="I162" s="189"/>
      <c r="J162" s="190">
        <f>ROUND(I162*H162,2)</f>
        <v>0</v>
      </c>
      <c r="K162" s="186" t="s">
        <v>1</v>
      </c>
      <c r="L162" s="191"/>
      <c r="M162" s="192" t="s">
        <v>1</v>
      </c>
      <c r="N162" s="193" t="s">
        <v>42</v>
      </c>
      <c r="P162" s="141">
        <f>O162*H162</f>
        <v>0</v>
      </c>
      <c r="Q162" s="141">
        <v>0.01</v>
      </c>
      <c r="R162" s="141">
        <f>Q162*H162</f>
        <v>0.01</v>
      </c>
      <c r="S162" s="141">
        <v>0</v>
      </c>
      <c r="T162" s="142">
        <f>S162*H162</f>
        <v>0</v>
      </c>
      <c r="AR162" s="143" t="s">
        <v>212</v>
      </c>
      <c r="AT162" s="143" t="s">
        <v>1046</v>
      </c>
      <c r="AU162" s="143" t="s">
        <v>87</v>
      </c>
      <c r="AY162" s="17" t="s">
        <v>175</v>
      </c>
      <c r="BE162" s="144">
        <f>IF(N162="základní",J162,0)</f>
        <v>0</v>
      </c>
      <c r="BF162" s="144">
        <f>IF(N162="snížená",J162,0)</f>
        <v>0</v>
      </c>
      <c r="BG162" s="144">
        <f>IF(N162="zákl. přenesená",J162,0)</f>
        <v>0</v>
      </c>
      <c r="BH162" s="144">
        <f>IF(N162="sníž. přenesená",J162,0)</f>
        <v>0</v>
      </c>
      <c r="BI162" s="144">
        <f>IF(N162="nulová",J162,0)</f>
        <v>0</v>
      </c>
      <c r="BJ162" s="17" t="s">
        <v>85</v>
      </c>
      <c r="BK162" s="144">
        <f>ROUND(I162*H162,2)</f>
        <v>0</v>
      </c>
      <c r="BL162" s="17" t="s">
        <v>193</v>
      </c>
      <c r="BM162" s="143" t="s">
        <v>5683</v>
      </c>
    </row>
    <row r="163" spans="2:65" s="1" customFormat="1" ht="16.5" customHeight="1">
      <c r="B163" s="32"/>
      <c r="C163" s="132" t="s">
        <v>141</v>
      </c>
      <c r="D163" s="132" t="s">
        <v>178</v>
      </c>
      <c r="E163" s="133" t="s">
        <v>5148</v>
      </c>
      <c r="F163" s="134" t="s">
        <v>5149</v>
      </c>
      <c r="G163" s="135" t="s">
        <v>219</v>
      </c>
      <c r="H163" s="136">
        <v>1</v>
      </c>
      <c r="I163" s="137"/>
      <c r="J163" s="138">
        <f>ROUND(I163*H163,2)</f>
        <v>0</v>
      </c>
      <c r="K163" s="134" t="s">
        <v>250</v>
      </c>
      <c r="L163" s="32"/>
      <c r="M163" s="139" t="s">
        <v>1</v>
      </c>
      <c r="N163" s="140" t="s">
        <v>42</v>
      </c>
      <c r="P163" s="141">
        <f>O163*H163</f>
        <v>0</v>
      </c>
      <c r="Q163" s="141">
        <v>5.0000000000000002E-5</v>
      </c>
      <c r="R163" s="141">
        <f>Q163*H163</f>
        <v>5.0000000000000002E-5</v>
      </c>
      <c r="S163" s="141">
        <v>0</v>
      </c>
      <c r="T163" s="142">
        <f>S163*H163</f>
        <v>0</v>
      </c>
      <c r="AR163" s="143" t="s">
        <v>193</v>
      </c>
      <c r="AT163" s="143" t="s">
        <v>178</v>
      </c>
      <c r="AU163" s="143" t="s">
        <v>87</v>
      </c>
      <c r="AY163" s="17" t="s">
        <v>175</v>
      </c>
      <c r="BE163" s="144">
        <f>IF(N163="základní",J163,0)</f>
        <v>0</v>
      </c>
      <c r="BF163" s="144">
        <f>IF(N163="snížená",J163,0)</f>
        <v>0</v>
      </c>
      <c r="BG163" s="144">
        <f>IF(N163="zákl. přenesená",J163,0)</f>
        <v>0</v>
      </c>
      <c r="BH163" s="144">
        <f>IF(N163="sníž. přenesená",J163,0)</f>
        <v>0</v>
      </c>
      <c r="BI163" s="144">
        <f>IF(N163="nulová",J163,0)</f>
        <v>0</v>
      </c>
      <c r="BJ163" s="17" t="s">
        <v>85</v>
      </c>
      <c r="BK163" s="144">
        <f>ROUND(I163*H163,2)</f>
        <v>0</v>
      </c>
      <c r="BL163" s="17" t="s">
        <v>193</v>
      </c>
      <c r="BM163" s="143" t="s">
        <v>5684</v>
      </c>
    </row>
    <row r="164" spans="2:65" s="1" customFormat="1" ht="16.5" customHeight="1">
      <c r="B164" s="32"/>
      <c r="C164" s="184" t="s">
        <v>7</v>
      </c>
      <c r="D164" s="184" t="s">
        <v>1046</v>
      </c>
      <c r="E164" s="185" t="s">
        <v>5151</v>
      </c>
      <c r="F164" s="186" t="s">
        <v>5152</v>
      </c>
      <c r="G164" s="187" t="s">
        <v>219</v>
      </c>
      <c r="H164" s="188">
        <v>3</v>
      </c>
      <c r="I164" s="189"/>
      <c r="J164" s="190">
        <f>ROUND(I164*H164,2)</f>
        <v>0</v>
      </c>
      <c r="K164" s="186" t="s">
        <v>250</v>
      </c>
      <c r="L164" s="191"/>
      <c r="M164" s="192" t="s">
        <v>1</v>
      </c>
      <c r="N164" s="193" t="s">
        <v>42</v>
      </c>
      <c r="P164" s="141">
        <f>O164*H164</f>
        <v>0</v>
      </c>
      <c r="Q164" s="141">
        <v>5.8999999999999999E-3</v>
      </c>
      <c r="R164" s="141">
        <f>Q164*H164</f>
        <v>1.77E-2</v>
      </c>
      <c r="S164" s="141">
        <v>0</v>
      </c>
      <c r="T164" s="142">
        <f>S164*H164</f>
        <v>0</v>
      </c>
      <c r="AR164" s="143" t="s">
        <v>212</v>
      </c>
      <c r="AT164" s="143" t="s">
        <v>1046</v>
      </c>
      <c r="AU164" s="143" t="s">
        <v>87</v>
      </c>
      <c r="AY164" s="17" t="s">
        <v>175</v>
      </c>
      <c r="BE164" s="144">
        <f>IF(N164="základní",J164,0)</f>
        <v>0</v>
      </c>
      <c r="BF164" s="144">
        <f>IF(N164="snížená",J164,0)</f>
        <v>0</v>
      </c>
      <c r="BG164" s="144">
        <f>IF(N164="zákl. přenesená",J164,0)</f>
        <v>0</v>
      </c>
      <c r="BH164" s="144">
        <f>IF(N164="sníž. přenesená",J164,0)</f>
        <v>0</v>
      </c>
      <c r="BI164" s="144">
        <f>IF(N164="nulová",J164,0)</f>
        <v>0</v>
      </c>
      <c r="BJ164" s="17" t="s">
        <v>85</v>
      </c>
      <c r="BK164" s="144">
        <f>ROUND(I164*H164,2)</f>
        <v>0</v>
      </c>
      <c r="BL164" s="17" t="s">
        <v>193</v>
      </c>
      <c r="BM164" s="143" t="s">
        <v>5685</v>
      </c>
    </row>
    <row r="165" spans="2:65" s="12" customFormat="1">
      <c r="B165" s="154"/>
      <c r="D165" s="145" t="s">
        <v>252</v>
      </c>
      <c r="F165" s="156" t="s">
        <v>5686</v>
      </c>
      <c r="H165" s="157">
        <v>3</v>
      </c>
      <c r="I165" s="158"/>
      <c r="L165" s="154"/>
      <c r="M165" s="159"/>
      <c r="T165" s="160"/>
      <c r="AT165" s="155" t="s">
        <v>252</v>
      </c>
      <c r="AU165" s="155" t="s">
        <v>87</v>
      </c>
      <c r="AV165" s="12" t="s">
        <v>87</v>
      </c>
      <c r="AW165" s="12" t="s">
        <v>4</v>
      </c>
      <c r="AX165" s="12" t="s">
        <v>85</v>
      </c>
      <c r="AY165" s="155" t="s">
        <v>175</v>
      </c>
    </row>
    <row r="166" spans="2:65" s="1" customFormat="1" ht="16.5" customHeight="1">
      <c r="B166" s="32"/>
      <c r="C166" s="184" t="s">
        <v>382</v>
      </c>
      <c r="D166" s="184" t="s">
        <v>1046</v>
      </c>
      <c r="E166" s="185" t="s">
        <v>5155</v>
      </c>
      <c r="F166" s="186" t="s">
        <v>5156</v>
      </c>
      <c r="G166" s="187" t="s">
        <v>219</v>
      </c>
      <c r="H166" s="188">
        <v>6</v>
      </c>
      <c r="I166" s="189"/>
      <c r="J166" s="190">
        <f t="shared" ref="J166:J174" si="0">ROUND(I166*H166,2)</f>
        <v>0</v>
      </c>
      <c r="K166" s="186" t="s">
        <v>1</v>
      </c>
      <c r="L166" s="191"/>
      <c r="M166" s="192" t="s">
        <v>1</v>
      </c>
      <c r="N166" s="193" t="s">
        <v>42</v>
      </c>
      <c r="P166" s="141">
        <f t="shared" ref="P166:P174" si="1">O166*H166</f>
        <v>0</v>
      </c>
      <c r="Q166" s="141">
        <v>5.8999999999999999E-3</v>
      </c>
      <c r="R166" s="141">
        <f t="shared" ref="R166:R174" si="2">Q166*H166</f>
        <v>3.5400000000000001E-2</v>
      </c>
      <c r="S166" s="141">
        <v>0</v>
      </c>
      <c r="T166" s="142">
        <f t="shared" ref="T166:T174" si="3">S166*H166</f>
        <v>0</v>
      </c>
      <c r="AR166" s="143" t="s">
        <v>212</v>
      </c>
      <c r="AT166" s="143" t="s">
        <v>1046</v>
      </c>
      <c r="AU166" s="143" t="s">
        <v>87</v>
      </c>
      <c r="AY166" s="17" t="s">
        <v>175</v>
      </c>
      <c r="BE166" s="144">
        <f t="shared" ref="BE166:BE174" si="4">IF(N166="základní",J166,0)</f>
        <v>0</v>
      </c>
      <c r="BF166" s="144">
        <f t="shared" ref="BF166:BF174" si="5">IF(N166="snížená",J166,0)</f>
        <v>0</v>
      </c>
      <c r="BG166" s="144">
        <f t="shared" ref="BG166:BG174" si="6">IF(N166="zákl. přenesená",J166,0)</f>
        <v>0</v>
      </c>
      <c r="BH166" s="144">
        <f t="shared" ref="BH166:BH174" si="7">IF(N166="sníž. přenesená",J166,0)</f>
        <v>0</v>
      </c>
      <c r="BI166" s="144">
        <f t="shared" ref="BI166:BI174" si="8">IF(N166="nulová",J166,0)</f>
        <v>0</v>
      </c>
      <c r="BJ166" s="17" t="s">
        <v>85</v>
      </c>
      <c r="BK166" s="144">
        <f t="shared" ref="BK166:BK174" si="9">ROUND(I166*H166,2)</f>
        <v>0</v>
      </c>
      <c r="BL166" s="17" t="s">
        <v>193</v>
      </c>
      <c r="BM166" s="143" t="s">
        <v>5687</v>
      </c>
    </row>
    <row r="167" spans="2:65" s="1" customFormat="1" ht="16.5" customHeight="1">
      <c r="B167" s="32"/>
      <c r="C167" s="184" t="s">
        <v>386</v>
      </c>
      <c r="D167" s="184" t="s">
        <v>1046</v>
      </c>
      <c r="E167" s="185" t="s">
        <v>5158</v>
      </c>
      <c r="F167" s="186" t="s">
        <v>5159</v>
      </c>
      <c r="G167" s="187" t="s">
        <v>219</v>
      </c>
      <c r="H167" s="188">
        <v>1</v>
      </c>
      <c r="I167" s="189"/>
      <c r="J167" s="190">
        <f t="shared" si="0"/>
        <v>0</v>
      </c>
      <c r="K167" s="186" t="s">
        <v>1</v>
      </c>
      <c r="L167" s="191"/>
      <c r="M167" s="192" t="s">
        <v>1</v>
      </c>
      <c r="N167" s="193" t="s">
        <v>42</v>
      </c>
      <c r="P167" s="141">
        <f t="shared" si="1"/>
        <v>0</v>
      </c>
      <c r="Q167" s="141">
        <v>5.8999999999999999E-3</v>
      </c>
      <c r="R167" s="141">
        <f t="shared" si="2"/>
        <v>5.8999999999999999E-3</v>
      </c>
      <c r="S167" s="141">
        <v>0</v>
      </c>
      <c r="T167" s="142">
        <f t="shared" si="3"/>
        <v>0</v>
      </c>
      <c r="AR167" s="143" t="s">
        <v>212</v>
      </c>
      <c r="AT167" s="143" t="s">
        <v>1046</v>
      </c>
      <c r="AU167" s="143" t="s">
        <v>87</v>
      </c>
      <c r="AY167" s="17" t="s">
        <v>175</v>
      </c>
      <c r="BE167" s="144">
        <f t="shared" si="4"/>
        <v>0</v>
      </c>
      <c r="BF167" s="144">
        <f t="shared" si="5"/>
        <v>0</v>
      </c>
      <c r="BG167" s="144">
        <f t="shared" si="6"/>
        <v>0</v>
      </c>
      <c r="BH167" s="144">
        <f t="shared" si="7"/>
        <v>0</v>
      </c>
      <c r="BI167" s="144">
        <f t="shared" si="8"/>
        <v>0</v>
      </c>
      <c r="BJ167" s="17" t="s">
        <v>85</v>
      </c>
      <c r="BK167" s="144">
        <f t="shared" si="9"/>
        <v>0</v>
      </c>
      <c r="BL167" s="17" t="s">
        <v>193</v>
      </c>
      <c r="BM167" s="143" t="s">
        <v>5688</v>
      </c>
    </row>
    <row r="168" spans="2:65" s="1" customFormat="1" ht="16.5" customHeight="1">
      <c r="B168" s="32"/>
      <c r="C168" s="132" t="s">
        <v>390</v>
      </c>
      <c r="D168" s="132" t="s">
        <v>178</v>
      </c>
      <c r="E168" s="133" t="s">
        <v>5161</v>
      </c>
      <c r="F168" s="134" t="s">
        <v>5162</v>
      </c>
      <c r="G168" s="135" t="s">
        <v>219</v>
      </c>
      <c r="H168" s="136">
        <v>1</v>
      </c>
      <c r="I168" s="137"/>
      <c r="J168" s="138">
        <f t="shared" si="0"/>
        <v>0</v>
      </c>
      <c r="K168" s="134" t="s">
        <v>250</v>
      </c>
      <c r="L168" s="32"/>
      <c r="M168" s="139" t="s">
        <v>1</v>
      </c>
      <c r="N168" s="140" t="s">
        <v>42</v>
      </c>
      <c r="P168" s="141">
        <f t="shared" si="1"/>
        <v>0</v>
      </c>
      <c r="Q168" s="141">
        <v>0</v>
      </c>
      <c r="R168" s="141">
        <f t="shared" si="2"/>
        <v>0</v>
      </c>
      <c r="S168" s="141">
        <v>0</v>
      </c>
      <c r="T168" s="142">
        <f t="shared" si="3"/>
        <v>0</v>
      </c>
      <c r="AR168" s="143" t="s">
        <v>193</v>
      </c>
      <c r="AT168" s="143" t="s">
        <v>178</v>
      </c>
      <c r="AU168" s="143" t="s">
        <v>87</v>
      </c>
      <c r="AY168" s="17" t="s">
        <v>175</v>
      </c>
      <c r="BE168" s="144">
        <f t="shared" si="4"/>
        <v>0</v>
      </c>
      <c r="BF168" s="144">
        <f t="shared" si="5"/>
        <v>0</v>
      </c>
      <c r="BG168" s="144">
        <f t="shared" si="6"/>
        <v>0</v>
      </c>
      <c r="BH168" s="144">
        <f t="shared" si="7"/>
        <v>0</v>
      </c>
      <c r="BI168" s="144">
        <f t="shared" si="8"/>
        <v>0</v>
      </c>
      <c r="BJ168" s="17" t="s">
        <v>85</v>
      </c>
      <c r="BK168" s="144">
        <f t="shared" si="9"/>
        <v>0</v>
      </c>
      <c r="BL168" s="17" t="s">
        <v>193</v>
      </c>
      <c r="BM168" s="143" t="s">
        <v>5689</v>
      </c>
    </row>
    <row r="169" spans="2:65" s="1" customFormat="1" ht="16.5" customHeight="1">
      <c r="B169" s="32"/>
      <c r="C169" s="132" t="s">
        <v>394</v>
      </c>
      <c r="D169" s="132" t="s">
        <v>178</v>
      </c>
      <c r="E169" s="133" t="s">
        <v>5164</v>
      </c>
      <c r="F169" s="134" t="s">
        <v>5165</v>
      </c>
      <c r="G169" s="135" t="s">
        <v>219</v>
      </c>
      <c r="H169" s="136">
        <v>1</v>
      </c>
      <c r="I169" s="137"/>
      <c r="J169" s="138">
        <f t="shared" si="0"/>
        <v>0</v>
      </c>
      <c r="K169" s="134" t="s">
        <v>1</v>
      </c>
      <c r="L169" s="32"/>
      <c r="M169" s="139" t="s">
        <v>1</v>
      </c>
      <c r="N169" s="140" t="s">
        <v>42</v>
      </c>
      <c r="P169" s="141">
        <f t="shared" si="1"/>
        <v>0</v>
      </c>
      <c r="Q169" s="141">
        <v>0</v>
      </c>
      <c r="R169" s="141">
        <f t="shared" si="2"/>
        <v>0</v>
      </c>
      <c r="S169" s="141">
        <v>0</v>
      </c>
      <c r="T169" s="142">
        <f t="shared" si="3"/>
        <v>0</v>
      </c>
      <c r="AR169" s="143" t="s">
        <v>193</v>
      </c>
      <c r="AT169" s="143" t="s">
        <v>178</v>
      </c>
      <c r="AU169" s="143" t="s">
        <v>87</v>
      </c>
      <c r="AY169" s="17" t="s">
        <v>175</v>
      </c>
      <c r="BE169" s="144">
        <f t="shared" si="4"/>
        <v>0</v>
      </c>
      <c r="BF169" s="144">
        <f t="shared" si="5"/>
        <v>0</v>
      </c>
      <c r="BG169" s="144">
        <f t="shared" si="6"/>
        <v>0</v>
      </c>
      <c r="BH169" s="144">
        <f t="shared" si="7"/>
        <v>0</v>
      </c>
      <c r="BI169" s="144">
        <f t="shared" si="8"/>
        <v>0</v>
      </c>
      <c r="BJ169" s="17" t="s">
        <v>85</v>
      </c>
      <c r="BK169" s="144">
        <f t="shared" si="9"/>
        <v>0</v>
      </c>
      <c r="BL169" s="17" t="s">
        <v>193</v>
      </c>
      <c r="BM169" s="143" t="s">
        <v>5690</v>
      </c>
    </row>
    <row r="170" spans="2:65" s="1" customFormat="1" ht="16.5" customHeight="1">
      <c r="B170" s="32"/>
      <c r="C170" s="184" t="s">
        <v>402</v>
      </c>
      <c r="D170" s="184" t="s">
        <v>1046</v>
      </c>
      <c r="E170" s="185" t="s">
        <v>5167</v>
      </c>
      <c r="F170" s="186" t="s">
        <v>5168</v>
      </c>
      <c r="G170" s="187" t="s">
        <v>324</v>
      </c>
      <c r="H170" s="188">
        <v>0.1</v>
      </c>
      <c r="I170" s="189"/>
      <c r="J170" s="190">
        <f t="shared" si="0"/>
        <v>0</v>
      </c>
      <c r="K170" s="186" t="s">
        <v>250</v>
      </c>
      <c r="L170" s="191"/>
      <c r="M170" s="192" t="s">
        <v>1</v>
      </c>
      <c r="N170" s="193" t="s">
        <v>42</v>
      </c>
      <c r="P170" s="141">
        <f t="shared" si="1"/>
        <v>0</v>
      </c>
      <c r="Q170" s="141">
        <v>0</v>
      </c>
      <c r="R170" s="141">
        <f t="shared" si="2"/>
        <v>0</v>
      </c>
      <c r="S170" s="141">
        <v>0</v>
      </c>
      <c r="T170" s="142">
        <f t="shared" si="3"/>
        <v>0</v>
      </c>
      <c r="AR170" s="143" t="s">
        <v>212</v>
      </c>
      <c r="AT170" s="143" t="s">
        <v>1046</v>
      </c>
      <c r="AU170" s="143" t="s">
        <v>87</v>
      </c>
      <c r="AY170" s="17" t="s">
        <v>175</v>
      </c>
      <c r="BE170" s="144">
        <f t="shared" si="4"/>
        <v>0</v>
      </c>
      <c r="BF170" s="144">
        <f t="shared" si="5"/>
        <v>0</v>
      </c>
      <c r="BG170" s="144">
        <f t="shared" si="6"/>
        <v>0</v>
      </c>
      <c r="BH170" s="144">
        <f t="shared" si="7"/>
        <v>0</v>
      </c>
      <c r="BI170" s="144">
        <f t="shared" si="8"/>
        <v>0</v>
      </c>
      <c r="BJ170" s="17" t="s">
        <v>85</v>
      </c>
      <c r="BK170" s="144">
        <f t="shared" si="9"/>
        <v>0</v>
      </c>
      <c r="BL170" s="17" t="s">
        <v>193</v>
      </c>
      <c r="BM170" s="143" t="s">
        <v>5691</v>
      </c>
    </row>
    <row r="171" spans="2:65" s="1" customFormat="1" ht="16.5" customHeight="1">
      <c r="B171" s="32"/>
      <c r="C171" s="132" t="s">
        <v>548</v>
      </c>
      <c r="D171" s="132" t="s">
        <v>178</v>
      </c>
      <c r="E171" s="133" t="s">
        <v>5170</v>
      </c>
      <c r="F171" s="134" t="s">
        <v>5171</v>
      </c>
      <c r="G171" s="135" t="s">
        <v>219</v>
      </c>
      <c r="H171" s="136">
        <v>1</v>
      </c>
      <c r="I171" s="137"/>
      <c r="J171" s="138">
        <f t="shared" si="0"/>
        <v>0</v>
      </c>
      <c r="K171" s="134" t="s">
        <v>1</v>
      </c>
      <c r="L171" s="32"/>
      <c r="M171" s="139" t="s">
        <v>1</v>
      </c>
      <c r="N171" s="140" t="s">
        <v>42</v>
      </c>
      <c r="P171" s="141">
        <f t="shared" si="1"/>
        <v>0</v>
      </c>
      <c r="Q171" s="141">
        <v>5.0000000000000002E-5</v>
      </c>
      <c r="R171" s="141">
        <f t="shared" si="2"/>
        <v>5.0000000000000002E-5</v>
      </c>
      <c r="S171" s="141">
        <v>0</v>
      </c>
      <c r="T171" s="142">
        <f t="shared" si="3"/>
        <v>0</v>
      </c>
      <c r="AR171" s="143" t="s">
        <v>193</v>
      </c>
      <c r="AT171" s="143" t="s">
        <v>178</v>
      </c>
      <c r="AU171" s="143" t="s">
        <v>87</v>
      </c>
      <c r="AY171" s="17" t="s">
        <v>175</v>
      </c>
      <c r="BE171" s="144">
        <f t="shared" si="4"/>
        <v>0</v>
      </c>
      <c r="BF171" s="144">
        <f t="shared" si="5"/>
        <v>0</v>
      </c>
      <c r="BG171" s="144">
        <f t="shared" si="6"/>
        <v>0</v>
      </c>
      <c r="BH171" s="144">
        <f t="shared" si="7"/>
        <v>0</v>
      </c>
      <c r="BI171" s="144">
        <f t="shared" si="8"/>
        <v>0</v>
      </c>
      <c r="BJ171" s="17" t="s">
        <v>85</v>
      </c>
      <c r="BK171" s="144">
        <f t="shared" si="9"/>
        <v>0</v>
      </c>
      <c r="BL171" s="17" t="s">
        <v>193</v>
      </c>
      <c r="BM171" s="143" t="s">
        <v>5692</v>
      </c>
    </row>
    <row r="172" spans="2:65" s="1" customFormat="1" ht="16.5" customHeight="1">
      <c r="B172" s="32"/>
      <c r="C172" s="132" t="s">
        <v>553</v>
      </c>
      <c r="D172" s="132" t="s">
        <v>178</v>
      </c>
      <c r="E172" s="133" t="s">
        <v>5693</v>
      </c>
      <c r="F172" s="134" t="s">
        <v>5694</v>
      </c>
      <c r="G172" s="135" t="s">
        <v>200</v>
      </c>
      <c r="H172" s="136">
        <v>321</v>
      </c>
      <c r="I172" s="137"/>
      <c r="J172" s="138">
        <f t="shared" si="0"/>
        <v>0</v>
      </c>
      <c r="K172" s="134" t="s">
        <v>250</v>
      </c>
      <c r="L172" s="32"/>
      <c r="M172" s="139" t="s">
        <v>1</v>
      </c>
      <c r="N172" s="140" t="s">
        <v>42</v>
      </c>
      <c r="P172" s="141">
        <f t="shared" si="1"/>
        <v>0</v>
      </c>
      <c r="Q172" s="141">
        <v>0</v>
      </c>
      <c r="R172" s="141">
        <f t="shared" si="2"/>
        <v>0</v>
      </c>
      <c r="S172" s="141">
        <v>0</v>
      </c>
      <c r="T172" s="142">
        <f t="shared" si="3"/>
        <v>0</v>
      </c>
      <c r="AR172" s="143" t="s">
        <v>193</v>
      </c>
      <c r="AT172" s="143" t="s">
        <v>178</v>
      </c>
      <c r="AU172" s="143" t="s">
        <v>87</v>
      </c>
      <c r="AY172" s="17" t="s">
        <v>175</v>
      </c>
      <c r="BE172" s="144">
        <f t="shared" si="4"/>
        <v>0</v>
      </c>
      <c r="BF172" s="144">
        <f t="shared" si="5"/>
        <v>0</v>
      </c>
      <c r="BG172" s="144">
        <f t="shared" si="6"/>
        <v>0</v>
      </c>
      <c r="BH172" s="144">
        <f t="shared" si="7"/>
        <v>0</v>
      </c>
      <c r="BI172" s="144">
        <f t="shared" si="8"/>
        <v>0</v>
      </c>
      <c r="BJ172" s="17" t="s">
        <v>85</v>
      </c>
      <c r="BK172" s="144">
        <f t="shared" si="9"/>
        <v>0</v>
      </c>
      <c r="BL172" s="17" t="s">
        <v>193</v>
      </c>
      <c r="BM172" s="143" t="s">
        <v>5695</v>
      </c>
    </row>
    <row r="173" spans="2:65" s="1" customFormat="1" ht="16.5" customHeight="1">
      <c r="B173" s="32"/>
      <c r="C173" s="132" t="s">
        <v>560</v>
      </c>
      <c r="D173" s="132" t="s">
        <v>178</v>
      </c>
      <c r="E173" s="133" t="s">
        <v>5179</v>
      </c>
      <c r="F173" s="134" t="s">
        <v>5180</v>
      </c>
      <c r="G173" s="135" t="s">
        <v>200</v>
      </c>
      <c r="H173" s="136">
        <v>0.7</v>
      </c>
      <c r="I173" s="137"/>
      <c r="J173" s="138">
        <f t="shared" si="0"/>
        <v>0</v>
      </c>
      <c r="K173" s="134" t="s">
        <v>250</v>
      </c>
      <c r="L173" s="32"/>
      <c r="M173" s="139" t="s">
        <v>1</v>
      </c>
      <c r="N173" s="140" t="s">
        <v>42</v>
      </c>
      <c r="P173" s="141">
        <f t="shared" si="1"/>
        <v>0</v>
      </c>
      <c r="Q173" s="141">
        <v>0</v>
      </c>
      <c r="R173" s="141">
        <f t="shared" si="2"/>
        <v>0</v>
      </c>
      <c r="S173" s="141">
        <v>0</v>
      </c>
      <c r="T173" s="142">
        <f t="shared" si="3"/>
        <v>0</v>
      </c>
      <c r="AR173" s="143" t="s">
        <v>193</v>
      </c>
      <c r="AT173" s="143" t="s">
        <v>178</v>
      </c>
      <c r="AU173" s="143" t="s">
        <v>87</v>
      </c>
      <c r="AY173" s="17" t="s">
        <v>175</v>
      </c>
      <c r="BE173" s="144">
        <f t="shared" si="4"/>
        <v>0</v>
      </c>
      <c r="BF173" s="144">
        <f t="shared" si="5"/>
        <v>0</v>
      </c>
      <c r="BG173" s="144">
        <f t="shared" si="6"/>
        <v>0</v>
      </c>
      <c r="BH173" s="144">
        <f t="shared" si="7"/>
        <v>0</v>
      </c>
      <c r="BI173" s="144">
        <f t="shared" si="8"/>
        <v>0</v>
      </c>
      <c r="BJ173" s="17" t="s">
        <v>85</v>
      </c>
      <c r="BK173" s="144">
        <f t="shared" si="9"/>
        <v>0</v>
      </c>
      <c r="BL173" s="17" t="s">
        <v>193</v>
      </c>
      <c r="BM173" s="143" t="s">
        <v>5696</v>
      </c>
    </row>
    <row r="174" spans="2:65" s="1" customFormat="1" ht="16.5" customHeight="1">
      <c r="B174" s="32"/>
      <c r="C174" s="184" t="s">
        <v>570</v>
      </c>
      <c r="D174" s="184" t="s">
        <v>1046</v>
      </c>
      <c r="E174" s="185" t="s">
        <v>5184</v>
      </c>
      <c r="F174" s="186" t="s">
        <v>5185</v>
      </c>
      <c r="G174" s="187" t="s">
        <v>324</v>
      </c>
      <c r="H174" s="188">
        <v>7.1999999999999995E-2</v>
      </c>
      <c r="I174" s="189"/>
      <c r="J174" s="190">
        <f t="shared" si="0"/>
        <v>0</v>
      </c>
      <c r="K174" s="186" t="s">
        <v>250</v>
      </c>
      <c r="L174" s="191"/>
      <c r="M174" s="192" t="s">
        <v>1</v>
      </c>
      <c r="N174" s="193" t="s">
        <v>42</v>
      </c>
      <c r="P174" s="141">
        <f t="shared" si="1"/>
        <v>0</v>
      </c>
      <c r="Q174" s="141">
        <v>0.2</v>
      </c>
      <c r="R174" s="141">
        <f t="shared" si="2"/>
        <v>1.44E-2</v>
      </c>
      <c r="S174" s="141">
        <v>0</v>
      </c>
      <c r="T174" s="142">
        <f t="shared" si="3"/>
        <v>0</v>
      </c>
      <c r="AR174" s="143" t="s">
        <v>212</v>
      </c>
      <c r="AT174" s="143" t="s">
        <v>1046</v>
      </c>
      <c r="AU174" s="143" t="s">
        <v>87</v>
      </c>
      <c r="AY174" s="17" t="s">
        <v>175</v>
      </c>
      <c r="BE174" s="144">
        <f t="shared" si="4"/>
        <v>0</v>
      </c>
      <c r="BF174" s="144">
        <f t="shared" si="5"/>
        <v>0</v>
      </c>
      <c r="BG174" s="144">
        <f t="shared" si="6"/>
        <v>0</v>
      </c>
      <c r="BH174" s="144">
        <f t="shared" si="7"/>
        <v>0</v>
      </c>
      <c r="BI174" s="144">
        <f t="shared" si="8"/>
        <v>0</v>
      </c>
      <c r="BJ174" s="17" t="s">
        <v>85</v>
      </c>
      <c r="BK174" s="144">
        <f t="shared" si="9"/>
        <v>0</v>
      </c>
      <c r="BL174" s="17" t="s">
        <v>193</v>
      </c>
      <c r="BM174" s="143" t="s">
        <v>5697</v>
      </c>
    </row>
    <row r="175" spans="2:65" s="12" customFormat="1">
      <c r="B175" s="154"/>
      <c r="D175" s="145" t="s">
        <v>252</v>
      </c>
      <c r="F175" s="156" t="s">
        <v>5698</v>
      </c>
      <c r="H175" s="157">
        <v>7.1999999999999995E-2</v>
      </c>
      <c r="I175" s="158"/>
      <c r="L175" s="154"/>
      <c r="M175" s="159"/>
      <c r="T175" s="160"/>
      <c r="AT175" s="155" t="s">
        <v>252</v>
      </c>
      <c r="AU175" s="155" t="s">
        <v>87</v>
      </c>
      <c r="AV175" s="12" t="s">
        <v>87</v>
      </c>
      <c r="AW175" s="12" t="s">
        <v>4</v>
      </c>
      <c r="AX175" s="12" t="s">
        <v>85</v>
      </c>
      <c r="AY175" s="155" t="s">
        <v>175</v>
      </c>
    </row>
    <row r="176" spans="2:65" s="1" customFormat="1" ht="16.5" customHeight="1">
      <c r="B176" s="32"/>
      <c r="C176" s="132" t="s">
        <v>581</v>
      </c>
      <c r="D176" s="132" t="s">
        <v>178</v>
      </c>
      <c r="E176" s="133" t="s">
        <v>5188</v>
      </c>
      <c r="F176" s="134" t="s">
        <v>5189</v>
      </c>
      <c r="G176" s="135" t="s">
        <v>5117</v>
      </c>
      <c r="H176" s="136">
        <v>1.5</v>
      </c>
      <c r="I176" s="137"/>
      <c r="J176" s="138">
        <f t="shared" ref="J176:J181" si="10">ROUND(I176*H176,2)</f>
        <v>0</v>
      </c>
      <c r="K176" s="134" t="s">
        <v>1</v>
      </c>
      <c r="L176" s="32"/>
      <c r="M176" s="139" t="s">
        <v>1</v>
      </c>
      <c r="N176" s="140" t="s">
        <v>42</v>
      </c>
      <c r="P176" s="141">
        <f t="shared" ref="P176:P181" si="11">O176*H176</f>
        <v>0</v>
      </c>
      <c r="Q176" s="141">
        <v>5.0000000000000002E-5</v>
      </c>
      <c r="R176" s="141">
        <f t="shared" ref="R176:R181" si="12">Q176*H176</f>
        <v>7.5000000000000007E-5</v>
      </c>
      <c r="S176" s="141">
        <v>0</v>
      </c>
      <c r="T176" s="142">
        <f t="shared" ref="T176:T181" si="13">S176*H176</f>
        <v>0</v>
      </c>
      <c r="AR176" s="143" t="s">
        <v>193</v>
      </c>
      <c r="AT176" s="143" t="s">
        <v>178</v>
      </c>
      <c r="AU176" s="143" t="s">
        <v>87</v>
      </c>
      <c r="AY176" s="17" t="s">
        <v>175</v>
      </c>
      <c r="BE176" s="144">
        <f t="shared" ref="BE176:BE181" si="14">IF(N176="základní",J176,0)</f>
        <v>0</v>
      </c>
      <c r="BF176" s="144">
        <f t="shared" ref="BF176:BF181" si="15">IF(N176="snížená",J176,0)</f>
        <v>0</v>
      </c>
      <c r="BG176" s="144">
        <f t="shared" ref="BG176:BG181" si="16">IF(N176="zákl. přenesená",J176,0)</f>
        <v>0</v>
      </c>
      <c r="BH176" s="144">
        <f t="shared" ref="BH176:BH181" si="17">IF(N176="sníž. přenesená",J176,0)</f>
        <v>0</v>
      </c>
      <c r="BI176" s="144">
        <f t="shared" ref="BI176:BI181" si="18">IF(N176="nulová",J176,0)</f>
        <v>0</v>
      </c>
      <c r="BJ176" s="17" t="s">
        <v>85</v>
      </c>
      <c r="BK176" s="144">
        <f t="shared" ref="BK176:BK181" si="19">ROUND(I176*H176,2)</f>
        <v>0</v>
      </c>
      <c r="BL176" s="17" t="s">
        <v>193</v>
      </c>
      <c r="BM176" s="143" t="s">
        <v>5699</v>
      </c>
    </row>
    <row r="177" spans="2:65" s="1" customFormat="1" ht="16.5" customHeight="1">
      <c r="B177" s="32"/>
      <c r="C177" s="132" t="s">
        <v>604</v>
      </c>
      <c r="D177" s="132" t="s">
        <v>178</v>
      </c>
      <c r="E177" s="133" t="s">
        <v>5192</v>
      </c>
      <c r="F177" s="134" t="s">
        <v>5193</v>
      </c>
      <c r="G177" s="135" t="s">
        <v>5117</v>
      </c>
      <c r="H177" s="136">
        <v>0.5</v>
      </c>
      <c r="I177" s="137"/>
      <c r="J177" s="138">
        <f t="shared" si="10"/>
        <v>0</v>
      </c>
      <c r="K177" s="134" t="s">
        <v>1</v>
      </c>
      <c r="L177" s="32"/>
      <c r="M177" s="139" t="s">
        <v>1</v>
      </c>
      <c r="N177" s="140" t="s">
        <v>42</v>
      </c>
      <c r="P177" s="141">
        <f t="shared" si="11"/>
        <v>0</v>
      </c>
      <c r="Q177" s="141">
        <v>5.0000000000000002E-5</v>
      </c>
      <c r="R177" s="141">
        <f t="shared" si="12"/>
        <v>2.5000000000000001E-5</v>
      </c>
      <c r="S177" s="141">
        <v>0</v>
      </c>
      <c r="T177" s="142">
        <f t="shared" si="13"/>
        <v>0</v>
      </c>
      <c r="AR177" s="143" t="s">
        <v>193</v>
      </c>
      <c r="AT177" s="143" t="s">
        <v>178</v>
      </c>
      <c r="AU177" s="143" t="s">
        <v>87</v>
      </c>
      <c r="AY177" s="17" t="s">
        <v>175</v>
      </c>
      <c r="BE177" s="144">
        <f t="shared" si="14"/>
        <v>0</v>
      </c>
      <c r="BF177" s="144">
        <f t="shared" si="15"/>
        <v>0</v>
      </c>
      <c r="BG177" s="144">
        <f t="shared" si="16"/>
        <v>0</v>
      </c>
      <c r="BH177" s="144">
        <f t="shared" si="17"/>
        <v>0</v>
      </c>
      <c r="BI177" s="144">
        <f t="shared" si="18"/>
        <v>0</v>
      </c>
      <c r="BJ177" s="17" t="s">
        <v>85</v>
      </c>
      <c r="BK177" s="144">
        <f t="shared" si="19"/>
        <v>0</v>
      </c>
      <c r="BL177" s="17" t="s">
        <v>193</v>
      </c>
      <c r="BM177" s="143" t="s">
        <v>5700</v>
      </c>
    </row>
    <row r="178" spans="2:65" s="1" customFormat="1" ht="16.5" customHeight="1">
      <c r="B178" s="32"/>
      <c r="C178" s="132" t="s">
        <v>618</v>
      </c>
      <c r="D178" s="132" t="s">
        <v>178</v>
      </c>
      <c r="E178" s="133" t="s">
        <v>5203</v>
      </c>
      <c r="F178" s="134" t="s">
        <v>5204</v>
      </c>
      <c r="G178" s="135" t="s">
        <v>324</v>
      </c>
      <c r="H178" s="136">
        <v>0.05</v>
      </c>
      <c r="I178" s="137"/>
      <c r="J178" s="138">
        <f t="shared" si="10"/>
        <v>0</v>
      </c>
      <c r="K178" s="134" t="s">
        <v>250</v>
      </c>
      <c r="L178" s="32"/>
      <c r="M178" s="139" t="s">
        <v>1</v>
      </c>
      <c r="N178" s="140" t="s">
        <v>42</v>
      </c>
      <c r="P178" s="141">
        <f t="shared" si="11"/>
        <v>0</v>
      </c>
      <c r="Q178" s="141">
        <v>0</v>
      </c>
      <c r="R178" s="141">
        <f t="shared" si="12"/>
        <v>0</v>
      </c>
      <c r="S178" s="141">
        <v>0</v>
      </c>
      <c r="T178" s="142">
        <f t="shared" si="13"/>
        <v>0</v>
      </c>
      <c r="AR178" s="143" t="s">
        <v>193</v>
      </c>
      <c r="AT178" s="143" t="s">
        <v>178</v>
      </c>
      <c r="AU178" s="143" t="s">
        <v>87</v>
      </c>
      <c r="AY178" s="17" t="s">
        <v>175</v>
      </c>
      <c r="BE178" s="144">
        <f t="shared" si="14"/>
        <v>0</v>
      </c>
      <c r="BF178" s="144">
        <f t="shared" si="15"/>
        <v>0</v>
      </c>
      <c r="BG178" s="144">
        <f t="shared" si="16"/>
        <v>0</v>
      </c>
      <c r="BH178" s="144">
        <f t="shared" si="17"/>
        <v>0</v>
      </c>
      <c r="BI178" s="144">
        <f t="shared" si="18"/>
        <v>0</v>
      </c>
      <c r="BJ178" s="17" t="s">
        <v>85</v>
      </c>
      <c r="BK178" s="144">
        <f t="shared" si="19"/>
        <v>0</v>
      </c>
      <c r="BL178" s="17" t="s">
        <v>193</v>
      </c>
      <c r="BM178" s="143" t="s">
        <v>5701</v>
      </c>
    </row>
    <row r="179" spans="2:65" s="1" customFormat="1" ht="16.5" customHeight="1">
      <c r="B179" s="32"/>
      <c r="C179" s="184" t="s">
        <v>622</v>
      </c>
      <c r="D179" s="184" t="s">
        <v>1046</v>
      </c>
      <c r="E179" s="185" t="s">
        <v>5167</v>
      </c>
      <c r="F179" s="186" t="s">
        <v>5168</v>
      </c>
      <c r="G179" s="187" t="s">
        <v>324</v>
      </c>
      <c r="H179" s="188">
        <v>0.05</v>
      </c>
      <c r="I179" s="189"/>
      <c r="J179" s="190">
        <f t="shared" si="10"/>
        <v>0</v>
      </c>
      <c r="K179" s="186" t="s">
        <v>250</v>
      </c>
      <c r="L179" s="191"/>
      <c r="M179" s="192" t="s">
        <v>1</v>
      </c>
      <c r="N179" s="193" t="s">
        <v>42</v>
      </c>
      <c r="P179" s="141">
        <f t="shared" si="11"/>
        <v>0</v>
      </c>
      <c r="Q179" s="141">
        <v>0</v>
      </c>
      <c r="R179" s="141">
        <f t="shared" si="12"/>
        <v>0</v>
      </c>
      <c r="S179" s="141">
        <v>0</v>
      </c>
      <c r="T179" s="142">
        <f t="shared" si="13"/>
        <v>0</v>
      </c>
      <c r="AR179" s="143" t="s">
        <v>212</v>
      </c>
      <c r="AT179" s="143" t="s">
        <v>1046</v>
      </c>
      <c r="AU179" s="143" t="s">
        <v>87</v>
      </c>
      <c r="AY179" s="17" t="s">
        <v>175</v>
      </c>
      <c r="BE179" s="144">
        <f t="shared" si="14"/>
        <v>0</v>
      </c>
      <c r="BF179" s="144">
        <f t="shared" si="15"/>
        <v>0</v>
      </c>
      <c r="BG179" s="144">
        <f t="shared" si="16"/>
        <v>0</v>
      </c>
      <c r="BH179" s="144">
        <f t="shared" si="17"/>
        <v>0</v>
      </c>
      <c r="BI179" s="144">
        <f t="shared" si="18"/>
        <v>0</v>
      </c>
      <c r="BJ179" s="17" t="s">
        <v>85</v>
      </c>
      <c r="BK179" s="144">
        <f t="shared" si="19"/>
        <v>0</v>
      </c>
      <c r="BL179" s="17" t="s">
        <v>193</v>
      </c>
      <c r="BM179" s="143" t="s">
        <v>5702</v>
      </c>
    </row>
    <row r="180" spans="2:65" s="1" customFormat="1" ht="16.5" customHeight="1">
      <c r="B180" s="32"/>
      <c r="C180" s="132" t="s">
        <v>631</v>
      </c>
      <c r="D180" s="132" t="s">
        <v>178</v>
      </c>
      <c r="E180" s="133" t="s">
        <v>5213</v>
      </c>
      <c r="F180" s="134" t="s">
        <v>5214</v>
      </c>
      <c r="G180" s="135" t="s">
        <v>219</v>
      </c>
      <c r="H180" s="136">
        <v>1</v>
      </c>
      <c r="I180" s="137"/>
      <c r="J180" s="138">
        <f t="shared" si="10"/>
        <v>0</v>
      </c>
      <c r="K180" s="134" t="s">
        <v>1</v>
      </c>
      <c r="L180" s="32"/>
      <c r="M180" s="139" t="s">
        <v>1</v>
      </c>
      <c r="N180" s="140" t="s">
        <v>42</v>
      </c>
      <c r="P180" s="141">
        <f t="shared" si="11"/>
        <v>0</v>
      </c>
      <c r="Q180" s="141">
        <v>0</v>
      </c>
      <c r="R180" s="141">
        <f t="shared" si="12"/>
        <v>0</v>
      </c>
      <c r="S180" s="141">
        <v>0</v>
      </c>
      <c r="T180" s="142">
        <f t="shared" si="13"/>
        <v>0</v>
      </c>
      <c r="AR180" s="143" t="s">
        <v>193</v>
      </c>
      <c r="AT180" s="143" t="s">
        <v>178</v>
      </c>
      <c r="AU180" s="143" t="s">
        <v>87</v>
      </c>
      <c r="AY180" s="17" t="s">
        <v>175</v>
      </c>
      <c r="BE180" s="144">
        <f t="shared" si="14"/>
        <v>0</v>
      </c>
      <c r="BF180" s="144">
        <f t="shared" si="15"/>
        <v>0</v>
      </c>
      <c r="BG180" s="144">
        <f t="shared" si="16"/>
        <v>0</v>
      </c>
      <c r="BH180" s="144">
        <f t="shared" si="17"/>
        <v>0</v>
      </c>
      <c r="BI180" s="144">
        <f t="shared" si="18"/>
        <v>0</v>
      </c>
      <c r="BJ180" s="17" t="s">
        <v>85</v>
      </c>
      <c r="BK180" s="144">
        <f t="shared" si="19"/>
        <v>0</v>
      </c>
      <c r="BL180" s="17" t="s">
        <v>193</v>
      </c>
      <c r="BM180" s="143" t="s">
        <v>5703</v>
      </c>
    </row>
    <row r="181" spans="2:65" s="1" customFormat="1" ht="16.5" customHeight="1">
      <c r="B181" s="32"/>
      <c r="C181" s="184" t="s">
        <v>635</v>
      </c>
      <c r="D181" s="184" t="s">
        <v>1046</v>
      </c>
      <c r="E181" s="185" t="s">
        <v>5216</v>
      </c>
      <c r="F181" s="186" t="s">
        <v>5217</v>
      </c>
      <c r="G181" s="187" t="s">
        <v>219</v>
      </c>
      <c r="H181" s="188">
        <v>1</v>
      </c>
      <c r="I181" s="189"/>
      <c r="J181" s="190">
        <f t="shared" si="10"/>
        <v>0</v>
      </c>
      <c r="K181" s="186" t="s">
        <v>250</v>
      </c>
      <c r="L181" s="191"/>
      <c r="M181" s="192" t="s">
        <v>1</v>
      </c>
      <c r="N181" s="193" t="s">
        <v>42</v>
      </c>
      <c r="P181" s="141">
        <f t="shared" si="11"/>
        <v>0</v>
      </c>
      <c r="Q181" s="141">
        <v>6.9999999999999999E-4</v>
      </c>
      <c r="R181" s="141">
        <f t="shared" si="12"/>
        <v>6.9999999999999999E-4</v>
      </c>
      <c r="S181" s="141">
        <v>0</v>
      </c>
      <c r="T181" s="142">
        <f t="shared" si="13"/>
        <v>0</v>
      </c>
      <c r="AR181" s="143" t="s">
        <v>212</v>
      </c>
      <c r="AT181" s="143" t="s">
        <v>1046</v>
      </c>
      <c r="AU181" s="143" t="s">
        <v>87</v>
      </c>
      <c r="AY181" s="17" t="s">
        <v>175</v>
      </c>
      <c r="BE181" s="144">
        <f t="shared" si="14"/>
        <v>0</v>
      </c>
      <c r="BF181" s="144">
        <f t="shared" si="15"/>
        <v>0</v>
      </c>
      <c r="BG181" s="144">
        <f t="shared" si="16"/>
        <v>0</v>
      </c>
      <c r="BH181" s="144">
        <f t="shared" si="17"/>
        <v>0</v>
      </c>
      <c r="BI181" s="144">
        <f t="shared" si="18"/>
        <v>0</v>
      </c>
      <c r="BJ181" s="17" t="s">
        <v>85</v>
      </c>
      <c r="BK181" s="144">
        <f t="shared" si="19"/>
        <v>0</v>
      </c>
      <c r="BL181" s="17" t="s">
        <v>193</v>
      </c>
      <c r="BM181" s="143" t="s">
        <v>5704</v>
      </c>
    </row>
    <row r="182" spans="2:65" s="11" customFormat="1" ht="22.9" customHeight="1">
      <c r="B182" s="120"/>
      <c r="D182" s="121" t="s">
        <v>76</v>
      </c>
      <c r="E182" s="130" t="s">
        <v>5219</v>
      </c>
      <c r="F182" s="130" t="s">
        <v>5220</v>
      </c>
      <c r="I182" s="123"/>
      <c r="J182" s="131">
        <f>BK182</f>
        <v>0</v>
      </c>
      <c r="L182" s="120"/>
      <c r="M182" s="125"/>
      <c r="P182" s="126">
        <f>SUM(P183:P193)</f>
        <v>0</v>
      </c>
      <c r="R182" s="126">
        <f>SUM(R183:R193)</f>
        <v>0</v>
      </c>
      <c r="T182" s="127">
        <f>SUM(T183:T193)</f>
        <v>0</v>
      </c>
      <c r="AR182" s="121" t="s">
        <v>85</v>
      </c>
      <c r="AT182" s="128" t="s">
        <v>76</v>
      </c>
      <c r="AU182" s="128" t="s">
        <v>85</v>
      </c>
      <c r="AY182" s="121" t="s">
        <v>175</v>
      </c>
      <c r="BK182" s="129">
        <f>SUM(BK183:BK193)</f>
        <v>0</v>
      </c>
    </row>
    <row r="183" spans="2:65" s="1" customFormat="1" ht="16.5" customHeight="1">
      <c r="B183" s="32"/>
      <c r="C183" s="132" t="s">
        <v>641</v>
      </c>
      <c r="D183" s="132" t="s">
        <v>178</v>
      </c>
      <c r="E183" s="133" t="s">
        <v>5221</v>
      </c>
      <c r="F183" s="134" t="s">
        <v>5222</v>
      </c>
      <c r="G183" s="135" t="s">
        <v>200</v>
      </c>
      <c r="H183" s="136">
        <v>321</v>
      </c>
      <c r="I183" s="137"/>
      <c r="J183" s="138">
        <f>ROUND(I183*H183,2)</f>
        <v>0</v>
      </c>
      <c r="K183" s="134" t="s">
        <v>250</v>
      </c>
      <c r="L183" s="32"/>
      <c r="M183" s="139" t="s">
        <v>1</v>
      </c>
      <c r="N183" s="140" t="s">
        <v>42</v>
      </c>
      <c r="P183" s="141">
        <f>O183*H183</f>
        <v>0</v>
      </c>
      <c r="Q183" s="141">
        <v>0</v>
      </c>
      <c r="R183" s="141">
        <f>Q183*H183</f>
        <v>0</v>
      </c>
      <c r="S183" s="141">
        <v>0</v>
      </c>
      <c r="T183" s="142">
        <f>S183*H183</f>
        <v>0</v>
      </c>
      <c r="AR183" s="143" t="s">
        <v>193</v>
      </c>
      <c r="AT183" s="143" t="s">
        <v>178</v>
      </c>
      <c r="AU183" s="143" t="s">
        <v>87</v>
      </c>
      <c r="AY183" s="17" t="s">
        <v>175</v>
      </c>
      <c r="BE183" s="144">
        <f>IF(N183="základní",J183,0)</f>
        <v>0</v>
      </c>
      <c r="BF183" s="144">
        <f>IF(N183="snížená",J183,0)</f>
        <v>0</v>
      </c>
      <c r="BG183" s="144">
        <f>IF(N183="zákl. přenesená",J183,0)</f>
        <v>0</v>
      </c>
      <c r="BH183" s="144">
        <f>IF(N183="sníž. přenesená",J183,0)</f>
        <v>0</v>
      </c>
      <c r="BI183" s="144">
        <f>IF(N183="nulová",J183,0)</f>
        <v>0</v>
      </c>
      <c r="BJ183" s="17" t="s">
        <v>85</v>
      </c>
      <c r="BK183" s="144">
        <f>ROUND(I183*H183,2)</f>
        <v>0</v>
      </c>
      <c r="BL183" s="17" t="s">
        <v>193</v>
      </c>
      <c r="BM183" s="143" t="s">
        <v>5705</v>
      </c>
    </row>
    <row r="184" spans="2:65" s="1" customFormat="1" ht="21.75" customHeight="1">
      <c r="B184" s="32"/>
      <c r="C184" s="132" t="s">
        <v>645</v>
      </c>
      <c r="D184" s="132" t="s">
        <v>178</v>
      </c>
      <c r="E184" s="133" t="s">
        <v>5224</v>
      </c>
      <c r="F184" s="134" t="s">
        <v>5225</v>
      </c>
      <c r="G184" s="135" t="s">
        <v>200</v>
      </c>
      <c r="H184" s="136">
        <v>312</v>
      </c>
      <c r="I184" s="137"/>
      <c r="J184" s="138">
        <f>ROUND(I184*H184,2)</f>
        <v>0</v>
      </c>
      <c r="K184" s="134" t="s">
        <v>250</v>
      </c>
      <c r="L184" s="32"/>
      <c r="M184" s="139" t="s">
        <v>1</v>
      </c>
      <c r="N184" s="140" t="s">
        <v>42</v>
      </c>
      <c r="P184" s="141">
        <f>O184*H184</f>
        <v>0</v>
      </c>
      <c r="Q184" s="141">
        <v>0</v>
      </c>
      <c r="R184" s="141">
        <f>Q184*H184</f>
        <v>0</v>
      </c>
      <c r="S184" s="141">
        <v>0</v>
      </c>
      <c r="T184" s="142">
        <f>S184*H184</f>
        <v>0</v>
      </c>
      <c r="AR184" s="143" t="s">
        <v>193</v>
      </c>
      <c r="AT184" s="143" t="s">
        <v>178</v>
      </c>
      <c r="AU184" s="143" t="s">
        <v>87</v>
      </c>
      <c r="AY184" s="17" t="s">
        <v>175</v>
      </c>
      <c r="BE184" s="144">
        <f>IF(N184="základní",J184,0)</f>
        <v>0</v>
      </c>
      <c r="BF184" s="144">
        <f>IF(N184="snížená",J184,0)</f>
        <v>0</v>
      </c>
      <c r="BG184" s="144">
        <f>IF(N184="zákl. přenesená",J184,0)</f>
        <v>0</v>
      </c>
      <c r="BH184" s="144">
        <f>IF(N184="sníž. přenesená",J184,0)</f>
        <v>0</v>
      </c>
      <c r="BI184" s="144">
        <f>IF(N184="nulová",J184,0)</f>
        <v>0</v>
      </c>
      <c r="BJ184" s="17" t="s">
        <v>85</v>
      </c>
      <c r="BK184" s="144">
        <f>ROUND(I184*H184,2)</f>
        <v>0</v>
      </c>
      <c r="BL184" s="17" t="s">
        <v>193</v>
      </c>
      <c r="BM184" s="143" t="s">
        <v>5706</v>
      </c>
    </row>
    <row r="185" spans="2:65" s="1" customFormat="1" ht="16.5" customHeight="1">
      <c r="B185" s="32"/>
      <c r="C185" s="132" t="s">
        <v>648</v>
      </c>
      <c r="D185" s="132" t="s">
        <v>178</v>
      </c>
      <c r="E185" s="133" t="s">
        <v>5227</v>
      </c>
      <c r="F185" s="134" t="s">
        <v>5228</v>
      </c>
      <c r="G185" s="135" t="s">
        <v>200</v>
      </c>
      <c r="H185" s="136">
        <v>321</v>
      </c>
      <c r="I185" s="137"/>
      <c r="J185" s="138">
        <f>ROUND(I185*H185,2)</f>
        <v>0</v>
      </c>
      <c r="K185" s="134" t="s">
        <v>250</v>
      </c>
      <c r="L185" s="32"/>
      <c r="M185" s="139" t="s">
        <v>1</v>
      </c>
      <c r="N185" s="140" t="s">
        <v>42</v>
      </c>
      <c r="P185" s="141">
        <f>O185*H185</f>
        <v>0</v>
      </c>
      <c r="Q185" s="141">
        <v>0</v>
      </c>
      <c r="R185" s="141">
        <f>Q185*H185</f>
        <v>0</v>
      </c>
      <c r="S185" s="141">
        <v>0</v>
      </c>
      <c r="T185" s="142">
        <f>S185*H185</f>
        <v>0</v>
      </c>
      <c r="AR185" s="143" t="s">
        <v>193</v>
      </c>
      <c r="AT185" s="143" t="s">
        <v>178</v>
      </c>
      <c r="AU185" s="143" t="s">
        <v>87</v>
      </c>
      <c r="AY185" s="17" t="s">
        <v>175</v>
      </c>
      <c r="BE185" s="144">
        <f>IF(N185="základní",J185,0)</f>
        <v>0</v>
      </c>
      <c r="BF185" s="144">
        <f>IF(N185="snížená",J185,0)</f>
        <v>0</v>
      </c>
      <c r="BG185" s="144">
        <f>IF(N185="zákl. přenesená",J185,0)</f>
        <v>0</v>
      </c>
      <c r="BH185" s="144">
        <f>IF(N185="sníž. přenesená",J185,0)</f>
        <v>0</v>
      </c>
      <c r="BI185" s="144">
        <f>IF(N185="nulová",J185,0)</f>
        <v>0</v>
      </c>
      <c r="BJ185" s="17" t="s">
        <v>85</v>
      </c>
      <c r="BK185" s="144">
        <f>ROUND(I185*H185,2)</f>
        <v>0</v>
      </c>
      <c r="BL185" s="17" t="s">
        <v>193</v>
      </c>
      <c r="BM185" s="143" t="s">
        <v>5707</v>
      </c>
    </row>
    <row r="186" spans="2:65" s="1" customFormat="1" ht="16.5" customHeight="1">
      <c r="B186" s="32"/>
      <c r="C186" s="132" t="s">
        <v>654</v>
      </c>
      <c r="D186" s="132" t="s">
        <v>178</v>
      </c>
      <c r="E186" s="133" t="s">
        <v>5230</v>
      </c>
      <c r="F186" s="134" t="s">
        <v>5231</v>
      </c>
      <c r="G186" s="135" t="s">
        <v>324</v>
      </c>
      <c r="H186" s="136">
        <v>3.21</v>
      </c>
      <c r="I186" s="137"/>
      <c r="J186" s="138">
        <f>ROUND(I186*H186,2)</f>
        <v>0</v>
      </c>
      <c r="K186" s="134" t="s">
        <v>1</v>
      </c>
      <c r="L186" s="32"/>
      <c r="M186" s="139" t="s">
        <v>1</v>
      </c>
      <c r="N186" s="140" t="s">
        <v>42</v>
      </c>
      <c r="P186" s="141">
        <f>O186*H186</f>
        <v>0</v>
      </c>
      <c r="Q186" s="141">
        <v>0</v>
      </c>
      <c r="R186" s="141">
        <f>Q186*H186</f>
        <v>0</v>
      </c>
      <c r="S186" s="141">
        <v>0</v>
      </c>
      <c r="T186" s="142">
        <f>S186*H186</f>
        <v>0</v>
      </c>
      <c r="AR186" s="143" t="s">
        <v>193</v>
      </c>
      <c r="AT186" s="143" t="s">
        <v>178</v>
      </c>
      <c r="AU186" s="143" t="s">
        <v>87</v>
      </c>
      <c r="AY186" s="17" t="s">
        <v>175</v>
      </c>
      <c r="BE186" s="144">
        <f>IF(N186="základní",J186,0)</f>
        <v>0</v>
      </c>
      <c r="BF186" s="144">
        <f>IF(N186="snížená",J186,0)</f>
        <v>0</v>
      </c>
      <c r="BG186" s="144">
        <f>IF(N186="zákl. přenesená",J186,0)</f>
        <v>0</v>
      </c>
      <c r="BH186" s="144">
        <f>IF(N186="sníž. přenesená",J186,0)</f>
        <v>0</v>
      </c>
      <c r="BI186" s="144">
        <f>IF(N186="nulová",J186,0)</f>
        <v>0</v>
      </c>
      <c r="BJ186" s="17" t="s">
        <v>85</v>
      </c>
      <c r="BK186" s="144">
        <f>ROUND(I186*H186,2)</f>
        <v>0</v>
      </c>
      <c r="BL186" s="17" t="s">
        <v>193</v>
      </c>
      <c r="BM186" s="143" t="s">
        <v>5708</v>
      </c>
    </row>
    <row r="187" spans="2:65" s="1" customFormat="1" ht="16.5" customHeight="1">
      <c r="B187" s="32"/>
      <c r="C187" s="132" t="s">
        <v>658</v>
      </c>
      <c r="D187" s="132" t="s">
        <v>178</v>
      </c>
      <c r="E187" s="133" t="s">
        <v>5208</v>
      </c>
      <c r="F187" s="134" t="s">
        <v>5209</v>
      </c>
      <c r="G187" s="135" t="s">
        <v>324</v>
      </c>
      <c r="H187" s="136">
        <v>9.6300000000000008</v>
      </c>
      <c r="I187" s="137"/>
      <c r="J187" s="138">
        <f>ROUND(I187*H187,2)</f>
        <v>0</v>
      </c>
      <c r="K187" s="134" t="s">
        <v>250</v>
      </c>
      <c r="L187" s="32"/>
      <c r="M187" s="139" t="s">
        <v>1</v>
      </c>
      <c r="N187" s="140" t="s">
        <v>42</v>
      </c>
      <c r="P187" s="141">
        <f>O187*H187</f>
        <v>0</v>
      </c>
      <c r="Q187" s="141">
        <v>0</v>
      </c>
      <c r="R187" s="141">
        <f>Q187*H187</f>
        <v>0</v>
      </c>
      <c r="S187" s="141">
        <v>0</v>
      </c>
      <c r="T187" s="142">
        <f>S187*H187</f>
        <v>0</v>
      </c>
      <c r="AR187" s="143" t="s">
        <v>193</v>
      </c>
      <c r="AT187" s="143" t="s">
        <v>178</v>
      </c>
      <c r="AU187" s="143" t="s">
        <v>87</v>
      </c>
      <c r="AY187" s="17" t="s">
        <v>175</v>
      </c>
      <c r="BE187" s="144">
        <f>IF(N187="základní",J187,0)</f>
        <v>0</v>
      </c>
      <c r="BF187" s="144">
        <f>IF(N187="snížená",J187,0)</f>
        <v>0</v>
      </c>
      <c r="BG187" s="144">
        <f>IF(N187="zákl. přenesená",J187,0)</f>
        <v>0</v>
      </c>
      <c r="BH187" s="144">
        <f>IF(N187="sníž. přenesená",J187,0)</f>
        <v>0</v>
      </c>
      <c r="BI187" s="144">
        <f>IF(N187="nulová",J187,0)</f>
        <v>0</v>
      </c>
      <c r="BJ187" s="17" t="s">
        <v>85</v>
      </c>
      <c r="BK187" s="144">
        <f>ROUND(I187*H187,2)</f>
        <v>0</v>
      </c>
      <c r="BL187" s="17" t="s">
        <v>193</v>
      </c>
      <c r="BM187" s="143" t="s">
        <v>5709</v>
      </c>
    </row>
    <row r="188" spans="2:65" s="12" customFormat="1">
      <c r="B188" s="154"/>
      <c r="D188" s="145" t="s">
        <v>252</v>
      </c>
      <c r="E188" s="155" t="s">
        <v>1</v>
      </c>
      <c r="F188" s="156" t="s">
        <v>5710</v>
      </c>
      <c r="H188" s="157">
        <v>9.6300000000000008</v>
      </c>
      <c r="I188" s="158"/>
      <c r="L188" s="154"/>
      <c r="M188" s="159"/>
      <c r="T188" s="160"/>
      <c r="AT188" s="155" t="s">
        <v>252</v>
      </c>
      <c r="AU188" s="155" t="s">
        <v>87</v>
      </c>
      <c r="AV188" s="12" t="s">
        <v>87</v>
      </c>
      <c r="AW188" s="12" t="s">
        <v>32</v>
      </c>
      <c r="AX188" s="12" t="s">
        <v>85</v>
      </c>
      <c r="AY188" s="155" t="s">
        <v>175</v>
      </c>
    </row>
    <row r="189" spans="2:65" s="1" customFormat="1" ht="16.5" customHeight="1">
      <c r="B189" s="32"/>
      <c r="C189" s="184" t="s">
        <v>662</v>
      </c>
      <c r="D189" s="184" t="s">
        <v>1046</v>
      </c>
      <c r="E189" s="185" t="s">
        <v>5167</v>
      </c>
      <c r="F189" s="186" t="s">
        <v>5168</v>
      </c>
      <c r="G189" s="187" t="s">
        <v>324</v>
      </c>
      <c r="H189" s="188">
        <v>9.6300000000000008</v>
      </c>
      <c r="I189" s="189"/>
      <c r="J189" s="190">
        <f>ROUND(I189*H189,2)</f>
        <v>0</v>
      </c>
      <c r="K189" s="186" t="s">
        <v>250</v>
      </c>
      <c r="L189" s="191"/>
      <c r="M189" s="192" t="s">
        <v>1</v>
      </c>
      <c r="N189" s="193" t="s">
        <v>42</v>
      </c>
      <c r="P189" s="141">
        <f>O189*H189</f>
        <v>0</v>
      </c>
      <c r="Q189" s="141">
        <v>0</v>
      </c>
      <c r="R189" s="141">
        <f>Q189*H189</f>
        <v>0</v>
      </c>
      <c r="S189" s="141">
        <v>0</v>
      </c>
      <c r="T189" s="142">
        <f>S189*H189</f>
        <v>0</v>
      </c>
      <c r="AR189" s="143" t="s">
        <v>212</v>
      </c>
      <c r="AT189" s="143" t="s">
        <v>1046</v>
      </c>
      <c r="AU189" s="143" t="s">
        <v>87</v>
      </c>
      <c r="AY189" s="17" t="s">
        <v>175</v>
      </c>
      <c r="BE189" s="144">
        <f>IF(N189="základní",J189,0)</f>
        <v>0</v>
      </c>
      <c r="BF189" s="144">
        <f>IF(N189="snížená",J189,0)</f>
        <v>0</v>
      </c>
      <c r="BG189" s="144">
        <f>IF(N189="zákl. přenesená",J189,0)</f>
        <v>0</v>
      </c>
      <c r="BH189" s="144">
        <f>IF(N189="sníž. přenesená",J189,0)</f>
        <v>0</v>
      </c>
      <c r="BI189" s="144">
        <f>IF(N189="nulová",J189,0)</f>
        <v>0</v>
      </c>
      <c r="BJ189" s="17" t="s">
        <v>85</v>
      </c>
      <c r="BK189" s="144">
        <f>ROUND(I189*H189,2)</f>
        <v>0</v>
      </c>
      <c r="BL189" s="17" t="s">
        <v>193</v>
      </c>
      <c r="BM189" s="143" t="s">
        <v>5711</v>
      </c>
    </row>
    <row r="190" spans="2:65" s="1" customFormat="1" ht="16.5" customHeight="1">
      <c r="B190" s="32"/>
      <c r="C190" s="132" t="s">
        <v>666</v>
      </c>
      <c r="D190" s="132" t="s">
        <v>178</v>
      </c>
      <c r="E190" s="133" t="s">
        <v>5237</v>
      </c>
      <c r="F190" s="134" t="s">
        <v>5238</v>
      </c>
      <c r="G190" s="135" t="s">
        <v>324</v>
      </c>
      <c r="H190" s="136">
        <v>321</v>
      </c>
      <c r="I190" s="137"/>
      <c r="J190" s="138">
        <f>ROUND(I190*H190,2)</f>
        <v>0</v>
      </c>
      <c r="K190" s="134" t="s">
        <v>1</v>
      </c>
      <c r="L190" s="32"/>
      <c r="M190" s="139" t="s">
        <v>1</v>
      </c>
      <c r="N190" s="140" t="s">
        <v>42</v>
      </c>
      <c r="P190" s="141">
        <f>O190*H190</f>
        <v>0</v>
      </c>
      <c r="Q190" s="141">
        <v>0</v>
      </c>
      <c r="R190" s="141">
        <f>Q190*H190</f>
        <v>0</v>
      </c>
      <c r="S190" s="141">
        <v>0</v>
      </c>
      <c r="T190" s="142">
        <f>S190*H190</f>
        <v>0</v>
      </c>
      <c r="AR190" s="143" t="s">
        <v>193</v>
      </c>
      <c r="AT190" s="143" t="s">
        <v>178</v>
      </c>
      <c r="AU190" s="143" t="s">
        <v>87</v>
      </c>
      <c r="AY190" s="17" t="s">
        <v>175</v>
      </c>
      <c r="BE190" s="144">
        <f>IF(N190="základní",J190,0)</f>
        <v>0</v>
      </c>
      <c r="BF190" s="144">
        <f>IF(N190="snížená",J190,0)</f>
        <v>0</v>
      </c>
      <c r="BG190" s="144">
        <f>IF(N190="zákl. přenesená",J190,0)</f>
        <v>0</v>
      </c>
      <c r="BH190" s="144">
        <f>IF(N190="sníž. přenesená",J190,0)</f>
        <v>0</v>
      </c>
      <c r="BI190" s="144">
        <f>IF(N190="nulová",J190,0)</f>
        <v>0</v>
      </c>
      <c r="BJ190" s="17" t="s">
        <v>85</v>
      </c>
      <c r="BK190" s="144">
        <f>ROUND(I190*H190,2)</f>
        <v>0</v>
      </c>
      <c r="BL190" s="17" t="s">
        <v>193</v>
      </c>
      <c r="BM190" s="143" t="s">
        <v>5712</v>
      </c>
    </row>
    <row r="191" spans="2:65" s="1" customFormat="1" ht="16.5" customHeight="1">
      <c r="B191" s="32"/>
      <c r="C191" s="184" t="s">
        <v>670</v>
      </c>
      <c r="D191" s="184" t="s">
        <v>1046</v>
      </c>
      <c r="E191" s="185" t="s">
        <v>5240</v>
      </c>
      <c r="F191" s="186" t="s">
        <v>5241</v>
      </c>
      <c r="G191" s="187" t="s">
        <v>5117</v>
      </c>
      <c r="H191" s="188">
        <v>1.605</v>
      </c>
      <c r="I191" s="189"/>
      <c r="J191" s="190">
        <f>ROUND(I191*H191,2)</f>
        <v>0</v>
      </c>
      <c r="K191" s="186" t="s">
        <v>1</v>
      </c>
      <c r="L191" s="191"/>
      <c r="M191" s="192" t="s">
        <v>1</v>
      </c>
      <c r="N191" s="193" t="s">
        <v>42</v>
      </c>
      <c r="P191" s="141">
        <f>O191*H191</f>
        <v>0</v>
      </c>
      <c r="Q191" s="141">
        <v>0</v>
      </c>
      <c r="R191" s="141">
        <f>Q191*H191</f>
        <v>0</v>
      </c>
      <c r="S191" s="141">
        <v>0</v>
      </c>
      <c r="T191" s="142">
        <f>S191*H191</f>
        <v>0</v>
      </c>
      <c r="AR191" s="143" t="s">
        <v>212</v>
      </c>
      <c r="AT191" s="143" t="s">
        <v>1046</v>
      </c>
      <c r="AU191" s="143" t="s">
        <v>87</v>
      </c>
      <c r="AY191" s="17" t="s">
        <v>175</v>
      </c>
      <c r="BE191" s="144">
        <f>IF(N191="základní",J191,0)</f>
        <v>0</v>
      </c>
      <c r="BF191" s="144">
        <f>IF(N191="snížená",J191,0)</f>
        <v>0</v>
      </c>
      <c r="BG191" s="144">
        <f>IF(N191="zákl. přenesená",J191,0)</f>
        <v>0</v>
      </c>
      <c r="BH191" s="144">
        <f>IF(N191="sníž. přenesená",J191,0)</f>
        <v>0</v>
      </c>
      <c r="BI191" s="144">
        <f>IF(N191="nulová",J191,0)</f>
        <v>0</v>
      </c>
      <c r="BJ191" s="17" t="s">
        <v>85</v>
      </c>
      <c r="BK191" s="144">
        <f>ROUND(I191*H191,2)</f>
        <v>0</v>
      </c>
      <c r="BL191" s="17" t="s">
        <v>193</v>
      </c>
      <c r="BM191" s="143" t="s">
        <v>5713</v>
      </c>
    </row>
    <row r="192" spans="2:65" s="12" customFormat="1">
      <c r="B192" s="154"/>
      <c r="D192" s="145" t="s">
        <v>252</v>
      </c>
      <c r="F192" s="156" t="s">
        <v>5714</v>
      </c>
      <c r="H192" s="157">
        <v>1.605</v>
      </c>
      <c r="I192" s="158"/>
      <c r="L192" s="154"/>
      <c r="M192" s="159"/>
      <c r="T192" s="160"/>
      <c r="AT192" s="155" t="s">
        <v>252</v>
      </c>
      <c r="AU192" s="155" t="s">
        <v>87</v>
      </c>
      <c r="AV192" s="12" t="s">
        <v>87</v>
      </c>
      <c r="AW192" s="12" t="s">
        <v>4</v>
      </c>
      <c r="AX192" s="12" t="s">
        <v>85</v>
      </c>
      <c r="AY192" s="155" t="s">
        <v>175</v>
      </c>
    </row>
    <row r="193" spans="2:65" s="1" customFormat="1" ht="16.5" customHeight="1">
      <c r="B193" s="32"/>
      <c r="C193" s="132" t="s">
        <v>674</v>
      </c>
      <c r="D193" s="132" t="s">
        <v>178</v>
      </c>
      <c r="E193" s="133" t="s">
        <v>5244</v>
      </c>
      <c r="F193" s="134" t="s">
        <v>5245</v>
      </c>
      <c r="G193" s="135" t="s">
        <v>219</v>
      </c>
      <c r="H193" s="136">
        <v>1</v>
      </c>
      <c r="I193" s="137"/>
      <c r="J193" s="138">
        <f>ROUND(I193*H193,2)</f>
        <v>0</v>
      </c>
      <c r="K193" s="134" t="s">
        <v>1</v>
      </c>
      <c r="L193" s="32"/>
      <c r="M193" s="139" t="s">
        <v>1</v>
      </c>
      <c r="N193" s="140" t="s">
        <v>42</v>
      </c>
      <c r="P193" s="141">
        <f>O193*H193</f>
        <v>0</v>
      </c>
      <c r="Q193" s="141">
        <v>0</v>
      </c>
      <c r="R193" s="141">
        <f>Q193*H193</f>
        <v>0</v>
      </c>
      <c r="S193" s="141">
        <v>0</v>
      </c>
      <c r="T193" s="142">
        <f>S193*H193</f>
        <v>0</v>
      </c>
      <c r="AR193" s="143" t="s">
        <v>193</v>
      </c>
      <c r="AT193" s="143" t="s">
        <v>178</v>
      </c>
      <c r="AU193" s="143" t="s">
        <v>87</v>
      </c>
      <c r="AY193" s="17" t="s">
        <v>175</v>
      </c>
      <c r="BE193" s="144">
        <f>IF(N193="základní",J193,0)</f>
        <v>0</v>
      </c>
      <c r="BF193" s="144">
        <f>IF(N193="snížená",J193,0)</f>
        <v>0</v>
      </c>
      <c r="BG193" s="144">
        <f>IF(N193="zákl. přenesená",J193,0)</f>
        <v>0</v>
      </c>
      <c r="BH193" s="144">
        <f>IF(N193="sníž. přenesená",J193,0)</f>
        <v>0</v>
      </c>
      <c r="BI193" s="144">
        <f>IF(N193="nulová",J193,0)</f>
        <v>0</v>
      </c>
      <c r="BJ193" s="17" t="s">
        <v>85</v>
      </c>
      <c r="BK193" s="144">
        <f>ROUND(I193*H193,2)</f>
        <v>0</v>
      </c>
      <c r="BL193" s="17" t="s">
        <v>193</v>
      </c>
      <c r="BM193" s="143" t="s">
        <v>5715</v>
      </c>
    </row>
    <row r="194" spans="2:65" s="11" customFormat="1" ht="22.9" customHeight="1">
      <c r="B194" s="120"/>
      <c r="D194" s="121" t="s">
        <v>76</v>
      </c>
      <c r="E194" s="130" t="s">
        <v>5247</v>
      </c>
      <c r="F194" s="130" t="s">
        <v>5248</v>
      </c>
      <c r="I194" s="123"/>
      <c r="J194" s="131">
        <f>BK194</f>
        <v>0</v>
      </c>
      <c r="L194" s="120"/>
      <c r="M194" s="125"/>
      <c r="P194" s="126">
        <f>SUM(P195:P200)</f>
        <v>0</v>
      </c>
      <c r="R194" s="126">
        <f>SUM(R195:R200)</f>
        <v>10.932944000000001</v>
      </c>
      <c r="T194" s="127">
        <f>SUM(T195:T200)</f>
        <v>0</v>
      </c>
      <c r="AR194" s="121" t="s">
        <v>85</v>
      </c>
      <c r="AT194" s="128" t="s">
        <v>76</v>
      </c>
      <c r="AU194" s="128" t="s">
        <v>85</v>
      </c>
      <c r="AY194" s="121" t="s">
        <v>175</v>
      </c>
      <c r="BK194" s="129">
        <f>SUM(BK195:BK200)</f>
        <v>0</v>
      </c>
    </row>
    <row r="195" spans="2:65" s="1" customFormat="1" ht="16.5" customHeight="1">
      <c r="B195" s="32"/>
      <c r="C195" s="132" t="s">
        <v>678</v>
      </c>
      <c r="D195" s="132" t="s">
        <v>178</v>
      </c>
      <c r="E195" s="133" t="s">
        <v>4902</v>
      </c>
      <c r="F195" s="134" t="s">
        <v>4903</v>
      </c>
      <c r="G195" s="135" t="s">
        <v>200</v>
      </c>
      <c r="H195" s="136">
        <v>12.1</v>
      </c>
      <c r="I195" s="137"/>
      <c r="J195" s="138">
        <f>ROUND(I195*H195,2)</f>
        <v>0</v>
      </c>
      <c r="K195" s="134" t="s">
        <v>250</v>
      </c>
      <c r="L195" s="32"/>
      <c r="M195" s="139" t="s">
        <v>1</v>
      </c>
      <c r="N195" s="140" t="s">
        <v>42</v>
      </c>
      <c r="P195" s="141">
        <f>O195*H195</f>
        <v>0</v>
      </c>
      <c r="Q195" s="141">
        <v>0</v>
      </c>
      <c r="R195" s="141">
        <f>Q195*H195</f>
        <v>0</v>
      </c>
      <c r="S195" s="141">
        <v>0</v>
      </c>
      <c r="T195" s="142">
        <f>S195*H195</f>
        <v>0</v>
      </c>
      <c r="AR195" s="143" t="s">
        <v>193</v>
      </c>
      <c r="AT195" s="143" t="s">
        <v>178</v>
      </c>
      <c r="AU195" s="143" t="s">
        <v>87</v>
      </c>
      <c r="AY195" s="17" t="s">
        <v>175</v>
      </c>
      <c r="BE195" s="144">
        <f>IF(N195="základní",J195,0)</f>
        <v>0</v>
      </c>
      <c r="BF195" s="144">
        <f>IF(N195="snížená",J195,0)</f>
        <v>0</v>
      </c>
      <c r="BG195" s="144">
        <f>IF(N195="zákl. přenesená",J195,0)</f>
        <v>0</v>
      </c>
      <c r="BH195" s="144">
        <f>IF(N195="sníž. přenesená",J195,0)</f>
        <v>0</v>
      </c>
      <c r="BI195" s="144">
        <f>IF(N195="nulová",J195,0)</f>
        <v>0</v>
      </c>
      <c r="BJ195" s="17" t="s">
        <v>85</v>
      </c>
      <c r="BK195" s="144">
        <f>ROUND(I195*H195,2)</f>
        <v>0</v>
      </c>
      <c r="BL195" s="17" t="s">
        <v>193</v>
      </c>
      <c r="BM195" s="143" t="s">
        <v>5716</v>
      </c>
    </row>
    <row r="196" spans="2:65" s="1" customFormat="1" ht="21.75" customHeight="1">
      <c r="B196" s="32"/>
      <c r="C196" s="132" t="s">
        <v>682</v>
      </c>
      <c r="D196" s="132" t="s">
        <v>178</v>
      </c>
      <c r="E196" s="133" t="s">
        <v>5250</v>
      </c>
      <c r="F196" s="134" t="s">
        <v>5251</v>
      </c>
      <c r="G196" s="135" t="s">
        <v>200</v>
      </c>
      <c r="H196" s="136">
        <v>12.1</v>
      </c>
      <c r="I196" s="137"/>
      <c r="J196" s="138">
        <f>ROUND(I196*H196,2)</f>
        <v>0</v>
      </c>
      <c r="K196" s="134" t="s">
        <v>250</v>
      </c>
      <c r="L196" s="32"/>
      <c r="M196" s="139" t="s">
        <v>1</v>
      </c>
      <c r="N196" s="140" t="s">
        <v>42</v>
      </c>
      <c r="P196" s="141">
        <f>O196*H196</f>
        <v>0</v>
      </c>
      <c r="Q196" s="141">
        <v>0</v>
      </c>
      <c r="R196" s="141">
        <f>Q196*H196</f>
        <v>0</v>
      </c>
      <c r="S196" s="141">
        <v>0</v>
      </c>
      <c r="T196" s="142">
        <f>S196*H196</f>
        <v>0</v>
      </c>
      <c r="AR196" s="143" t="s">
        <v>193</v>
      </c>
      <c r="AT196" s="143" t="s">
        <v>178</v>
      </c>
      <c r="AU196" s="143" t="s">
        <v>87</v>
      </c>
      <c r="AY196" s="17" t="s">
        <v>175</v>
      </c>
      <c r="BE196" s="144">
        <f>IF(N196="základní",J196,0)</f>
        <v>0</v>
      </c>
      <c r="BF196" s="144">
        <f>IF(N196="snížená",J196,0)</f>
        <v>0</v>
      </c>
      <c r="BG196" s="144">
        <f>IF(N196="zákl. přenesená",J196,0)</f>
        <v>0</v>
      </c>
      <c r="BH196" s="144">
        <f>IF(N196="sníž. přenesená",J196,0)</f>
        <v>0</v>
      </c>
      <c r="BI196" s="144">
        <f>IF(N196="nulová",J196,0)</f>
        <v>0</v>
      </c>
      <c r="BJ196" s="17" t="s">
        <v>85</v>
      </c>
      <c r="BK196" s="144">
        <f>ROUND(I196*H196,2)</f>
        <v>0</v>
      </c>
      <c r="BL196" s="17" t="s">
        <v>193</v>
      </c>
      <c r="BM196" s="143" t="s">
        <v>5717</v>
      </c>
    </row>
    <row r="197" spans="2:65" s="1" customFormat="1" ht="16.5" customHeight="1">
      <c r="B197" s="32"/>
      <c r="C197" s="132" t="s">
        <v>686</v>
      </c>
      <c r="D197" s="132" t="s">
        <v>178</v>
      </c>
      <c r="E197" s="133" t="s">
        <v>5253</v>
      </c>
      <c r="F197" s="134" t="s">
        <v>5254</v>
      </c>
      <c r="G197" s="135" t="s">
        <v>200</v>
      </c>
      <c r="H197" s="136">
        <v>12.1</v>
      </c>
      <c r="I197" s="137"/>
      <c r="J197" s="138">
        <f>ROUND(I197*H197,2)</f>
        <v>0</v>
      </c>
      <c r="K197" s="134" t="s">
        <v>250</v>
      </c>
      <c r="L197" s="32"/>
      <c r="M197" s="139" t="s">
        <v>1</v>
      </c>
      <c r="N197" s="140" t="s">
        <v>42</v>
      </c>
      <c r="P197" s="141">
        <f>O197*H197</f>
        <v>0</v>
      </c>
      <c r="Q197" s="141">
        <v>0.1837</v>
      </c>
      <c r="R197" s="141">
        <f>Q197*H197</f>
        <v>2.2227700000000001</v>
      </c>
      <c r="S197" s="141">
        <v>0</v>
      </c>
      <c r="T197" s="142">
        <f>S197*H197</f>
        <v>0</v>
      </c>
      <c r="AR197" s="143" t="s">
        <v>193</v>
      </c>
      <c r="AT197" s="143" t="s">
        <v>178</v>
      </c>
      <c r="AU197" s="143" t="s">
        <v>87</v>
      </c>
      <c r="AY197" s="17" t="s">
        <v>175</v>
      </c>
      <c r="BE197" s="144">
        <f>IF(N197="základní",J197,0)</f>
        <v>0</v>
      </c>
      <c r="BF197" s="144">
        <f>IF(N197="snížená",J197,0)</f>
        <v>0</v>
      </c>
      <c r="BG197" s="144">
        <f>IF(N197="zákl. přenesená",J197,0)</f>
        <v>0</v>
      </c>
      <c r="BH197" s="144">
        <f>IF(N197="sníž. přenesená",J197,0)</f>
        <v>0</v>
      </c>
      <c r="BI197" s="144">
        <f>IF(N197="nulová",J197,0)</f>
        <v>0</v>
      </c>
      <c r="BJ197" s="17" t="s">
        <v>85</v>
      </c>
      <c r="BK197" s="144">
        <f>ROUND(I197*H197,2)</f>
        <v>0</v>
      </c>
      <c r="BL197" s="17" t="s">
        <v>193</v>
      </c>
      <c r="BM197" s="143" t="s">
        <v>5718</v>
      </c>
    </row>
    <row r="198" spans="2:65" s="1" customFormat="1" ht="16.5" customHeight="1">
      <c r="B198" s="32"/>
      <c r="C198" s="184" t="s">
        <v>690</v>
      </c>
      <c r="D198" s="184" t="s">
        <v>1046</v>
      </c>
      <c r="E198" s="185" t="s">
        <v>5256</v>
      </c>
      <c r="F198" s="186" t="s">
        <v>5257</v>
      </c>
      <c r="G198" s="187" t="s">
        <v>200</v>
      </c>
      <c r="H198" s="188">
        <v>12.342000000000001</v>
      </c>
      <c r="I198" s="189"/>
      <c r="J198" s="190">
        <f>ROUND(I198*H198,2)</f>
        <v>0</v>
      </c>
      <c r="K198" s="186" t="s">
        <v>250</v>
      </c>
      <c r="L198" s="191"/>
      <c r="M198" s="192" t="s">
        <v>1</v>
      </c>
      <c r="N198" s="193" t="s">
        <v>42</v>
      </c>
      <c r="P198" s="141">
        <f>O198*H198</f>
        <v>0</v>
      </c>
      <c r="Q198" s="141">
        <v>0.222</v>
      </c>
      <c r="R198" s="141">
        <f>Q198*H198</f>
        <v>2.7399240000000002</v>
      </c>
      <c r="S198" s="141">
        <v>0</v>
      </c>
      <c r="T198" s="142">
        <f>S198*H198</f>
        <v>0</v>
      </c>
      <c r="AR198" s="143" t="s">
        <v>212</v>
      </c>
      <c r="AT198" s="143" t="s">
        <v>1046</v>
      </c>
      <c r="AU198" s="143" t="s">
        <v>87</v>
      </c>
      <c r="AY198" s="17" t="s">
        <v>175</v>
      </c>
      <c r="BE198" s="144">
        <f>IF(N198="základní",J198,0)</f>
        <v>0</v>
      </c>
      <c r="BF198" s="144">
        <f>IF(N198="snížená",J198,0)</f>
        <v>0</v>
      </c>
      <c r="BG198" s="144">
        <f>IF(N198="zákl. přenesená",J198,0)</f>
        <v>0</v>
      </c>
      <c r="BH198" s="144">
        <f>IF(N198="sníž. přenesená",J198,0)</f>
        <v>0</v>
      </c>
      <c r="BI198" s="144">
        <f>IF(N198="nulová",J198,0)</f>
        <v>0</v>
      </c>
      <c r="BJ198" s="17" t="s">
        <v>85</v>
      </c>
      <c r="BK198" s="144">
        <f>ROUND(I198*H198,2)</f>
        <v>0</v>
      </c>
      <c r="BL198" s="17" t="s">
        <v>193</v>
      </c>
      <c r="BM198" s="143" t="s">
        <v>5719</v>
      </c>
    </row>
    <row r="199" spans="2:65" s="12" customFormat="1">
      <c r="B199" s="154"/>
      <c r="D199" s="145" t="s">
        <v>252</v>
      </c>
      <c r="F199" s="156" t="s">
        <v>5720</v>
      </c>
      <c r="H199" s="157">
        <v>12.342000000000001</v>
      </c>
      <c r="I199" s="158"/>
      <c r="L199" s="154"/>
      <c r="M199" s="159"/>
      <c r="T199" s="160"/>
      <c r="AT199" s="155" t="s">
        <v>252</v>
      </c>
      <c r="AU199" s="155" t="s">
        <v>87</v>
      </c>
      <c r="AV199" s="12" t="s">
        <v>87</v>
      </c>
      <c r="AW199" s="12" t="s">
        <v>4</v>
      </c>
      <c r="AX199" s="12" t="s">
        <v>85</v>
      </c>
      <c r="AY199" s="155" t="s">
        <v>175</v>
      </c>
    </row>
    <row r="200" spans="2:65" s="1" customFormat="1" ht="16.5" customHeight="1">
      <c r="B200" s="32"/>
      <c r="C200" s="132" t="s">
        <v>698</v>
      </c>
      <c r="D200" s="132" t="s">
        <v>178</v>
      </c>
      <c r="E200" s="133" t="s">
        <v>5260</v>
      </c>
      <c r="F200" s="134" t="s">
        <v>5261</v>
      </c>
      <c r="G200" s="135" t="s">
        <v>318</v>
      </c>
      <c r="H200" s="136">
        <v>32.5</v>
      </c>
      <c r="I200" s="137"/>
      <c r="J200" s="138">
        <f>ROUND(I200*H200,2)</f>
        <v>0</v>
      </c>
      <c r="K200" s="134" t="s">
        <v>1</v>
      </c>
      <c r="L200" s="32"/>
      <c r="M200" s="139" t="s">
        <v>1</v>
      </c>
      <c r="N200" s="140" t="s">
        <v>42</v>
      </c>
      <c r="P200" s="141">
        <f>O200*H200</f>
        <v>0</v>
      </c>
      <c r="Q200" s="141">
        <v>0.1837</v>
      </c>
      <c r="R200" s="141">
        <f>Q200*H200</f>
        <v>5.9702500000000001</v>
      </c>
      <c r="S200" s="141">
        <v>0</v>
      </c>
      <c r="T200" s="142">
        <f>S200*H200</f>
        <v>0</v>
      </c>
      <c r="AR200" s="143" t="s">
        <v>193</v>
      </c>
      <c r="AT200" s="143" t="s">
        <v>178</v>
      </c>
      <c r="AU200" s="143" t="s">
        <v>87</v>
      </c>
      <c r="AY200" s="17" t="s">
        <v>175</v>
      </c>
      <c r="BE200" s="144">
        <f>IF(N200="základní",J200,0)</f>
        <v>0</v>
      </c>
      <c r="BF200" s="144">
        <f>IF(N200="snížená",J200,0)</f>
        <v>0</v>
      </c>
      <c r="BG200" s="144">
        <f>IF(N200="zákl. přenesená",J200,0)</f>
        <v>0</v>
      </c>
      <c r="BH200" s="144">
        <f>IF(N200="sníž. přenesená",J200,0)</f>
        <v>0</v>
      </c>
      <c r="BI200" s="144">
        <f>IF(N200="nulová",J200,0)</f>
        <v>0</v>
      </c>
      <c r="BJ200" s="17" t="s">
        <v>85</v>
      </c>
      <c r="BK200" s="144">
        <f>ROUND(I200*H200,2)</f>
        <v>0</v>
      </c>
      <c r="BL200" s="17" t="s">
        <v>193</v>
      </c>
      <c r="BM200" s="143" t="s">
        <v>5721</v>
      </c>
    </row>
    <row r="201" spans="2:65" s="11" customFormat="1" ht="22.9" customHeight="1">
      <c r="B201" s="120"/>
      <c r="D201" s="121" t="s">
        <v>76</v>
      </c>
      <c r="E201" s="130" t="s">
        <v>5263</v>
      </c>
      <c r="F201" s="130" t="s">
        <v>1306</v>
      </c>
      <c r="I201" s="123"/>
      <c r="J201" s="131">
        <f>BK201</f>
        <v>0</v>
      </c>
      <c r="L201" s="120"/>
      <c r="M201" s="125"/>
      <c r="P201" s="126">
        <f>P202</f>
        <v>0</v>
      </c>
      <c r="R201" s="126">
        <f>R202</f>
        <v>0</v>
      </c>
      <c r="T201" s="127">
        <f>T202</f>
        <v>0</v>
      </c>
      <c r="AR201" s="121" t="s">
        <v>85</v>
      </c>
      <c r="AT201" s="128" t="s">
        <v>76</v>
      </c>
      <c r="AU201" s="128" t="s">
        <v>85</v>
      </c>
      <c r="AY201" s="121" t="s">
        <v>175</v>
      </c>
      <c r="BK201" s="129">
        <f>BK202</f>
        <v>0</v>
      </c>
    </row>
    <row r="202" spans="2:65" s="1" customFormat="1" ht="16.5" customHeight="1">
      <c r="B202" s="32"/>
      <c r="C202" s="132" t="s">
        <v>703</v>
      </c>
      <c r="D202" s="132" t="s">
        <v>178</v>
      </c>
      <c r="E202" s="133" t="s">
        <v>5264</v>
      </c>
      <c r="F202" s="134" t="s">
        <v>1306</v>
      </c>
      <c r="G202" s="135" t="s">
        <v>181</v>
      </c>
      <c r="H202" s="136">
        <v>1</v>
      </c>
      <c r="I202" s="137"/>
      <c r="J202" s="138">
        <f>ROUND(I202*H202,2)</f>
        <v>0</v>
      </c>
      <c r="K202" s="134" t="s">
        <v>1</v>
      </c>
      <c r="L202" s="32"/>
      <c r="M202" s="139" t="s">
        <v>1</v>
      </c>
      <c r="N202" s="140" t="s">
        <v>42</v>
      </c>
      <c r="P202" s="141">
        <f>O202*H202</f>
        <v>0</v>
      </c>
      <c r="Q202" s="141">
        <v>0</v>
      </c>
      <c r="R202" s="141">
        <f>Q202*H202</f>
        <v>0</v>
      </c>
      <c r="S202" s="141">
        <v>0</v>
      </c>
      <c r="T202" s="142">
        <f>S202*H202</f>
        <v>0</v>
      </c>
      <c r="AR202" s="143" t="s">
        <v>193</v>
      </c>
      <c r="AT202" s="143" t="s">
        <v>178</v>
      </c>
      <c r="AU202" s="143" t="s">
        <v>87</v>
      </c>
      <c r="AY202" s="17" t="s">
        <v>175</v>
      </c>
      <c r="BE202" s="144">
        <f>IF(N202="základní",J202,0)</f>
        <v>0</v>
      </c>
      <c r="BF202" s="144">
        <f>IF(N202="snížená",J202,0)</f>
        <v>0</v>
      </c>
      <c r="BG202" s="144">
        <f>IF(N202="zákl. přenesená",J202,0)</f>
        <v>0</v>
      </c>
      <c r="BH202" s="144">
        <f>IF(N202="sníž. přenesená",J202,0)</f>
        <v>0</v>
      </c>
      <c r="BI202" s="144">
        <f>IF(N202="nulová",J202,0)</f>
        <v>0</v>
      </c>
      <c r="BJ202" s="17" t="s">
        <v>85</v>
      </c>
      <c r="BK202" s="144">
        <f>ROUND(I202*H202,2)</f>
        <v>0</v>
      </c>
      <c r="BL202" s="17" t="s">
        <v>193</v>
      </c>
      <c r="BM202" s="143" t="s">
        <v>5722</v>
      </c>
    </row>
    <row r="203" spans="2:65" s="11" customFormat="1" ht="25.9" customHeight="1">
      <c r="B203" s="120"/>
      <c r="D203" s="121" t="s">
        <v>76</v>
      </c>
      <c r="E203" s="122" t="s">
        <v>5407</v>
      </c>
      <c r="F203" s="122" t="s">
        <v>5408</v>
      </c>
      <c r="I203" s="123"/>
      <c r="J203" s="124">
        <f>BK203</f>
        <v>0</v>
      </c>
      <c r="L203" s="120"/>
      <c r="M203" s="125"/>
      <c r="P203" s="126">
        <f>P204+P226+P247+P252+P268+P274</f>
        <v>0</v>
      </c>
      <c r="R203" s="126">
        <f>R204+R226+R247+R252+R268+R274</f>
        <v>76.166784279999987</v>
      </c>
      <c r="T203" s="127">
        <f>T204+T226+T247+T252+T268+T274</f>
        <v>0</v>
      </c>
      <c r="AR203" s="121" t="s">
        <v>85</v>
      </c>
      <c r="AT203" s="128" t="s">
        <v>76</v>
      </c>
      <c r="AU203" s="128" t="s">
        <v>77</v>
      </c>
      <c r="AY203" s="121" t="s">
        <v>175</v>
      </c>
      <c r="BK203" s="129">
        <f>BK204+BK226+BK247+BK252+BK268+BK274</f>
        <v>0</v>
      </c>
    </row>
    <row r="204" spans="2:65" s="11" customFormat="1" ht="22.9" customHeight="1">
      <c r="B204" s="120"/>
      <c r="D204" s="121" t="s">
        <v>76</v>
      </c>
      <c r="E204" s="130" t="s">
        <v>5409</v>
      </c>
      <c r="F204" s="130" t="s">
        <v>247</v>
      </c>
      <c r="I204" s="123"/>
      <c r="J204" s="131">
        <f>BK204</f>
        <v>0</v>
      </c>
      <c r="L204" s="120"/>
      <c r="M204" s="125"/>
      <c r="P204" s="126">
        <f>SUM(P205:P225)</f>
        <v>0</v>
      </c>
      <c r="R204" s="126">
        <f>SUM(R205:R225)</f>
        <v>0</v>
      </c>
      <c r="T204" s="127">
        <f>SUM(T205:T225)</f>
        <v>0</v>
      </c>
      <c r="AR204" s="121" t="s">
        <v>85</v>
      </c>
      <c r="AT204" s="128" t="s">
        <v>76</v>
      </c>
      <c r="AU204" s="128" t="s">
        <v>85</v>
      </c>
      <c r="AY204" s="121" t="s">
        <v>175</v>
      </c>
      <c r="BK204" s="129">
        <f>SUM(BK205:BK225)</f>
        <v>0</v>
      </c>
    </row>
    <row r="205" spans="2:65" s="1" customFormat="1" ht="16.5" customHeight="1">
      <c r="B205" s="32"/>
      <c r="C205" s="132" t="s">
        <v>709</v>
      </c>
      <c r="D205" s="132" t="s">
        <v>178</v>
      </c>
      <c r="E205" s="133" t="s">
        <v>5077</v>
      </c>
      <c r="F205" s="134" t="s">
        <v>5078</v>
      </c>
      <c r="G205" s="135" t="s">
        <v>324</v>
      </c>
      <c r="H205" s="136">
        <v>30.5</v>
      </c>
      <c r="I205" s="137"/>
      <c r="J205" s="138">
        <f>ROUND(I205*H205,2)</f>
        <v>0</v>
      </c>
      <c r="K205" s="134" t="s">
        <v>250</v>
      </c>
      <c r="L205" s="32"/>
      <c r="M205" s="139" t="s">
        <v>1</v>
      </c>
      <c r="N205" s="140" t="s">
        <v>42</v>
      </c>
      <c r="P205" s="141">
        <f>O205*H205</f>
        <v>0</v>
      </c>
      <c r="Q205" s="141">
        <v>0</v>
      </c>
      <c r="R205" s="141">
        <f>Q205*H205</f>
        <v>0</v>
      </c>
      <c r="S205" s="141">
        <v>0</v>
      </c>
      <c r="T205" s="142">
        <f>S205*H205</f>
        <v>0</v>
      </c>
      <c r="AR205" s="143" t="s">
        <v>193</v>
      </c>
      <c r="AT205" s="143" t="s">
        <v>178</v>
      </c>
      <c r="AU205" s="143" t="s">
        <v>87</v>
      </c>
      <c r="AY205" s="17" t="s">
        <v>175</v>
      </c>
      <c r="BE205" s="144">
        <f>IF(N205="základní",J205,0)</f>
        <v>0</v>
      </c>
      <c r="BF205" s="144">
        <f>IF(N205="snížená",J205,0)</f>
        <v>0</v>
      </c>
      <c r="BG205" s="144">
        <f>IF(N205="zákl. přenesená",J205,0)</f>
        <v>0</v>
      </c>
      <c r="BH205" s="144">
        <f>IF(N205="sníž. přenesená",J205,0)</f>
        <v>0</v>
      </c>
      <c r="BI205" s="144">
        <f>IF(N205="nulová",J205,0)</f>
        <v>0</v>
      </c>
      <c r="BJ205" s="17" t="s">
        <v>85</v>
      </c>
      <c r="BK205" s="144">
        <f>ROUND(I205*H205,2)</f>
        <v>0</v>
      </c>
      <c r="BL205" s="17" t="s">
        <v>193</v>
      </c>
      <c r="BM205" s="143" t="s">
        <v>5723</v>
      </c>
    </row>
    <row r="206" spans="2:65" s="12" customFormat="1">
      <c r="B206" s="154"/>
      <c r="D206" s="145" t="s">
        <v>252</v>
      </c>
      <c r="E206" s="155" t="s">
        <v>1</v>
      </c>
      <c r="F206" s="156" t="s">
        <v>5724</v>
      </c>
      <c r="H206" s="157">
        <v>4</v>
      </c>
      <c r="I206" s="158"/>
      <c r="L206" s="154"/>
      <c r="M206" s="159"/>
      <c r="T206" s="160"/>
      <c r="AT206" s="155" t="s">
        <v>252</v>
      </c>
      <c r="AU206" s="155" t="s">
        <v>87</v>
      </c>
      <c r="AV206" s="12" t="s">
        <v>87</v>
      </c>
      <c r="AW206" s="12" t="s">
        <v>32</v>
      </c>
      <c r="AX206" s="12" t="s">
        <v>77</v>
      </c>
      <c r="AY206" s="155" t="s">
        <v>175</v>
      </c>
    </row>
    <row r="207" spans="2:65" s="12" customFormat="1">
      <c r="B207" s="154"/>
      <c r="D207" s="145" t="s">
        <v>252</v>
      </c>
      <c r="E207" s="155" t="s">
        <v>1</v>
      </c>
      <c r="F207" s="156" t="s">
        <v>5725</v>
      </c>
      <c r="H207" s="157">
        <v>24</v>
      </c>
      <c r="I207" s="158"/>
      <c r="L207" s="154"/>
      <c r="M207" s="159"/>
      <c r="T207" s="160"/>
      <c r="AT207" s="155" t="s">
        <v>252</v>
      </c>
      <c r="AU207" s="155" t="s">
        <v>87</v>
      </c>
      <c r="AV207" s="12" t="s">
        <v>87</v>
      </c>
      <c r="AW207" s="12" t="s">
        <v>32</v>
      </c>
      <c r="AX207" s="12" t="s">
        <v>77</v>
      </c>
      <c r="AY207" s="155" t="s">
        <v>175</v>
      </c>
    </row>
    <row r="208" spans="2:65" s="12" customFormat="1">
      <c r="B208" s="154"/>
      <c r="D208" s="145" t="s">
        <v>252</v>
      </c>
      <c r="E208" s="155" t="s">
        <v>1</v>
      </c>
      <c r="F208" s="156" t="s">
        <v>5726</v>
      </c>
      <c r="H208" s="157">
        <v>2.5</v>
      </c>
      <c r="I208" s="158"/>
      <c r="L208" s="154"/>
      <c r="M208" s="159"/>
      <c r="T208" s="160"/>
      <c r="AT208" s="155" t="s">
        <v>252</v>
      </c>
      <c r="AU208" s="155" t="s">
        <v>87</v>
      </c>
      <c r="AV208" s="12" t="s">
        <v>87</v>
      </c>
      <c r="AW208" s="12" t="s">
        <v>32</v>
      </c>
      <c r="AX208" s="12" t="s">
        <v>77</v>
      </c>
      <c r="AY208" s="155" t="s">
        <v>175</v>
      </c>
    </row>
    <row r="209" spans="2:65" s="13" customFormat="1">
      <c r="B209" s="163"/>
      <c r="D209" s="145" t="s">
        <v>252</v>
      </c>
      <c r="E209" s="164" t="s">
        <v>1</v>
      </c>
      <c r="F209" s="165" t="s">
        <v>294</v>
      </c>
      <c r="H209" s="166">
        <v>30.5</v>
      </c>
      <c r="I209" s="167"/>
      <c r="L209" s="163"/>
      <c r="M209" s="168"/>
      <c r="T209" s="169"/>
      <c r="AT209" s="164" t="s">
        <v>252</v>
      </c>
      <c r="AU209" s="164" t="s">
        <v>87</v>
      </c>
      <c r="AV209" s="13" t="s">
        <v>193</v>
      </c>
      <c r="AW209" s="13" t="s">
        <v>32</v>
      </c>
      <c r="AX209" s="13" t="s">
        <v>85</v>
      </c>
      <c r="AY209" s="164" t="s">
        <v>175</v>
      </c>
    </row>
    <row r="210" spans="2:65" s="1" customFormat="1" ht="21.75" customHeight="1">
      <c r="B210" s="32"/>
      <c r="C210" s="132" t="s">
        <v>715</v>
      </c>
      <c r="D210" s="132" t="s">
        <v>178</v>
      </c>
      <c r="E210" s="133" t="s">
        <v>5413</v>
      </c>
      <c r="F210" s="134" t="s">
        <v>5414</v>
      </c>
      <c r="G210" s="135" t="s">
        <v>324</v>
      </c>
      <c r="H210" s="136">
        <v>7.1820000000000004</v>
      </c>
      <c r="I210" s="137"/>
      <c r="J210" s="138">
        <f>ROUND(I210*H210,2)</f>
        <v>0</v>
      </c>
      <c r="K210" s="134" t="s">
        <v>250</v>
      </c>
      <c r="L210" s="32"/>
      <c r="M210" s="139" t="s">
        <v>1</v>
      </c>
      <c r="N210" s="140" t="s">
        <v>42</v>
      </c>
      <c r="P210" s="141">
        <f>O210*H210</f>
        <v>0</v>
      </c>
      <c r="Q210" s="141">
        <v>0</v>
      </c>
      <c r="R210" s="141">
        <f>Q210*H210</f>
        <v>0</v>
      </c>
      <c r="S210" s="141">
        <v>0</v>
      </c>
      <c r="T210" s="142">
        <f>S210*H210</f>
        <v>0</v>
      </c>
      <c r="AR210" s="143" t="s">
        <v>193</v>
      </c>
      <c r="AT210" s="143" t="s">
        <v>178</v>
      </c>
      <c r="AU210" s="143" t="s">
        <v>87</v>
      </c>
      <c r="AY210" s="17" t="s">
        <v>175</v>
      </c>
      <c r="BE210" s="144">
        <f>IF(N210="základní",J210,0)</f>
        <v>0</v>
      </c>
      <c r="BF210" s="144">
        <f>IF(N210="snížená",J210,0)</f>
        <v>0</v>
      </c>
      <c r="BG210" s="144">
        <f>IF(N210="zákl. přenesená",J210,0)</f>
        <v>0</v>
      </c>
      <c r="BH210" s="144">
        <f>IF(N210="sníž. přenesená",J210,0)</f>
        <v>0</v>
      </c>
      <c r="BI210" s="144">
        <f>IF(N210="nulová",J210,0)</f>
        <v>0</v>
      </c>
      <c r="BJ210" s="17" t="s">
        <v>85</v>
      </c>
      <c r="BK210" s="144">
        <f>ROUND(I210*H210,2)</f>
        <v>0</v>
      </c>
      <c r="BL210" s="17" t="s">
        <v>193</v>
      </c>
      <c r="BM210" s="143" t="s">
        <v>5727</v>
      </c>
    </row>
    <row r="211" spans="2:65" s="12" customFormat="1">
      <c r="B211" s="154"/>
      <c r="D211" s="145" t="s">
        <v>252</v>
      </c>
      <c r="E211" s="155" t="s">
        <v>1</v>
      </c>
      <c r="F211" s="156" t="s">
        <v>5417</v>
      </c>
      <c r="H211" s="157">
        <v>0.16200000000000001</v>
      </c>
      <c r="I211" s="158"/>
      <c r="L211" s="154"/>
      <c r="M211" s="159"/>
      <c r="T211" s="160"/>
      <c r="AT211" s="155" t="s">
        <v>252</v>
      </c>
      <c r="AU211" s="155" t="s">
        <v>87</v>
      </c>
      <c r="AV211" s="12" t="s">
        <v>87</v>
      </c>
      <c r="AW211" s="12" t="s">
        <v>32</v>
      </c>
      <c r="AX211" s="12" t="s">
        <v>77</v>
      </c>
      <c r="AY211" s="155" t="s">
        <v>175</v>
      </c>
    </row>
    <row r="212" spans="2:65" s="12" customFormat="1">
      <c r="B212" s="154"/>
      <c r="D212" s="145" t="s">
        <v>252</v>
      </c>
      <c r="E212" s="155" t="s">
        <v>1</v>
      </c>
      <c r="F212" s="156" t="s">
        <v>5418</v>
      </c>
      <c r="H212" s="157">
        <v>8.1000000000000003E-2</v>
      </c>
      <c r="I212" s="158"/>
      <c r="L212" s="154"/>
      <c r="M212" s="159"/>
      <c r="T212" s="160"/>
      <c r="AT212" s="155" t="s">
        <v>252</v>
      </c>
      <c r="AU212" s="155" t="s">
        <v>87</v>
      </c>
      <c r="AV212" s="12" t="s">
        <v>87</v>
      </c>
      <c r="AW212" s="12" t="s">
        <v>32</v>
      </c>
      <c r="AX212" s="12" t="s">
        <v>77</v>
      </c>
      <c r="AY212" s="155" t="s">
        <v>175</v>
      </c>
    </row>
    <row r="213" spans="2:65" s="12" customFormat="1">
      <c r="B213" s="154"/>
      <c r="D213" s="145" t="s">
        <v>252</v>
      </c>
      <c r="E213" s="155" t="s">
        <v>1</v>
      </c>
      <c r="F213" s="156" t="s">
        <v>5728</v>
      </c>
      <c r="H213" s="157">
        <v>0.9</v>
      </c>
      <c r="I213" s="158"/>
      <c r="L213" s="154"/>
      <c r="M213" s="159"/>
      <c r="T213" s="160"/>
      <c r="AT213" s="155" t="s">
        <v>252</v>
      </c>
      <c r="AU213" s="155" t="s">
        <v>87</v>
      </c>
      <c r="AV213" s="12" t="s">
        <v>87</v>
      </c>
      <c r="AW213" s="12" t="s">
        <v>32</v>
      </c>
      <c r="AX213" s="12" t="s">
        <v>77</v>
      </c>
      <c r="AY213" s="155" t="s">
        <v>175</v>
      </c>
    </row>
    <row r="214" spans="2:65" s="12" customFormat="1">
      <c r="B214" s="154"/>
      <c r="D214" s="145" t="s">
        <v>252</v>
      </c>
      <c r="E214" s="155" t="s">
        <v>1</v>
      </c>
      <c r="F214" s="156" t="s">
        <v>5729</v>
      </c>
      <c r="H214" s="157">
        <v>0.51300000000000001</v>
      </c>
      <c r="I214" s="158"/>
      <c r="L214" s="154"/>
      <c r="M214" s="159"/>
      <c r="T214" s="160"/>
      <c r="AT214" s="155" t="s">
        <v>252</v>
      </c>
      <c r="AU214" s="155" t="s">
        <v>87</v>
      </c>
      <c r="AV214" s="12" t="s">
        <v>87</v>
      </c>
      <c r="AW214" s="12" t="s">
        <v>32</v>
      </c>
      <c r="AX214" s="12" t="s">
        <v>77</v>
      </c>
      <c r="AY214" s="155" t="s">
        <v>175</v>
      </c>
    </row>
    <row r="215" spans="2:65" s="12" customFormat="1">
      <c r="B215" s="154"/>
      <c r="D215" s="145" t="s">
        <v>252</v>
      </c>
      <c r="E215" s="155" t="s">
        <v>1</v>
      </c>
      <c r="F215" s="156" t="s">
        <v>5730</v>
      </c>
      <c r="H215" s="157">
        <v>4.1760000000000002</v>
      </c>
      <c r="I215" s="158"/>
      <c r="L215" s="154"/>
      <c r="M215" s="159"/>
      <c r="T215" s="160"/>
      <c r="AT215" s="155" t="s">
        <v>252</v>
      </c>
      <c r="AU215" s="155" t="s">
        <v>87</v>
      </c>
      <c r="AV215" s="12" t="s">
        <v>87</v>
      </c>
      <c r="AW215" s="12" t="s">
        <v>32</v>
      </c>
      <c r="AX215" s="12" t="s">
        <v>77</v>
      </c>
      <c r="AY215" s="155" t="s">
        <v>175</v>
      </c>
    </row>
    <row r="216" spans="2:65" s="12" customFormat="1">
      <c r="B216" s="154"/>
      <c r="D216" s="145" t="s">
        <v>252</v>
      </c>
      <c r="E216" s="155" t="s">
        <v>1</v>
      </c>
      <c r="F216" s="156" t="s">
        <v>5731</v>
      </c>
      <c r="H216" s="157">
        <v>0.9</v>
      </c>
      <c r="I216" s="158"/>
      <c r="L216" s="154"/>
      <c r="M216" s="159"/>
      <c r="T216" s="160"/>
      <c r="AT216" s="155" t="s">
        <v>252</v>
      </c>
      <c r="AU216" s="155" t="s">
        <v>87</v>
      </c>
      <c r="AV216" s="12" t="s">
        <v>87</v>
      </c>
      <c r="AW216" s="12" t="s">
        <v>32</v>
      </c>
      <c r="AX216" s="12" t="s">
        <v>77</v>
      </c>
      <c r="AY216" s="155" t="s">
        <v>175</v>
      </c>
    </row>
    <row r="217" spans="2:65" s="12" customFormat="1">
      <c r="B217" s="154"/>
      <c r="D217" s="145" t="s">
        <v>252</v>
      </c>
      <c r="E217" s="155" t="s">
        <v>1</v>
      </c>
      <c r="F217" s="156" t="s">
        <v>5732</v>
      </c>
      <c r="H217" s="157">
        <v>0.45</v>
      </c>
      <c r="I217" s="158"/>
      <c r="L217" s="154"/>
      <c r="M217" s="159"/>
      <c r="T217" s="160"/>
      <c r="AT217" s="155" t="s">
        <v>252</v>
      </c>
      <c r="AU217" s="155" t="s">
        <v>87</v>
      </c>
      <c r="AV217" s="12" t="s">
        <v>87</v>
      </c>
      <c r="AW217" s="12" t="s">
        <v>32</v>
      </c>
      <c r="AX217" s="12" t="s">
        <v>77</v>
      </c>
      <c r="AY217" s="155" t="s">
        <v>175</v>
      </c>
    </row>
    <row r="218" spans="2:65" s="13" customFormat="1">
      <c r="B218" s="163"/>
      <c r="D218" s="145" t="s">
        <v>252</v>
      </c>
      <c r="E218" s="164" t="s">
        <v>1</v>
      </c>
      <c r="F218" s="165" t="s">
        <v>294</v>
      </c>
      <c r="H218" s="166">
        <v>7.1820000000000013</v>
      </c>
      <c r="I218" s="167"/>
      <c r="L218" s="163"/>
      <c r="M218" s="168"/>
      <c r="T218" s="169"/>
      <c r="AT218" s="164" t="s">
        <v>252</v>
      </c>
      <c r="AU218" s="164" t="s">
        <v>87</v>
      </c>
      <c r="AV218" s="13" t="s">
        <v>193</v>
      </c>
      <c r="AW218" s="13" t="s">
        <v>32</v>
      </c>
      <c r="AX218" s="13" t="s">
        <v>85</v>
      </c>
      <c r="AY218" s="164" t="s">
        <v>175</v>
      </c>
    </row>
    <row r="219" spans="2:65" s="1" customFormat="1" ht="21.75" customHeight="1">
      <c r="B219" s="32"/>
      <c r="C219" s="132" t="s">
        <v>719</v>
      </c>
      <c r="D219" s="132" t="s">
        <v>178</v>
      </c>
      <c r="E219" s="133" t="s">
        <v>456</v>
      </c>
      <c r="F219" s="134" t="s">
        <v>457</v>
      </c>
      <c r="G219" s="135" t="s">
        <v>324</v>
      </c>
      <c r="H219" s="136">
        <v>37.682000000000002</v>
      </c>
      <c r="I219" s="137"/>
      <c r="J219" s="138">
        <f>ROUND(I219*H219,2)</f>
        <v>0</v>
      </c>
      <c r="K219" s="134" t="s">
        <v>250</v>
      </c>
      <c r="L219" s="32"/>
      <c r="M219" s="139" t="s">
        <v>1</v>
      </c>
      <c r="N219" s="140" t="s">
        <v>42</v>
      </c>
      <c r="P219" s="141">
        <f>O219*H219</f>
        <v>0</v>
      </c>
      <c r="Q219" s="141">
        <v>0</v>
      </c>
      <c r="R219" s="141">
        <f>Q219*H219</f>
        <v>0</v>
      </c>
      <c r="S219" s="141">
        <v>0</v>
      </c>
      <c r="T219" s="142">
        <f>S219*H219</f>
        <v>0</v>
      </c>
      <c r="AR219" s="143" t="s">
        <v>193</v>
      </c>
      <c r="AT219" s="143" t="s">
        <v>178</v>
      </c>
      <c r="AU219" s="143" t="s">
        <v>87</v>
      </c>
      <c r="AY219" s="17" t="s">
        <v>175</v>
      </c>
      <c r="BE219" s="144">
        <f>IF(N219="základní",J219,0)</f>
        <v>0</v>
      </c>
      <c r="BF219" s="144">
        <f>IF(N219="snížená",J219,0)</f>
        <v>0</v>
      </c>
      <c r="BG219" s="144">
        <f>IF(N219="zákl. přenesená",J219,0)</f>
        <v>0</v>
      </c>
      <c r="BH219" s="144">
        <f>IF(N219="sníž. přenesená",J219,0)</f>
        <v>0</v>
      </c>
      <c r="BI219" s="144">
        <f>IF(N219="nulová",J219,0)</f>
        <v>0</v>
      </c>
      <c r="BJ219" s="17" t="s">
        <v>85</v>
      </c>
      <c r="BK219" s="144">
        <f>ROUND(I219*H219,2)</f>
        <v>0</v>
      </c>
      <c r="BL219" s="17" t="s">
        <v>193</v>
      </c>
      <c r="BM219" s="143" t="s">
        <v>5733</v>
      </c>
    </row>
    <row r="220" spans="2:65" s="12" customFormat="1">
      <c r="B220" s="154"/>
      <c r="D220" s="145" t="s">
        <v>252</v>
      </c>
      <c r="E220" s="155" t="s">
        <v>1</v>
      </c>
      <c r="F220" s="156" t="s">
        <v>5734</v>
      </c>
      <c r="H220" s="157">
        <v>37.682000000000002</v>
      </c>
      <c r="I220" s="158"/>
      <c r="L220" s="154"/>
      <c r="M220" s="159"/>
      <c r="T220" s="160"/>
      <c r="AT220" s="155" t="s">
        <v>252</v>
      </c>
      <c r="AU220" s="155" t="s">
        <v>87</v>
      </c>
      <c r="AV220" s="12" t="s">
        <v>87</v>
      </c>
      <c r="AW220" s="12" t="s">
        <v>32</v>
      </c>
      <c r="AX220" s="12" t="s">
        <v>85</v>
      </c>
      <c r="AY220" s="155" t="s">
        <v>175</v>
      </c>
    </row>
    <row r="221" spans="2:65" s="1" customFormat="1" ht="24.2" customHeight="1">
      <c r="B221" s="32"/>
      <c r="C221" s="132" t="s">
        <v>724</v>
      </c>
      <c r="D221" s="132" t="s">
        <v>178</v>
      </c>
      <c r="E221" s="133" t="s">
        <v>460</v>
      </c>
      <c r="F221" s="134" t="s">
        <v>461</v>
      </c>
      <c r="G221" s="135" t="s">
        <v>324</v>
      </c>
      <c r="H221" s="136">
        <v>37.682000000000002</v>
      </c>
      <c r="I221" s="137"/>
      <c r="J221" s="138">
        <f>ROUND(I221*H221,2)</f>
        <v>0</v>
      </c>
      <c r="K221" s="134" t="s">
        <v>250</v>
      </c>
      <c r="L221" s="32"/>
      <c r="M221" s="139" t="s">
        <v>1</v>
      </c>
      <c r="N221" s="140" t="s">
        <v>42</v>
      </c>
      <c r="P221" s="141">
        <f>O221*H221</f>
        <v>0</v>
      </c>
      <c r="Q221" s="141">
        <v>0</v>
      </c>
      <c r="R221" s="141">
        <f>Q221*H221</f>
        <v>0</v>
      </c>
      <c r="S221" s="141">
        <v>0</v>
      </c>
      <c r="T221" s="142">
        <f>S221*H221</f>
        <v>0</v>
      </c>
      <c r="AR221" s="143" t="s">
        <v>193</v>
      </c>
      <c r="AT221" s="143" t="s">
        <v>178</v>
      </c>
      <c r="AU221" s="143" t="s">
        <v>87</v>
      </c>
      <c r="AY221" s="17" t="s">
        <v>175</v>
      </c>
      <c r="BE221" s="144">
        <f>IF(N221="základní",J221,0)</f>
        <v>0</v>
      </c>
      <c r="BF221" s="144">
        <f>IF(N221="snížená",J221,0)</f>
        <v>0</v>
      </c>
      <c r="BG221" s="144">
        <f>IF(N221="zákl. přenesená",J221,0)</f>
        <v>0</v>
      </c>
      <c r="BH221" s="144">
        <f>IF(N221="sníž. přenesená",J221,0)</f>
        <v>0</v>
      </c>
      <c r="BI221" s="144">
        <f>IF(N221="nulová",J221,0)</f>
        <v>0</v>
      </c>
      <c r="BJ221" s="17" t="s">
        <v>85</v>
      </c>
      <c r="BK221" s="144">
        <f>ROUND(I221*H221,2)</f>
        <v>0</v>
      </c>
      <c r="BL221" s="17" t="s">
        <v>193</v>
      </c>
      <c r="BM221" s="143" t="s">
        <v>5735</v>
      </c>
    </row>
    <row r="222" spans="2:65" s="1" customFormat="1" ht="19.5">
      <c r="B222" s="32"/>
      <c r="D222" s="145" t="s">
        <v>196</v>
      </c>
      <c r="F222" s="146" t="s">
        <v>463</v>
      </c>
      <c r="I222" s="147"/>
      <c r="L222" s="32"/>
      <c r="M222" s="148"/>
      <c r="T222" s="56"/>
      <c r="AT222" s="17" t="s">
        <v>196</v>
      </c>
      <c r="AU222" s="17" t="s">
        <v>87</v>
      </c>
    </row>
    <row r="223" spans="2:65" s="1" customFormat="1" ht="16.5" customHeight="1">
      <c r="B223" s="32"/>
      <c r="C223" s="132" t="s">
        <v>730</v>
      </c>
      <c r="D223" s="132" t="s">
        <v>178</v>
      </c>
      <c r="E223" s="133" t="s">
        <v>467</v>
      </c>
      <c r="F223" s="134" t="s">
        <v>468</v>
      </c>
      <c r="G223" s="135" t="s">
        <v>324</v>
      </c>
      <c r="H223" s="136">
        <v>37.682000000000002</v>
      </c>
      <c r="I223" s="137"/>
      <c r="J223" s="138">
        <f>ROUND(I223*H223,2)</f>
        <v>0</v>
      </c>
      <c r="K223" s="134" t="s">
        <v>250</v>
      </c>
      <c r="L223" s="32"/>
      <c r="M223" s="139" t="s">
        <v>1</v>
      </c>
      <c r="N223" s="140" t="s">
        <v>42</v>
      </c>
      <c r="P223" s="141">
        <f>O223*H223</f>
        <v>0</v>
      </c>
      <c r="Q223" s="141">
        <v>0</v>
      </c>
      <c r="R223" s="141">
        <f>Q223*H223</f>
        <v>0</v>
      </c>
      <c r="S223" s="141">
        <v>0</v>
      </c>
      <c r="T223" s="142">
        <f>S223*H223</f>
        <v>0</v>
      </c>
      <c r="AR223" s="143" t="s">
        <v>193</v>
      </c>
      <c r="AT223" s="143" t="s">
        <v>178</v>
      </c>
      <c r="AU223" s="143" t="s">
        <v>87</v>
      </c>
      <c r="AY223" s="17" t="s">
        <v>175</v>
      </c>
      <c r="BE223" s="144">
        <f>IF(N223="základní",J223,0)</f>
        <v>0</v>
      </c>
      <c r="BF223" s="144">
        <f>IF(N223="snížená",J223,0)</f>
        <v>0</v>
      </c>
      <c r="BG223" s="144">
        <f>IF(N223="zákl. přenesená",J223,0)</f>
        <v>0</v>
      </c>
      <c r="BH223" s="144">
        <f>IF(N223="sníž. přenesená",J223,0)</f>
        <v>0</v>
      </c>
      <c r="BI223" s="144">
        <f>IF(N223="nulová",J223,0)</f>
        <v>0</v>
      </c>
      <c r="BJ223" s="17" t="s">
        <v>85</v>
      </c>
      <c r="BK223" s="144">
        <f>ROUND(I223*H223,2)</f>
        <v>0</v>
      </c>
      <c r="BL223" s="17" t="s">
        <v>193</v>
      </c>
      <c r="BM223" s="143" t="s">
        <v>5736</v>
      </c>
    </row>
    <row r="224" spans="2:65" s="1" customFormat="1" ht="16.5" customHeight="1">
      <c r="B224" s="32"/>
      <c r="C224" s="132" t="s">
        <v>744</v>
      </c>
      <c r="D224" s="132" t="s">
        <v>178</v>
      </c>
      <c r="E224" s="133" t="s">
        <v>470</v>
      </c>
      <c r="F224" s="134" t="s">
        <v>384</v>
      </c>
      <c r="G224" s="135" t="s">
        <v>364</v>
      </c>
      <c r="H224" s="136">
        <v>67.828000000000003</v>
      </c>
      <c r="I224" s="137"/>
      <c r="J224" s="138">
        <f>ROUND(I224*H224,2)</f>
        <v>0</v>
      </c>
      <c r="K224" s="134" t="s">
        <v>250</v>
      </c>
      <c r="L224" s="32"/>
      <c r="M224" s="139" t="s">
        <v>1</v>
      </c>
      <c r="N224" s="140" t="s">
        <v>42</v>
      </c>
      <c r="P224" s="141">
        <f>O224*H224</f>
        <v>0</v>
      </c>
      <c r="Q224" s="141">
        <v>0</v>
      </c>
      <c r="R224" s="141">
        <f>Q224*H224</f>
        <v>0</v>
      </c>
      <c r="S224" s="141">
        <v>0</v>
      </c>
      <c r="T224" s="142">
        <f>S224*H224</f>
        <v>0</v>
      </c>
      <c r="AR224" s="143" t="s">
        <v>193</v>
      </c>
      <c r="AT224" s="143" t="s">
        <v>178</v>
      </c>
      <c r="AU224" s="143" t="s">
        <v>87</v>
      </c>
      <c r="AY224" s="17" t="s">
        <v>175</v>
      </c>
      <c r="BE224" s="144">
        <f>IF(N224="základní",J224,0)</f>
        <v>0</v>
      </c>
      <c r="BF224" s="144">
        <f>IF(N224="snížená",J224,0)</f>
        <v>0</v>
      </c>
      <c r="BG224" s="144">
        <f>IF(N224="zákl. přenesená",J224,0)</f>
        <v>0</v>
      </c>
      <c r="BH224" s="144">
        <f>IF(N224="sníž. přenesená",J224,0)</f>
        <v>0</v>
      </c>
      <c r="BI224" s="144">
        <f>IF(N224="nulová",J224,0)</f>
        <v>0</v>
      </c>
      <c r="BJ224" s="17" t="s">
        <v>85</v>
      </c>
      <c r="BK224" s="144">
        <f>ROUND(I224*H224,2)</f>
        <v>0</v>
      </c>
      <c r="BL224" s="17" t="s">
        <v>193</v>
      </c>
      <c r="BM224" s="143" t="s">
        <v>5737</v>
      </c>
    </row>
    <row r="225" spans="2:65" s="12" customFormat="1">
      <c r="B225" s="154"/>
      <c r="D225" s="145" t="s">
        <v>252</v>
      </c>
      <c r="E225" s="155" t="s">
        <v>1</v>
      </c>
      <c r="F225" s="156" t="s">
        <v>5738</v>
      </c>
      <c r="H225" s="157">
        <v>67.828000000000003</v>
      </c>
      <c r="I225" s="158"/>
      <c r="L225" s="154"/>
      <c r="M225" s="159"/>
      <c r="T225" s="160"/>
      <c r="AT225" s="155" t="s">
        <v>252</v>
      </c>
      <c r="AU225" s="155" t="s">
        <v>87</v>
      </c>
      <c r="AV225" s="12" t="s">
        <v>87</v>
      </c>
      <c r="AW225" s="12" t="s">
        <v>32</v>
      </c>
      <c r="AX225" s="12" t="s">
        <v>85</v>
      </c>
      <c r="AY225" s="155" t="s">
        <v>175</v>
      </c>
    </row>
    <row r="226" spans="2:65" s="11" customFormat="1" ht="22.9" customHeight="1">
      <c r="B226" s="120"/>
      <c r="D226" s="121" t="s">
        <v>76</v>
      </c>
      <c r="E226" s="130" t="s">
        <v>5430</v>
      </c>
      <c r="F226" s="130" t="s">
        <v>478</v>
      </c>
      <c r="I226" s="123"/>
      <c r="J226" s="131">
        <f>BK226</f>
        <v>0</v>
      </c>
      <c r="L226" s="120"/>
      <c r="M226" s="125"/>
      <c r="P226" s="126">
        <f>SUM(P227:P246)</f>
        <v>0</v>
      </c>
      <c r="R226" s="126">
        <f>SUM(R227:R246)</f>
        <v>26.663184279999999</v>
      </c>
      <c r="T226" s="127">
        <f>SUM(T227:T246)</f>
        <v>0</v>
      </c>
      <c r="AR226" s="121" t="s">
        <v>85</v>
      </c>
      <c r="AT226" s="128" t="s">
        <v>76</v>
      </c>
      <c r="AU226" s="128" t="s">
        <v>85</v>
      </c>
      <c r="AY226" s="121" t="s">
        <v>175</v>
      </c>
      <c r="BK226" s="129">
        <f>SUM(BK227:BK246)</f>
        <v>0</v>
      </c>
    </row>
    <row r="227" spans="2:65" s="1" customFormat="1" ht="16.5" customHeight="1">
      <c r="B227" s="32"/>
      <c r="C227" s="132" t="s">
        <v>750</v>
      </c>
      <c r="D227" s="132" t="s">
        <v>178</v>
      </c>
      <c r="E227" s="133" t="s">
        <v>5739</v>
      </c>
      <c r="F227" s="134" t="s">
        <v>5740</v>
      </c>
      <c r="G227" s="135" t="s">
        <v>324</v>
      </c>
      <c r="H227" s="136">
        <v>2.5</v>
      </c>
      <c r="I227" s="137"/>
      <c r="J227" s="138">
        <f>ROUND(I227*H227,2)</f>
        <v>0</v>
      </c>
      <c r="K227" s="134" t="s">
        <v>250</v>
      </c>
      <c r="L227" s="32"/>
      <c r="M227" s="139" t="s">
        <v>1</v>
      </c>
      <c r="N227" s="140" t="s">
        <v>42</v>
      </c>
      <c r="P227" s="141">
        <f>O227*H227</f>
        <v>0</v>
      </c>
      <c r="Q227" s="141">
        <v>2.5018699999999998</v>
      </c>
      <c r="R227" s="141">
        <f>Q227*H227</f>
        <v>6.2546749999999998</v>
      </c>
      <c r="S227" s="141">
        <v>0</v>
      </c>
      <c r="T227" s="142">
        <f>S227*H227</f>
        <v>0</v>
      </c>
      <c r="AR227" s="143" t="s">
        <v>193</v>
      </c>
      <c r="AT227" s="143" t="s">
        <v>178</v>
      </c>
      <c r="AU227" s="143" t="s">
        <v>87</v>
      </c>
      <c r="AY227" s="17" t="s">
        <v>175</v>
      </c>
      <c r="BE227" s="144">
        <f>IF(N227="základní",J227,0)</f>
        <v>0</v>
      </c>
      <c r="BF227" s="144">
        <f>IF(N227="snížená",J227,0)</f>
        <v>0</v>
      </c>
      <c r="BG227" s="144">
        <f>IF(N227="zákl. přenesená",J227,0)</f>
        <v>0</v>
      </c>
      <c r="BH227" s="144">
        <f>IF(N227="sníž. přenesená",J227,0)</f>
        <v>0</v>
      </c>
      <c r="BI227" s="144">
        <f>IF(N227="nulová",J227,0)</f>
        <v>0</v>
      </c>
      <c r="BJ227" s="17" t="s">
        <v>85</v>
      </c>
      <c r="BK227" s="144">
        <f>ROUND(I227*H227,2)</f>
        <v>0</v>
      </c>
      <c r="BL227" s="17" t="s">
        <v>193</v>
      </c>
      <c r="BM227" s="143" t="s">
        <v>5741</v>
      </c>
    </row>
    <row r="228" spans="2:65" s="12" customFormat="1">
      <c r="B228" s="154"/>
      <c r="D228" s="145" t="s">
        <v>252</v>
      </c>
      <c r="E228" s="155" t="s">
        <v>1</v>
      </c>
      <c r="F228" s="156" t="s">
        <v>5726</v>
      </c>
      <c r="H228" s="157">
        <v>2.5</v>
      </c>
      <c r="I228" s="158"/>
      <c r="L228" s="154"/>
      <c r="M228" s="159"/>
      <c r="T228" s="160"/>
      <c r="AT228" s="155" t="s">
        <v>252</v>
      </c>
      <c r="AU228" s="155" t="s">
        <v>87</v>
      </c>
      <c r="AV228" s="12" t="s">
        <v>87</v>
      </c>
      <c r="AW228" s="12" t="s">
        <v>32</v>
      </c>
      <c r="AX228" s="12" t="s">
        <v>85</v>
      </c>
      <c r="AY228" s="155" t="s">
        <v>175</v>
      </c>
    </row>
    <row r="229" spans="2:65" s="1" customFormat="1" ht="16.5" customHeight="1">
      <c r="B229" s="32"/>
      <c r="C229" s="132" t="s">
        <v>765</v>
      </c>
      <c r="D229" s="132" t="s">
        <v>178</v>
      </c>
      <c r="E229" s="133" t="s">
        <v>514</v>
      </c>
      <c r="F229" s="134" t="s">
        <v>515</v>
      </c>
      <c r="G229" s="135" t="s">
        <v>200</v>
      </c>
      <c r="H229" s="136">
        <v>4</v>
      </c>
      <c r="I229" s="137"/>
      <c r="J229" s="138">
        <f>ROUND(I229*H229,2)</f>
        <v>0</v>
      </c>
      <c r="K229" s="134" t="s">
        <v>250</v>
      </c>
      <c r="L229" s="32"/>
      <c r="M229" s="139" t="s">
        <v>1</v>
      </c>
      <c r="N229" s="140" t="s">
        <v>42</v>
      </c>
      <c r="P229" s="141">
        <f>O229*H229</f>
        <v>0</v>
      </c>
      <c r="Q229" s="141">
        <v>2.9399999999999999E-3</v>
      </c>
      <c r="R229" s="141">
        <f>Q229*H229</f>
        <v>1.176E-2</v>
      </c>
      <c r="S229" s="141">
        <v>0</v>
      </c>
      <c r="T229" s="142">
        <f>S229*H229</f>
        <v>0</v>
      </c>
      <c r="AR229" s="143" t="s">
        <v>193</v>
      </c>
      <c r="AT229" s="143" t="s">
        <v>178</v>
      </c>
      <c r="AU229" s="143" t="s">
        <v>87</v>
      </c>
      <c r="AY229" s="17" t="s">
        <v>175</v>
      </c>
      <c r="BE229" s="144">
        <f>IF(N229="základní",J229,0)</f>
        <v>0</v>
      </c>
      <c r="BF229" s="144">
        <f>IF(N229="snížená",J229,0)</f>
        <v>0</v>
      </c>
      <c r="BG229" s="144">
        <f>IF(N229="zákl. přenesená",J229,0)</f>
        <v>0</v>
      </c>
      <c r="BH229" s="144">
        <f>IF(N229="sníž. přenesená",J229,0)</f>
        <v>0</v>
      </c>
      <c r="BI229" s="144">
        <f>IF(N229="nulová",J229,0)</f>
        <v>0</v>
      </c>
      <c r="BJ229" s="17" t="s">
        <v>85</v>
      </c>
      <c r="BK229" s="144">
        <f>ROUND(I229*H229,2)</f>
        <v>0</v>
      </c>
      <c r="BL229" s="17" t="s">
        <v>193</v>
      </c>
      <c r="BM229" s="143" t="s">
        <v>5742</v>
      </c>
    </row>
    <row r="230" spans="2:65" s="12" customFormat="1">
      <c r="B230" s="154"/>
      <c r="D230" s="145" t="s">
        <v>252</v>
      </c>
      <c r="E230" s="155" t="s">
        <v>1</v>
      </c>
      <c r="F230" s="156" t="s">
        <v>5743</v>
      </c>
      <c r="H230" s="157">
        <v>4</v>
      </c>
      <c r="I230" s="158"/>
      <c r="L230" s="154"/>
      <c r="M230" s="159"/>
      <c r="T230" s="160"/>
      <c r="AT230" s="155" t="s">
        <v>252</v>
      </c>
      <c r="AU230" s="155" t="s">
        <v>87</v>
      </c>
      <c r="AV230" s="12" t="s">
        <v>87</v>
      </c>
      <c r="AW230" s="12" t="s">
        <v>32</v>
      </c>
      <c r="AX230" s="12" t="s">
        <v>85</v>
      </c>
      <c r="AY230" s="155" t="s">
        <v>175</v>
      </c>
    </row>
    <row r="231" spans="2:65" s="1" customFormat="1" ht="16.5" customHeight="1">
      <c r="B231" s="32"/>
      <c r="C231" s="132" t="s">
        <v>782</v>
      </c>
      <c r="D231" s="132" t="s">
        <v>178</v>
      </c>
      <c r="E231" s="133" t="s">
        <v>519</v>
      </c>
      <c r="F231" s="134" t="s">
        <v>520</v>
      </c>
      <c r="G231" s="135" t="s">
        <v>200</v>
      </c>
      <c r="H231" s="136">
        <v>4</v>
      </c>
      <c r="I231" s="137"/>
      <c r="J231" s="138">
        <f>ROUND(I231*H231,2)</f>
        <v>0</v>
      </c>
      <c r="K231" s="134" t="s">
        <v>250</v>
      </c>
      <c r="L231" s="32"/>
      <c r="M231" s="139" t="s">
        <v>1</v>
      </c>
      <c r="N231" s="140" t="s">
        <v>42</v>
      </c>
      <c r="P231" s="141">
        <f>O231*H231</f>
        <v>0</v>
      </c>
      <c r="Q231" s="141">
        <v>0</v>
      </c>
      <c r="R231" s="141">
        <f>Q231*H231</f>
        <v>0</v>
      </c>
      <c r="S231" s="141">
        <v>0</v>
      </c>
      <c r="T231" s="142">
        <f>S231*H231</f>
        <v>0</v>
      </c>
      <c r="AR231" s="143" t="s">
        <v>193</v>
      </c>
      <c r="AT231" s="143" t="s">
        <v>178</v>
      </c>
      <c r="AU231" s="143" t="s">
        <v>87</v>
      </c>
      <c r="AY231" s="17" t="s">
        <v>175</v>
      </c>
      <c r="BE231" s="144">
        <f>IF(N231="základní",J231,0)</f>
        <v>0</v>
      </c>
      <c r="BF231" s="144">
        <f>IF(N231="snížená",J231,0)</f>
        <v>0</v>
      </c>
      <c r="BG231" s="144">
        <f>IF(N231="zákl. přenesená",J231,0)</f>
        <v>0</v>
      </c>
      <c r="BH231" s="144">
        <f>IF(N231="sníž. přenesená",J231,0)</f>
        <v>0</v>
      </c>
      <c r="BI231" s="144">
        <f>IF(N231="nulová",J231,0)</f>
        <v>0</v>
      </c>
      <c r="BJ231" s="17" t="s">
        <v>85</v>
      </c>
      <c r="BK231" s="144">
        <f>ROUND(I231*H231,2)</f>
        <v>0</v>
      </c>
      <c r="BL231" s="17" t="s">
        <v>193</v>
      </c>
      <c r="BM231" s="143" t="s">
        <v>5744</v>
      </c>
    </row>
    <row r="232" spans="2:65" s="1" customFormat="1" ht="16.5" customHeight="1">
      <c r="B232" s="32"/>
      <c r="C232" s="132" t="s">
        <v>791</v>
      </c>
      <c r="D232" s="132" t="s">
        <v>178</v>
      </c>
      <c r="E232" s="133" t="s">
        <v>5431</v>
      </c>
      <c r="F232" s="134" t="s">
        <v>5432</v>
      </c>
      <c r="G232" s="135" t="s">
        <v>324</v>
      </c>
      <c r="H232" s="136">
        <v>0.8</v>
      </c>
      <c r="I232" s="137"/>
      <c r="J232" s="138">
        <f>ROUND(I232*H232,2)</f>
        <v>0</v>
      </c>
      <c r="K232" s="134" t="s">
        <v>250</v>
      </c>
      <c r="L232" s="32"/>
      <c r="M232" s="139" t="s">
        <v>1</v>
      </c>
      <c r="N232" s="140" t="s">
        <v>42</v>
      </c>
      <c r="P232" s="141">
        <f>O232*H232</f>
        <v>0</v>
      </c>
      <c r="Q232" s="141">
        <v>2.5018699999999998</v>
      </c>
      <c r="R232" s="141">
        <f>Q232*H232</f>
        <v>2.0014959999999999</v>
      </c>
      <c r="S232" s="141">
        <v>0</v>
      </c>
      <c r="T232" s="142">
        <f>S232*H232</f>
        <v>0</v>
      </c>
      <c r="AR232" s="143" t="s">
        <v>193</v>
      </c>
      <c r="AT232" s="143" t="s">
        <v>178</v>
      </c>
      <c r="AU232" s="143" t="s">
        <v>87</v>
      </c>
      <c r="AY232" s="17" t="s">
        <v>175</v>
      </c>
      <c r="BE232" s="144">
        <f>IF(N232="základní",J232,0)</f>
        <v>0</v>
      </c>
      <c r="BF232" s="144">
        <f>IF(N232="snížená",J232,0)</f>
        <v>0</v>
      </c>
      <c r="BG232" s="144">
        <f>IF(N232="zákl. přenesená",J232,0)</f>
        <v>0</v>
      </c>
      <c r="BH232" s="144">
        <f>IF(N232="sníž. přenesená",J232,0)</f>
        <v>0</v>
      </c>
      <c r="BI232" s="144">
        <f>IF(N232="nulová",J232,0)</f>
        <v>0</v>
      </c>
      <c r="BJ232" s="17" t="s">
        <v>85</v>
      </c>
      <c r="BK232" s="144">
        <f>ROUND(I232*H232,2)</f>
        <v>0</v>
      </c>
      <c r="BL232" s="17" t="s">
        <v>193</v>
      </c>
      <c r="BM232" s="143" t="s">
        <v>5745</v>
      </c>
    </row>
    <row r="233" spans="2:65" s="12" customFormat="1">
      <c r="B233" s="154"/>
      <c r="D233" s="145" t="s">
        <v>252</v>
      </c>
      <c r="E233" s="155" t="s">
        <v>1</v>
      </c>
      <c r="F233" s="156" t="s">
        <v>5746</v>
      </c>
      <c r="H233" s="157">
        <v>0.8</v>
      </c>
      <c r="I233" s="158"/>
      <c r="L233" s="154"/>
      <c r="M233" s="159"/>
      <c r="T233" s="160"/>
      <c r="AT233" s="155" t="s">
        <v>252</v>
      </c>
      <c r="AU233" s="155" t="s">
        <v>87</v>
      </c>
      <c r="AV233" s="12" t="s">
        <v>87</v>
      </c>
      <c r="AW233" s="12" t="s">
        <v>32</v>
      </c>
      <c r="AX233" s="12" t="s">
        <v>85</v>
      </c>
      <c r="AY233" s="155" t="s">
        <v>175</v>
      </c>
    </row>
    <row r="234" spans="2:65" s="1" customFormat="1" ht="16.5" customHeight="1">
      <c r="B234" s="32"/>
      <c r="C234" s="132" t="s">
        <v>800</v>
      </c>
      <c r="D234" s="132" t="s">
        <v>178</v>
      </c>
      <c r="E234" s="133" t="s">
        <v>534</v>
      </c>
      <c r="F234" s="134" t="s">
        <v>535</v>
      </c>
      <c r="G234" s="135" t="s">
        <v>200</v>
      </c>
      <c r="H234" s="136">
        <v>8</v>
      </c>
      <c r="I234" s="137"/>
      <c r="J234" s="138">
        <f>ROUND(I234*H234,2)</f>
        <v>0</v>
      </c>
      <c r="K234" s="134" t="s">
        <v>250</v>
      </c>
      <c r="L234" s="32"/>
      <c r="M234" s="139" t="s">
        <v>1</v>
      </c>
      <c r="N234" s="140" t="s">
        <v>42</v>
      </c>
      <c r="P234" s="141">
        <f>O234*H234</f>
        <v>0</v>
      </c>
      <c r="Q234" s="141">
        <v>2.6900000000000001E-3</v>
      </c>
      <c r="R234" s="141">
        <f>Q234*H234</f>
        <v>2.1520000000000001E-2</v>
      </c>
      <c r="S234" s="141">
        <v>0</v>
      </c>
      <c r="T234" s="142">
        <f>S234*H234</f>
        <v>0</v>
      </c>
      <c r="AR234" s="143" t="s">
        <v>193</v>
      </c>
      <c r="AT234" s="143" t="s">
        <v>178</v>
      </c>
      <c r="AU234" s="143" t="s">
        <v>87</v>
      </c>
      <c r="AY234" s="17" t="s">
        <v>175</v>
      </c>
      <c r="BE234" s="144">
        <f>IF(N234="základní",J234,0)</f>
        <v>0</v>
      </c>
      <c r="BF234" s="144">
        <f>IF(N234="snížená",J234,0)</f>
        <v>0</v>
      </c>
      <c r="BG234" s="144">
        <f>IF(N234="zákl. přenesená",J234,0)</f>
        <v>0</v>
      </c>
      <c r="BH234" s="144">
        <f>IF(N234="sníž. přenesená",J234,0)</f>
        <v>0</v>
      </c>
      <c r="BI234" s="144">
        <f>IF(N234="nulová",J234,0)</f>
        <v>0</v>
      </c>
      <c r="BJ234" s="17" t="s">
        <v>85</v>
      </c>
      <c r="BK234" s="144">
        <f>ROUND(I234*H234,2)</f>
        <v>0</v>
      </c>
      <c r="BL234" s="17" t="s">
        <v>193</v>
      </c>
      <c r="BM234" s="143" t="s">
        <v>5747</v>
      </c>
    </row>
    <row r="235" spans="2:65" s="12" customFormat="1">
      <c r="B235" s="154"/>
      <c r="D235" s="145" t="s">
        <v>252</v>
      </c>
      <c r="E235" s="155" t="s">
        <v>1</v>
      </c>
      <c r="F235" s="156" t="s">
        <v>5748</v>
      </c>
      <c r="H235" s="157">
        <v>8</v>
      </c>
      <c r="I235" s="158"/>
      <c r="L235" s="154"/>
      <c r="M235" s="159"/>
      <c r="T235" s="160"/>
      <c r="AT235" s="155" t="s">
        <v>252</v>
      </c>
      <c r="AU235" s="155" t="s">
        <v>87</v>
      </c>
      <c r="AV235" s="12" t="s">
        <v>87</v>
      </c>
      <c r="AW235" s="12" t="s">
        <v>32</v>
      </c>
      <c r="AX235" s="12" t="s">
        <v>85</v>
      </c>
      <c r="AY235" s="155" t="s">
        <v>175</v>
      </c>
    </row>
    <row r="236" spans="2:65" s="1" customFormat="1" ht="16.5" customHeight="1">
      <c r="B236" s="32"/>
      <c r="C236" s="132" t="s">
        <v>804</v>
      </c>
      <c r="D236" s="132" t="s">
        <v>178</v>
      </c>
      <c r="E236" s="133" t="s">
        <v>538</v>
      </c>
      <c r="F236" s="134" t="s">
        <v>539</v>
      </c>
      <c r="G236" s="135" t="s">
        <v>200</v>
      </c>
      <c r="H236" s="136">
        <v>8</v>
      </c>
      <c r="I236" s="137"/>
      <c r="J236" s="138">
        <f>ROUND(I236*H236,2)</f>
        <v>0</v>
      </c>
      <c r="K236" s="134" t="s">
        <v>250</v>
      </c>
      <c r="L236" s="32"/>
      <c r="M236" s="139" t="s">
        <v>1</v>
      </c>
      <c r="N236" s="140" t="s">
        <v>42</v>
      </c>
      <c r="P236" s="141">
        <f>O236*H236</f>
        <v>0</v>
      </c>
      <c r="Q236" s="141">
        <v>0</v>
      </c>
      <c r="R236" s="141">
        <f>Q236*H236</f>
        <v>0</v>
      </c>
      <c r="S236" s="141">
        <v>0</v>
      </c>
      <c r="T236" s="142">
        <f>S236*H236</f>
        <v>0</v>
      </c>
      <c r="AR236" s="143" t="s">
        <v>193</v>
      </c>
      <c r="AT236" s="143" t="s">
        <v>178</v>
      </c>
      <c r="AU236" s="143" t="s">
        <v>87</v>
      </c>
      <c r="AY236" s="17" t="s">
        <v>175</v>
      </c>
      <c r="BE236" s="144">
        <f>IF(N236="základní",J236,0)</f>
        <v>0</v>
      </c>
      <c r="BF236" s="144">
        <f>IF(N236="snížená",J236,0)</f>
        <v>0</v>
      </c>
      <c r="BG236" s="144">
        <f>IF(N236="zákl. přenesená",J236,0)</f>
        <v>0</v>
      </c>
      <c r="BH236" s="144">
        <f>IF(N236="sníž. přenesená",J236,0)</f>
        <v>0</v>
      </c>
      <c r="BI236" s="144">
        <f>IF(N236="nulová",J236,0)</f>
        <v>0</v>
      </c>
      <c r="BJ236" s="17" t="s">
        <v>85</v>
      </c>
      <c r="BK236" s="144">
        <f>ROUND(I236*H236,2)</f>
        <v>0</v>
      </c>
      <c r="BL236" s="17" t="s">
        <v>193</v>
      </c>
      <c r="BM236" s="143" t="s">
        <v>5749</v>
      </c>
    </row>
    <row r="237" spans="2:65" s="1" customFormat="1" ht="16.5" customHeight="1">
      <c r="B237" s="32"/>
      <c r="C237" s="132" t="s">
        <v>810</v>
      </c>
      <c r="D237" s="132" t="s">
        <v>178</v>
      </c>
      <c r="E237" s="133" t="s">
        <v>5438</v>
      </c>
      <c r="F237" s="134" t="s">
        <v>5439</v>
      </c>
      <c r="G237" s="135" t="s">
        <v>324</v>
      </c>
      <c r="H237" s="221">
        <v>7.3440000000000003</v>
      </c>
      <c r="I237" s="137"/>
      <c r="J237" s="138">
        <f>ROUND(I237*H237,2)</f>
        <v>0</v>
      </c>
      <c r="K237" s="134" t="s">
        <v>250</v>
      </c>
      <c r="L237" s="32"/>
      <c r="M237" s="139" t="s">
        <v>1</v>
      </c>
      <c r="N237" s="140" t="s">
        <v>42</v>
      </c>
      <c r="P237" s="141">
        <f>O237*H237</f>
        <v>0</v>
      </c>
      <c r="Q237" s="141">
        <v>2.5018699999999998</v>
      </c>
      <c r="R237" s="141">
        <f>Q237*H237</f>
        <v>18.37373328</v>
      </c>
      <c r="S237" s="141">
        <v>0</v>
      </c>
      <c r="T237" s="142">
        <f>S237*H237</f>
        <v>0</v>
      </c>
      <c r="AR237" s="143" t="s">
        <v>193</v>
      </c>
      <c r="AT237" s="143" t="s">
        <v>178</v>
      </c>
      <c r="AU237" s="143" t="s">
        <v>87</v>
      </c>
      <c r="AY237" s="17" t="s">
        <v>175</v>
      </c>
      <c r="BE237" s="144">
        <f>IF(N237="základní",J237,0)</f>
        <v>0</v>
      </c>
      <c r="BF237" s="144">
        <f>IF(N237="snížená",J237,0)</f>
        <v>0</v>
      </c>
      <c r="BG237" s="144">
        <f>IF(N237="zákl. přenesená",J237,0)</f>
        <v>0</v>
      </c>
      <c r="BH237" s="144">
        <f>IF(N237="sníž. přenesená",J237,0)</f>
        <v>0</v>
      </c>
      <c r="BI237" s="144">
        <f>IF(N237="nulová",J237,0)</f>
        <v>0</v>
      </c>
      <c r="BJ237" s="17" t="s">
        <v>85</v>
      </c>
      <c r="BK237" s="144">
        <f>ROUND(I237*H237,2)</f>
        <v>0</v>
      </c>
      <c r="BL237" s="17" t="s">
        <v>193</v>
      </c>
      <c r="BM237" s="143" t="s">
        <v>5750</v>
      </c>
    </row>
    <row r="238" spans="2:65" s="12" customFormat="1">
      <c r="B238" s="154"/>
      <c r="D238" s="145" t="s">
        <v>252</v>
      </c>
      <c r="E238" s="155" t="s">
        <v>1</v>
      </c>
      <c r="F238" s="156" t="s">
        <v>5417</v>
      </c>
      <c r="H238" s="157">
        <v>0.16200000000000001</v>
      </c>
      <c r="I238" s="158"/>
      <c r="L238" s="154"/>
      <c r="M238" s="159"/>
      <c r="T238" s="160"/>
      <c r="AT238" s="155" t="s">
        <v>252</v>
      </c>
      <c r="AU238" s="155" t="s">
        <v>87</v>
      </c>
      <c r="AV238" s="12" t="s">
        <v>87</v>
      </c>
      <c r="AW238" s="12" t="s">
        <v>32</v>
      </c>
      <c r="AX238" s="12" t="s">
        <v>77</v>
      </c>
      <c r="AY238" s="155" t="s">
        <v>175</v>
      </c>
    </row>
    <row r="239" spans="2:65" s="12" customFormat="1">
      <c r="B239" s="154"/>
      <c r="D239" s="145" t="s">
        <v>252</v>
      </c>
      <c r="E239" s="155" t="s">
        <v>1</v>
      </c>
      <c r="F239" s="156" t="s">
        <v>5418</v>
      </c>
      <c r="H239" s="157">
        <v>8.1000000000000003E-2</v>
      </c>
      <c r="I239" s="158"/>
      <c r="L239" s="154"/>
      <c r="M239" s="159"/>
      <c r="T239" s="160"/>
      <c r="AT239" s="155" t="s">
        <v>252</v>
      </c>
      <c r="AU239" s="155" t="s">
        <v>87</v>
      </c>
      <c r="AV239" s="12" t="s">
        <v>87</v>
      </c>
      <c r="AW239" s="12" t="s">
        <v>32</v>
      </c>
      <c r="AX239" s="12" t="s">
        <v>77</v>
      </c>
      <c r="AY239" s="155" t="s">
        <v>175</v>
      </c>
    </row>
    <row r="240" spans="2:65" s="12" customFormat="1">
      <c r="B240" s="154"/>
      <c r="D240" s="145" t="s">
        <v>252</v>
      </c>
      <c r="E240" s="155" t="s">
        <v>1</v>
      </c>
      <c r="F240" s="156" t="s">
        <v>5728</v>
      </c>
      <c r="H240" s="157">
        <v>0.9</v>
      </c>
      <c r="I240" s="158"/>
      <c r="L240" s="154"/>
      <c r="M240" s="159"/>
      <c r="T240" s="160"/>
      <c r="AT240" s="155" t="s">
        <v>252</v>
      </c>
      <c r="AU240" s="155" t="s">
        <v>87</v>
      </c>
      <c r="AV240" s="12" t="s">
        <v>87</v>
      </c>
      <c r="AW240" s="12" t="s">
        <v>32</v>
      </c>
      <c r="AX240" s="12" t="s">
        <v>77</v>
      </c>
      <c r="AY240" s="155" t="s">
        <v>175</v>
      </c>
    </row>
    <row r="241" spans="2:65" s="12" customFormat="1">
      <c r="B241" s="154"/>
      <c r="D241" s="145" t="s">
        <v>252</v>
      </c>
      <c r="E241" s="155" t="s">
        <v>1</v>
      </c>
      <c r="F241" s="156" t="s">
        <v>5729</v>
      </c>
      <c r="H241" s="157">
        <v>0.51300000000000001</v>
      </c>
      <c r="I241" s="158"/>
      <c r="L241" s="154"/>
      <c r="M241" s="159"/>
      <c r="T241" s="160"/>
      <c r="AT241" s="155" t="s">
        <v>252</v>
      </c>
      <c r="AU241" s="155" t="s">
        <v>87</v>
      </c>
      <c r="AV241" s="12" t="s">
        <v>87</v>
      </c>
      <c r="AW241" s="12" t="s">
        <v>32</v>
      </c>
      <c r="AX241" s="12" t="s">
        <v>77</v>
      </c>
      <c r="AY241" s="155" t="s">
        <v>175</v>
      </c>
    </row>
    <row r="242" spans="2:65" s="12" customFormat="1">
      <c r="B242" s="154"/>
      <c r="D242" s="145" t="s">
        <v>252</v>
      </c>
      <c r="E242" s="155" t="s">
        <v>1</v>
      </c>
      <c r="F242" s="156" t="s">
        <v>5730</v>
      </c>
      <c r="H242" s="157">
        <v>4.1760000000000002</v>
      </c>
      <c r="I242" s="158"/>
      <c r="L242" s="154"/>
      <c r="M242" s="159"/>
      <c r="T242" s="160"/>
      <c r="AT242" s="155" t="s">
        <v>252</v>
      </c>
      <c r="AU242" s="155" t="s">
        <v>87</v>
      </c>
      <c r="AV242" s="12" t="s">
        <v>87</v>
      </c>
      <c r="AW242" s="12" t="s">
        <v>32</v>
      </c>
      <c r="AX242" s="12" t="s">
        <v>77</v>
      </c>
      <c r="AY242" s="155" t="s">
        <v>175</v>
      </c>
    </row>
    <row r="243" spans="2:65" s="12" customFormat="1">
      <c r="B243" s="154"/>
      <c r="D243" s="145" t="s">
        <v>252</v>
      </c>
      <c r="E243" s="155" t="s">
        <v>1</v>
      </c>
      <c r="F243" s="156" t="s">
        <v>5731</v>
      </c>
      <c r="H243" s="157">
        <v>0.9</v>
      </c>
      <c r="I243" s="158"/>
      <c r="L243" s="154"/>
      <c r="M243" s="159"/>
      <c r="T243" s="160"/>
      <c r="AT243" s="155" t="s">
        <v>252</v>
      </c>
      <c r="AU243" s="155" t="s">
        <v>87</v>
      </c>
      <c r="AV243" s="12" t="s">
        <v>87</v>
      </c>
      <c r="AW243" s="12" t="s">
        <v>32</v>
      </c>
      <c r="AX243" s="12" t="s">
        <v>77</v>
      </c>
      <c r="AY243" s="155" t="s">
        <v>175</v>
      </c>
    </row>
    <row r="244" spans="2:65" s="12" customFormat="1">
      <c r="B244" s="154"/>
      <c r="D244" s="145" t="s">
        <v>252</v>
      </c>
      <c r="E244" s="155" t="s">
        <v>1</v>
      </c>
      <c r="F244" s="156" t="s">
        <v>5732</v>
      </c>
      <c r="H244" s="157">
        <v>0.45</v>
      </c>
      <c r="I244" s="158"/>
      <c r="L244" s="154"/>
      <c r="M244" s="159"/>
      <c r="T244" s="160"/>
      <c r="AT244" s="155" t="s">
        <v>252</v>
      </c>
      <c r="AU244" s="155" t="s">
        <v>87</v>
      </c>
      <c r="AV244" s="12" t="s">
        <v>87</v>
      </c>
      <c r="AW244" s="12" t="s">
        <v>32</v>
      </c>
      <c r="AX244" s="12" t="s">
        <v>77</v>
      </c>
      <c r="AY244" s="155" t="s">
        <v>175</v>
      </c>
    </row>
    <row r="245" spans="2:65" s="12" customFormat="1">
      <c r="B245" s="154"/>
      <c r="D245" s="145" t="s">
        <v>252</v>
      </c>
      <c r="E245" s="155" t="s">
        <v>1</v>
      </c>
      <c r="F245" s="156" t="s">
        <v>5442</v>
      </c>
      <c r="H245" s="157">
        <v>0.16200000000000001</v>
      </c>
      <c r="I245" s="158"/>
      <c r="L245" s="154"/>
      <c r="M245" s="159"/>
      <c r="T245" s="160"/>
      <c r="AT245" s="155" t="s">
        <v>252</v>
      </c>
      <c r="AU245" s="155" t="s">
        <v>87</v>
      </c>
      <c r="AV245" s="12" t="s">
        <v>87</v>
      </c>
      <c r="AW245" s="12" t="s">
        <v>32</v>
      </c>
      <c r="AX245" s="12" t="s">
        <v>77</v>
      </c>
      <c r="AY245" s="155" t="s">
        <v>175</v>
      </c>
    </row>
    <row r="246" spans="2:65" s="13" customFormat="1">
      <c r="B246" s="163"/>
      <c r="D246" s="145" t="s">
        <v>252</v>
      </c>
      <c r="E246" s="164" t="s">
        <v>1</v>
      </c>
      <c r="F246" s="165" t="s">
        <v>294</v>
      </c>
      <c r="H246" s="166">
        <v>7.3440000000000012</v>
      </c>
      <c r="I246" s="167"/>
      <c r="L246" s="163"/>
      <c r="M246" s="168"/>
      <c r="T246" s="169"/>
      <c r="AT246" s="164" t="s">
        <v>252</v>
      </c>
      <c r="AU246" s="164" t="s">
        <v>87</v>
      </c>
      <c r="AV246" s="13" t="s">
        <v>193</v>
      </c>
      <c r="AW246" s="13" t="s">
        <v>32</v>
      </c>
      <c r="AX246" s="13" t="s">
        <v>85</v>
      </c>
      <c r="AY246" s="164" t="s">
        <v>175</v>
      </c>
    </row>
    <row r="247" spans="2:65" s="11" customFormat="1" ht="22.9" customHeight="1">
      <c r="B247" s="120"/>
      <c r="D247" s="121" t="s">
        <v>76</v>
      </c>
      <c r="E247" s="130" t="s">
        <v>5443</v>
      </c>
      <c r="F247" s="130" t="s">
        <v>5444</v>
      </c>
      <c r="I247" s="123"/>
      <c r="J247" s="131">
        <f>BK247</f>
        <v>0</v>
      </c>
      <c r="L247" s="120"/>
      <c r="M247" s="125"/>
      <c r="P247" s="126">
        <f>SUM(P248:P251)</f>
        <v>0</v>
      </c>
      <c r="R247" s="126">
        <f>SUM(R248:R251)</f>
        <v>48.999599999999994</v>
      </c>
      <c r="T247" s="127">
        <f>SUM(T248:T251)</f>
        <v>0</v>
      </c>
      <c r="AR247" s="121" t="s">
        <v>85</v>
      </c>
      <c r="AT247" s="128" t="s">
        <v>76</v>
      </c>
      <c r="AU247" s="128" t="s">
        <v>85</v>
      </c>
      <c r="AY247" s="121" t="s">
        <v>175</v>
      </c>
      <c r="BK247" s="129">
        <f>SUM(BK248:BK251)</f>
        <v>0</v>
      </c>
    </row>
    <row r="248" spans="2:65" s="1" customFormat="1" ht="16.5" customHeight="1">
      <c r="B248" s="32"/>
      <c r="C248" s="132" t="s">
        <v>814</v>
      </c>
      <c r="D248" s="132" t="s">
        <v>178</v>
      </c>
      <c r="E248" s="133" t="s">
        <v>5445</v>
      </c>
      <c r="F248" s="134" t="s">
        <v>5446</v>
      </c>
      <c r="G248" s="135" t="s">
        <v>200</v>
      </c>
      <c r="H248" s="136">
        <v>120</v>
      </c>
      <c r="I248" s="137"/>
      <c r="J248" s="138">
        <f>ROUND(I248*H248,2)</f>
        <v>0</v>
      </c>
      <c r="K248" s="134" t="s">
        <v>250</v>
      </c>
      <c r="L248" s="32"/>
      <c r="M248" s="139" t="s">
        <v>1</v>
      </c>
      <c r="N248" s="140" t="s">
        <v>42</v>
      </c>
      <c r="P248" s="141">
        <f>O248*H248</f>
        <v>0</v>
      </c>
      <c r="Q248" s="141">
        <v>0.40799999999999997</v>
      </c>
      <c r="R248" s="141">
        <f>Q248*H248</f>
        <v>48.959999999999994</v>
      </c>
      <c r="S248" s="141">
        <v>0</v>
      </c>
      <c r="T248" s="142">
        <f>S248*H248</f>
        <v>0</v>
      </c>
      <c r="AR248" s="143" t="s">
        <v>193</v>
      </c>
      <c r="AT248" s="143" t="s">
        <v>178</v>
      </c>
      <c r="AU248" s="143" t="s">
        <v>87</v>
      </c>
      <c r="AY248" s="17" t="s">
        <v>175</v>
      </c>
      <c r="BE248" s="144">
        <f>IF(N248="základní",J248,0)</f>
        <v>0</v>
      </c>
      <c r="BF248" s="144">
        <f>IF(N248="snížená",J248,0)</f>
        <v>0</v>
      </c>
      <c r="BG248" s="144">
        <f>IF(N248="zákl. přenesená",J248,0)</f>
        <v>0</v>
      </c>
      <c r="BH248" s="144">
        <f>IF(N248="sníž. přenesená",J248,0)</f>
        <v>0</v>
      </c>
      <c r="BI248" s="144">
        <f>IF(N248="nulová",J248,0)</f>
        <v>0</v>
      </c>
      <c r="BJ248" s="17" t="s">
        <v>85</v>
      </c>
      <c r="BK248" s="144">
        <f>ROUND(I248*H248,2)</f>
        <v>0</v>
      </c>
      <c r="BL248" s="17" t="s">
        <v>193</v>
      </c>
      <c r="BM248" s="143" t="s">
        <v>5751</v>
      </c>
    </row>
    <row r="249" spans="2:65" s="1" customFormat="1" ht="16.5" customHeight="1">
      <c r="B249" s="32"/>
      <c r="C249" s="132" t="s">
        <v>818</v>
      </c>
      <c r="D249" s="132" t="s">
        <v>178</v>
      </c>
      <c r="E249" s="133" t="s">
        <v>4970</v>
      </c>
      <c r="F249" s="134" t="s">
        <v>4971</v>
      </c>
      <c r="G249" s="135" t="s">
        <v>200</v>
      </c>
      <c r="H249" s="136">
        <v>120</v>
      </c>
      <c r="I249" s="137"/>
      <c r="J249" s="138">
        <f>ROUND(I249*H249,2)</f>
        <v>0</v>
      </c>
      <c r="K249" s="134" t="s">
        <v>1</v>
      </c>
      <c r="L249" s="32"/>
      <c r="M249" s="139" t="s">
        <v>1</v>
      </c>
      <c r="N249" s="140" t="s">
        <v>42</v>
      </c>
      <c r="P249" s="141">
        <f>O249*H249</f>
        <v>0</v>
      </c>
      <c r="Q249" s="141">
        <v>0</v>
      </c>
      <c r="R249" s="141">
        <f>Q249*H249</f>
        <v>0</v>
      </c>
      <c r="S249" s="141">
        <v>0</v>
      </c>
      <c r="T249" s="142">
        <f>S249*H249</f>
        <v>0</v>
      </c>
      <c r="AR249" s="143" t="s">
        <v>193</v>
      </c>
      <c r="AT249" s="143" t="s">
        <v>178</v>
      </c>
      <c r="AU249" s="143" t="s">
        <v>87</v>
      </c>
      <c r="AY249" s="17" t="s">
        <v>175</v>
      </c>
      <c r="BE249" s="144">
        <f>IF(N249="základní",J249,0)</f>
        <v>0</v>
      </c>
      <c r="BF249" s="144">
        <f>IF(N249="snížená",J249,0)</f>
        <v>0</v>
      </c>
      <c r="BG249" s="144">
        <f>IF(N249="zákl. přenesená",J249,0)</f>
        <v>0</v>
      </c>
      <c r="BH249" s="144">
        <f>IF(N249="sníž. přenesená",J249,0)</f>
        <v>0</v>
      </c>
      <c r="BI249" s="144">
        <f>IF(N249="nulová",J249,0)</f>
        <v>0</v>
      </c>
      <c r="BJ249" s="17" t="s">
        <v>85</v>
      </c>
      <c r="BK249" s="144">
        <f>ROUND(I249*H249,2)</f>
        <v>0</v>
      </c>
      <c r="BL249" s="17" t="s">
        <v>193</v>
      </c>
      <c r="BM249" s="143" t="s">
        <v>5752</v>
      </c>
    </row>
    <row r="250" spans="2:65" s="1" customFormat="1" ht="16.5" customHeight="1">
      <c r="B250" s="32"/>
      <c r="C250" s="184" t="s">
        <v>822</v>
      </c>
      <c r="D250" s="184" t="s">
        <v>1046</v>
      </c>
      <c r="E250" s="185" t="s">
        <v>4880</v>
      </c>
      <c r="F250" s="186" t="s">
        <v>4881</v>
      </c>
      <c r="G250" s="187" t="s">
        <v>200</v>
      </c>
      <c r="H250" s="188">
        <v>132</v>
      </c>
      <c r="I250" s="189"/>
      <c r="J250" s="190">
        <f>ROUND(I250*H250,2)</f>
        <v>0</v>
      </c>
      <c r="K250" s="186" t="s">
        <v>250</v>
      </c>
      <c r="L250" s="191"/>
      <c r="M250" s="192" t="s">
        <v>1</v>
      </c>
      <c r="N250" s="193" t="s">
        <v>42</v>
      </c>
      <c r="P250" s="141">
        <f>O250*H250</f>
        <v>0</v>
      </c>
      <c r="Q250" s="141">
        <v>2.9999999999999997E-4</v>
      </c>
      <c r="R250" s="141">
        <f>Q250*H250</f>
        <v>3.9599999999999996E-2</v>
      </c>
      <c r="S250" s="141">
        <v>0</v>
      </c>
      <c r="T250" s="142">
        <f>S250*H250</f>
        <v>0</v>
      </c>
      <c r="AR250" s="143" t="s">
        <v>212</v>
      </c>
      <c r="AT250" s="143" t="s">
        <v>1046</v>
      </c>
      <c r="AU250" s="143" t="s">
        <v>87</v>
      </c>
      <c r="AY250" s="17" t="s">
        <v>175</v>
      </c>
      <c r="BE250" s="144">
        <f>IF(N250="základní",J250,0)</f>
        <v>0</v>
      </c>
      <c r="BF250" s="144">
        <f>IF(N250="snížená",J250,0)</f>
        <v>0</v>
      </c>
      <c r="BG250" s="144">
        <f>IF(N250="zákl. přenesená",J250,0)</f>
        <v>0</v>
      </c>
      <c r="BH250" s="144">
        <f>IF(N250="sníž. přenesená",J250,0)</f>
        <v>0</v>
      </c>
      <c r="BI250" s="144">
        <f>IF(N250="nulová",J250,0)</f>
        <v>0</v>
      </c>
      <c r="BJ250" s="17" t="s">
        <v>85</v>
      </c>
      <c r="BK250" s="144">
        <f>ROUND(I250*H250,2)</f>
        <v>0</v>
      </c>
      <c r="BL250" s="17" t="s">
        <v>193</v>
      </c>
      <c r="BM250" s="143" t="s">
        <v>5753</v>
      </c>
    </row>
    <row r="251" spans="2:65" s="12" customFormat="1">
      <c r="B251" s="154"/>
      <c r="D251" s="145" t="s">
        <v>252</v>
      </c>
      <c r="F251" s="156" t="s">
        <v>5754</v>
      </c>
      <c r="H251" s="157">
        <v>132</v>
      </c>
      <c r="I251" s="158"/>
      <c r="L251" s="154"/>
      <c r="M251" s="159"/>
      <c r="T251" s="160"/>
      <c r="AT251" s="155" t="s">
        <v>252</v>
      </c>
      <c r="AU251" s="155" t="s">
        <v>87</v>
      </c>
      <c r="AV251" s="12" t="s">
        <v>87</v>
      </c>
      <c r="AW251" s="12" t="s">
        <v>4</v>
      </c>
      <c r="AX251" s="12" t="s">
        <v>85</v>
      </c>
      <c r="AY251" s="155" t="s">
        <v>175</v>
      </c>
    </row>
    <row r="252" spans="2:65" s="11" customFormat="1" ht="22.9" customHeight="1">
      <c r="B252" s="120"/>
      <c r="D252" s="121" t="s">
        <v>76</v>
      </c>
      <c r="E252" s="130" t="s">
        <v>5451</v>
      </c>
      <c r="F252" s="130" t="s">
        <v>5452</v>
      </c>
      <c r="I252" s="123"/>
      <c r="J252" s="131">
        <f>BK252</f>
        <v>0</v>
      </c>
      <c r="L252" s="120"/>
      <c r="M252" s="125"/>
      <c r="P252" s="126">
        <f>SUM(P253:P267)</f>
        <v>0</v>
      </c>
      <c r="R252" s="126">
        <f>SUM(R253:R267)</f>
        <v>0.28799999999999998</v>
      </c>
      <c r="T252" s="127">
        <f>SUM(T253:T267)</f>
        <v>0</v>
      </c>
      <c r="AR252" s="121" t="s">
        <v>87</v>
      </c>
      <c r="AT252" s="128" t="s">
        <v>76</v>
      </c>
      <c r="AU252" s="128" t="s">
        <v>85</v>
      </c>
      <c r="AY252" s="121" t="s">
        <v>175</v>
      </c>
      <c r="BK252" s="129">
        <f>SUM(BK253:BK267)</f>
        <v>0</v>
      </c>
    </row>
    <row r="253" spans="2:65" s="1" customFormat="1" ht="16.5" customHeight="1">
      <c r="B253" s="32"/>
      <c r="C253" s="132" t="s">
        <v>826</v>
      </c>
      <c r="D253" s="132" t="s">
        <v>178</v>
      </c>
      <c r="E253" s="133" t="s">
        <v>5755</v>
      </c>
      <c r="F253" s="134" t="s">
        <v>5756</v>
      </c>
      <c r="G253" s="135" t="s">
        <v>219</v>
      </c>
      <c r="H253" s="136">
        <v>1</v>
      </c>
      <c r="I253" s="137"/>
      <c r="J253" s="138">
        <f t="shared" ref="J253:J267" si="20">ROUND(I253*H253,2)</f>
        <v>0</v>
      </c>
      <c r="K253" s="134" t="s">
        <v>1</v>
      </c>
      <c r="L253" s="32"/>
      <c r="M253" s="139" t="s">
        <v>1</v>
      </c>
      <c r="N253" s="140" t="s">
        <v>42</v>
      </c>
      <c r="P253" s="141">
        <f t="shared" ref="P253:P267" si="21">O253*H253</f>
        <v>0</v>
      </c>
      <c r="Q253" s="141">
        <v>0</v>
      </c>
      <c r="R253" s="141">
        <f t="shared" ref="R253:R267" si="22">Q253*H253</f>
        <v>0</v>
      </c>
      <c r="S253" s="141">
        <v>0</v>
      </c>
      <c r="T253" s="142">
        <f t="shared" ref="T253:T267" si="23">S253*H253</f>
        <v>0</v>
      </c>
      <c r="AR253" s="143" t="s">
        <v>129</v>
      </c>
      <c r="AT253" s="143" t="s">
        <v>178</v>
      </c>
      <c r="AU253" s="143" t="s">
        <v>87</v>
      </c>
      <c r="AY253" s="17" t="s">
        <v>175</v>
      </c>
      <c r="BE253" s="144">
        <f t="shared" ref="BE253:BE267" si="24">IF(N253="základní",J253,0)</f>
        <v>0</v>
      </c>
      <c r="BF253" s="144">
        <f t="shared" ref="BF253:BF267" si="25">IF(N253="snížená",J253,0)</f>
        <v>0</v>
      </c>
      <c r="BG253" s="144">
        <f t="shared" ref="BG253:BG267" si="26">IF(N253="zákl. přenesená",J253,0)</f>
        <v>0</v>
      </c>
      <c r="BH253" s="144">
        <f t="shared" ref="BH253:BH267" si="27">IF(N253="sníž. přenesená",J253,0)</f>
        <v>0</v>
      </c>
      <c r="BI253" s="144">
        <f t="shared" ref="BI253:BI267" si="28">IF(N253="nulová",J253,0)</f>
        <v>0</v>
      </c>
      <c r="BJ253" s="17" t="s">
        <v>85</v>
      </c>
      <c r="BK253" s="144">
        <f t="shared" ref="BK253:BK267" si="29">ROUND(I253*H253,2)</f>
        <v>0</v>
      </c>
      <c r="BL253" s="17" t="s">
        <v>129</v>
      </c>
      <c r="BM253" s="143" t="s">
        <v>5757</v>
      </c>
    </row>
    <row r="254" spans="2:65" s="1" customFormat="1" ht="16.5" customHeight="1">
      <c r="B254" s="32"/>
      <c r="C254" s="184" t="s">
        <v>829</v>
      </c>
      <c r="D254" s="184" t="s">
        <v>1046</v>
      </c>
      <c r="E254" s="185" t="s">
        <v>5758</v>
      </c>
      <c r="F254" s="186" t="s">
        <v>5759</v>
      </c>
      <c r="G254" s="187" t="s">
        <v>219</v>
      </c>
      <c r="H254" s="188">
        <v>1</v>
      </c>
      <c r="I254" s="189"/>
      <c r="J254" s="190">
        <f t="shared" si="20"/>
        <v>0</v>
      </c>
      <c r="K254" s="186" t="s">
        <v>1</v>
      </c>
      <c r="L254" s="191"/>
      <c r="M254" s="192" t="s">
        <v>1</v>
      </c>
      <c r="N254" s="193" t="s">
        <v>42</v>
      </c>
      <c r="P254" s="141">
        <f t="shared" si="21"/>
        <v>0</v>
      </c>
      <c r="Q254" s="141">
        <v>3.5999999999999997E-2</v>
      </c>
      <c r="R254" s="141">
        <f t="shared" si="22"/>
        <v>3.5999999999999997E-2</v>
      </c>
      <c r="S254" s="141">
        <v>0</v>
      </c>
      <c r="T254" s="142">
        <f t="shared" si="23"/>
        <v>0</v>
      </c>
      <c r="AR254" s="143" t="s">
        <v>604</v>
      </c>
      <c r="AT254" s="143" t="s">
        <v>1046</v>
      </c>
      <c r="AU254" s="143" t="s">
        <v>87</v>
      </c>
      <c r="AY254" s="17" t="s">
        <v>175</v>
      </c>
      <c r="BE254" s="144">
        <f t="shared" si="24"/>
        <v>0</v>
      </c>
      <c r="BF254" s="144">
        <f t="shared" si="25"/>
        <v>0</v>
      </c>
      <c r="BG254" s="144">
        <f t="shared" si="26"/>
        <v>0</v>
      </c>
      <c r="BH254" s="144">
        <f t="shared" si="27"/>
        <v>0</v>
      </c>
      <c r="BI254" s="144">
        <f t="shared" si="28"/>
        <v>0</v>
      </c>
      <c r="BJ254" s="17" t="s">
        <v>85</v>
      </c>
      <c r="BK254" s="144">
        <f t="shared" si="29"/>
        <v>0</v>
      </c>
      <c r="BL254" s="17" t="s">
        <v>129</v>
      </c>
      <c r="BM254" s="143" t="s">
        <v>5760</v>
      </c>
    </row>
    <row r="255" spans="2:65" s="1" customFormat="1" ht="16.5" customHeight="1">
      <c r="B255" s="32"/>
      <c r="C255" s="132" t="s">
        <v>834</v>
      </c>
      <c r="D255" s="132" t="s">
        <v>178</v>
      </c>
      <c r="E255" s="133" t="s">
        <v>5761</v>
      </c>
      <c r="F255" s="134" t="s">
        <v>5762</v>
      </c>
      <c r="G255" s="135" t="s">
        <v>219</v>
      </c>
      <c r="H255" s="136">
        <v>1</v>
      </c>
      <c r="I255" s="137"/>
      <c r="J255" s="138">
        <f t="shared" si="20"/>
        <v>0</v>
      </c>
      <c r="K255" s="134" t="s">
        <v>1</v>
      </c>
      <c r="L255" s="32"/>
      <c r="M255" s="139" t="s">
        <v>1</v>
      </c>
      <c r="N255" s="140" t="s">
        <v>42</v>
      </c>
      <c r="P255" s="141">
        <f t="shared" si="21"/>
        <v>0</v>
      </c>
      <c r="Q255" s="141">
        <v>0</v>
      </c>
      <c r="R255" s="141">
        <f t="shared" si="22"/>
        <v>0</v>
      </c>
      <c r="S255" s="141">
        <v>0</v>
      </c>
      <c r="T255" s="142">
        <f t="shared" si="23"/>
        <v>0</v>
      </c>
      <c r="AR255" s="143" t="s">
        <v>129</v>
      </c>
      <c r="AT255" s="143" t="s">
        <v>178</v>
      </c>
      <c r="AU255" s="143" t="s">
        <v>87</v>
      </c>
      <c r="AY255" s="17" t="s">
        <v>175</v>
      </c>
      <c r="BE255" s="144">
        <f t="shared" si="24"/>
        <v>0</v>
      </c>
      <c r="BF255" s="144">
        <f t="shared" si="25"/>
        <v>0</v>
      </c>
      <c r="BG255" s="144">
        <f t="shared" si="26"/>
        <v>0</v>
      </c>
      <c r="BH255" s="144">
        <f t="shared" si="27"/>
        <v>0</v>
      </c>
      <c r="BI255" s="144">
        <f t="shared" si="28"/>
        <v>0</v>
      </c>
      <c r="BJ255" s="17" t="s">
        <v>85</v>
      </c>
      <c r="BK255" s="144">
        <f t="shared" si="29"/>
        <v>0</v>
      </c>
      <c r="BL255" s="17" t="s">
        <v>129</v>
      </c>
      <c r="BM255" s="143" t="s">
        <v>5763</v>
      </c>
    </row>
    <row r="256" spans="2:65" s="1" customFormat="1" ht="16.5" customHeight="1">
      <c r="B256" s="32"/>
      <c r="C256" s="184" t="s">
        <v>845</v>
      </c>
      <c r="D256" s="184" t="s">
        <v>1046</v>
      </c>
      <c r="E256" s="185" t="s">
        <v>5764</v>
      </c>
      <c r="F256" s="186" t="s">
        <v>5765</v>
      </c>
      <c r="G256" s="187" t="s">
        <v>219</v>
      </c>
      <c r="H256" s="188">
        <v>1</v>
      </c>
      <c r="I256" s="189"/>
      <c r="J256" s="190">
        <f t="shared" si="20"/>
        <v>0</v>
      </c>
      <c r="K256" s="186" t="s">
        <v>1</v>
      </c>
      <c r="L256" s="191"/>
      <c r="M256" s="192" t="s">
        <v>1</v>
      </c>
      <c r="N256" s="193" t="s">
        <v>42</v>
      </c>
      <c r="P256" s="141">
        <f t="shared" si="21"/>
        <v>0</v>
      </c>
      <c r="Q256" s="141">
        <v>3.5999999999999997E-2</v>
      </c>
      <c r="R256" s="141">
        <f t="shared" si="22"/>
        <v>3.5999999999999997E-2</v>
      </c>
      <c r="S256" s="141">
        <v>0</v>
      </c>
      <c r="T256" s="142">
        <f t="shared" si="23"/>
        <v>0</v>
      </c>
      <c r="AR256" s="143" t="s">
        <v>604</v>
      </c>
      <c r="AT256" s="143" t="s">
        <v>1046</v>
      </c>
      <c r="AU256" s="143" t="s">
        <v>87</v>
      </c>
      <c r="AY256" s="17" t="s">
        <v>175</v>
      </c>
      <c r="BE256" s="144">
        <f t="shared" si="24"/>
        <v>0</v>
      </c>
      <c r="BF256" s="144">
        <f t="shared" si="25"/>
        <v>0</v>
      </c>
      <c r="BG256" s="144">
        <f t="shared" si="26"/>
        <v>0</v>
      </c>
      <c r="BH256" s="144">
        <f t="shared" si="27"/>
        <v>0</v>
      </c>
      <c r="BI256" s="144">
        <f t="shared" si="28"/>
        <v>0</v>
      </c>
      <c r="BJ256" s="17" t="s">
        <v>85</v>
      </c>
      <c r="BK256" s="144">
        <f t="shared" si="29"/>
        <v>0</v>
      </c>
      <c r="BL256" s="17" t="s">
        <v>129</v>
      </c>
      <c r="BM256" s="143" t="s">
        <v>5766</v>
      </c>
    </row>
    <row r="257" spans="2:65" s="1" customFormat="1" ht="16.5" customHeight="1">
      <c r="B257" s="32"/>
      <c r="C257" s="132" t="s">
        <v>850</v>
      </c>
      <c r="D257" s="132" t="s">
        <v>178</v>
      </c>
      <c r="E257" s="133" t="s">
        <v>5767</v>
      </c>
      <c r="F257" s="134" t="s">
        <v>5768</v>
      </c>
      <c r="G257" s="135" t="s">
        <v>219</v>
      </c>
      <c r="H257" s="136">
        <v>1</v>
      </c>
      <c r="I257" s="137"/>
      <c r="J257" s="138">
        <f t="shared" si="20"/>
        <v>0</v>
      </c>
      <c r="K257" s="134" t="s">
        <v>1</v>
      </c>
      <c r="L257" s="32"/>
      <c r="M257" s="139" t="s">
        <v>1</v>
      </c>
      <c r="N257" s="140" t="s">
        <v>42</v>
      </c>
      <c r="P257" s="141">
        <f t="shared" si="21"/>
        <v>0</v>
      </c>
      <c r="Q257" s="141">
        <v>0</v>
      </c>
      <c r="R257" s="141">
        <f t="shared" si="22"/>
        <v>0</v>
      </c>
      <c r="S257" s="141">
        <v>0</v>
      </c>
      <c r="T257" s="142">
        <f t="shared" si="23"/>
        <v>0</v>
      </c>
      <c r="AR257" s="143" t="s">
        <v>129</v>
      </c>
      <c r="AT257" s="143" t="s">
        <v>178</v>
      </c>
      <c r="AU257" s="143" t="s">
        <v>87</v>
      </c>
      <c r="AY257" s="17" t="s">
        <v>175</v>
      </c>
      <c r="BE257" s="144">
        <f t="shared" si="24"/>
        <v>0</v>
      </c>
      <c r="BF257" s="144">
        <f t="shared" si="25"/>
        <v>0</v>
      </c>
      <c r="BG257" s="144">
        <f t="shared" si="26"/>
        <v>0</v>
      </c>
      <c r="BH257" s="144">
        <f t="shared" si="27"/>
        <v>0</v>
      </c>
      <c r="BI257" s="144">
        <f t="shared" si="28"/>
        <v>0</v>
      </c>
      <c r="BJ257" s="17" t="s">
        <v>85</v>
      </c>
      <c r="BK257" s="144">
        <f t="shared" si="29"/>
        <v>0</v>
      </c>
      <c r="BL257" s="17" t="s">
        <v>129</v>
      </c>
      <c r="BM257" s="143" t="s">
        <v>5769</v>
      </c>
    </row>
    <row r="258" spans="2:65" s="1" customFormat="1" ht="16.5" customHeight="1">
      <c r="B258" s="32"/>
      <c r="C258" s="184" t="s">
        <v>857</v>
      </c>
      <c r="D258" s="184" t="s">
        <v>1046</v>
      </c>
      <c r="E258" s="185" t="s">
        <v>5770</v>
      </c>
      <c r="F258" s="186" t="s">
        <v>5771</v>
      </c>
      <c r="G258" s="187" t="s">
        <v>219</v>
      </c>
      <c r="H258" s="188">
        <v>1</v>
      </c>
      <c r="I258" s="189"/>
      <c r="J258" s="190">
        <f t="shared" si="20"/>
        <v>0</v>
      </c>
      <c r="K258" s="186" t="s">
        <v>1</v>
      </c>
      <c r="L258" s="191"/>
      <c r="M258" s="192" t="s">
        <v>1</v>
      </c>
      <c r="N258" s="193" t="s">
        <v>42</v>
      </c>
      <c r="P258" s="141">
        <f t="shared" si="21"/>
        <v>0</v>
      </c>
      <c r="Q258" s="141">
        <v>3.5999999999999997E-2</v>
      </c>
      <c r="R258" s="141">
        <f t="shared" si="22"/>
        <v>3.5999999999999997E-2</v>
      </c>
      <c r="S258" s="141">
        <v>0</v>
      </c>
      <c r="T258" s="142">
        <f t="shared" si="23"/>
        <v>0</v>
      </c>
      <c r="AR258" s="143" t="s">
        <v>604</v>
      </c>
      <c r="AT258" s="143" t="s">
        <v>1046</v>
      </c>
      <c r="AU258" s="143" t="s">
        <v>87</v>
      </c>
      <c r="AY258" s="17" t="s">
        <v>175</v>
      </c>
      <c r="BE258" s="144">
        <f t="shared" si="24"/>
        <v>0</v>
      </c>
      <c r="BF258" s="144">
        <f t="shared" si="25"/>
        <v>0</v>
      </c>
      <c r="BG258" s="144">
        <f t="shared" si="26"/>
        <v>0</v>
      </c>
      <c r="BH258" s="144">
        <f t="shared" si="27"/>
        <v>0</v>
      </c>
      <c r="BI258" s="144">
        <f t="shared" si="28"/>
        <v>0</v>
      </c>
      <c r="BJ258" s="17" t="s">
        <v>85</v>
      </c>
      <c r="BK258" s="144">
        <f t="shared" si="29"/>
        <v>0</v>
      </c>
      <c r="BL258" s="17" t="s">
        <v>129</v>
      </c>
      <c r="BM258" s="143" t="s">
        <v>5772</v>
      </c>
    </row>
    <row r="259" spans="2:65" s="1" customFormat="1" ht="16.5" customHeight="1">
      <c r="B259" s="32"/>
      <c r="C259" s="132" t="s">
        <v>861</v>
      </c>
      <c r="D259" s="132" t="s">
        <v>178</v>
      </c>
      <c r="E259" s="133" t="s">
        <v>5453</v>
      </c>
      <c r="F259" s="134" t="s">
        <v>5454</v>
      </c>
      <c r="G259" s="135" t="s">
        <v>219</v>
      </c>
      <c r="H259" s="136">
        <v>2</v>
      </c>
      <c r="I259" s="137"/>
      <c r="J259" s="138">
        <f t="shared" si="20"/>
        <v>0</v>
      </c>
      <c r="K259" s="134" t="s">
        <v>1</v>
      </c>
      <c r="L259" s="32"/>
      <c r="M259" s="139" t="s">
        <v>1</v>
      </c>
      <c r="N259" s="140" t="s">
        <v>42</v>
      </c>
      <c r="P259" s="141">
        <f t="shared" si="21"/>
        <v>0</v>
      </c>
      <c r="Q259" s="141">
        <v>0</v>
      </c>
      <c r="R259" s="141">
        <f t="shared" si="22"/>
        <v>0</v>
      </c>
      <c r="S259" s="141">
        <v>0</v>
      </c>
      <c r="T259" s="142">
        <f t="shared" si="23"/>
        <v>0</v>
      </c>
      <c r="AR259" s="143" t="s">
        <v>129</v>
      </c>
      <c r="AT259" s="143" t="s">
        <v>178</v>
      </c>
      <c r="AU259" s="143" t="s">
        <v>87</v>
      </c>
      <c r="AY259" s="17" t="s">
        <v>175</v>
      </c>
      <c r="BE259" s="144">
        <f t="shared" si="24"/>
        <v>0</v>
      </c>
      <c r="BF259" s="144">
        <f t="shared" si="25"/>
        <v>0</v>
      </c>
      <c r="BG259" s="144">
        <f t="shared" si="26"/>
        <v>0</v>
      </c>
      <c r="BH259" s="144">
        <f t="shared" si="27"/>
        <v>0</v>
      </c>
      <c r="BI259" s="144">
        <f t="shared" si="28"/>
        <v>0</v>
      </c>
      <c r="BJ259" s="17" t="s">
        <v>85</v>
      </c>
      <c r="BK259" s="144">
        <f t="shared" si="29"/>
        <v>0</v>
      </c>
      <c r="BL259" s="17" t="s">
        <v>129</v>
      </c>
      <c r="BM259" s="143" t="s">
        <v>5773</v>
      </c>
    </row>
    <row r="260" spans="2:65" s="1" customFormat="1" ht="16.5" customHeight="1">
      <c r="B260" s="32"/>
      <c r="C260" s="184" t="s">
        <v>866</v>
      </c>
      <c r="D260" s="184" t="s">
        <v>1046</v>
      </c>
      <c r="E260" s="185" t="s">
        <v>5774</v>
      </c>
      <c r="F260" s="186" t="s">
        <v>5775</v>
      </c>
      <c r="G260" s="187" t="s">
        <v>219</v>
      </c>
      <c r="H260" s="188">
        <v>1</v>
      </c>
      <c r="I260" s="189"/>
      <c r="J260" s="190">
        <f t="shared" si="20"/>
        <v>0</v>
      </c>
      <c r="K260" s="186" t="s">
        <v>1</v>
      </c>
      <c r="L260" s="191"/>
      <c r="M260" s="192" t="s">
        <v>1</v>
      </c>
      <c r="N260" s="193" t="s">
        <v>42</v>
      </c>
      <c r="P260" s="141">
        <f t="shared" si="21"/>
        <v>0</v>
      </c>
      <c r="Q260" s="141">
        <v>3.5999999999999997E-2</v>
      </c>
      <c r="R260" s="141">
        <f t="shared" si="22"/>
        <v>3.5999999999999997E-2</v>
      </c>
      <c r="S260" s="141">
        <v>0</v>
      </c>
      <c r="T260" s="142">
        <f t="shared" si="23"/>
        <v>0</v>
      </c>
      <c r="AR260" s="143" t="s">
        <v>604</v>
      </c>
      <c r="AT260" s="143" t="s">
        <v>1046</v>
      </c>
      <c r="AU260" s="143" t="s">
        <v>87</v>
      </c>
      <c r="AY260" s="17" t="s">
        <v>175</v>
      </c>
      <c r="BE260" s="144">
        <f t="shared" si="24"/>
        <v>0</v>
      </c>
      <c r="BF260" s="144">
        <f t="shared" si="25"/>
        <v>0</v>
      </c>
      <c r="BG260" s="144">
        <f t="shared" si="26"/>
        <v>0</v>
      </c>
      <c r="BH260" s="144">
        <f t="shared" si="27"/>
        <v>0</v>
      </c>
      <c r="BI260" s="144">
        <f t="shared" si="28"/>
        <v>0</v>
      </c>
      <c r="BJ260" s="17" t="s">
        <v>85</v>
      </c>
      <c r="BK260" s="144">
        <f t="shared" si="29"/>
        <v>0</v>
      </c>
      <c r="BL260" s="17" t="s">
        <v>129</v>
      </c>
      <c r="BM260" s="143" t="s">
        <v>5776</v>
      </c>
    </row>
    <row r="261" spans="2:65" s="1" customFormat="1" ht="16.5" customHeight="1">
      <c r="B261" s="32"/>
      <c r="C261" s="184" t="s">
        <v>870</v>
      </c>
      <c r="D261" s="184" t="s">
        <v>1046</v>
      </c>
      <c r="E261" s="185" t="s">
        <v>5777</v>
      </c>
      <c r="F261" s="186" t="s">
        <v>5778</v>
      </c>
      <c r="G261" s="187" t="s">
        <v>219</v>
      </c>
      <c r="H261" s="188">
        <v>1</v>
      </c>
      <c r="I261" s="189"/>
      <c r="J261" s="190">
        <f t="shared" si="20"/>
        <v>0</v>
      </c>
      <c r="K261" s="186" t="s">
        <v>1</v>
      </c>
      <c r="L261" s="191"/>
      <c r="M261" s="192" t="s">
        <v>1</v>
      </c>
      <c r="N261" s="193" t="s">
        <v>42</v>
      </c>
      <c r="P261" s="141">
        <f t="shared" si="21"/>
        <v>0</v>
      </c>
      <c r="Q261" s="141">
        <v>3.5999999999999997E-2</v>
      </c>
      <c r="R261" s="141">
        <f t="shared" si="22"/>
        <v>3.5999999999999997E-2</v>
      </c>
      <c r="S261" s="141">
        <v>0</v>
      </c>
      <c r="T261" s="142">
        <f t="shared" si="23"/>
        <v>0</v>
      </c>
      <c r="AR261" s="143" t="s">
        <v>604</v>
      </c>
      <c r="AT261" s="143" t="s">
        <v>1046</v>
      </c>
      <c r="AU261" s="143" t="s">
        <v>87</v>
      </c>
      <c r="AY261" s="17" t="s">
        <v>175</v>
      </c>
      <c r="BE261" s="144">
        <f t="shared" si="24"/>
        <v>0</v>
      </c>
      <c r="BF261" s="144">
        <f t="shared" si="25"/>
        <v>0</v>
      </c>
      <c r="BG261" s="144">
        <f t="shared" si="26"/>
        <v>0</v>
      </c>
      <c r="BH261" s="144">
        <f t="shared" si="27"/>
        <v>0</v>
      </c>
      <c r="BI261" s="144">
        <f t="shared" si="28"/>
        <v>0</v>
      </c>
      <c r="BJ261" s="17" t="s">
        <v>85</v>
      </c>
      <c r="BK261" s="144">
        <f t="shared" si="29"/>
        <v>0</v>
      </c>
      <c r="BL261" s="17" t="s">
        <v>129</v>
      </c>
      <c r="BM261" s="143" t="s">
        <v>5779</v>
      </c>
    </row>
    <row r="262" spans="2:65" s="1" customFormat="1" ht="16.5" customHeight="1">
      <c r="B262" s="32"/>
      <c r="C262" s="132" t="s">
        <v>876</v>
      </c>
      <c r="D262" s="132" t="s">
        <v>178</v>
      </c>
      <c r="E262" s="133" t="s">
        <v>5462</v>
      </c>
      <c r="F262" s="134" t="s">
        <v>5463</v>
      </c>
      <c r="G262" s="135" t="s">
        <v>219</v>
      </c>
      <c r="H262" s="136">
        <v>1</v>
      </c>
      <c r="I262" s="137"/>
      <c r="J262" s="138">
        <f t="shared" si="20"/>
        <v>0</v>
      </c>
      <c r="K262" s="134" t="s">
        <v>1</v>
      </c>
      <c r="L262" s="32"/>
      <c r="M262" s="139" t="s">
        <v>1</v>
      </c>
      <c r="N262" s="140" t="s">
        <v>42</v>
      </c>
      <c r="P262" s="141">
        <f t="shared" si="21"/>
        <v>0</v>
      </c>
      <c r="Q262" s="141">
        <v>0</v>
      </c>
      <c r="R262" s="141">
        <f t="shared" si="22"/>
        <v>0</v>
      </c>
      <c r="S262" s="141">
        <v>0</v>
      </c>
      <c r="T262" s="142">
        <f t="shared" si="23"/>
        <v>0</v>
      </c>
      <c r="AR262" s="143" t="s">
        <v>129</v>
      </c>
      <c r="AT262" s="143" t="s">
        <v>178</v>
      </c>
      <c r="AU262" s="143" t="s">
        <v>87</v>
      </c>
      <c r="AY262" s="17" t="s">
        <v>175</v>
      </c>
      <c r="BE262" s="144">
        <f t="shared" si="24"/>
        <v>0</v>
      </c>
      <c r="BF262" s="144">
        <f t="shared" si="25"/>
        <v>0</v>
      </c>
      <c r="BG262" s="144">
        <f t="shared" si="26"/>
        <v>0</v>
      </c>
      <c r="BH262" s="144">
        <f t="shared" si="27"/>
        <v>0</v>
      </c>
      <c r="BI262" s="144">
        <f t="shared" si="28"/>
        <v>0</v>
      </c>
      <c r="BJ262" s="17" t="s">
        <v>85</v>
      </c>
      <c r="BK262" s="144">
        <f t="shared" si="29"/>
        <v>0</v>
      </c>
      <c r="BL262" s="17" t="s">
        <v>129</v>
      </c>
      <c r="BM262" s="143" t="s">
        <v>5780</v>
      </c>
    </row>
    <row r="263" spans="2:65" s="1" customFormat="1" ht="16.5" customHeight="1">
      <c r="B263" s="32"/>
      <c r="C263" s="184" t="s">
        <v>880</v>
      </c>
      <c r="D263" s="184" t="s">
        <v>1046</v>
      </c>
      <c r="E263" s="185" t="s">
        <v>5465</v>
      </c>
      <c r="F263" s="186" t="s">
        <v>5466</v>
      </c>
      <c r="G263" s="187" t="s">
        <v>219</v>
      </c>
      <c r="H263" s="188">
        <v>1</v>
      </c>
      <c r="I263" s="189"/>
      <c r="J263" s="190">
        <f t="shared" si="20"/>
        <v>0</v>
      </c>
      <c r="K263" s="186" t="s">
        <v>1</v>
      </c>
      <c r="L263" s="191"/>
      <c r="M263" s="192" t="s">
        <v>1</v>
      </c>
      <c r="N263" s="193" t="s">
        <v>42</v>
      </c>
      <c r="P263" s="141">
        <f t="shared" si="21"/>
        <v>0</v>
      </c>
      <c r="Q263" s="141">
        <v>3.5999999999999997E-2</v>
      </c>
      <c r="R263" s="141">
        <f t="shared" si="22"/>
        <v>3.5999999999999997E-2</v>
      </c>
      <c r="S263" s="141">
        <v>0</v>
      </c>
      <c r="T263" s="142">
        <f t="shared" si="23"/>
        <v>0</v>
      </c>
      <c r="AR263" s="143" t="s">
        <v>604</v>
      </c>
      <c r="AT263" s="143" t="s">
        <v>1046</v>
      </c>
      <c r="AU263" s="143" t="s">
        <v>87</v>
      </c>
      <c r="AY263" s="17" t="s">
        <v>175</v>
      </c>
      <c r="BE263" s="144">
        <f t="shared" si="24"/>
        <v>0</v>
      </c>
      <c r="BF263" s="144">
        <f t="shared" si="25"/>
        <v>0</v>
      </c>
      <c r="BG263" s="144">
        <f t="shared" si="26"/>
        <v>0</v>
      </c>
      <c r="BH263" s="144">
        <f t="shared" si="27"/>
        <v>0</v>
      </c>
      <c r="BI263" s="144">
        <f t="shared" si="28"/>
        <v>0</v>
      </c>
      <c r="BJ263" s="17" t="s">
        <v>85</v>
      </c>
      <c r="BK263" s="144">
        <f t="shared" si="29"/>
        <v>0</v>
      </c>
      <c r="BL263" s="17" t="s">
        <v>129</v>
      </c>
      <c r="BM263" s="143" t="s">
        <v>5781</v>
      </c>
    </row>
    <row r="264" spans="2:65" s="1" customFormat="1" ht="16.5" customHeight="1">
      <c r="B264" s="32"/>
      <c r="C264" s="132" t="s">
        <v>885</v>
      </c>
      <c r="D264" s="132" t="s">
        <v>178</v>
      </c>
      <c r="E264" s="133" t="s">
        <v>5468</v>
      </c>
      <c r="F264" s="134" t="s">
        <v>5469</v>
      </c>
      <c r="G264" s="135" t="s">
        <v>219</v>
      </c>
      <c r="H264" s="136">
        <v>1</v>
      </c>
      <c r="I264" s="137"/>
      <c r="J264" s="138">
        <f t="shared" si="20"/>
        <v>0</v>
      </c>
      <c r="K264" s="134" t="s">
        <v>1</v>
      </c>
      <c r="L264" s="32"/>
      <c r="M264" s="139" t="s">
        <v>1</v>
      </c>
      <c r="N264" s="140" t="s">
        <v>42</v>
      </c>
      <c r="P264" s="141">
        <f t="shared" si="21"/>
        <v>0</v>
      </c>
      <c r="Q264" s="141">
        <v>0</v>
      </c>
      <c r="R264" s="141">
        <f t="shared" si="22"/>
        <v>0</v>
      </c>
      <c r="S264" s="141">
        <v>0</v>
      </c>
      <c r="T264" s="142">
        <f t="shared" si="23"/>
        <v>0</v>
      </c>
      <c r="AR264" s="143" t="s">
        <v>129</v>
      </c>
      <c r="AT264" s="143" t="s">
        <v>178</v>
      </c>
      <c r="AU264" s="143" t="s">
        <v>87</v>
      </c>
      <c r="AY264" s="17" t="s">
        <v>175</v>
      </c>
      <c r="BE264" s="144">
        <f t="shared" si="24"/>
        <v>0</v>
      </c>
      <c r="BF264" s="144">
        <f t="shared" si="25"/>
        <v>0</v>
      </c>
      <c r="BG264" s="144">
        <f t="shared" si="26"/>
        <v>0</v>
      </c>
      <c r="BH264" s="144">
        <f t="shared" si="27"/>
        <v>0</v>
      </c>
      <c r="BI264" s="144">
        <f t="shared" si="28"/>
        <v>0</v>
      </c>
      <c r="BJ264" s="17" t="s">
        <v>85</v>
      </c>
      <c r="BK264" s="144">
        <f t="shared" si="29"/>
        <v>0</v>
      </c>
      <c r="BL264" s="17" t="s">
        <v>129</v>
      </c>
      <c r="BM264" s="143" t="s">
        <v>5782</v>
      </c>
    </row>
    <row r="265" spans="2:65" s="1" customFormat="1" ht="16.5" customHeight="1">
      <c r="B265" s="32"/>
      <c r="C265" s="184" t="s">
        <v>889</v>
      </c>
      <c r="D265" s="184" t="s">
        <v>1046</v>
      </c>
      <c r="E265" s="185" t="s">
        <v>5471</v>
      </c>
      <c r="F265" s="186" t="s">
        <v>5472</v>
      </c>
      <c r="G265" s="187" t="s">
        <v>219</v>
      </c>
      <c r="H265" s="188">
        <v>1</v>
      </c>
      <c r="I265" s="189"/>
      <c r="J265" s="190">
        <f t="shared" si="20"/>
        <v>0</v>
      </c>
      <c r="K265" s="186" t="s">
        <v>1</v>
      </c>
      <c r="L265" s="191"/>
      <c r="M265" s="192" t="s">
        <v>1</v>
      </c>
      <c r="N265" s="193" t="s">
        <v>42</v>
      </c>
      <c r="P265" s="141">
        <f t="shared" si="21"/>
        <v>0</v>
      </c>
      <c r="Q265" s="141">
        <v>3.5999999999999997E-2</v>
      </c>
      <c r="R265" s="141">
        <f t="shared" si="22"/>
        <v>3.5999999999999997E-2</v>
      </c>
      <c r="S265" s="141">
        <v>0</v>
      </c>
      <c r="T265" s="142">
        <f t="shared" si="23"/>
        <v>0</v>
      </c>
      <c r="AR265" s="143" t="s">
        <v>604</v>
      </c>
      <c r="AT265" s="143" t="s">
        <v>1046</v>
      </c>
      <c r="AU265" s="143" t="s">
        <v>87</v>
      </c>
      <c r="AY265" s="17" t="s">
        <v>175</v>
      </c>
      <c r="BE265" s="144">
        <f t="shared" si="24"/>
        <v>0</v>
      </c>
      <c r="BF265" s="144">
        <f t="shared" si="25"/>
        <v>0</v>
      </c>
      <c r="BG265" s="144">
        <f t="shared" si="26"/>
        <v>0</v>
      </c>
      <c r="BH265" s="144">
        <f t="shared" si="27"/>
        <v>0</v>
      </c>
      <c r="BI265" s="144">
        <f t="shared" si="28"/>
        <v>0</v>
      </c>
      <c r="BJ265" s="17" t="s">
        <v>85</v>
      </c>
      <c r="BK265" s="144">
        <f t="shared" si="29"/>
        <v>0</v>
      </c>
      <c r="BL265" s="17" t="s">
        <v>129</v>
      </c>
      <c r="BM265" s="143" t="s">
        <v>5783</v>
      </c>
    </row>
    <row r="266" spans="2:65" s="1" customFormat="1" ht="16.5" customHeight="1">
      <c r="B266" s="32"/>
      <c r="C266" s="132" t="s">
        <v>893</v>
      </c>
      <c r="D266" s="132" t="s">
        <v>178</v>
      </c>
      <c r="E266" s="133" t="s">
        <v>5474</v>
      </c>
      <c r="F266" s="134" t="s">
        <v>5475</v>
      </c>
      <c r="G266" s="135" t="s">
        <v>219</v>
      </c>
      <c r="H266" s="136">
        <v>1</v>
      </c>
      <c r="I266" s="137"/>
      <c r="J266" s="138">
        <f t="shared" si="20"/>
        <v>0</v>
      </c>
      <c r="K266" s="134" t="s">
        <v>1</v>
      </c>
      <c r="L266" s="32"/>
      <c r="M266" s="139" t="s">
        <v>1</v>
      </c>
      <c r="N266" s="140" t="s">
        <v>42</v>
      </c>
      <c r="P266" s="141">
        <f t="shared" si="21"/>
        <v>0</v>
      </c>
      <c r="Q266" s="141">
        <v>0</v>
      </c>
      <c r="R266" s="141">
        <f t="shared" si="22"/>
        <v>0</v>
      </c>
      <c r="S266" s="141">
        <v>0</v>
      </c>
      <c r="T266" s="142">
        <f t="shared" si="23"/>
        <v>0</v>
      </c>
      <c r="AR266" s="143" t="s">
        <v>129</v>
      </c>
      <c r="AT266" s="143" t="s">
        <v>178</v>
      </c>
      <c r="AU266" s="143" t="s">
        <v>87</v>
      </c>
      <c r="AY266" s="17" t="s">
        <v>175</v>
      </c>
      <c r="BE266" s="144">
        <f t="shared" si="24"/>
        <v>0</v>
      </c>
      <c r="BF266" s="144">
        <f t="shared" si="25"/>
        <v>0</v>
      </c>
      <c r="BG266" s="144">
        <f t="shared" si="26"/>
        <v>0</v>
      </c>
      <c r="BH266" s="144">
        <f t="shared" si="27"/>
        <v>0</v>
      </c>
      <c r="BI266" s="144">
        <f t="shared" si="28"/>
        <v>0</v>
      </c>
      <c r="BJ266" s="17" t="s">
        <v>85</v>
      </c>
      <c r="BK266" s="144">
        <f t="shared" si="29"/>
        <v>0</v>
      </c>
      <c r="BL266" s="17" t="s">
        <v>129</v>
      </c>
      <c r="BM266" s="143" t="s">
        <v>5784</v>
      </c>
    </row>
    <row r="267" spans="2:65" s="1" customFormat="1" ht="16.5" customHeight="1">
      <c r="B267" s="32"/>
      <c r="C267" s="184" t="s">
        <v>897</v>
      </c>
      <c r="D267" s="184" t="s">
        <v>1046</v>
      </c>
      <c r="E267" s="185" t="s">
        <v>5477</v>
      </c>
      <c r="F267" s="186" t="s">
        <v>5478</v>
      </c>
      <c r="G267" s="187" t="s">
        <v>219</v>
      </c>
      <c r="H267" s="188">
        <v>1</v>
      </c>
      <c r="I267" s="189"/>
      <c r="J267" s="190">
        <f t="shared" si="20"/>
        <v>0</v>
      </c>
      <c r="K267" s="186" t="s">
        <v>1</v>
      </c>
      <c r="L267" s="191"/>
      <c r="M267" s="192" t="s">
        <v>1</v>
      </c>
      <c r="N267" s="193" t="s">
        <v>42</v>
      </c>
      <c r="P267" s="141">
        <f t="shared" si="21"/>
        <v>0</v>
      </c>
      <c r="Q267" s="141">
        <v>3.5999999999999997E-2</v>
      </c>
      <c r="R267" s="141">
        <f t="shared" si="22"/>
        <v>3.5999999999999997E-2</v>
      </c>
      <c r="S267" s="141">
        <v>0</v>
      </c>
      <c r="T267" s="142">
        <f t="shared" si="23"/>
        <v>0</v>
      </c>
      <c r="AR267" s="143" t="s">
        <v>604</v>
      </c>
      <c r="AT267" s="143" t="s">
        <v>1046</v>
      </c>
      <c r="AU267" s="143" t="s">
        <v>87</v>
      </c>
      <c r="AY267" s="17" t="s">
        <v>175</v>
      </c>
      <c r="BE267" s="144">
        <f t="shared" si="24"/>
        <v>0</v>
      </c>
      <c r="BF267" s="144">
        <f t="shared" si="25"/>
        <v>0</v>
      </c>
      <c r="BG267" s="144">
        <f t="shared" si="26"/>
        <v>0</v>
      </c>
      <c r="BH267" s="144">
        <f t="shared" si="27"/>
        <v>0</v>
      </c>
      <c r="BI267" s="144">
        <f t="shared" si="28"/>
        <v>0</v>
      </c>
      <c r="BJ267" s="17" t="s">
        <v>85</v>
      </c>
      <c r="BK267" s="144">
        <f t="shared" si="29"/>
        <v>0</v>
      </c>
      <c r="BL267" s="17" t="s">
        <v>129</v>
      </c>
      <c r="BM267" s="143" t="s">
        <v>5785</v>
      </c>
    </row>
    <row r="268" spans="2:65" s="11" customFormat="1" ht="22.9" customHeight="1">
      <c r="B268" s="120"/>
      <c r="D268" s="121" t="s">
        <v>76</v>
      </c>
      <c r="E268" s="130" t="s">
        <v>5486</v>
      </c>
      <c r="F268" s="130" t="s">
        <v>5487</v>
      </c>
      <c r="I268" s="123"/>
      <c r="J268" s="131">
        <f>BK268</f>
        <v>0</v>
      </c>
      <c r="L268" s="120"/>
      <c r="M268" s="125"/>
      <c r="P268" s="126">
        <f>SUM(P269:P273)</f>
        <v>0</v>
      </c>
      <c r="R268" s="126">
        <f>SUM(R269:R273)</f>
        <v>0.216</v>
      </c>
      <c r="T268" s="127">
        <f>SUM(T269:T273)</f>
        <v>0</v>
      </c>
      <c r="AR268" s="121" t="s">
        <v>87</v>
      </c>
      <c r="AT268" s="128" t="s">
        <v>76</v>
      </c>
      <c r="AU268" s="128" t="s">
        <v>85</v>
      </c>
      <c r="AY268" s="121" t="s">
        <v>175</v>
      </c>
      <c r="BK268" s="129">
        <f>SUM(BK269:BK273)</f>
        <v>0</v>
      </c>
    </row>
    <row r="269" spans="2:65" s="1" customFormat="1" ht="16.5" customHeight="1">
      <c r="B269" s="32"/>
      <c r="C269" s="132" t="s">
        <v>901</v>
      </c>
      <c r="D269" s="132" t="s">
        <v>178</v>
      </c>
      <c r="E269" s="133" t="s">
        <v>5494</v>
      </c>
      <c r="F269" s="134" t="s">
        <v>5495</v>
      </c>
      <c r="G269" s="135" t="s">
        <v>219</v>
      </c>
      <c r="H269" s="136">
        <v>5</v>
      </c>
      <c r="I269" s="137"/>
      <c r="J269" s="138">
        <f>ROUND(I269*H269,2)</f>
        <v>0</v>
      </c>
      <c r="K269" s="134" t="s">
        <v>1</v>
      </c>
      <c r="L269" s="32"/>
      <c r="M269" s="139" t="s">
        <v>1</v>
      </c>
      <c r="N269" s="140" t="s">
        <v>42</v>
      </c>
      <c r="P269" s="141">
        <f>O269*H269</f>
        <v>0</v>
      </c>
      <c r="Q269" s="141">
        <v>0</v>
      </c>
      <c r="R269" s="141">
        <f>Q269*H269</f>
        <v>0</v>
      </c>
      <c r="S269" s="141">
        <v>0</v>
      </c>
      <c r="T269" s="142">
        <f>S269*H269</f>
        <v>0</v>
      </c>
      <c r="AR269" s="143" t="s">
        <v>129</v>
      </c>
      <c r="AT269" s="143" t="s">
        <v>178</v>
      </c>
      <c r="AU269" s="143" t="s">
        <v>87</v>
      </c>
      <c r="AY269" s="17" t="s">
        <v>175</v>
      </c>
      <c r="BE269" s="144">
        <f>IF(N269="základní",J269,0)</f>
        <v>0</v>
      </c>
      <c r="BF269" s="144">
        <f>IF(N269="snížená",J269,0)</f>
        <v>0</v>
      </c>
      <c r="BG269" s="144">
        <f>IF(N269="zákl. přenesená",J269,0)</f>
        <v>0</v>
      </c>
      <c r="BH269" s="144">
        <f>IF(N269="sníž. přenesená",J269,0)</f>
        <v>0</v>
      </c>
      <c r="BI269" s="144">
        <f>IF(N269="nulová",J269,0)</f>
        <v>0</v>
      </c>
      <c r="BJ269" s="17" t="s">
        <v>85</v>
      </c>
      <c r="BK269" s="144">
        <f>ROUND(I269*H269,2)</f>
        <v>0</v>
      </c>
      <c r="BL269" s="17" t="s">
        <v>129</v>
      </c>
      <c r="BM269" s="143" t="s">
        <v>5786</v>
      </c>
    </row>
    <row r="270" spans="2:65" s="1" customFormat="1" ht="16.5" customHeight="1">
      <c r="B270" s="32"/>
      <c r="C270" s="184" t="s">
        <v>905</v>
      </c>
      <c r="D270" s="184" t="s">
        <v>1046</v>
      </c>
      <c r="E270" s="185" t="s">
        <v>5497</v>
      </c>
      <c r="F270" s="186" t="s">
        <v>5498</v>
      </c>
      <c r="G270" s="187" t="s">
        <v>219</v>
      </c>
      <c r="H270" s="188">
        <v>5</v>
      </c>
      <c r="I270" s="189"/>
      <c r="J270" s="190">
        <f>ROUND(I270*H270,2)</f>
        <v>0</v>
      </c>
      <c r="K270" s="186" t="s">
        <v>1</v>
      </c>
      <c r="L270" s="191"/>
      <c r="M270" s="192" t="s">
        <v>1</v>
      </c>
      <c r="N270" s="193" t="s">
        <v>42</v>
      </c>
      <c r="P270" s="141">
        <f>O270*H270</f>
        <v>0</v>
      </c>
      <c r="Q270" s="141">
        <v>3.5999999999999997E-2</v>
      </c>
      <c r="R270" s="141">
        <f>Q270*H270</f>
        <v>0.18</v>
      </c>
      <c r="S270" s="141">
        <v>0</v>
      </c>
      <c r="T270" s="142">
        <f>S270*H270</f>
        <v>0</v>
      </c>
      <c r="AR270" s="143" t="s">
        <v>604</v>
      </c>
      <c r="AT270" s="143" t="s">
        <v>1046</v>
      </c>
      <c r="AU270" s="143" t="s">
        <v>87</v>
      </c>
      <c r="AY270" s="17" t="s">
        <v>175</v>
      </c>
      <c r="BE270" s="144">
        <f>IF(N270="základní",J270,0)</f>
        <v>0</v>
      </c>
      <c r="BF270" s="144">
        <f>IF(N270="snížená",J270,0)</f>
        <v>0</v>
      </c>
      <c r="BG270" s="144">
        <f>IF(N270="zákl. přenesená",J270,0)</f>
        <v>0</v>
      </c>
      <c r="BH270" s="144">
        <f>IF(N270="sníž. přenesená",J270,0)</f>
        <v>0</v>
      </c>
      <c r="BI270" s="144">
        <f>IF(N270="nulová",J270,0)</f>
        <v>0</v>
      </c>
      <c r="BJ270" s="17" t="s">
        <v>85</v>
      </c>
      <c r="BK270" s="144">
        <f>ROUND(I270*H270,2)</f>
        <v>0</v>
      </c>
      <c r="BL270" s="17" t="s">
        <v>129</v>
      </c>
      <c r="BM270" s="143" t="s">
        <v>5787</v>
      </c>
    </row>
    <row r="271" spans="2:65" s="1" customFormat="1" ht="16.5" customHeight="1">
      <c r="B271" s="32"/>
      <c r="C271" s="132" t="s">
        <v>909</v>
      </c>
      <c r="D271" s="132" t="s">
        <v>178</v>
      </c>
      <c r="E271" s="133" t="s">
        <v>5500</v>
      </c>
      <c r="F271" s="134" t="s">
        <v>5501</v>
      </c>
      <c r="G271" s="135" t="s">
        <v>219</v>
      </c>
      <c r="H271" s="136">
        <v>1</v>
      </c>
      <c r="I271" s="137"/>
      <c r="J271" s="138">
        <f>ROUND(I271*H271,2)</f>
        <v>0</v>
      </c>
      <c r="K271" s="134" t="s">
        <v>1</v>
      </c>
      <c r="L271" s="32"/>
      <c r="M271" s="139" t="s">
        <v>1</v>
      </c>
      <c r="N271" s="140" t="s">
        <v>42</v>
      </c>
      <c r="P271" s="141">
        <f>O271*H271</f>
        <v>0</v>
      </c>
      <c r="Q271" s="141">
        <v>0</v>
      </c>
      <c r="R271" s="141">
        <f>Q271*H271</f>
        <v>0</v>
      </c>
      <c r="S271" s="141">
        <v>0</v>
      </c>
      <c r="T271" s="142">
        <f>S271*H271</f>
        <v>0</v>
      </c>
      <c r="AR271" s="143" t="s">
        <v>129</v>
      </c>
      <c r="AT271" s="143" t="s">
        <v>178</v>
      </c>
      <c r="AU271" s="143" t="s">
        <v>87</v>
      </c>
      <c r="AY271" s="17" t="s">
        <v>175</v>
      </c>
      <c r="BE271" s="144">
        <f>IF(N271="základní",J271,0)</f>
        <v>0</v>
      </c>
      <c r="BF271" s="144">
        <f>IF(N271="snížená",J271,0)</f>
        <v>0</v>
      </c>
      <c r="BG271" s="144">
        <f>IF(N271="zákl. přenesená",J271,0)</f>
        <v>0</v>
      </c>
      <c r="BH271" s="144">
        <f>IF(N271="sníž. přenesená",J271,0)</f>
        <v>0</v>
      </c>
      <c r="BI271" s="144">
        <f>IF(N271="nulová",J271,0)</f>
        <v>0</v>
      </c>
      <c r="BJ271" s="17" t="s">
        <v>85</v>
      </c>
      <c r="BK271" s="144">
        <f>ROUND(I271*H271,2)</f>
        <v>0</v>
      </c>
      <c r="BL271" s="17" t="s">
        <v>129</v>
      </c>
      <c r="BM271" s="143" t="s">
        <v>5788</v>
      </c>
    </row>
    <row r="272" spans="2:65" s="1" customFormat="1" ht="16.5" customHeight="1">
      <c r="B272" s="32"/>
      <c r="C272" s="184" t="s">
        <v>914</v>
      </c>
      <c r="D272" s="184" t="s">
        <v>1046</v>
      </c>
      <c r="E272" s="185" t="s">
        <v>5503</v>
      </c>
      <c r="F272" s="186" t="s">
        <v>5504</v>
      </c>
      <c r="G272" s="187" t="s">
        <v>219</v>
      </c>
      <c r="H272" s="188">
        <v>1</v>
      </c>
      <c r="I272" s="189"/>
      <c r="J272" s="190">
        <f>ROUND(I272*H272,2)</f>
        <v>0</v>
      </c>
      <c r="K272" s="186" t="s">
        <v>1</v>
      </c>
      <c r="L272" s="191"/>
      <c r="M272" s="192" t="s">
        <v>1</v>
      </c>
      <c r="N272" s="193" t="s">
        <v>42</v>
      </c>
      <c r="P272" s="141">
        <f>O272*H272</f>
        <v>0</v>
      </c>
      <c r="Q272" s="141">
        <v>3.5999999999999997E-2</v>
      </c>
      <c r="R272" s="141">
        <f>Q272*H272</f>
        <v>3.5999999999999997E-2</v>
      </c>
      <c r="S272" s="141">
        <v>0</v>
      </c>
      <c r="T272" s="142">
        <f>S272*H272</f>
        <v>0</v>
      </c>
      <c r="AR272" s="143" t="s">
        <v>604</v>
      </c>
      <c r="AT272" s="143" t="s">
        <v>1046</v>
      </c>
      <c r="AU272" s="143" t="s">
        <v>87</v>
      </c>
      <c r="AY272" s="17" t="s">
        <v>175</v>
      </c>
      <c r="BE272" s="144">
        <f>IF(N272="základní",J272,0)</f>
        <v>0</v>
      </c>
      <c r="BF272" s="144">
        <f>IF(N272="snížená",J272,0)</f>
        <v>0</v>
      </c>
      <c r="BG272" s="144">
        <f>IF(N272="zákl. přenesená",J272,0)</f>
        <v>0</v>
      </c>
      <c r="BH272" s="144">
        <f>IF(N272="sníž. přenesená",J272,0)</f>
        <v>0</v>
      </c>
      <c r="BI272" s="144">
        <f>IF(N272="nulová",J272,0)</f>
        <v>0</v>
      </c>
      <c r="BJ272" s="17" t="s">
        <v>85</v>
      </c>
      <c r="BK272" s="144">
        <f>ROUND(I272*H272,2)</f>
        <v>0</v>
      </c>
      <c r="BL272" s="17" t="s">
        <v>129</v>
      </c>
      <c r="BM272" s="143" t="s">
        <v>5789</v>
      </c>
    </row>
    <row r="273" spans="2:65" s="1" customFormat="1" ht="16.5" customHeight="1">
      <c r="B273" s="32"/>
      <c r="C273" s="226" t="s">
        <v>919</v>
      </c>
      <c r="D273" s="226" t="s">
        <v>178</v>
      </c>
      <c r="E273" s="227" t="s">
        <v>5512</v>
      </c>
      <c r="F273" s="228" t="s">
        <v>5891</v>
      </c>
      <c r="G273" s="220" t="s">
        <v>219</v>
      </c>
      <c r="H273" s="221">
        <v>1</v>
      </c>
      <c r="I273" s="137"/>
      <c r="J273" s="138">
        <f>ROUND(I273*H273,2)</f>
        <v>0</v>
      </c>
      <c r="K273" s="134" t="s">
        <v>1</v>
      </c>
      <c r="L273" s="32"/>
      <c r="M273" s="139" t="s">
        <v>1</v>
      </c>
      <c r="N273" s="140" t="s">
        <v>42</v>
      </c>
      <c r="P273" s="141">
        <f>O273*H273</f>
        <v>0</v>
      </c>
      <c r="Q273" s="141">
        <v>0</v>
      </c>
      <c r="R273" s="141">
        <f>Q273*H273</f>
        <v>0</v>
      </c>
      <c r="S273" s="141">
        <v>0</v>
      </c>
      <c r="T273" s="142">
        <f>S273*H273</f>
        <v>0</v>
      </c>
      <c r="AR273" s="143" t="s">
        <v>129</v>
      </c>
      <c r="AT273" s="143" t="s">
        <v>178</v>
      </c>
      <c r="AU273" s="143" t="s">
        <v>87</v>
      </c>
      <c r="AY273" s="17" t="s">
        <v>175</v>
      </c>
      <c r="BE273" s="144">
        <f>IF(N273="základní",J273,0)</f>
        <v>0</v>
      </c>
      <c r="BF273" s="144">
        <f>IF(N273="snížená",J273,0)</f>
        <v>0</v>
      </c>
      <c r="BG273" s="144">
        <f>IF(N273="zákl. přenesená",J273,0)</f>
        <v>0</v>
      </c>
      <c r="BH273" s="144">
        <f>IF(N273="sníž. přenesená",J273,0)</f>
        <v>0</v>
      </c>
      <c r="BI273" s="144">
        <f>IF(N273="nulová",J273,0)</f>
        <v>0</v>
      </c>
      <c r="BJ273" s="17" t="s">
        <v>85</v>
      </c>
      <c r="BK273" s="144">
        <f>ROUND(I273*H273,2)</f>
        <v>0</v>
      </c>
      <c r="BL273" s="17" t="s">
        <v>129</v>
      </c>
      <c r="BM273" s="143" t="s">
        <v>5790</v>
      </c>
    </row>
    <row r="274" spans="2:65" s="11" customFormat="1" ht="22.9" customHeight="1">
      <c r="B274" s="120"/>
      <c r="D274" s="121" t="s">
        <v>76</v>
      </c>
      <c r="E274" s="130" t="s">
        <v>5521</v>
      </c>
      <c r="F274" s="130" t="s">
        <v>1306</v>
      </c>
      <c r="I274" s="123"/>
      <c r="J274" s="131">
        <f>BK274</f>
        <v>0</v>
      </c>
      <c r="L274" s="120"/>
      <c r="M274" s="125"/>
      <c r="P274" s="126">
        <f>P275</f>
        <v>0</v>
      </c>
      <c r="R274" s="126">
        <f>R275</f>
        <v>0</v>
      </c>
      <c r="T274" s="127">
        <f>T275</f>
        <v>0</v>
      </c>
      <c r="AR274" s="121" t="s">
        <v>85</v>
      </c>
      <c r="AT274" s="128" t="s">
        <v>76</v>
      </c>
      <c r="AU274" s="128" t="s">
        <v>85</v>
      </c>
      <c r="AY274" s="121" t="s">
        <v>175</v>
      </c>
      <c r="BK274" s="129">
        <f>BK275</f>
        <v>0</v>
      </c>
    </row>
    <row r="275" spans="2:65" s="1" customFormat="1" ht="16.5" customHeight="1">
      <c r="B275" s="32"/>
      <c r="C275" s="132" t="s">
        <v>925</v>
      </c>
      <c r="D275" s="132" t="s">
        <v>178</v>
      </c>
      <c r="E275" s="133" t="s">
        <v>5522</v>
      </c>
      <c r="F275" s="134" t="s">
        <v>1306</v>
      </c>
      <c r="G275" s="135" t="s">
        <v>181</v>
      </c>
      <c r="H275" s="136">
        <v>1</v>
      </c>
      <c r="I275" s="137"/>
      <c r="J275" s="138">
        <f>ROUND(I275*H275,2)</f>
        <v>0</v>
      </c>
      <c r="K275" s="134" t="s">
        <v>1</v>
      </c>
      <c r="L275" s="32"/>
      <c r="M275" s="149" t="s">
        <v>1</v>
      </c>
      <c r="N275" s="150" t="s">
        <v>42</v>
      </c>
      <c r="O275" s="151"/>
      <c r="P275" s="152">
        <f>O275*H275</f>
        <v>0</v>
      </c>
      <c r="Q275" s="152">
        <v>0</v>
      </c>
      <c r="R275" s="152">
        <f>Q275*H275</f>
        <v>0</v>
      </c>
      <c r="S275" s="152">
        <v>0</v>
      </c>
      <c r="T275" s="153">
        <f>S275*H275</f>
        <v>0</v>
      </c>
      <c r="AR275" s="143" t="s">
        <v>193</v>
      </c>
      <c r="AT275" s="143" t="s">
        <v>178</v>
      </c>
      <c r="AU275" s="143" t="s">
        <v>87</v>
      </c>
      <c r="AY275" s="17" t="s">
        <v>175</v>
      </c>
      <c r="BE275" s="144">
        <f>IF(N275="základní",J275,0)</f>
        <v>0</v>
      </c>
      <c r="BF275" s="144">
        <f>IF(N275="snížená",J275,0)</f>
        <v>0</v>
      </c>
      <c r="BG275" s="144">
        <f>IF(N275="zákl. přenesená",J275,0)</f>
        <v>0</v>
      </c>
      <c r="BH275" s="144">
        <f>IF(N275="sníž. přenesená",J275,0)</f>
        <v>0</v>
      </c>
      <c r="BI275" s="144">
        <f>IF(N275="nulová",J275,0)</f>
        <v>0</v>
      </c>
      <c r="BJ275" s="17" t="s">
        <v>85</v>
      </c>
      <c r="BK275" s="144">
        <f>ROUND(I275*H275,2)</f>
        <v>0</v>
      </c>
      <c r="BL275" s="17" t="s">
        <v>193</v>
      </c>
      <c r="BM275" s="143" t="s">
        <v>5791</v>
      </c>
    </row>
    <row r="276" spans="2:65" s="1" customFormat="1" ht="6.95" customHeight="1">
      <c r="B276" s="44"/>
      <c r="C276" s="45"/>
      <c r="D276" s="45"/>
      <c r="E276" s="45"/>
      <c r="F276" s="45"/>
      <c r="G276" s="45"/>
      <c r="H276" s="45"/>
      <c r="I276" s="45"/>
      <c r="J276" s="45"/>
      <c r="K276" s="45"/>
      <c r="L276" s="32"/>
    </row>
  </sheetData>
  <sheetProtection algorithmName="SHA-512" hashValue="UDixIl+vUFx9nTBaWVC6I69fiS9Dfi64MRIAktogy8H2fYY21yZyE0+8v43DNOnU6iZ+nBe8LFXAXfZ5G48JVw==" saltValue="oWnFMwNSzVH5OsjGS0DTYg==" spinCount="100000" sheet="1" objects="1" scenarios="1" formatColumns="0" formatRows="0" autoFilter="0"/>
  <autoFilter ref="C128:K275" xr:uid="{00000000-0009-0000-0000-000013000000}"/>
  <mergeCells count="9">
    <mergeCell ref="E87:H87"/>
    <mergeCell ref="E119:H119"/>
    <mergeCell ref="E121:H12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B2:BM146"/>
  <sheetViews>
    <sheetView showGridLines="0" topLeftCell="A103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7" t="s">
        <v>143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146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307" t="str">
        <f>'Rekapitulace stavby'!K6</f>
        <v>MŠ KOVÁŘSKÁ II - REKONSTRUKCE OBJEKTU</v>
      </c>
      <c r="F7" s="308"/>
      <c r="G7" s="308"/>
      <c r="H7" s="308"/>
      <c r="L7" s="20"/>
    </row>
    <row r="8" spans="2:46" s="1" customFormat="1" ht="12" hidden="1" customHeight="1">
      <c r="B8" s="32"/>
      <c r="D8" s="27" t="s">
        <v>147</v>
      </c>
      <c r="L8" s="32"/>
    </row>
    <row r="9" spans="2:46" s="1" customFormat="1" ht="16.5" hidden="1" customHeight="1">
      <c r="B9" s="32"/>
      <c r="E9" s="305" t="s">
        <v>5792</v>
      </c>
      <c r="F9" s="306"/>
      <c r="G9" s="306"/>
      <c r="H9" s="306"/>
      <c r="L9" s="32"/>
    </row>
    <row r="10" spans="2:46" s="1" customFormat="1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311" t="str">
        <f>'Rekapitulace stavby'!E14</f>
        <v>Vyplň údaj</v>
      </c>
      <c r="F18" s="312"/>
      <c r="G18" s="312"/>
      <c r="H18" s="312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313" t="s">
        <v>1</v>
      </c>
      <c r="F27" s="313"/>
      <c r="G27" s="313"/>
      <c r="H27" s="313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ROUND(J122,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ROUND((SUM(BE122:BE145)),  2)</f>
        <v>0</v>
      </c>
      <c r="I33" s="92">
        <v>0.21</v>
      </c>
      <c r="J33" s="91">
        <f>ROUND(((SUM(BE122:BE145))*I33),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ROUND((SUM(BF122:BF145)),  2)</f>
        <v>0</v>
      </c>
      <c r="I34" s="92">
        <v>0.12</v>
      </c>
      <c r="J34" s="91">
        <f>ROUND(((SUM(BF122:BF145))*I34),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ROUND((SUM(BG122:BG145)),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ROUND((SUM(BH122:BH145)),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ROUND((SUM(BI122:BI145)),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idden="1">
      <c r="B51" s="20"/>
      <c r="L51" s="20"/>
    </row>
    <row r="52" spans="2:12" hidden="1">
      <c r="B52" s="20"/>
      <c r="L52" s="20"/>
    </row>
    <row r="53" spans="2:12" hidden="1">
      <c r="B53" s="20"/>
      <c r="L53" s="20"/>
    </row>
    <row r="54" spans="2:12" hidden="1">
      <c r="B54" s="20"/>
      <c r="L54" s="20"/>
    </row>
    <row r="55" spans="2:12" hidden="1">
      <c r="B55" s="20"/>
      <c r="L55" s="20"/>
    </row>
    <row r="56" spans="2:12" hidden="1">
      <c r="B56" s="20"/>
      <c r="L56" s="20"/>
    </row>
    <row r="57" spans="2:12" hidden="1">
      <c r="B57" s="20"/>
      <c r="L57" s="20"/>
    </row>
    <row r="58" spans="2:12" hidden="1">
      <c r="B58" s="20"/>
      <c r="L58" s="20"/>
    </row>
    <row r="59" spans="2:12" hidden="1">
      <c r="B59" s="20"/>
      <c r="L59" s="20"/>
    </row>
    <row r="60" spans="2:12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idden="1">
      <c r="B62" s="20"/>
      <c r="L62" s="20"/>
    </row>
    <row r="63" spans="2:12" hidden="1">
      <c r="B63" s="20"/>
      <c r="L63" s="20"/>
    </row>
    <row r="64" spans="2:12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idden="1">
      <c r="B66" s="20"/>
      <c r="L66" s="20"/>
    </row>
    <row r="67" spans="2:12" hidden="1">
      <c r="B67" s="20"/>
      <c r="L67" s="20"/>
    </row>
    <row r="68" spans="2:12" hidden="1">
      <c r="B68" s="20"/>
      <c r="L68" s="20"/>
    </row>
    <row r="69" spans="2:12" hidden="1">
      <c r="B69" s="20"/>
      <c r="L69" s="20"/>
    </row>
    <row r="70" spans="2:12" hidden="1">
      <c r="B70" s="20"/>
      <c r="L70" s="20"/>
    </row>
    <row r="71" spans="2:12" hidden="1">
      <c r="B71" s="20"/>
      <c r="L71" s="20"/>
    </row>
    <row r="72" spans="2:12" hidden="1">
      <c r="B72" s="20"/>
      <c r="L72" s="20"/>
    </row>
    <row r="73" spans="2:12" hidden="1">
      <c r="B73" s="20"/>
      <c r="L73" s="20"/>
    </row>
    <row r="74" spans="2:12" hidden="1">
      <c r="B74" s="20"/>
      <c r="L74" s="20"/>
    </row>
    <row r="75" spans="2:12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idden="1"/>
    <row r="79" spans="2:12" hidden="1"/>
    <row r="80" spans="2:12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149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307" t="str">
        <f>E7</f>
        <v>MŠ KOVÁŘSKÁ II - REKONSTRUKCE OBJEKTU</v>
      </c>
      <c r="F85" s="308"/>
      <c r="G85" s="308"/>
      <c r="H85" s="308"/>
      <c r="L85" s="32"/>
    </row>
    <row r="86" spans="2:47" s="1" customFormat="1" ht="12" customHeight="1">
      <c r="B86" s="32"/>
      <c r="C86" s="27" t="s">
        <v>147</v>
      </c>
      <c r="L86" s="32"/>
    </row>
    <row r="87" spans="2:47" s="1" customFormat="1" ht="16.5" customHeight="1">
      <c r="B87" s="32"/>
      <c r="E87" s="305" t="str">
        <f>E9</f>
        <v>20 - VEŘEJNÉ HŘIŠTĚ - OPLOCENÍ</v>
      </c>
      <c r="F87" s="306"/>
      <c r="G87" s="306"/>
      <c r="H87" s="306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150</v>
      </c>
      <c r="D94" s="93"/>
      <c r="E94" s="93"/>
      <c r="F94" s="93"/>
      <c r="G94" s="93"/>
      <c r="H94" s="93"/>
      <c r="I94" s="93"/>
      <c r="J94" s="102" t="s">
        <v>151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152</v>
      </c>
      <c r="J96" s="66">
        <f>J122</f>
        <v>0</v>
      </c>
      <c r="L96" s="32"/>
      <c r="AU96" s="17" t="s">
        <v>153</v>
      </c>
    </row>
    <row r="97" spans="2:12" s="8" customFormat="1" ht="24.95" customHeight="1">
      <c r="B97" s="104"/>
      <c r="D97" s="105" t="s">
        <v>242</v>
      </c>
      <c r="E97" s="106"/>
      <c r="F97" s="106"/>
      <c r="G97" s="106"/>
      <c r="H97" s="106"/>
      <c r="I97" s="106"/>
      <c r="J97" s="107">
        <f>J123</f>
        <v>0</v>
      </c>
      <c r="L97" s="104"/>
    </row>
    <row r="98" spans="2:12" s="9" customFormat="1" ht="19.899999999999999" customHeight="1">
      <c r="B98" s="108"/>
      <c r="D98" s="109" t="s">
        <v>243</v>
      </c>
      <c r="E98" s="110"/>
      <c r="F98" s="110"/>
      <c r="G98" s="110"/>
      <c r="H98" s="110"/>
      <c r="I98" s="110"/>
      <c r="J98" s="111">
        <f>J124</f>
        <v>0</v>
      </c>
      <c r="L98" s="108"/>
    </row>
    <row r="99" spans="2:12" s="9" customFormat="1" ht="19.899999999999999" customHeight="1">
      <c r="B99" s="108"/>
      <c r="D99" s="109" t="s">
        <v>425</v>
      </c>
      <c r="E99" s="110"/>
      <c r="F99" s="110"/>
      <c r="G99" s="110"/>
      <c r="H99" s="110"/>
      <c r="I99" s="110"/>
      <c r="J99" s="111">
        <f>J134</f>
        <v>0</v>
      </c>
      <c r="L99" s="108"/>
    </row>
    <row r="100" spans="2:12" s="9" customFormat="1" ht="19.899999999999999" customHeight="1">
      <c r="B100" s="108"/>
      <c r="D100" s="109" t="s">
        <v>429</v>
      </c>
      <c r="E100" s="110"/>
      <c r="F100" s="110"/>
      <c r="G100" s="110"/>
      <c r="H100" s="110"/>
      <c r="I100" s="110"/>
      <c r="J100" s="111">
        <f>J137</f>
        <v>0</v>
      </c>
      <c r="L100" s="108"/>
    </row>
    <row r="101" spans="2:12" s="8" customFormat="1" ht="24.95" customHeight="1">
      <c r="B101" s="104"/>
      <c r="D101" s="105" t="s">
        <v>284</v>
      </c>
      <c r="E101" s="106"/>
      <c r="F101" s="106"/>
      <c r="G101" s="106"/>
      <c r="H101" s="106"/>
      <c r="I101" s="106"/>
      <c r="J101" s="107">
        <f>J139</f>
        <v>0</v>
      </c>
      <c r="L101" s="104"/>
    </row>
    <row r="102" spans="2:12" s="9" customFormat="1" ht="19.899999999999999" customHeight="1">
      <c r="B102" s="108"/>
      <c r="D102" s="109" t="s">
        <v>437</v>
      </c>
      <c r="E102" s="110"/>
      <c r="F102" s="110"/>
      <c r="G102" s="110"/>
      <c r="H102" s="110"/>
      <c r="I102" s="110"/>
      <c r="J102" s="111">
        <f>J140</f>
        <v>0</v>
      </c>
      <c r="L102" s="108"/>
    </row>
    <row r="103" spans="2:12" s="1" customFormat="1" ht="21.75" customHeight="1">
      <c r="B103" s="32"/>
      <c r="L103" s="32"/>
    </row>
    <row r="104" spans="2:12" s="1" customFormat="1" ht="6.95" customHeight="1">
      <c r="B104" s="44"/>
      <c r="C104" s="45"/>
      <c r="D104" s="45"/>
      <c r="E104" s="45"/>
      <c r="F104" s="45"/>
      <c r="G104" s="45"/>
      <c r="H104" s="45"/>
      <c r="I104" s="45"/>
      <c r="J104" s="45"/>
      <c r="K104" s="45"/>
      <c r="L104" s="32"/>
    </row>
    <row r="108" spans="2:12" s="1" customFormat="1" ht="6.95" customHeight="1">
      <c r="B108" s="46"/>
      <c r="C108" s="47"/>
      <c r="D108" s="47"/>
      <c r="E108" s="47"/>
      <c r="F108" s="47"/>
      <c r="G108" s="47"/>
      <c r="H108" s="47"/>
      <c r="I108" s="47"/>
      <c r="J108" s="47"/>
      <c r="K108" s="47"/>
      <c r="L108" s="32"/>
    </row>
    <row r="109" spans="2:12" s="1" customFormat="1" ht="24.95" customHeight="1">
      <c r="B109" s="32"/>
      <c r="C109" s="21" t="s">
        <v>159</v>
      </c>
      <c r="L109" s="32"/>
    </row>
    <row r="110" spans="2:12" s="1" customFormat="1" ht="6.95" customHeight="1">
      <c r="B110" s="32"/>
      <c r="L110" s="32"/>
    </row>
    <row r="111" spans="2:12" s="1" customFormat="1" ht="12" customHeight="1">
      <c r="B111" s="32"/>
      <c r="C111" s="27" t="s">
        <v>16</v>
      </c>
      <c r="L111" s="32"/>
    </row>
    <row r="112" spans="2:12" s="1" customFormat="1" ht="16.5" customHeight="1">
      <c r="B112" s="32"/>
      <c r="E112" s="307" t="str">
        <f>E7</f>
        <v>MŠ KOVÁŘSKÁ II - REKONSTRUKCE OBJEKTU</v>
      </c>
      <c r="F112" s="308"/>
      <c r="G112" s="308"/>
      <c r="H112" s="308"/>
      <c r="L112" s="32"/>
    </row>
    <row r="113" spans="2:65" s="1" customFormat="1" ht="12" customHeight="1">
      <c r="B113" s="32"/>
      <c r="C113" s="27" t="s">
        <v>147</v>
      </c>
      <c r="L113" s="32"/>
    </row>
    <row r="114" spans="2:65" s="1" customFormat="1" ht="16.5" customHeight="1">
      <c r="B114" s="32"/>
      <c r="E114" s="305" t="str">
        <f>E9</f>
        <v>20 - VEŘEJNÉ HŘIŠTĚ - OPLOCENÍ</v>
      </c>
      <c r="F114" s="306"/>
      <c r="G114" s="306"/>
      <c r="H114" s="306"/>
      <c r="L114" s="32"/>
    </row>
    <row r="115" spans="2:65" s="1" customFormat="1" ht="6.95" customHeight="1">
      <c r="B115" s="32"/>
      <c r="L115" s="32"/>
    </row>
    <row r="116" spans="2:65" s="1" customFormat="1" ht="12" customHeight="1">
      <c r="B116" s="32"/>
      <c r="C116" s="27" t="s">
        <v>20</v>
      </c>
      <c r="F116" s="25" t="str">
        <f>F12</f>
        <v>U Školičky 2176/1, 2177/3, Praha 9</v>
      </c>
      <c r="I116" s="27" t="s">
        <v>22</v>
      </c>
      <c r="J116" s="52" t="str">
        <f>IF(J12="","",J12)</f>
        <v>19. 12. 2025</v>
      </c>
      <c r="L116" s="32"/>
    </row>
    <row r="117" spans="2:65" s="1" customFormat="1" ht="6.95" customHeight="1">
      <c r="B117" s="32"/>
      <c r="L117" s="32"/>
    </row>
    <row r="118" spans="2:65" s="1" customFormat="1" ht="15.2" customHeight="1">
      <c r="B118" s="32"/>
      <c r="C118" s="27" t="s">
        <v>24</v>
      </c>
      <c r="F118" s="25" t="str">
        <f>E15</f>
        <v>MČ Praha 9</v>
      </c>
      <c r="I118" s="27" t="s">
        <v>30</v>
      </c>
      <c r="J118" s="30" t="str">
        <f>E21</f>
        <v>ArtStat s.r.o.</v>
      </c>
      <c r="L118" s="32"/>
    </row>
    <row r="119" spans="2:65" s="1" customFormat="1" ht="15.2" customHeight="1">
      <c r="B119" s="32"/>
      <c r="C119" s="27" t="s">
        <v>28</v>
      </c>
      <c r="F119" s="25" t="str">
        <f>IF(E18="","",E18)</f>
        <v>Vyplň údaj</v>
      </c>
      <c r="I119" s="27" t="s">
        <v>33</v>
      </c>
      <c r="J119" s="30" t="str">
        <f>E24</f>
        <v>Vladimír Mrázek</v>
      </c>
      <c r="L119" s="32"/>
    </row>
    <row r="120" spans="2:65" s="1" customFormat="1" ht="10.35" customHeight="1">
      <c r="B120" s="32"/>
      <c r="L120" s="32"/>
    </row>
    <row r="121" spans="2:65" s="10" customFormat="1" ht="29.25" customHeight="1">
      <c r="B121" s="112"/>
      <c r="C121" s="113" t="s">
        <v>160</v>
      </c>
      <c r="D121" s="114" t="s">
        <v>62</v>
      </c>
      <c r="E121" s="114" t="s">
        <v>58</v>
      </c>
      <c r="F121" s="114" t="s">
        <v>59</v>
      </c>
      <c r="G121" s="114" t="s">
        <v>161</v>
      </c>
      <c r="H121" s="114" t="s">
        <v>162</v>
      </c>
      <c r="I121" s="114" t="s">
        <v>163</v>
      </c>
      <c r="J121" s="114" t="s">
        <v>151</v>
      </c>
      <c r="K121" s="115" t="s">
        <v>164</v>
      </c>
      <c r="L121" s="112"/>
      <c r="M121" s="59" t="s">
        <v>1</v>
      </c>
      <c r="N121" s="60" t="s">
        <v>41</v>
      </c>
      <c r="O121" s="60" t="s">
        <v>165</v>
      </c>
      <c r="P121" s="60" t="s">
        <v>166</v>
      </c>
      <c r="Q121" s="60" t="s">
        <v>167</v>
      </c>
      <c r="R121" s="60" t="s">
        <v>168</v>
      </c>
      <c r="S121" s="60" t="s">
        <v>169</v>
      </c>
      <c r="T121" s="61" t="s">
        <v>170</v>
      </c>
    </row>
    <row r="122" spans="2:65" s="1" customFormat="1" ht="22.9" customHeight="1">
      <c r="B122" s="32"/>
      <c r="C122" s="64" t="s">
        <v>171</v>
      </c>
      <c r="J122" s="116">
        <f>BK122</f>
        <v>0</v>
      </c>
      <c r="L122" s="32"/>
      <c r="M122" s="62"/>
      <c r="N122" s="53"/>
      <c r="O122" s="53"/>
      <c r="P122" s="117">
        <f>P123+P139</f>
        <v>0</v>
      </c>
      <c r="Q122" s="53"/>
      <c r="R122" s="117">
        <f>R123+R139</f>
        <v>3.8368742199999994</v>
      </c>
      <c r="S122" s="53"/>
      <c r="T122" s="118">
        <f>T123+T139</f>
        <v>0</v>
      </c>
      <c r="AT122" s="17" t="s">
        <v>76</v>
      </c>
      <c r="AU122" s="17" t="s">
        <v>153</v>
      </c>
      <c r="BK122" s="119">
        <f>BK123+BK139</f>
        <v>0</v>
      </c>
    </row>
    <row r="123" spans="2:65" s="11" customFormat="1" ht="25.9" customHeight="1">
      <c r="B123" s="120"/>
      <c r="D123" s="121" t="s">
        <v>76</v>
      </c>
      <c r="E123" s="122" t="s">
        <v>245</v>
      </c>
      <c r="F123" s="122" t="s">
        <v>246</v>
      </c>
      <c r="I123" s="123"/>
      <c r="J123" s="124">
        <f>BK123</f>
        <v>0</v>
      </c>
      <c r="L123" s="120"/>
      <c r="M123" s="125"/>
      <c r="P123" s="126">
        <f>P124+P134+P137</f>
        <v>0</v>
      </c>
      <c r="R123" s="126">
        <f>R124+R134+R137</f>
        <v>3.8219942199999997</v>
      </c>
      <c r="T123" s="127">
        <f>T124+T134+T137</f>
        <v>0</v>
      </c>
      <c r="AR123" s="121" t="s">
        <v>85</v>
      </c>
      <c r="AT123" s="128" t="s">
        <v>76</v>
      </c>
      <c r="AU123" s="128" t="s">
        <v>77</v>
      </c>
      <c r="AY123" s="121" t="s">
        <v>175</v>
      </c>
      <c r="BK123" s="129">
        <f>BK124+BK134+BK137</f>
        <v>0</v>
      </c>
    </row>
    <row r="124" spans="2:65" s="11" customFormat="1" ht="22.9" customHeight="1">
      <c r="B124" s="120"/>
      <c r="D124" s="121" t="s">
        <v>76</v>
      </c>
      <c r="E124" s="130" t="s">
        <v>85</v>
      </c>
      <c r="F124" s="130" t="s">
        <v>247</v>
      </c>
      <c r="I124" s="123"/>
      <c r="J124" s="131">
        <f>BK124</f>
        <v>0</v>
      </c>
      <c r="L124" s="120"/>
      <c r="M124" s="125"/>
      <c r="P124" s="126">
        <f>SUM(P125:P133)</f>
        <v>0</v>
      </c>
      <c r="R124" s="126">
        <f>SUM(R125:R133)</f>
        <v>0</v>
      </c>
      <c r="T124" s="127">
        <f>SUM(T125:T133)</f>
        <v>0</v>
      </c>
      <c r="AR124" s="121" t="s">
        <v>85</v>
      </c>
      <c r="AT124" s="128" t="s">
        <v>76</v>
      </c>
      <c r="AU124" s="128" t="s">
        <v>85</v>
      </c>
      <c r="AY124" s="121" t="s">
        <v>175</v>
      </c>
      <c r="BK124" s="129">
        <f>SUM(BK125:BK133)</f>
        <v>0</v>
      </c>
    </row>
    <row r="125" spans="2:65" s="1" customFormat="1" ht="16.5" customHeight="1">
      <c r="B125" s="32"/>
      <c r="C125" s="132" t="s">
        <v>85</v>
      </c>
      <c r="D125" s="132" t="s">
        <v>178</v>
      </c>
      <c r="E125" s="133" t="s">
        <v>5525</v>
      </c>
      <c r="F125" s="134" t="s">
        <v>5526</v>
      </c>
      <c r="G125" s="135" t="s">
        <v>318</v>
      </c>
      <c r="H125" s="136">
        <v>23.4</v>
      </c>
      <c r="I125" s="137"/>
      <c r="J125" s="138">
        <f>ROUND(I125*H125,2)</f>
        <v>0</v>
      </c>
      <c r="K125" s="134" t="s">
        <v>250</v>
      </c>
      <c r="L125" s="32"/>
      <c r="M125" s="139" t="s">
        <v>1</v>
      </c>
      <c r="N125" s="140" t="s">
        <v>42</v>
      </c>
      <c r="P125" s="141">
        <f>O125*H125</f>
        <v>0</v>
      </c>
      <c r="Q125" s="141">
        <v>0</v>
      </c>
      <c r="R125" s="141">
        <f>Q125*H125</f>
        <v>0</v>
      </c>
      <c r="S125" s="141">
        <v>0</v>
      </c>
      <c r="T125" s="142">
        <f>S125*H125</f>
        <v>0</v>
      </c>
      <c r="AR125" s="143" t="s">
        <v>193</v>
      </c>
      <c r="AT125" s="143" t="s">
        <v>178</v>
      </c>
      <c r="AU125" s="143" t="s">
        <v>87</v>
      </c>
      <c r="AY125" s="17" t="s">
        <v>175</v>
      </c>
      <c r="BE125" s="144">
        <f>IF(N125="základní",J125,0)</f>
        <v>0</v>
      </c>
      <c r="BF125" s="144">
        <f>IF(N125="snížená",J125,0)</f>
        <v>0</v>
      </c>
      <c r="BG125" s="144">
        <f>IF(N125="zákl. přenesená",J125,0)</f>
        <v>0</v>
      </c>
      <c r="BH125" s="144">
        <f>IF(N125="sníž. přenesená",J125,0)</f>
        <v>0</v>
      </c>
      <c r="BI125" s="144">
        <f>IF(N125="nulová",J125,0)</f>
        <v>0</v>
      </c>
      <c r="BJ125" s="17" t="s">
        <v>85</v>
      </c>
      <c r="BK125" s="144">
        <f>ROUND(I125*H125,2)</f>
        <v>0</v>
      </c>
      <c r="BL125" s="17" t="s">
        <v>193</v>
      </c>
      <c r="BM125" s="143" t="s">
        <v>5793</v>
      </c>
    </row>
    <row r="126" spans="2:65" s="12" customFormat="1">
      <c r="B126" s="154"/>
      <c r="D126" s="145" t="s">
        <v>252</v>
      </c>
      <c r="E126" s="155" t="s">
        <v>1</v>
      </c>
      <c r="F126" s="156" t="s">
        <v>5794</v>
      </c>
      <c r="H126" s="157">
        <v>23.4</v>
      </c>
      <c r="I126" s="158"/>
      <c r="L126" s="154"/>
      <c r="M126" s="159"/>
      <c r="T126" s="160"/>
      <c r="AT126" s="155" t="s">
        <v>252</v>
      </c>
      <c r="AU126" s="155" t="s">
        <v>87</v>
      </c>
      <c r="AV126" s="12" t="s">
        <v>87</v>
      </c>
      <c r="AW126" s="12" t="s">
        <v>32</v>
      </c>
      <c r="AX126" s="12" t="s">
        <v>85</v>
      </c>
      <c r="AY126" s="155" t="s">
        <v>175</v>
      </c>
    </row>
    <row r="127" spans="2:65" s="1" customFormat="1" ht="21.75" customHeight="1">
      <c r="B127" s="32"/>
      <c r="C127" s="132" t="s">
        <v>87</v>
      </c>
      <c r="D127" s="132" t="s">
        <v>178</v>
      </c>
      <c r="E127" s="133" t="s">
        <v>456</v>
      </c>
      <c r="F127" s="134" t="s">
        <v>457</v>
      </c>
      <c r="G127" s="135" t="s">
        <v>324</v>
      </c>
      <c r="H127" s="136">
        <v>1.661</v>
      </c>
      <c r="I127" s="137"/>
      <c r="J127" s="138">
        <f>ROUND(I127*H127,2)</f>
        <v>0</v>
      </c>
      <c r="K127" s="134" t="s">
        <v>250</v>
      </c>
      <c r="L127" s="32"/>
      <c r="M127" s="139" t="s">
        <v>1</v>
      </c>
      <c r="N127" s="140" t="s">
        <v>42</v>
      </c>
      <c r="P127" s="141">
        <f>O127*H127</f>
        <v>0</v>
      </c>
      <c r="Q127" s="141">
        <v>0</v>
      </c>
      <c r="R127" s="141">
        <f>Q127*H127</f>
        <v>0</v>
      </c>
      <c r="S127" s="141">
        <v>0</v>
      </c>
      <c r="T127" s="142">
        <f>S127*H127</f>
        <v>0</v>
      </c>
      <c r="AR127" s="143" t="s">
        <v>193</v>
      </c>
      <c r="AT127" s="143" t="s">
        <v>178</v>
      </c>
      <c r="AU127" s="143" t="s">
        <v>87</v>
      </c>
      <c r="AY127" s="17" t="s">
        <v>175</v>
      </c>
      <c r="BE127" s="144">
        <f>IF(N127="základní",J127,0)</f>
        <v>0</v>
      </c>
      <c r="BF127" s="144">
        <f>IF(N127="snížená",J127,0)</f>
        <v>0</v>
      </c>
      <c r="BG127" s="144">
        <f>IF(N127="zákl. přenesená",J127,0)</f>
        <v>0</v>
      </c>
      <c r="BH127" s="144">
        <f>IF(N127="sníž. přenesená",J127,0)</f>
        <v>0</v>
      </c>
      <c r="BI127" s="144">
        <f>IF(N127="nulová",J127,0)</f>
        <v>0</v>
      </c>
      <c r="BJ127" s="17" t="s">
        <v>85</v>
      </c>
      <c r="BK127" s="144">
        <f>ROUND(I127*H127,2)</f>
        <v>0</v>
      </c>
      <c r="BL127" s="17" t="s">
        <v>193</v>
      </c>
      <c r="BM127" s="143" t="s">
        <v>5795</v>
      </c>
    </row>
    <row r="128" spans="2:65" s="12" customFormat="1">
      <c r="B128" s="154"/>
      <c r="D128" s="145" t="s">
        <v>252</v>
      </c>
      <c r="E128" s="155" t="s">
        <v>1</v>
      </c>
      <c r="F128" s="156" t="s">
        <v>5796</v>
      </c>
      <c r="H128" s="157">
        <v>1.661</v>
      </c>
      <c r="I128" s="158"/>
      <c r="L128" s="154"/>
      <c r="M128" s="159"/>
      <c r="T128" s="160"/>
      <c r="AT128" s="155" t="s">
        <v>252</v>
      </c>
      <c r="AU128" s="155" t="s">
        <v>87</v>
      </c>
      <c r="AV128" s="12" t="s">
        <v>87</v>
      </c>
      <c r="AW128" s="12" t="s">
        <v>32</v>
      </c>
      <c r="AX128" s="12" t="s">
        <v>85</v>
      </c>
      <c r="AY128" s="155" t="s">
        <v>175</v>
      </c>
    </row>
    <row r="129" spans="2:65" s="1" customFormat="1" ht="24.2" customHeight="1">
      <c r="B129" s="32"/>
      <c r="C129" s="132" t="s">
        <v>187</v>
      </c>
      <c r="D129" s="132" t="s">
        <v>178</v>
      </c>
      <c r="E129" s="133" t="s">
        <v>460</v>
      </c>
      <c r="F129" s="134" t="s">
        <v>461</v>
      </c>
      <c r="G129" s="135" t="s">
        <v>324</v>
      </c>
      <c r="H129" s="136">
        <v>1.661</v>
      </c>
      <c r="I129" s="137"/>
      <c r="J129" s="138">
        <f>ROUND(I129*H129,2)</f>
        <v>0</v>
      </c>
      <c r="K129" s="134" t="s">
        <v>250</v>
      </c>
      <c r="L129" s="32"/>
      <c r="M129" s="139" t="s">
        <v>1</v>
      </c>
      <c r="N129" s="140" t="s">
        <v>42</v>
      </c>
      <c r="P129" s="141">
        <f>O129*H129</f>
        <v>0</v>
      </c>
      <c r="Q129" s="141">
        <v>0</v>
      </c>
      <c r="R129" s="141">
        <f>Q129*H129</f>
        <v>0</v>
      </c>
      <c r="S129" s="141">
        <v>0</v>
      </c>
      <c r="T129" s="142">
        <f>S129*H129</f>
        <v>0</v>
      </c>
      <c r="AR129" s="143" t="s">
        <v>193</v>
      </c>
      <c r="AT129" s="143" t="s">
        <v>178</v>
      </c>
      <c r="AU129" s="143" t="s">
        <v>87</v>
      </c>
      <c r="AY129" s="17" t="s">
        <v>175</v>
      </c>
      <c r="BE129" s="144">
        <f>IF(N129="základní",J129,0)</f>
        <v>0</v>
      </c>
      <c r="BF129" s="144">
        <f>IF(N129="snížená",J129,0)</f>
        <v>0</v>
      </c>
      <c r="BG129" s="144">
        <f>IF(N129="zákl. přenesená",J129,0)</f>
        <v>0</v>
      </c>
      <c r="BH129" s="144">
        <f>IF(N129="sníž. přenesená",J129,0)</f>
        <v>0</v>
      </c>
      <c r="BI129" s="144">
        <f>IF(N129="nulová",J129,0)</f>
        <v>0</v>
      </c>
      <c r="BJ129" s="17" t="s">
        <v>85</v>
      </c>
      <c r="BK129" s="144">
        <f>ROUND(I129*H129,2)</f>
        <v>0</v>
      </c>
      <c r="BL129" s="17" t="s">
        <v>193</v>
      </c>
      <c r="BM129" s="143" t="s">
        <v>5797</v>
      </c>
    </row>
    <row r="130" spans="2:65" s="1" customFormat="1" ht="19.5">
      <c r="B130" s="32"/>
      <c r="D130" s="145" t="s">
        <v>196</v>
      </c>
      <c r="F130" s="146" t="s">
        <v>463</v>
      </c>
      <c r="I130" s="147"/>
      <c r="L130" s="32"/>
      <c r="M130" s="148"/>
      <c r="T130" s="56"/>
      <c r="AT130" s="17" t="s">
        <v>196</v>
      </c>
      <c r="AU130" s="17" t="s">
        <v>87</v>
      </c>
    </row>
    <row r="131" spans="2:65" s="1" customFormat="1" ht="16.5" customHeight="1">
      <c r="B131" s="32"/>
      <c r="C131" s="132" t="s">
        <v>193</v>
      </c>
      <c r="D131" s="132" t="s">
        <v>178</v>
      </c>
      <c r="E131" s="133" t="s">
        <v>467</v>
      </c>
      <c r="F131" s="134" t="s">
        <v>468</v>
      </c>
      <c r="G131" s="135" t="s">
        <v>324</v>
      </c>
      <c r="H131" s="136">
        <v>1.661</v>
      </c>
      <c r="I131" s="137"/>
      <c r="J131" s="138">
        <f>ROUND(I131*H131,2)</f>
        <v>0</v>
      </c>
      <c r="K131" s="134" t="s">
        <v>250</v>
      </c>
      <c r="L131" s="32"/>
      <c r="M131" s="139" t="s">
        <v>1</v>
      </c>
      <c r="N131" s="140" t="s">
        <v>42</v>
      </c>
      <c r="P131" s="141">
        <f>O131*H131</f>
        <v>0</v>
      </c>
      <c r="Q131" s="141">
        <v>0</v>
      </c>
      <c r="R131" s="141">
        <f>Q131*H131</f>
        <v>0</v>
      </c>
      <c r="S131" s="141">
        <v>0</v>
      </c>
      <c r="T131" s="142">
        <f>S131*H131</f>
        <v>0</v>
      </c>
      <c r="AR131" s="143" t="s">
        <v>193</v>
      </c>
      <c r="AT131" s="143" t="s">
        <v>178</v>
      </c>
      <c r="AU131" s="143" t="s">
        <v>87</v>
      </c>
      <c r="AY131" s="17" t="s">
        <v>175</v>
      </c>
      <c r="BE131" s="144">
        <f>IF(N131="základní",J131,0)</f>
        <v>0</v>
      </c>
      <c r="BF131" s="144">
        <f>IF(N131="snížená",J131,0)</f>
        <v>0</v>
      </c>
      <c r="BG131" s="144">
        <f>IF(N131="zákl. přenesená",J131,0)</f>
        <v>0</v>
      </c>
      <c r="BH131" s="144">
        <f>IF(N131="sníž. přenesená",J131,0)</f>
        <v>0</v>
      </c>
      <c r="BI131" s="144">
        <f>IF(N131="nulová",J131,0)</f>
        <v>0</v>
      </c>
      <c r="BJ131" s="17" t="s">
        <v>85</v>
      </c>
      <c r="BK131" s="144">
        <f>ROUND(I131*H131,2)</f>
        <v>0</v>
      </c>
      <c r="BL131" s="17" t="s">
        <v>193</v>
      </c>
      <c r="BM131" s="143" t="s">
        <v>5798</v>
      </c>
    </row>
    <row r="132" spans="2:65" s="1" customFormat="1" ht="16.5" customHeight="1">
      <c r="B132" s="32"/>
      <c r="C132" s="132" t="s">
        <v>174</v>
      </c>
      <c r="D132" s="132" t="s">
        <v>178</v>
      </c>
      <c r="E132" s="133" t="s">
        <v>470</v>
      </c>
      <c r="F132" s="134" t="s">
        <v>384</v>
      </c>
      <c r="G132" s="135" t="s">
        <v>364</v>
      </c>
      <c r="H132" s="136">
        <v>2.99</v>
      </c>
      <c r="I132" s="137"/>
      <c r="J132" s="138">
        <f>ROUND(I132*H132,2)</f>
        <v>0</v>
      </c>
      <c r="K132" s="134" t="s">
        <v>250</v>
      </c>
      <c r="L132" s="32"/>
      <c r="M132" s="139" t="s">
        <v>1</v>
      </c>
      <c r="N132" s="140" t="s">
        <v>42</v>
      </c>
      <c r="P132" s="141">
        <f>O132*H132</f>
        <v>0</v>
      </c>
      <c r="Q132" s="141">
        <v>0</v>
      </c>
      <c r="R132" s="141">
        <f>Q132*H132</f>
        <v>0</v>
      </c>
      <c r="S132" s="141">
        <v>0</v>
      </c>
      <c r="T132" s="142">
        <f>S132*H132</f>
        <v>0</v>
      </c>
      <c r="AR132" s="143" t="s">
        <v>193</v>
      </c>
      <c r="AT132" s="143" t="s">
        <v>178</v>
      </c>
      <c r="AU132" s="143" t="s">
        <v>87</v>
      </c>
      <c r="AY132" s="17" t="s">
        <v>175</v>
      </c>
      <c r="BE132" s="144">
        <f>IF(N132="základní",J132,0)</f>
        <v>0</v>
      </c>
      <c r="BF132" s="144">
        <f>IF(N132="snížená",J132,0)</f>
        <v>0</v>
      </c>
      <c r="BG132" s="144">
        <f>IF(N132="zákl. přenesená",J132,0)</f>
        <v>0</v>
      </c>
      <c r="BH132" s="144">
        <f>IF(N132="sníž. přenesená",J132,0)</f>
        <v>0</v>
      </c>
      <c r="BI132" s="144">
        <f>IF(N132="nulová",J132,0)</f>
        <v>0</v>
      </c>
      <c r="BJ132" s="17" t="s">
        <v>85</v>
      </c>
      <c r="BK132" s="144">
        <f>ROUND(I132*H132,2)</f>
        <v>0</v>
      </c>
      <c r="BL132" s="17" t="s">
        <v>193</v>
      </c>
      <c r="BM132" s="143" t="s">
        <v>5799</v>
      </c>
    </row>
    <row r="133" spans="2:65" s="12" customFormat="1">
      <c r="B133" s="154"/>
      <c r="D133" s="145" t="s">
        <v>252</v>
      </c>
      <c r="E133" s="155" t="s">
        <v>1</v>
      </c>
      <c r="F133" s="156" t="s">
        <v>5800</v>
      </c>
      <c r="H133" s="157">
        <v>2.99</v>
      </c>
      <c r="I133" s="158"/>
      <c r="L133" s="154"/>
      <c r="M133" s="159"/>
      <c r="T133" s="160"/>
      <c r="AT133" s="155" t="s">
        <v>252</v>
      </c>
      <c r="AU133" s="155" t="s">
        <v>87</v>
      </c>
      <c r="AV133" s="12" t="s">
        <v>87</v>
      </c>
      <c r="AW133" s="12" t="s">
        <v>32</v>
      </c>
      <c r="AX133" s="12" t="s">
        <v>85</v>
      </c>
      <c r="AY133" s="155" t="s">
        <v>175</v>
      </c>
    </row>
    <row r="134" spans="2:65" s="11" customFormat="1" ht="22.9" customHeight="1">
      <c r="B134" s="120"/>
      <c r="D134" s="121" t="s">
        <v>76</v>
      </c>
      <c r="E134" s="130" t="s">
        <v>87</v>
      </c>
      <c r="F134" s="130" t="s">
        <v>478</v>
      </c>
      <c r="I134" s="123"/>
      <c r="J134" s="131">
        <f>BK134</f>
        <v>0</v>
      </c>
      <c r="L134" s="120"/>
      <c r="M134" s="125"/>
      <c r="P134" s="126">
        <f>SUM(P135:P136)</f>
        <v>0</v>
      </c>
      <c r="R134" s="126">
        <f>SUM(R135:R136)</f>
        <v>3.8219942199999997</v>
      </c>
      <c r="T134" s="127">
        <f>SUM(T135:T136)</f>
        <v>0</v>
      </c>
      <c r="AR134" s="121" t="s">
        <v>85</v>
      </c>
      <c r="AT134" s="128" t="s">
        <v>76</v>
      </c>
      <c r="AU134" s="128" t="s">
        <v>85</v>
      </c>
      <c r="AY134" s="121" t="s">
        <v>175</v>
      </c>
      <c r="BK134" s="129">
        <f>SUM(BK135:BK136)</f>
        <v>0</v>
      </c>
    </row>
    <row r="135" spans="2:65" s="1" customFormat="1" ht="16.5" customHeight="1">
      <c r="B135" s="32"/>
      <c r="C135" s="132" t="s">
        <v>202</v>
      </c>
      <c r="D135" s="132" t="s">
        <v>178</v>
      </c>
      <c r="E135" s="133" t="s">
        <v>5552</v>
      </c>
      <c r="F135" s="134" t="s">
        <v>5553</v>
      </c>
      <c r="G135" s="135" t="s">
        <v>324</v>
      </c>
      <c r="H135" s="136">
        <v>1.661</v>
      </c>
      <c r="I135" s="137"/>
      <c r="J135" s="138">
        <f>ROUND(I135*H135,2)</f>
        <v>0</v>
      </c>
      <c r="K135" s="134" t="s">
        <v>250</v>
      </c>
      <c r="L135" s="32"/>
      <c r="M135" s="139" t="s">
        <v>1</v>
      </c>
      <c r="N135" s="140" t="s">
        <v>42</v>
      </c>
      <c r="P135" s="141">
        <f>O135*H135</f>
        <v>0</v>
      </c>
      <c r="Q135" s="141">
        <v>2.3010199999999998</v>
      </c>
      <c r="R135" s="141">
        <f>Q135*H135</f>
        <v>3.8219942199999997</v>
      </c>
      <c r="S135" s="141">
        <v>0</v>
      </c>
      <c r="T135" s="142">
        <f>S135*H135</f>
        <v>0</v>
      </c>
      <c r="AR135" s="143" t="s">
        <v>193</v>
      </c>
      <c r="AT135" s="143" t="s">
        <v>178</v>
      </c>
      <c r="AU135" s="143" t="s">
        <v>87</v>
      </c>
      <c r="AY135" s="17" t="s">
        <v>175</v>
      </c>
      <c r="BE135" s="144">
        <f>IF(N135="základní",J135,0)</f>
        <v>0</v>
      </c>
      <c r="BF135" s="144">
        <f>IF(N135="snížená",J135,0)</f>
        <v>0</v>
      </c>
      <c r="BG135" s="144">
        <f>IF(N135="zákl. přenesená",J135,0)</f>
        <v>0</v>
      </c>
      <c r="BH135" s="144">
        <f>IF(N135="sníž. přenesená",J135,0)</f>
        <v>0</v>
      </c>
      <c r="BI135" s="144">
        <f>IF(N135="nulová",J135,0)</f>
        <v>0</v>
      </c>
      <c r="BJ135" s="17" t="s">
        <v>85</v>
      </c>
      <c r="BK135" s="144">
        <f>ROUND(I135*H135,2)</f>
        <v>0</v>
      </c>
      <c r="BL135" s="17" t="s">
        <v>193</v>
      </c>
      <c r="BM135" s="143" t="s">
        <v>5801</v>
      </c>
    </row>
    <row r="136" spans="2:65" s="12" customFormat="1">
      <c r="B136" s="154"/>
      <c r="D136" s="145" t="s">
        <v>252</v>
      </c>
      <c r="E136" s="155" t="s">
        <v>1</v>
      </c>
      <c r="F136" s="156" t="s">
        <v>5796</v>
      </c>
      <c r="H136" s="157">
        <v>1.661</v>
      </c>
      <c r="I136" s="158"/>
      <c r="L136" s="154"/>
      <c r="M136" s="159"/>
      <c r="T136" s="160"/>
      <c r="AT136" s="155" t="s">
        <v>252</v>
      </c>
      <c r="AU136" s="155" t="s">
        <v>87</v>
      </c>
      <c r="AV136" s="12" t="s">
        <v>87</v>
      </c>
      <c r="AW136" s="12" t="s">
        <v>32</v>
      </c>
      <c r="AX136" s="12" t="s">
        <v>85</v>
      </c>
      <c r="AY136" s="155" t="s">
        <v>175</v>
      </c>
    </row>
    <row r="137" spans="2:65" s="11" customFormat="1" ht="22.9" customHeight="1">
      <c r="B137" s="120"/>
      <c r="D137" s="121" t="s">
        <v>76</v>
      </c>
      <c r="E137" s="130" t="s">
        <v>1305</v>
      </c>
      <c r="F137" s="130" t="s">
        <v>1306</v>
      </c>
      <c r="I137" s="123"/>
      <c r="J137" s="131">
        <f>BK137</f>
        <v>0</v>
      </c>
      <c r="L137" s="120"/>
      <c r="M137" s="125"/>
      <c r="P137" s="126">
        <f>P138</f>
        <v>0</v>
      </c>
      <c r="R137" s="126">
        <f>R138</f>
        <v>0</v>
      </c>
      <c r="T137" s="127">
        <f>T138</f>
        <v>0</v>
      </c>
      <c r="AR137" s="121" t="s">
        <v>85</v>
      </c>
      <c r="AT137" s="128" t="s">
        <v>76</v>
      </c>
      <c r="AU137" s="128" t="s">
        <v>85</v>
      </c>
      <c r="AY137" s="121" t="s">
        <v>175</v>
      </c>
      <c r="BK137" s="129">
        <f>BK138</f>
        <v>0</v>
      </c>
    </row>
    <row r="138" spans="2:65" s="1" customFormat="1" ht="16.5" customHeight="1">
      <c r="B138" s="32"/>
      <c r="C138" s="132" t="s">
        <v>208</v>
      </c>
      <c r="D138" s="132" t="s">
        <v>178</v>
      </c>
      <c r="E138" s="133" t="s">
        <v>5611</v>
      </c>
      <c r="F138" s="134" t="s">
        <v>5612</v>
      </c>
      <c r="G138" s="135" t="s">
        <v>364</v>
      </c>
      <c r="H138" s="136">
        <v>3.8220000000000001</v>
      </c>
      <c r="I138" s="137"/>
      <c r="J138" s="138">
        <f>ROUND(I138*H138,2)</f>
        <v>0</v>
      </c>
      <c r="K138" s="134" t="s">
        <v>250</v>
      </c>
      <c r="L138" s="32"/>
      <c r="M138" s="139" t="s">
        <v>1</v>
      </c>
      <c r="N138" s="140" t="s">
        <v>42</v>
      </c>
      <c r="P138" s="141">
        <f>O138*H138</f>
        <v>0</v>
      </c>
      <c r="Q138" s="141">
        <v>0</v>
      </c>
      <c r="R138" s="141">
        <f>Q138*H138</f>
        <v>0</v>
      </c>
      <c r="S138" s="141">
        <v>0</v>
      </c>
      <c r="T138" s="142">
        <f>S138*H138</f>
        <v>0</v>
      </c>
      <c r="AR138" s="143" t="s">
        <v>193</v>
      </c>
      <c r="AT138" s="143" t="s">
        <v>178</v>
      </c>
      <c r="AU138" s="143" t="s">
        <v>87</v>
      </c>
      <c r="AY138" s="17" t="s">
        <v>175</v>
      </c>
      <c r="BE138" s="144">
        <f>IF(N138="základní",J138,0)</f>
        <v>0</v>
      </c>
      <c r="BF138" s="144">
        <f>IF(N138="snížená",J138,0)</f>
        <v>0</v>
      </c>
      <c r="BG138" s="144">
        <f>IF(N138="zákl. přenesená",J138,0)</f>
        <v>0</v>
      </c>
      <c r="BH138" s="144">
        <f>IF(N138="sníž. přenesená",J138,0)</f>
        <v>0</v>
      </c>
      <c r="BI138" s="144">
        <f>IF(N138="nulová",J138,0)</f>
        <v>0</v>
      </c>
      <c r="BJ138" s="17" t="s">
        <v>85</v>
      </c>
      <c r="BK138" s="144">
        <f>ROUND(I138*H138,2)</f>
        <v>0</v>
      </c>
      <c r="BL138" s="17" t="s">
        <v>193</v>
      </c>
      <c r="BM138" s="143" t="s">
        <v>5802</v>
      </c>
    </row>
    <row r="139" spans="2:65" s="11" customFormat="1" ht="25.9" customHeight="1">
      <c r="B139" s="120"/>
      <c r="D139" s="121" t="s">
        <v>76</v>
      </c>
      <c r="E139" s="122" t="s">
        <v>398</v>
      </c>
      <c r="F139" s="122" t="s">
        <v>399</v>
      </c>
      <c r="I139" s="123"/>
      <c r="J139" s="124">
        <f>BK139</f>
        <v>0</v>
      </c>
      <c r="L139" s="120"/>
      <c r="M139" s="125"/>
      <c r="P139" s="126">
        <f>P140</f>
        <v>0</v>
      </c>
      <c r="R139" s="126">
        <f>R140</f>
        <v>1.4880000000000001E-2</v>
      </c>
      <c r="T139" s="127">
        <f>T140</f>
        <v>0</v>
      </c>
      <c r="AR139" s="121" t="s">
        <v>87</v>
      </c>
      <c r="AT139" s="128" t="s">
        <v>76</v>
      </c>
      <c r="AU139" s="128" t="s">
        <v>77</v>
      </c>
      <c r="AY139" s="121" t="s">
        <v>175</v>
      </c>
      <c r="BK139" s="129">
        <f>BK140</f>
        <v>0</v>
      </c>
    </row>
    <row r="140" spans="2:65" s="11" customFormat="1" ht="22.9" customHeight="1">
      <c r="B140" s="120"/>
      <c r="D140" s="121" t="s">
        <v>76</v>
      </c>
      <c r="E140" s="130" t="s">
        <v>1945</v>
      </c>
      <c r="F140" s="130" t="s">
        <v>1946</v>
      </c>
      <c r="I140" s="123"/>
      <c r="J140" s="131">
        <f>BK140</f>
        <v>0</v>
      </c>
      <c r="L140" s="120"/>
      <c r="M140" s="125"/>
      <c r="P140" s="126">
        <f>SUM(P141:P145)</f>
        <v>0</v>
      </c>
      <c r="R140" s="126">
        <f>SUM(R141:R145)</f>
        <v>1.4880000000000001E-2</v>
      </c>
      <c r="T140" s="127">
        <f>SUM(T141:T145)</f>
        <v>0</v>
      </c>
      <c r="AR140" s="121" t="s">
        <v>87</v>
      </c>
      <c r="AT140" s="128" t="s">
        <v>76</v>
      </c>
      <c r="AU140" s="128" t="s">
        <v>85</v>
      </c>
      <c r="AY140" s="121" t="s">
        <v>175</v>
      </c>
      <c r="BK140" s="129">
        <f>SUM(BK141:BK145)</f>
        <v>0</v>
      </c>
    </row>
    <row r="141" spans="2:65" s="1" customFormat="1" ht="24.2" customHeight="1">
      <c r="B141" s="32"/>
      <c r="C141" s="132" t="s">
        <v>212</v>
      </c>
      <c r="D141" s="132" t="s">
        <v>178</v>
      </c>
      <c r="E141" s="133" t="s">
        <v>1948</v>
      </c>
      <c r="F141" s="134" t="s">
        <v>5803</v>
      </c>
      <c r="G141" s="135" t="s">
        <v>318</v>
      </c>
      <c r="H141" s="136">
        <v>61</v>
      </c>
      <c r="I141" s="137"/>
      <c r="J141" s="138">
        <f>ROUND(I141*H141,2)</f>
        <v>0</v>
      </c>
      <c r="K141" s="134" t="s">
        <v>1</v>
      </c>
      <c r="L141" s="32"/>
      <c r="M141" s="139" t="s">
        <v>1</v>
      </c>
      <c r="N141" s="140" t="s">
        <v>42</v>
      </c>
      <c r="P141" s="141">
        <f>O141*H141</f>
        <v>0</v>
      </c>
      <c r="Q141" s="141">
        <v>2.4000000000000001E-4</v>
      </c>
      <c r="R141" s="141">
        <f>Q141*H141</f>
        <v>1.464E-2</v>
      </c>
      <c r="S141" s="141">
        <v>0</v>
      </c>
      <c r="T141" s="142">
        <f>S141*H141</f>
        <v>0</v>
      </c>
      <c r="AR141" s="143" t="s">
        <v>129</v>
      </c>
      <c r="AT141" s="143" t="s">
        <v>178</v>
      </c>
      <c r="AU141" s="143" t="s">
        <v>87</v>
      </c>
      <c r="AY141" s="17" t="s">
        <v>175</v>
      </c>
      <c r="BE141" s="144">
        <f>IF(N141="základní",J141,0)</f>
        <v>0</v>
      </c>
      <c r="BF141" s="144">
        <f>IF(N141="snížená",J141,0)</f>
        <v>0</v>
      </c>
      <c r="BG141" s="144">
        <f>IF(N141="zákl. přenesená",J141,0)</f>
        <v>0</v>
      </c>
      <c r="BH141" s="144">
        <f>IF(N141="sníž. přenesená",J141,0)</f>
        <v>0</v>
      </c>
      <c r="BI141" s="144">
        <f>IF(N141="nulová",J141,0)</f>
        <v>0</v>
      </c>
      <c r="BJ141" s="17" t="s">
        <v>85</v>
      </c>
      <c r="BK141" s="144">
        <f>ROUND(I141*H141,2)</f>
        <v>0</v>
      </c>
      <c r="BL141" s="17" t="s">
        <v>129</v>
      </c>
      <c r="BM141" s="143" t="s">
        <v>5804</v>
      </c>
    </row>
    <row r="142" spans="2:65" s="1" customFormat="1" ht="48.75">
      <c r="B142" s="32"/>
      <c r="D142" s="145" t="s">
        <v>196</v>
      </c>
      <c r="F142" s="146" t="s">
        <v>5805</v>
      </c>
      <c r="I142" s="147"/>
      <c r="L142" s="32"/>
      <c r="M142" s="148"/>
      <c r="T142" s="56"/>
      <c r="AT142" s="17" t="s">
        <v>196</v>
      </c>
      <c r="AU142" s="17" t="s">
        <v>87</v>
      </c>
    </row>
    <row r="143" spans="2:65" s="12" customFormat="1">
      <c r="B143" s="154"/>
      <c r="D143" s="145" t="s">
        <v>252</v>
      </c>
      <c r="E143" s="155" t="s">
        <v>1</v>
      </c>
      <c r="F143" s="156" t="s">
        <v>5806</v>
      </c>
      <c r="H143" s="157">
        <v>61</v>
      </c>
      <c r="I143" s="158"/>
      <c r="L143" s="154"/>
      <c r="M143" s="159"/>
      <c r="T143" s="160"/>
      <c r="AT143" s="155" t="s">
        <v>252</v>
      </c>
      <c r="AU143" s="155" t="s">
        <v>87</v>
      </c>
      <c r="AV143" s="12" t="s">
        <v>87</v>
      </c>
      <c r="AW143" s="12" t="s">
        <v>32</v>
      </c>
      <c r="AX143" s="12" t="s">
        <v>85</v>
      </c>
      <c r="AY143" s="155" t="s">
        <v>175</v>
      </c>
    </row>
    <row r="144" spans="2:65" s="1" customFormat="1" ht="37.9" customHeight="1">
      <c r="B144" s="32"/>
      <c r="C144" s="132" t="s">
        <v>216</v>
      </c>
      <c r="D144" s="132" t="s">
        <v>178</v>
      </c>
      <c r="E144" s="133" t="s">
        <v>5807</v>
      </c>
      <c r="F144" s="134" t="s">
        <v>5808</v>
      </c>
      <c r="G144" s="135" t="s">
        <v>219</v>
      </c>
      <c r="H144" s="136">
        <v>1</v>
      </c>
      <c r="I144" s="137"/>
      <c r="J144" s="138">
        <f>ROUND(I144*H144,2)</f>
        <v>0</v>
      </c>
      <c r="K144" s="134" t="s">
        <v>1</v>
      </c>
      <c r="L144" s="32"/>
      <c r="M144" s="139" t="s">
        <v>1</v>
      </c>
      <c r="N144" s="140" t="s">
        <v>42</v>
      </c>
      <c r="P144" s="141">
        <f>O144*H144</f>
        <v>0</v>
      </c>
      <c r="Q144" s="141">
        <v>2.4000000000000001E-4</v>
      </c>
      <c r="R144" s="141">
        <f>Q144*H144</f>
        <v>2.4000000000000001E-4</v>
      </c>
      <c r="S144" s="141">
        <v>0</v>
      </c>
      <c r="T144" s="142">
        <f>S144*H144</f>
        <v>0</v>
      </c>
      <c r="AR144" s="143" t="s">
        <v>129</v>
      </c>
      <c r="AT144" s="143" t="s">
        <v>178</v>
      </c>
      <c r="AU144" s="143" t="s">
        <v>87</v>
      </c>
      <c r="AY144" s="17" t="s">
        <v>175</v>
      </c>
      <c r="BE144" s="144">
        <f>IF(N144="základní",J144,0)</f>
        <v>0</v>
      </c>
      <c r="BF144" s="144">
        <f>IF(N144="snížená",J144,0)</f>
        <v>0</v>
      </c>
      <c r="BG144" s="144">
        <f>IF(N144="zákl. přenesená",J144,0)</f>
        <v>0</v>
      </c>
      <c r="BH144" s="144">
        <f>IF(N144="sníž. přenesená",J144,0)</f>
        <v>0</v>
      </c>
      <c r="BI144" s="144">
        <f>IF(N144="nulová",J144,0)</f>
        <v>0</v>
      </c>
      <c r="BJ144" s="17" t="s">
        <v>85</v>
      </c>
      <c r="BK144" s="144">
        <f>ROUND(I144*H144,2)</f>
        <v>0</v>
      </c>
      <c r="BL144" s="17" t="s">
        <v>129</v>
      </c>
      <c r="BM144" s="143" t="s">
        <v>5809</v>
      </c>
    </row>
    <row r="145" spans="2:65" s="1" customFormat="1" ht="16.5" customHeight="1">
      <c r="B145" s="32"/>
      <c r="C145" s="132" t="s">
        <v>112</v>
      </c>
      <c r="D145" s="132" t="s">
        <v>178</v>
      </c>
      <c r="E145" s="133" t="s">
        <v>5649</v>
      </c>
      <c r="F145" s="134" t="s">
        <v>5650</v>
      </c>
      <c r="G145" s="135" t="s">
        <v>1377</v>
      </c>
      <c r="H145" s="194"/>
      <c r="I145" s="137"/>
      <c r="J145" s="138">
        <f>ROUND(I145*H145,2)</f>
        <v>0</v>
      </c>
      <c r="K145" s="134" t="s">
        <v>250</v>
      </c>
      <c r="L145" s="32"/>
      <c r="M145" s="149" t="s">
        <v>1</v>
      </c>
      <c r="N145" s="150" t="s">
        <v>42</v>
      </c>
      <c r="O145" s="151"/>
      <c r="P145" s="152">
        <f>O145*H145</f>
        <v>0</v>
      </c>
      <c r="Q145" s="152">
        <v>0</v>
      </c>
      <c r="R145" s="152">
        <f>Q145*H145</f>
        <v>0</v>
      </c>
      <c r="S145" s="152">
        <v>0</v>
      </c>
      <c r="T145" s="153">
        <f>S145*H145</f>
        <v>0</v>
      </c>
      <c r="AR145" s="143" t="s">
        <v>129</v>
      </c>
      <c r="AT145" s="143" t="s">
        <v>178</v>
      </c>
      <c r="AU145" s="143" t="s">
        <v>87</v>
      </c>
      <c r="AY145" s="17" t="s">
        <v>175</v>
      </c>
      <c r="BE145" s="144">
        <f>IF(N145="základní",J145,0)</f>
        <v>0</v>
      </c>
      <c r="BF145" s="144">
        <f>IF(N145="snížená",J145,0)</f>
        <v>0</v>
      </c>
      <c r="BG145" s="144">
        <f>IF(N145="zákl. přenesená",J145,0)</f>
        <v>0</v>
      </c>
      <c r="BH145" s="144">
        <f>IF(N145="sníž. přenesená",J145,0)</f>
        <v>0</v>
      </c>
      <c r="BI145" s="144">
        <f>IF(N145="nulová",J145,0)</f>
        <v>0</v>
      </c>
      <c r="BJ145" s="17" t="s">
        <v>85</v>
      </c>
      <c r="BK145" s="144">
        <f>ROUND(I145*H145,2)</f>
        <v>0</v>
      </c>
      <c r="BL145" s="17" t="s">
        <v>129</v>
      </c>
      <c r="BM145" s="143" t="s">
        <v>5810</v>
      </c>
    </row>
    <row r="146" spans="2:65" s="1" customFormat="1" ht="6.95" customHeight="1">
      <c r="B146" s="44"/>
      <c r="C146" s="45"/>
      <c r="D146" s="45"/>
      <c r="E146" s="45"/>
      <c r="F146" s="45"/>
      <c r="G146" s="45"/>
      <c r="H146" s="45"/>
      <c r="I146" s="45"/>
      <c r="J146" s="45"/>
      <c r="K146" s="45"/>
      <c r="L146" s="32"/>
    </row>
  </sheetData>
  <sheetProtection algorithmName="SHA-512" hashValue="WTFqkvYA5Qu5moUeA0e1B+LCx+hKCvLiS4k7LY+Hlpzowxi9cVZN+4zXHw09O5BENg+qQdVXWiPmjtZjyaXv3A==" saltValue="HdcXhTs/UF8pcY2c0t/jeoM9MNiYY/0G/pbfCgozdqMkyR5uwSIm3TIsoJMbHLW85OLZl74m8jB1RK4ks9owgQ==" spinCount="100000" sheet="1" objects="1" scenarios="1" formatColumns="0" formatRows="0" autoFilter="0"/>
  <autoFilter ref="C121:K145" xr:uid="{00000000-0009-0000-0000-000014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B2:BM152"/>
  <sheetViews>
    <sheetView showGridLines="0" topLeftCell="A101" workbookViewId="0">
      <selection activeCell="W140" sqref="W140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AT2" s="17" t="s">
        <v>145</v>
      </c>
    </row>
    <row r="3" spans="2:46" ht="6.95" hidden="1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pans="2:46" ht="24.95" hidden="1" customHeight="1">
      <c r="B4" s="20"/>
      <c r="D4" s="21" t="s">
        <v>146</v>
      </c>
      <c r="L4" s="20"/>
      <c r="M4" s="88" t="s">
        <v>10</v>
      </c>
      <c r="AT4" s="17" t="s">
        <v>4</v>
      </c>
    </row>
    <row r="5" spans="2:46" ht="6.95" hidden="1" customHeight="1">
      <c r="B5" s="20"/>
      <c r="L5" s="20"/>
    </row>
    <row r="6" spans="2:46" ht="12" hidden="1" customHeight="1">
      <c r="B6" s="20"/>
      <c r="D6" s="27" t="s">
        <v>16</v>
      </c>
      <c r="L6" s="20"/>
    </row>
    <row r="7" spans="2:46" ht="16.5" hidden="1" customHeight="1">
      <c r="B7" s="20"/>
      <c r="E7" s="307" t="str">
        <f>'Rekapitulace stavby'!K6</f>
        <v>MŠ KOVÁŘSKÁ II - REKONSTRUKCE OBJEKTU</v>
      </c>
      <c r="F7" s="308"/>
      <c r="G7" s="308"/>
      <c r="H7" s="308"/>
      <c r="L7" s="20"/>
    </row>
    <row r="8" spans="2:46" s="1" customFormat="1" ht="12" hidden="1" customHeight="1">
      <c r="B8" s="32"/>
      <c r="D8" s="27" t="s">
        <v>147</v>
      </c>
      <c r="L8" s="32"/>
    </row>
    <row r="9" spans="2:46" s="1" customFormat="1" ht="16.5" hidden="1" customHeight="1">
      <c r="B9" s="32"/>
      <c r="E9" s="305" t="s">
        <v>5811</v>
      </c>
      <c r="F9" s="306"/>
      <c r="G9" s="306"/>
      <c r="H9" s="306"/>
      <c r="L9" s="32"/>
    </row>
    <row r="10" spans="2:46" s="1" customFormat="1" hidden="1">
      <c r="B10" s="32"/>
      <c r="L10" s="32"/>
    </row>
    <row r="11" spans="2:46" s="1" customFormat="1" ht="12" hidden="1" customHeight="1">
      <c r="B11" s="32"/>
      <c r="D11" s="27" t="s">
        <v>18</v>
      </c>
      <c r="F11" s="25" t="s">
        <v>1</v>
      </c>
      <c r="I11" s="27" t="s">
        <v>19</v>
      </c>
      <c r="J11" s="25" t="s">
        <v>1</v>
      </c>
      <c r="L11" s="32"/>
    </row>
    <row r="12" spans="2:46" s="1" customFormat="1" ht="12" hidden="1" customHeight="1">
      <c r="B12" s="32"/>
      <c r="D12" s="27" t="s">
        <v>20</v>
      </c>
      <c r="F12" s="25" t="s">
        <v>21</v>
      </c>
      <c r="I12" s="27" t="s">
        <v>22</v>
      </c>
      <c r="J12" s="52" t="str">
        <f>'Rekapitulace stavby'!AN8</f>
        <v>19. 12. 2025</v>
      </c>
      <c r="L12" s="32"/>
    </row>
    <row r="13" spans="2:46" s="1" customFormat="1" ht="10.9" hidden="1" customHeight="1">
      <c r="B13" s="32"/>
      <c r="L13" s="32"/>
    </row>
    <row r="14" spans="2:46" s="1" customFormat="1" ht="12" hidden="1" customHeight="1">
      <c r="B14" s="32"/>
      <c r="D14" s="27" t="s">
        <v>24</v>
      </c>
      <c r="I14" s="27" t="s">
        <v>25</v>
      </c>
      <c r="J14" s="25" t="s">
        <v>1</v>
      </c>
      <c r="L14" s="32"/>
    </row>
    <row r="15" spans="2:46" s="1" customFormat="1" ht="18" hidden="1" customHeight="1">
      <c r="B15" s="32"/>
      <c r="E15" s="25" t="s">
        <v>26</v>
      </c>
      <c r="I15" s="27" t="s">
        <v>27</v>
      </c>
      <c r="J15" s="25" t="s">
        <v>1</v>
      </c>
      <c r="L15" s="32"/>
    </row>
    <row r="16" spans="2:46" s="1" customFormat="1" ht="6.95" hidden="1" customHeight="1">
      <c r="B16" s="32"/>
      <c r="L16" s="32"/>
    </row>
    <row r="17" spans="2:12" s="1" customFormat="1" ht="12" hidden="1" customHeight="1">
      <c r="B17" s="32"/>
      <c r="D17" s="27" t="s">
        <v>28</v>
      </c>
      <c r="I17" s="27" t="s">
        <v>25</v>
      </c>
      <c r="J17" s="28" t="str">
        <f>'Rekapitulace stavby'!AN13</f>
        <v>Vyplň údaj</v>
      </c>
      <c r="L17" s="32"/>
    </row>
    <row r="18" spans="2:12" s="1" customFormat="1" ht="18" hidden="1" customHeight="1">
      <c r="B18" s="32"/>
      <c r="E18" s="311" t="str">
        <f>'Rekapitulace stavby'!E14</f>
        <v>Vyplň údaj</v>
      </c>
      <c r="F18" s="312"/>
      <c r="G18" s="312"/>
      <c r="H18" s="312"/>
      <c r="I18" s="27" t="s">
        <v>27</v>
      </c>
      <c r="J18" s="28" t="str">
        <f>'Rekapitulace stavby'!AN14</f>
        <v>Vyplň údaj</v>
      </c>
      <c r="L18" s="32"/>
    </row>
    <row r="19" spans="2:12" s="1" customFormat="1" ht="6.95" hidden="1" customHeight="1">
      <c r="B19" s="32"/>
      <c r="L19" s="32"/>
    </row>
    <row r="20" spans="2:12" s="1" customFormat="1" ht="12" hidden="1" customHeight="1">
      <c r="B20" s="32"/>
      <c r="D20" s="27" t="s">
        <v>30</v>
      </c>
      <c r="I20" s="27" t="s">
        <v>25</v>
      </c>
      <c r="J20" s="25" t="s">
        <v>1</v>
      </c>
      <c r="L20" s="32"/>
    </row>
    <row r="21" spans="2:12" s="1" customFormat="1" ht="18" hidden="1" customHeight="1">
      <c r="B21" s="32"/>
      <c r="E21" s="25" t="s">
        <v>31</v>
      </c>
      <c r="I21" s="27" t="s">
        <v>27</v>
      </c>
      <c r="J21" s="25" t="s">
        <v>1</v>
      </c>
      <c r="L21" s="32"/>
    </row>
    <row r="22" spans="2:12" s="1" customFormat="1" ht="6.95" hidden="1" customHeight="1">
      <c r="B22" s="32"/>
      <c r="L22" s="32"/>
    </row>
    <row r="23" spans="2:12" s="1" customFormat="1" ht="12" hidden="1" customHeight="1">
      <c r="B23" s="32"/>
      <c r="D23" s="27" t="s">
        <v>33</v>
      </c>
      <c r="I23" s="27" t="s">
        <v>25</v>
      </c>
      <c r="J23" s="25" t="s">
        <v>1</v>
      </c>
      <c r="L23" s="32"/>
    </row>
    <row r="24" spans="2:12" s="1" customFormat="1" ht="18" hidden="1" customHeight="1">
      <c r="B24" s="32"/>
      <c r="E24" s="25" t="s">
        <v>34</v>
      </c>
      <c r="I24" s="27" t="s">
        <v>27</v>
      </c>
      <c r="J24" s="25" t="s">
        <v>1</v>
      </c>
      <c r="L24" s="32"/>
    </row>
    <row r="25" spans="2:12" s="1" customFormat="1" ht="6.95" hidden="1" customHeight="1">
      <c r="B25" s="32"/>
      <c r="L25" s="32"/>
    </row>
    <row r="26" spans="2:12" s="1" customFormat="1" ht="12" hidden="1" customHeight="1">
      <c r="B26" s="32"/>
      <c r="D26" s="27" t="s">
        <v>35</v>
      </c>
      <c r="L26" s="32"/>
    </row>
    <row r="27" spans="2:12" s="7" customFormat="1" ht="16.5" hidden="1" customHeight="1">
      <c r="B27" s="89"/>
      <c r="E27" s="313" t="s">
        <v>1</v>
      </c>
      <c r="F27" s="313"/>
      <c r="G27" s="313"/>
      <c r="H27" s="313"/>
      <c r="L27" s="89"/>
    </row>
    <row r="28" spans="2:12" s="1" customFormat="1" ht="6.95" hidden="1" customHeight="1">
      <c r="B28" s="32"/>
      <c r="L28" s="32"/>
    </row>
    <row r="29" spans="2:12" s="1" customFormat="1" ht="6.95" hidden="1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hidden="1" customHeight="1">
      <c r="B30" s="32"/>
      <c r="D30" s="90" t="s">
        <v>37</v>
      </c>
      <c r="J30" s="66">
        <f>ROUND(J120, 2)</f>
        <v>0</v>
      </c>
      <c r="L30" s="32"/>
    </row>
    <row r="31" spans="2:12" s="1" customFormat="1" ht="6.95" hidden="1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hidden="1" customHeight="1">
      <c r="B32" s="32"/>
      <c r="F32" s="35" t="s">
        <v>39</v>
      </c>
      <c r="I32" s="35" t="s">
        <v>38</v>
      </c>
      <c r="J32" s="35" t="s">
        <v>40</v>
      </c>
      <c r="L32" s="32"/>
    </row>
    <row r="33" spans="2:12" s="1" customFormat="1" ht="14.45" hidden="1" customHeight="1">
      <c r="B33" s="32"/>
      <c r="D33" s="55" t="s">
        <v>41</v>
      </c>
      <c r="E33" s="27" t="s">
        <v>42</v>
      </c>
      <c r="F33" s="91">
        <f>ROUND((SUM(BE120:BE151)),  2)</f>
        <v>0</v>
      </c>
      <c r="I33" s="92">
        <v>0.21</v>
      </c>
      <c r="J33" s="91">
        <f>ROUND(((SUM(BE120:BE151))*I33),  2)</f>
        <v>0</v>
      </c>
      <c r="L33" s="32"/>
    </row>
    <row r="34" spans="2:12" s="1" customFormat="1" ht="14.45" hidden="1" customHeight="1">
      <c r="B34" s="32"/>
      <c r="E34" s="27" t="s">
        <v>43</v>
      </c>
      <c r="F34" s="91">
        <f>ROUND((SUM(BF120:BF151)),  2)</f>
        <v>0</v>
      </c>
      <c r="I34" s="92">
        <v>0.12</v>
      </c>
      <c r="J34" s="91">
        <f>ROUND(((SUM(BF120:BF151))*I34),  2)</f>
        <v>0</v>
      </c>
      <c r="L34" s="32"/>
    </row>
    <row r="35" spans="2:12" s="1" customFormat="1" ht="14.45" hidden="1" customHeight="1">
      <c r="B35" s="32"/>
      <c r="E35" s="27" t="s">
        <v>44</v>
      </c>
      <c r="F35" s="91">
        <f>ROUND((SUM(BG120:BG151)),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45</v>
      </c>
      <c r="F36" s="91">
        <f>ROUND((SUM(BH120:BH151)),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46</v>
      </c>
      <c r="F37" s="91">
        <f>ROUND((SUM(BI120:BI151)),  2)</f>
        <v>0</v>
      </c>
      <c r="I37" s="92">
        <v>0</v>
      </c>
      <c r="J37" s="91">
        <f>0</f>
        <v>0</v>
      </c>
      <c r="L37" s="32"/>
    </row>
    <row r="38" spans="2:12" s="1" customFormat="1" ht="6.95" hidden="1" customHeight="1">
      <c r="B38" s="32"/>
      <c r="L38" s="32"/>
    </row>
    <row r="39" spans="2:12" s="1" customFormat="1" ht="25.35" hidden="1" customHeight="1">
      <c r="B39" s="32"/>
      <c r="C39" s="93"/>
      <c r="D39" s="94" t="s">
        <v>47</v>
      </c>
      <c r="E39" s="57"/>
      <c r="F39" s="57"/>
      <c r="G39" s="95" t="s">
        <v>48</v>
      </c>
      <c r="H39" s="96" t="s">
        <v>49</v>
      </c>
      <c r="I39" s="57"/>
      <c r="J39" s="97">
        <f>SUM(J30:J37)</f>
        <v>0</v>
      </c>
      <c r="K39" s="98"/>
      <c r="L39" s="32"/>
    </row>
    <row r="40" spans="2:12" s="1" customFormat="1" ht="14.45" hidden="1" customHeight="1">
      <c r="B40" s="32"/>
      <c r="L40" s="32"/>
    </row>
    <row r="41" spans="2:12" ht="14.45" hidden="1" customHeight="1">
      <c r="B41" s="20"/>
      <c r="L41" s="20"/>
    </row>
    <row r="42" spans="2:12" ht="14.45" hidden="1" customHeight="1">
      <c r="B42" s="20"/>
      <c r="L42" s="20"/>
    </row>
    <row r="43" spans="2:12" ht="14.45" hidden="1" customHeight="1">
      <c r="B43" s="20"/>
      <c r="L43" s="20"/>
    </row>
    <row r="44" spans="2:12" ht="14.45" hidden="1" customHeight="1">
      <c r="B44" s="20"/>
      <c r="L44" s="20"/>
    </row>
    <row r="45" spans="2:12" ht="14.45" hidden="1" customHeight="1">
      <c r="B45" s="20"/>
      <c r="L45" s="20"/>
    </row>
    <row r="46" spans="2:12" ht="14.45" hidden="1" customHeight="1">
      <c r="B46" s="20"/>
      <c r="L46" s="20"/>
    </row>
    <row r="47" spans="2:12" ht="14.45" hidden="1" customHeight="1">
      <c r="B47" s="20"/>
      <c r="L47" s="20"/>
    </row>
    <row r="48" spans="2:12" ht="14.45" hidden="1" customHeight="1">
      <c r="B48" s="20"/>
      <c r="L48" s="20"/>
    </row>
    <row r="49" spans="2:12" ht="14.45" hidden="1" customHeight="1">
      <c r="B49" s="20"/>
      <c r="L49" s="20"/>
    </row>
    <row r="50" spans="2:12" s="1" customFormat="1" ht="14.45" hidden="1" customHeight="1">
      <c r="B50" s="32"/>
      <c r="D50" s="41" t="s">
        <v>50</v>
      </c>
      <c r="E50" s="42"/>
      <c r="F50" s="42"/>
      <c r="G50" s="41" t="s">
        <v>51</v>
      </c>
      <c r="H50" s="42"/>
      <c r="I50" s="42"/>
      <c r="J50" s="42"/>
      <c r="K50" s="42"/>
      <c r="L50" s="32"/>
    </row>
    <row r="51" spans="2:12" hidden="1">
      <c r="B51" s="20"/>
      <c r="L51" s="20"/>
    </row>
    <row r="52" spans="2:12" hidden="1">
      <c r="B52" s="20"/>
      <c r="L52" s="20"/>
    </row>
    <row r="53" spans="2:12" hidden="1">
      <c r="B53" s="20"/>
      <c r="L53" s="20"/>
    </row>
    <row r="54" spans="2:12" hidden="1">
      <c r="B54" s="20"/>
      <c r="L54" s="20"/>
    </row>
    <row r="55" spans="2:12" hidden="1">
      <c r="B55" s="20"/>
      <c r="L55" s="20"/>
    </row>
    <row r="56" spans="2:12" hidden="1">
      <c r="B56" s="20"/>
      <c r="L56" s="20"/>
    </row>
    <row r="57" spans="2:12" hidden="1">
      <c r="B57" s="20"/>
      <c r="L57" s="20"/>
    </row>
    <row r="58" spans="2:12" hidden="1">
      <c r="B58" s="20"/>
      <c r="L58" s="20"/>
    </row>
    <row r="59" spans="2:12" hidden="1">
      <c r="B59" s="20"/>
      <c r="L59" s="20"/>
    </row>
    <row r="60" spans="2:12" hidden="1">
      <c r="B60" s="20"/>
      <c r="L60" s="20"/>
    </row>
    <row r="61" spans="2:12" s="1" customFormat="1" ht="12.75" hidden="1">
      <c r="B61" s="32"/>
      <c r="D61" s="43" t="s">
        <v>52</v>
      </c>
      <c r="E61" s="34"/>
      <c r="F61" s="99" t="s">
        <v>53</v>
      </c>
      <c r="G61" s="43" t="s">
        <v>52</v>
      </c>
      <c r="H61" s="34"/>
      <c r="I61" s="34"/>
      <c r="J61" s="100" t="s">
        <v>53</v>
      </c>
      <c r="K61" s="34"/>
      <c r="L61" s="32"/>
    </row>
    <row r="62" spans="2:12" hidden="1">
      <c r="B62" s="20"/>
      <c r="L62" s="20"/>
    </row>
    <row r="63" spans="2:12" hidden="1">
      <c r="B63" s="20"/>
      <c r="L63" s="20"/>
    </row>
    <row r="64" spans="2:12" hidden="1">
      <c r="B64" s="20"/>
      <c r="L64" s="20"/>
    </row>
    <row r="65" spans="2:12" s="1" customFormat="1" ht="12.75" hidden="1">
      <c r="B65" s="32"/>
      <c r="D65" s="41" t="s">
        <v>54</v>
      </c>
      <c r="E65" s="42"/>
      <c r="F65" s="42"/>
      <c r="G65" s="41" t="s">
        <v>55</v>
      </c>
      <c r="H65" s="42"/>
      <c r="I65" s="42"/>
      <c r="J65" s="42"/>
      <c r="K65" s="42"/>
      <c r="L65" s="32"/>
    </row>
    <row r="66" spans="2:12" hidden="1">
      <c r="B66" s="20"/>
      <c r="L66" s="20"/>
    </row>
    <row r="67" spans="2:12" hidden="1">
      <c r="B67" s="20"/>
      <c r="L67" s="20"/>
    </row>
    <row r="68" spans="2:12" hidden="1">
      <c r="B68" s="20"/>
      <c r="L68" s="20"/>
    </row>
    <row r="69" spans="2:12" hidden="1">
      <c r="B69" s="20"/>
      <c r="L69" s="20"/>
    </row>
    <row r="70" spans="2:12" hidden="1">
      <c r="B70" s="20"/>
      <c r="L70" s="20"/>
    </row>
    <row r="71" spans="2:12" hidden="1">
      <c r="B71" s="20"/>
      <c r="L71" s="20"/>
    </row>
    <row r="72" spans="2:12" hidden="1">
      <c r="B72" s="20"/>
      <c r="L72" s="20"/>
    </row>
    <row r="73" spans="2:12" hidden="1">
      <c r="B73" s="20"/>
      <c r="L73" s="20"/>
    </row>
    <row r="74" spans="2:12" hidden="1">
      <c r="B74" s="20"/>
      <c r="L74" s="20"/>
    </row>
    <row r="75" spans="2:12" hidden="1">
      <c r="B75" s="20"/>
      <c r="L75" s="20"/>
    </row>
    <row r="76" spans="2:12" s="1" customFormat="1" ht="12.75" hidden="1">
      <c r="B76" s="32"/>
      <c r="D76" s="43" t="s">
        <v>52</v>
      </c>
      <c r="E76" s="34"/>
      <c r="F76" s="99" t="s">
        <v>53</v>
      </c>
      <c r="G76" s="43" t="s">
        <v>52</v>
      </c>
      <c r="H76" s="34"/>
      <c r="I76" s="34"/>
      <c r="J76" s="100" t="s">
        <v>53</v>
      </c>
      <c r="K76" s="34"/>
      <c r="L76" s="32"/>
    </row>
    <row r="77" spans="2:12" s="1" customFormat="1" ht="14.45" hidden="1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78" spans="2:12" hidden="1"/>
    <row r="79" spans="2:12" hidden="1"/>
    <row r="80" spans="2:12" hidden="1"/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149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16</v>
      </c>
      <c r="L84" s="32"/>
    </row>
    <row r="85" spans="2:47" s="1" customFormat="1" ht="16.5" customHeight="1">
      <c r="B85" s="32"/>
      <c r="E85" s="307" t="str">
        <f>E7</f>
        <v>MŠ KOVÁŘSKÁ II - REKONSTRUKCE OBJEKTU</v>
      </c>
      <c r="F85" s="308"/>
      <c r="G85" s="308"/>
      <c r="H85" s="308"/>
      <c r="L85" s="32"/>
    </row>
    <row r="86" spans="2:47" s="1" customFormat="1" ht="12" customHeight="1">
      <c r="B86" s="32"/>
      <c r="C86" s="27" t="s">
        <v>147</v>
      </c>
      <c r="L86" s="32"/>
    </row>
    <row r="87" spans="2:47" s="1" customFormat="1" ht="16.5" customHeight="1">
      <c r="B87" s="32"/>
      <c r="E87" s="305" t="str">
        <f>E9</f>
        <v>21 - MaR</v>
      </c>
      <c r="F87" s="306"/>
      <c r="G87" s="306"/>
      <c r="H87" s="306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20</v>
      </c>
      <c r="F89" s="25" t="str">
        <f>F12</f>
        <v>U Školičky 2176/1, 2177/3, Praha 9</v>
      </c>
      <c r="I89" s="27" t="s">
        <v>22</v>
      </c>
      <c r="J89" s="52" t="str">
        <f>IF(J12="","",J12)</f>
        <v>19. 12. 2025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24</v>
      </c>
      <c r="F91" s="25" t="str">
        <f>E15</f>
        <v>MČ Praha 9</v>
      </c>
      <c r="I91" s="27" t="s">
        <v>30</v>
      </c>
      <c r="J91" s="30" t="str">
        <f>E21</f>
        <v>ArtStat s.r.o.</v>
      </c>
      <c r="L91" s="32"/>
    </row>
    <row r="92" spans="2:47" s="1" customFormat="1" ht="15.2" customHeight="1">
      <c r="B92" s="32"/>
      <c r="C92" s="27" t="s">
        <v>28</v>
      </c>
      <c r="F92" s="25" t="str">
        <f>IF(E18="","",E18)</f>
        <v>Vyplň údaj</v>
      </c>
      <c r="I92" s="27" t="s">
        <v>33</v>
      </c>
      <c r="J92" s="30" t="str">
        <f>E24</f>
        <v>Vladimír Mrázek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150</v>
      </c>
      <c r="D94" s="93"/>
      <c r="E94" s="93"/>
      <c r="F94" s="93"/>
      <c r="G94" s="93"/>
      <c r="H94" s="93"/>
      <c r="I94" s="93"/>
      <c r="J94" s="102" t="s">
        <v>151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152</v>
      </c>
      <c r="J96" s="66">
        <f>J120</f>
        <v>0</v>
      </c>
      <c r="L96" s="32"/>
      <c r="AU96" s="17" t="s">
        <v>153</v>
      </c>
    </row>
    <row r="97" spans="2:12" s="8" customFormat="1" ht="24.95" customHeight="1">
      <c r="B97" s="104"/>
      <c r="D97" s="105" t="s">
        <v>5812</v>
      </c>
      <c r="E97" s="106"/>
      <c r="F97" s="106"/>
      <c r="G97" s="106"/>
      <c r="H97" s="106"/>
      <c r="I97" s="106"/>
      <c r="J97" s="107">
        <f>J121</f>
        <v>0</v>
      </c>
      <c r="L97" s="104"/>
    </row>
    <row r="98" spans="2:12" s="9" customFormat="1" ht="19.899999999999999" customHeight="1">
      <c r="B98" s="108"/>
      <c r="D98" s="109" t="s">
        <v>5813</v>
      </c>
      <c r="E98" s="110"/>
      <c r="F98" s="110"/>
      <c r="G98" s="110"/>
      <c r="H98" s="110"/>
      <c r="I98" s="110"/>
      <c r="J98" s="111">
        <f>J122</f>
        <v>0</v>
      </c>
      <c r="L98" s="108"/>
    </row>
    <row r="99" spans="2:12" s="9" customFormat="1" ht="19.899999999999999" customHeight="1">
      <c r="B99" s="108"/>
      <c r="D99" s="109" t="s">
        <v>3509</v>
      </c>
      <c r="E99" s="110"/>
      <c r="F99" s="110"/>
      <c r="G99" s="110"/>
      <c r="H99" s="110"/>
      <c r="I99" s="110"/>
      <c r="J99" s="111">
        <f>J140</f>
        <v>0</v>
      </c>
      <c r="L99" s="108"/>
    </row>
    <row r="100" spans="2:12" s="9" customFormat="1" ht="19.899999999999999" customHeight="1">
      <c r="B100" s="108"/>
      <c r="D100" s="109" t="s">
        <v>3516</v>
      </c>
      <c r="E100" s="110"/>
      <c r="F100" s="110"/>
      <c r="G100" s="110"/>
      <c r="H100" s="110"/>
      <c r="I100" s="110"/>
      <c r="J100" s="111">
        <f>J149</f>
        <v>0</v>
      </c>
      <c r="L100" s="108"/>
    </row>
    <row r="101" spans="2:12" s="1" customFormat="1" ht="21.75" customHeight="1">
      <c r="B101" s="32"/>
      <c r="L101" s="32"/>
    </row>
    <row r="102" spans="2:12" s="1" customFormat="1" ht="6.95" customHeight="1">
      <c r="B102" s="44"/>
      <c r="C102" s="45"/>
      <c r="D102" s="45"/>
      <c r="E102" s="45"/>
      <c r="F102" s="45"/>
      <c r="G102" s="45"/>
      <c r="H102" s="45"/>
      <c r="I102" s="45"/>
      <c r="J102" s="45"/>
      <c r="K102" s="45"/>
      <c r="L102" s="32"/>
    </row>
    <row r="106" spans="2:12" s="1" customFormat="1" ht="6.95" customHeight="1">
      <c r="B106" s="46"/>
      <c r="C106" s="47"/>
      <c r="D106" s="47"/>
      <c r="E106" s="47"/>
      <c r="F106" s="47"/>
      <c r="G106" s="47"/>
      <c r="H106" s="47"/>
      <c r="I106" s="47"/>
      <c r="J106" s="47"/>
      <c r="K106" s="47"/>
      <c r="L106" s="32"/>
    </row>
    <row r="107" spans="2:12" s="1" customFormat="1" ht="24.95" customHeight="1">
      <c r="B107" s="32"/>
      <c r="C107" s="21" t="s">
        <v>159</v>
      </c>
      <c r="L107" s="32"/>
    </row>
    <row r="108" spans="2:12" s="1" customFormat="1" ht="6.95" customHeight="1">
      <c r="B108" s="32"/>
      <c r="L108" s="32"/>
    </row>
    <row r="109" spans="2:12" s="1" customFormat="1" ht="12" customHeight="1">
      <c r="B109" s="32"/>
      <c r="C109" s="27" t="s">
        <v>16</v>
      </c>
      <c r="L109" s="32"/>
    </row>
    <row r="110" spans="2:12" s="1" customFormat="1" ht="16.5" customHeight="1">
      <c r="B110" s="32"/>
      <c r="E110" s="307" t="str">
        <f>E7</f>
        <v>MŠ KOVÁŘSKÁ II - REKONSTRUKCE OBJEKTU</v>
      </c>
      <c r="F110" s="308"/>
      <c r="G110" s="308"/>
      <c r="H110" s="308"/>
      <c r="L110" s="32"/>
    </row>
    <row r="111" spans="2:12" s="1" customFormat="1" ht="12" customHeight="1">
      <c r="B111" s="32"/>
      <c r="C111" s="27" t="s">
        <v>147</v>
      </c>
      <c r="L111" s="32"/>
    </row>
    <row r="112" spans="2:12" s="1" customFormat="1" ht="16.5" customHeight="1">
      <c r="B112" s="32"/>
      <c r="E112" s="305" t="str">
        <f>E9</f>
        <v>21 - MaR</v>
      </c>
      <c r="F112" s="306"/>
      <c r="G112" s="306"/>
      <c r="H112" s="306"/>
      <c r="L112" s="32"/>
    </row>
    <row r="113" spans="2:65" s="1" customFormat="1" ht="6.95" customHeight="1">
      <c r="B113" s="32"/>
      <c r="L113" s="32"/>
    </row>
    <row r="114" spans="2:65" s="1" customFormat="1" ht="12" customHeight="1">
      <c r="B114" s="32"/>
      <c r="C114" s="27" t="s">
        <v>20</v>
      </c>
      <c r="F114" s="25" t="str">
        <f>F12</f>
        <v>U Školičky 2176/1, 2177/3, Praha 9</v>
      </c>
      <c r="I114" s="27" t="s">
        <v>22</v>
      </c>
      <c r="J114" s="52" t="str">
        <f>IF(J12="","",J12)</f>
        <v>19. 12. 2025</v>
      </c>
      <c r="L114" s="32"/>
    </row>
    <row r="115" spans="2:65" s="1" customFormat="1" ht="6.95" customHeight="1">
      <c r="B115" s="32"/>
      <c r="L115" s="32"/>
    </row>
    <row r="116" spans="2:65" s="1" customFormat="1" ht="15.2" customHeight="1">
      <c r="B116" s="32"/>
      <c r="C116" s="27" t="s">
        <v>24</v>
      </c>
      <c r="F116" s="25" t="str">
        <f>E15</f>
        <v>MČ Praha 9</v>
      </c>
      <c r="I116" s="27" t="s">
        <v>30</v>
      </c>
      <c r="J116" s="30" t="str">
        <f>E21</f>
        <v>ArtStat s.r.o.</v>
      </c>
      <c r="L116" s="32"/>
    </row>
    <row r="117" spans="2:65" s="1" customFormat="1" ht="15.2" customHeight="1">
      <c r="B117" s="32"/>
      <c r="C117" s="27" t="s">
        <v>28</v>
      </c>
      <c r="F117" s="25" t="str">
        <f>IF(E18="","",E18)</f>
        <v>Vyplň údaj</v>
      </c>
      <c r="I117" s="27" t="s">
        <v>33</v>
      </c>
      <c r="J117" s="30" t="str">
        <f>E24</f>
        <v>Vladimír Mrázek</v>
      </c>
      <c r="L117" s="32"/>
    </row>
    <row r="118" spans="2:65" s="1" customFormat="1" ht="10.35" customHeight="1">
      <c r="B118" s="32"/>
      <c r="L118" s="32"/>
    </row>
    <row r="119" spans="2:65" s="10" customFormat="1" ht="29.25" customHeight="1">
      <c r="B119" s="112"/>
      <c r="C119" s="113" t="s">
        <v>160</v>
      </c>
      <c r="D119" s="114" t="s">
        <v>62</v>
      </c>
      <c r="E119" s="114" t="s">
        <v>58</v>
      </c>
      <c r="F119" s="114" t="s">
        <v>59</v>
      </c>
      <c r="G119" s="114" t="s">
        <v>161</v>
      </c>
      <c r="H119" s="114" t="s">
        <v>162</v>
      </c>
      <c r="I119" s="114" t="s">
        <v>163</v>
      </c>
      <c r="J119" s="114" t="s">
        <v>151</v>
      </c>
      <c r="K119" s="115" t="s">
        <v>164</v>
      </c>
      <c r="L119" s="112"/>
      <c r="M119" s="59" t="s">
        <v>1</v>
      </c>
      <c r="N119" s="60" t="s">
        <v>41</v>
      </c>
      <c r="O119" s="60" t="s">
        <v>165</v>
      </c>
      <c r="P119" s="60" t="s">
        <v>166</v>
      </c>
      <c r="Q119" s="60" t="s">
        <v>167</v>
      </c>
      <c r="R119" s="60" t="s">
        <v>168</v>
      </c>
      <c r="S119" s="60" t="s">
        <v>169</v>
      </c>
      <c r="T119" s="61" t="s">
        <v>170</v>
      </c>
    </row>
    <row r="120" spans="2:65" s="1" customFormat="1" ht="22.9" customHeight="1">
      <c r="B120" s="32"/>
      <c r="C120" s="64" t="s">
        <v>171</v>
      </c>
      <c r="J120" s="116">
        <f>BK120</f>
        <v>0</v>
      </c>
      <c r="L120" s="32"/>
      <c r="M120" s="62"/>
      <c r="N120" s="53"/>
      <c r="O120" s="53"/>
      <c r="P120" s="117">
        <f>P121</f>
        <v>0</v>
      </c>
      <c r="Q120" s="53"/>
      <c r="R120" s="117">
        <f>R121</f>
        <v>0</v>
      </c>
      <c r="S120" s="53"/>
      <c r="T120" s="118">
        <f>T121</f>
        <v>0</v>
      </c>
      <c r="AT120" s="17" t="s">
        <v>76</v>
      </c>
      <c r="AU120" s="17" t="s">
        <v>153</v>
      </c>
      <c r="BK120" s="119">
        <f>BK121</f>
        <v>0</v>
      </c>
    </row>
    <row r="121" spans="2:65" s="11" customFormat="1" ht="25.9" customHeight="1">
      <c r="B121" s="120"/>
      <c r="D121" s="121" t="s">
        <v>76</v>
      </c>
      <c r="E121" s="122" t="s">
        <v>398</v>
      </c>
      <c r="F121" s="122" t="s">
        <v>5814</v>
      </c>
      <c r="I121" s="123"/>
      <c r="J121" s="124">
        <f>BK121</f>
        <v>0</v>
      </c>
      <c r="L121" s="120"/>
      <c r="M121" s="125"/>
      <c r="P121" s="126">
        <f>P122+P140+P149</f>
        <v>0</v>
      </c>
      <c r="R121" s="126">
        <f>R122+R140+R149</f>
        <v>0</v>
      </c>
      <c r="T121" s="127">
        <f>T122+T140+T149</f>
        <v>0</v>
      </c>
      <c r="AR121" s="121" t="s">
        <v>87</v>
      </c>
      <c r="AT121" s="128" t="s">
        <v>76</v>
      </c>
      <c r="AU121" s="128" t="s">
        <v>77</v>
      </c>
      <c r="AY121" s="121" t="s">
        <v>175</v>
      </c>
      <c r="BK121" s="129">
        <f>BK122+BK140+BK149</f>
        <v>0</v>
      </c>
    </row>
    <row r="122" spans="2:65" s="11" customFormat="1" ht="22.9" customHeight="1">
      <c r="B122" s="120"/>
      <c r="D122" s="121" t="s">
        <v>76</v>
      </c>
      <c r="E122" s="130" t="s">
        <v>5815</v>
      </c>
      <c r="F122" s="130" t="s">
        <v>5816</v>
      </c>
      <c r="I122" s="123"/>
      <c r="J122" s="131">
        <f>BK122</f>
        <v>0</v>
      </c>
      <c r="L122" s="120"/>
      <c r="M122" s="125"/>
      <c r="P122" s="126">
        <f>SUM(P123:P139)</f>
        <v>0</v>
      </c>
      <c r="R122" s="126">
        <f>SUM(R123:R139)</f>
        <v>0</v>
      </c>
      <c r="T122" s="127">
        <f>SUM(T123:T139)</f>
        <v>0</v>
      </c>
      <c r="AR122" s="121" t="s">
        <v>87</v>
      </c>
      <c r="AT122" s="128" t="s">
        <v>76</v>
      </c>
      <c r="AU122" s="128" t="s">
        <v>85</v>
      </c>
      <c r="AY122" s="121" t="s">
        <v>175</v>
      </c>
      <c r="BK122" s="129">
        <f>SUM(BK123:BK139)</f>
        <v>0</v>
      </c>
    </row>
    <row r="123" spans="2:65" s="1" customFormat="1" ht="24.2" customHeight="1">
      <c r="B123" s="32"/>
      <c r="C123" s="229" t="s">
        <v>85</v>
      </c>
      <c r="D123" s="229" t="s">
        <v>1046</v>
      </c>
      <c r="E123" s="230" t="s">
        <v>4431</v>
      </c>
      <c r="F123" s="231" t="s">
        <v>5817</v>
      </c>
      <c r="G123" s="232" t="s">
        <v>3179</v>
      </c>
      <c r="H123" s="233">
        <v>1</v>
      </c>
      <c r="I123" s="189"/>
      <c r="J123" s="190">
        <f t="shared" ref="J123:J139" si="0">ROUND(I123*H123,2)</f>
        <v>0</v>
      </c>
      <c r="K123" s="186" t="s">
        <v>1</v>
      </c>
      <c r="L123" s="191"/>
      <c r="M123" s="192" t="s">
        <v>1</v>
      </c>
      <c r="N123" s="193" t="s">
        <v>42</v>
      </c>
      <c r="P123" s="141">
        <f t="shared" ref="P123:P139" si="1">O123*H123</f>
        <v>0</v>
      </c>
      <c r="Q123" s="141">
        <v>0</v>
      </c>
      <c r="R123" s="141">
        <f t="shared" ref="R123:R139" si="2">Q123*H123</f>
        <v>0</v>
      </c>
      <c r="S123" s="141">
        <v>0</v>
      </c>
      <c r="T123" s="142">
        <f t="shared" ref="T123:T139" si="3">S123*H123</f>
        <v>0</v>
      </c>
      <c r="AR123" s="143" t="s">
        <v>604</v>
      </c>
      <c r="AT123" s="143" t="s">
        <v>1046</v>
      </c>
      <c r="AU123" s="143" t="s">
        <v>87</v>
      </c>
      <c r="AY123" s="17" t="s">
        <v>175</v>
      </c>
      <c r="BE123" s="144">
        <f t="shared" ref="BE123:BE139" si="4">IF(N123="základní",J123,0)</f>
        <v>0</v>
      </c>
      <c r="BF123" s="144">
        <f t="shared" ref="BF123:BF139" si="5">IF(N123="snížená",J123,0)</f>
        <v>0</v>
      </c>
      <c r="BG123" s="144">
        <f t="shared" ref="BG123:BG139" si="6">IF(N123="zákl. přenesená",J123,0)</f>
        <v>0</v>
      </c>
      <c r="BH123" s="144">
        <f t="shared" ref="BH123:BH139" si="7">IF(N123="sníž. přenesená",J123,0)</f>
        <v>0</v>
      </c>
      <c r="BI123" s="144">
        <f t="shared" ref="BI123:BI139" si="8">IF(N123="nulová",J123,0)</f>
        <v>0</v>
      </c>
      <c r="BJ123" s="17" t="s">
        <v>85</v>
      </c>
      <c r="BK123" s="144">
        <f t="shared" ref="BK123:BK139" si="9">ROUND(I123*H123,2)</f>
        <v>0</v>
      </c>
      <c r="BL123" s="17" t="s">
        <v>129</v>
      </c>
      <c r="BM123" s="143" t="s">
        <v>5818</v>
      </c>
    </row>
    <row r="124" spans="2:65" s="1" customFormat="1" ht="16.5" customHeight="1">
      <c r="B124" s="32"/>
      <c r="C124" s="229" t="s">
        <v>87</v>
      </c>
      <c r="D124" s="229" t="s">
        <v>1046</v>
      </c>
      <c r="E124" s="230" t="s">
        <v>4434</v>
      </c>
      <c r="F124" s="231" t="s">
        <v>5819</v>
      </c>
      <c r="G124" s="232" t="s">
        <v>3179</v>
      </c>
      <c r="H124" s="233">
        <v>1</v>
      </c>
      <c r="I124" s="189"/>
      <c r="J124" s="190">
        <f t="shared" si="0"/>
        <v>0</v>
      </c>
      <c r="K124" s="186" t="s">
        <v>1</v>
      </c>
      <c r="L124" s="191"/>
      <c r="M124" s="192" t="s">
        <v>1</v>
      </c>
      <c r="N124" s="193" t="s">
        <v>42</v>
      </c>
      <c r="P124" s="141">
        <f t="shared" si="1"/>
        <v>0</v>
      </c>
      <c r="Q124" s="141">
        <v>0</v>
      </c>
      <c r="R124" s="141">
        <f t="shared" si="2"/>
        <v>0</v>
      </c>
      <c r="S124" s="141">
        <v>0</v>
      </c>
      <c r="T124" s="142">
        <f t="shared" si="3"/>
        <v>0</v>
      </c>
      <c r="AR124" s="143" t="s">
        <v>604</v>
      </c>
      <c r="AT124" s="143" t="s">
        <v>1046</v>
      </c>
      <c r="AU124" s="143" t="s">
        <v>87</v>
      </c>
      <c r="AY124" s="17" t="s">
        <v>175</v>
      </c>
      <c r="BE124" s="144">
        <f t="shared" si="4"/>
        <v>0</v>
      </c>
      <c r="BF124" s="144">
        <f t="shared" si="5"/>
        <v>0</v>
      </c>
      <c r="BG124" s="144">
        <f t="shared" si="6"/>
        <v>0</v>
      </c>
      <c r="BH124" s="144">
        <f t="shared" si="7"/>
        <v>0</v>
      </c>
      <c r="BI124" s="144">
        <f t="shared" si="8"/>
        <v>0</v>
      </c>
      <c r="BJ124" s="17" t="s">
        <v>85</v>
      </c>
      <c r="BK124" s="144">
        <f t="shared" si="9"/>
        <v>0</v>
      </c>
      <c r="BL124" s="17" t="s">
        <v>129</v>
      </c>
      <c r="BM124" s="143" t="s">
        <v>5820</v>
      </c>
    </row>
    <row r="125" spans="2:65" s="1" customFormat="1" ht="16.5" customHeight="1">
      <c r="B125" s="32"/>
      <c r="C125" s="229" t="s">
        <v>187</v>
      </c>
      <c r="D125" s="229" t="s">
        <v>1046</v>
      </c>
      <c r="E125" s="230" t="s">
        <v>4436</v>
      </c>
      <c r="F125" s="231" t="s">
        <v>3719</v>
      </c>
      <c r="G125" s="232" t="s">
        <v>3179</v>
      </c>
      <c r="H125" s="233">
        <v>1</v>
      </c>
      <c r="I125" s="189"/>
      <c r="J125" s="190">
        <f t="shared" si="0"/>
        <v>0</v>
      </c>
      <c r="K125" s="186" t="s">
        <v>1</v>
      </c>
      <c r="L125" s="191"/>
      <c r="M125" s="192" t="s">
        <v>1</v>
      </c>
      <c r="N125" s="193" t="s">
        <v>42</v>
      </c>
      <c r="P125" s="141">
        <f t="shared" si="1"/>
        <v>0</v>
      </c>
      <c r="Q125" s="141">
        <v>0</v>
      </c>
      <c r="R125" s="141">
        <f t="shared" si="2"/>
        <v>0</v>
      </c>
      <c r="S125" s="141">
        <v>0</v>
      </c>
      <c r="T125" s="142">
        <f t="shared" si="3"/>
        <v>0</v>
      </c>
      <c r="AR125" s="143" t="s">
        <v>604</v>
      </c>
      <c r="AT125" s="143" t="s">
        <v>1046</v>
      </c>
      <c r="AU125" s="143" t="s">
        <v>87</v>
      </c>
      <c r="AY125" s="17" t="s">
        <v>175</v>
      </c>
      <c r="BE125" s="144">
        <f t="shared" si="4"/>
        <v>0</v>
      </c>
      <c r="BF125" s="144">
        <f t="shared" si="5"/>
        <v>0</v>
      </c>
      <c r="BG125" s="144">
        <f t="shared" si="6"/>
        <v>0</v>
      </c>
      <c r="BH125" s="144">
        <f t="shared" si="7"/>
        <v>0</v>
      </c>
      <c r="BI125" s="144">
        <f t="shared" si="8"/>
        <v>0</v>
      </c>
      <c r="BJ125" s="17" t="s">
        <v>85</v>
      </c>
      <c r="BK125" s="144">
        <f t="shared" si="9"/>
        <v>0</v>
      </c>
      <c r="BL125" s="17" t="s">
        <v>129</v>
      </c>
      <c r="BM125" s="143" t="s">
        <v>5821</v>
      </c>
    </row>
    <row r="126" spans="2:65" s="1" customFormat="1" ht="16.5" customHeight="1">
      <c r="B126" s="32"/>
      <c r="C126" s="229" t="s">
        <v>193</v>
      </c>
      <c r="D126" s="229" t="s">
        <v>1046</v>
      </c>
      <c r="E126" s="230" t="s">
        <v>5822</v>
      </c>
      <c r="F126" s="231" t="s">
        <v>5823</v>
      </c>
      <c r="G126" s="232" t="s">
        <v>3179</v>
      </c>
      <c r="H126" s="233">
        <v>1</v>
      </c>
      <c r="I126" s="189"/>
      <c r="J126" s="190">
        <f t="shared" si="0"/>
        <v>0</v>
      </c>
      <c r="K126" s="186" t="s">
        <v>1</v>
      </c>
      <c r="L126" s="191"/>
      <c r="M126" s="192" t="s">
        <v>1</v>
      </c>
      <c r="N126" s="193" t="s">
        <v>42</v>
      </c>
      <c r="P126" s="141">
        <f t="shared" si="1"/>
        <v>0</v>
      </c>
      <c r="Q126" s="141">
        <v>0</v>
      </c>
      <c r="R126" s="141">
        <f t="shared" si="2"/>
        <v>0</v>
      </c>
      <c r="S126" s="141">
        <v>0</v>
      </c>
      <c r="T126" s="142">
        <f t="shared" si="3"/>
        <v>0</v>
      </c>
      <c r="AR126" s="143" t="s">
        <v>604</v>
      </c>
      <c r="AT126" s="143" t="s">
        <v>1046</v>
      </c>
      <c r="AU126" s="143" t="s">
        <v>87</v>
      </c>
      <c r="AY126" s="17" t="s">
        <v>175</v>
      </c>
      <c r="BE126" s="144">
        <f t="shared" si="4"/>
        <v>0</v>
      </c>
      <c r="BF126" s="144">
        <f t="shared" si="5"/>
        <v>0</v>
      </c>
      <c r="BG126" s="144">
        <f t="shared" si="6"/>
        <v>0</v>
      </c>
      <c r="BH126" s="144">
        <f t="shared" si="7"/>
        <v>0</v>
      </c>
      <c r="BI126" s="144">
        <f t="shared" si="8"/>
        <v>0</v>
      </c>
      <c r="BJ126" s="17" t="s">
        <v>85</v>
      </c>
      <c r="BK126" s="144">
        <f t="shared" si="9"/>
        <v>0</v>
      </c>
      <c r="BL126" s="17" t="s">
        <v>129</v>
      </c>
      <c r="BM126" s="143" t="s">
        <v>5824</v>
      </c>
    </row>
    <row r="127" spans="2:65" s="1" customFormat="1" ht="16.5" customHeight="1">
      <c r="B127" s="32"/>
      <c r="C127" s="229" t="s">
        <v>174</v>
      </c>
      <c r="D127" s="229" t="s">
        <v>1046</v>
      </c>
      <c r="E127" s="230" t="s">
        <v>5825</v>
      </c>
      <c r="F127" s="231" t="s">
        <v>3633</v>
      </c>
      <c r="G127" s="232" t="s">
        <v>3179</v>
      </c>
      <c r="H127" s="233">
        <v>4</v>
      </c>
      <c r="I127" s="189"/>
      <c r="J127" s="190">
        <f t="shared" si="0"/>
        <v>0</v>
      </c>
      <c r="K127" s="186" t="s">
        <v>1</v>
      </c>
      <c r="L127" s="191"/>
      <c r="M127" s="192" t="s">
        <v>1</v>
      </c>
      <c r="N127" s="193" t="s">
        <v>42</v>
      </c>
      <c r="P127" s="141">
        <f t="shared" si="1"/>
        <v>0</v>
      </c>
      <c r="Q127" s="141">
        <v>0</v>
      </c>
      <c r="R127" s="141">
        <f t="shared" si="2"/>
        <v>0</v>
      </c>
      <c r="S127" s="141">
        <v>0</v>
      </c>
      <c r="T127" s="142">
        <f t="shared" si="3"/>
        <v>0</v>
      </c>
      <c r="AR127" s="143" t="s">
        <v>604</v>
      </c>
      <c r="AT127" s="143" t="s">
        <v>1046</v>
      </c>
      <c r="AU127" s="143" t="s">
        <v>87</v>
      </c>
      <c r="AY127" s="17" t="s">
        <v>175</v>
      </c>
      <c r="BE127" s="144">
        <f t="shared" si="4"/>
        <v>0</v>
      </c>
      <c r="BF127" s="144">
        <f t="shared" si="5"/>
        <v>0</v>
      </c>
      <c r="BG127" s="144">
        <f t="shared" si="6"/>
        <v>0</v>
      </c>
      <c r="BH127" s="144">
        <f t="shared" si="7"/>
        <v>0</v>
      </c>
      <c r="BI127" s="144">
        <f t="shared" si="8"/>
        <v>0</v>
      </c>
      <c r="BJ127" s="17" t="s">
        <v>85</v>
      </c>
      <c r="BK127" s="144">
        <f t="shared" si="9"/>
        <v>0</v>
      </c>
      <c r="BL127" s="17" t="s">
        <v>129</v>
      </c>
      <c r="BM127" s="143" t="s">
        <v>5826</v>
      </c>
    </row>
    <row r="128" spans="2:65" s="1" customFormat="1" ht="16.5" customHeight="1">
      <c r="B128" s="32"/>
      <c r="C128" s="229" t="s">
        <v>202</v>
      </c>
      <c r="D128" s="229" t="s">
        <v>1046</v>
      </c>
      <c r="E128" s="230" t="s">
        <v>5827</v>
      </c>
      <c r="F128" s="231" t="s">
        <v>3624</v>
      </c>
      <c r="G128" s="232" t="s">
        <v>3179</v>
      </c>
      <c r="H128" s="233">
        <v>1</v>
      </c>
      <c r="I128" s="189"/>
      <c r="J128" s="190">
        <f t="shared" si="0"/>
        <v>0</v>
      </c>
      <c r="K128" s="186" t="s">
        <v>1</v>
      </c>
      <c r="L128" s="191"/>
      <c r="M128" s="192" t="s">
        <v>1</v>
      </c>
      <c r="N128" s="193" t="s">
        <v>42</v>
      </c>
      <c r="P128" s="141">
        <f t="shared" si="1"/>
        <v>0</v>
      </c>
      <c r="Q128" s="141">
        <v>0</v>
      </c>
      <c r="R128" s="141">
        <f t="shared" si="2"/>
        <v>0</v>
      </c>
      <c r="S128" s="141">
        <v>0</v>
      </c>
      <c r="T128" s="142">
        <f t="shared" si="3"/>
        <v>0</v>
      </c>
      <c r="AR128" s="143" t="s">
        <v>604</v>
      </c>
      <c r="AT128" s="143" t="s">
        <v>1046</v>
      </c>
      <c r="AU128" s="143" t="s">
        <v>87</v>
      </c>
      <c r="AY128" s="17" t="s">
        <v>175</v>
      </c>
      <c r="BE128" s="144">
        <f t="shared" si="4"/>
        <v>0</v>
      </c>
      <c r="BF128" s="144">
        <f t="shared" si="5"/>
        <v>0</v>
      </c>
      <c r="BG128" s="144">
        <f t="shared" si="6"/>
        <v>0</v>
      </c>
      <c r="BH128" s="144">
        <f t="shared" si="7"/>
        <v>0</v>
      </c>
      <c r="BI128" s="144">
        <f t="shared" si="8"/>
        <v>0</v>
      </c>
      <c r="BJ128" s="17" t="s">
        <v>85</v>
      </c>
      <c r="BK128" s="144">
        <f t="shared" si="9"/>
        <v>0</v>
      </c>
      <c r="BL128" s="17" t="s">
        <v>129</v>
      </c>
      <c r="BM128" s="143" t="s">
        <v>5828</v>
      </c>
    </row>
    <row r="129" spans="2:65" s="1" customFormat="1" ht="16.5" customHeight="1">
      <c r="B129" s="32"/>
      <c r="C129" s="229" t="s">
        <v>208</v>
      </c>
      <c r="D129" s="229" t="s">
        <v>1046</v>
      </c>
      <c r="E129" s="230" t="s">
        <v>5829</v>
      </c>
      <c r="F129" s="231" t="s">
        <v>5830</v>
      </c>
      <c r="G129" s="232" t="s">
        <v>3179</v>
      </c>
      <c r="H129" s="233">
        <v>1</v>
      </c>
      <c r="I129" s="189"/>
      <c r="J129" s="190">
        <f t="shared" si="0"/>
        <v>0</v>
      </c>
      <c r="K129" s="186" t="s">
        <v>1</v>
      </c>
      <c r="L129" s="191"/>
      <c r="M129" s="192" t="s">
        <v>1</v>
      </c>
      <c r="N129" s="193" t="s">
        <v>42</v>
      </c>
      <c r="P129" s="141">
        <f t="shared" si="1"/>
        <v>0</v>
      </c>
      <c r="Q129" s="141">
        <v>0</v>
      </c>
      <c r="R129" s="141">
        <f t="shared" si="2"/>
        <v>0</v>
      </c>
      <c r="S129" s="141">
        <v>0</v>
      </c>
      <c r="T129" s="142">
        <f t="shared" si="3"/>
        <v>0</v>
      </c>
      <c r="AR129" s="143" t="s">
        <v>604</v>
      </c>
      <c r="AT129" s="143" t="s">
        <v>1046</v>
      </c>
      <c r="AU129" s="143" t="s">
        <v>87</v>
      </c>
      <c r="AY129" s="17" t="s">
        <v>175</v>
      </c>
      <c r="BE129" s="144">
        <f t="shared" si="4"/>
        <v>0</v>
      </c>
      <c r="BF129" s="144">
        <f t="shared" si="5"/>
        <v>0</v>
      </c>
      <c r="BG129" s="144">
        <f t="shared" si="6"/>
        <v>0</v>
      </c>
      <c r="BH129" s="144">
        <f t="shared" si="7"/>
        <v>0</v>
      </c>
      <c r="BI129" s="144">
        <f t="shared" si="8"/>
        <v>0</v>
      </c>
      <c r="BJ129" s="17" t="s">
        <v>85</v>
      </c>
      <c r="BK129" s="144">
        <f t="shared" si="9"/>
        <v>0</v>
      </c>
      <c r="BL129" s="17" t="s">
        <v>129</v>
      </c>
      <c r="BM129" s="143" t="s">
        <v>5831</v>
      </c>
    </row>
    <row r="130" spans="2:65" s="1" customFormat="1" ht="16.5" customHeight="1">
      <c r="B130" s="32"/>
      <c r="C130" s="229" t="s">
        <v>212</v>
      </c>
      <c r="D130" s="229" t="s">
        <v>1046</v>
      </c>
      <c r="E130" s="230" t="s">
        <v>5832</v>
      </c>
      <c r="F130" s="231" t="s">
        <v>5833</v>
      </c>
      <c r="G130" s="232" t="s">
        <v>3179</v>
      </c>
      <c r="H130" s="233">
        <v>3</v>
      </c>
      <c r="I130" s="189"/>
      <c r="J130" s="190">
        <f t="shared" si="0"/>
        <v>0</v>
      </c>
      <c r="K130" s="186" t="s">
        <v>1</v>
      </c>
      <c r="L130" s="191"/>
      <c r="M130" s="192" t="s">
        <v>1</v>
      </c>
      <c r="N130" s="193" t="s">
        <v>42</v>
      </c>
      <c r="P130" s="141">
        <f t="shared" si="1"/>
        <v>0</v>
      </c>
      <c r="Q130" s="141">
        <v>0</v>
      </c>
      <c r="R130" s="141">
        <f t="shared" si="2"/>
        <v>0</v>
      </c>
      <c r="S130" s="141">
        <v>0</v>
      </c>
      <c r="T130" s="142">
        <f t="shared" si="3"/>
        <v>0</v>
      </c>
      <c r="AR130" s="143" t="s">
        <v>604</v>
      </c>
      <c r="AT130" s="143" t="s">
        <v>1046</v>
      </c>
      <c r="AU130" s="143" t="s">
        <v>87</v>
      </c>
      <c r="AY130" s="17" t="s">
        <v>175</v>
      </c>
      <c r="BE130" s="144">
        <f t="shared" si="4"/>
        <v>0</v>
      </c>
      <c r="BF130" s="144">
        <f t="shared" si="5"/>
        <v>0</v>
      </c>
      <c r="BG130" s="144">
        <f t="shared" si="6"/>
        <v>0</v>
      </c>
      <c r="BH130" s="144">
        <f t="shared" si="7"/>
        <v>0</v>
      </c>
      <c r="BI130" s="144">
        <f t="shared" si="8"/>
        <v>0</v>
      </c>
      <c r="BJ130" s="17" t="s">
        <v>85</v>
      </c>
      <c r="BK130" s="144">
        <f t="shared" si="9"/>
        <v>0</v>
      </c>
      <c r="BL130" s="17" t="s">
        <v>129</v>
      </c>
      <c r="BM130" s="143" t="s">
        <v>5834</v>
      </c>
    </row>
    <row r="131" spans="2:65" s="1" customFormat="1" ht="16.5" customHeight="1">
      <c r="B131" s="32"/>
      <c r="C131" s="229" t="s">
        <v>216</v>
      </c>
      <c r="D131" s="229" t="s">
        <v>1046</v>
      </c>
      <c r="E131" s="230" t="s">
        <v>5835</v>
      </c>
      <c r="F131" s="231" t="s">
        <v>3609</v>
      </c>
      <c r="G131" s="232" t="s">
        <v>3179</v>
      </c>
      <c r="H131" s="233">
        <v>2</v>
      </c>
      <c r="I131" s="189"/>
      <c r="J131" s="190">
        <f t="shared" si="0"/>
        <v>0</v>
      </c>
      <c r="K131" s="186" t="s">
        <v>1</v>
      </c>
      <c r="L131" s="191"/>
      <c r="M131" s="192" t="s">
        <v>1</v>
      </c>
      <c r="N131" s="193" t="s">
        <v>42</v>
      </c>
      <c r="P131" s="141">
        <f t="shared" si="1"/>
        <v>0</v>
      </c>
      <c r="Q131" s="141">
        <v>0</v>
      </c>
      <c r="R131" s="141">
        <f t="shared" si="2"/>
        <v>0</v>
      </c>
      <c r="S131" s="141">
        <v>0</v>
      </c>
      <c r="T131" s="142">
        <f t="shared" si="3"/>
        <v>0</v>
      </c>
      <c r="AR131" s="143" t="s">
        <v>604</v>
      </c>
      <c r="AT131" s="143" t="s">
        <v>1046</v>
      </c>
      <c r="AU131" s="143" t="s">
        <v>87</v>
      </c>
      <c r="AY131" s="17" t="s">
        <v>175</v>
      </c>
      <c r="BE131" s="144">
        <f t="shared" si="4"/>
        <v>0</v>
      </c>
      <c r="BF131" s="144">
        <f t="shared" si="5"/>
        <v>0</v>
      </c>
      <c r="BG131" s="144">
        <f t="shared" si="6"/>
        <v>0</v>
      </c>
      <c r="BH131" s="144">
        <f t="shared" si="7"/>
        <v>0</v>
      </c>
      <c r="BI131" s="144">
        <f t="shared" si="8"/>
        <v>0</v>
      </c>
      <c r="BJ131" s="17" t="s">
        <v>85</v>
      </c>
      <c r="BK131" s="144">
        <f t="shared" si="9"/>
        <v>0</v>
      </c>
      <c r="BL131" s="17" t="s">
        <v>129</v>
      </c>
      <c r="BM131" s="143" t="s">
        <v>5836</v>
      </c>
    </row>
    <row r="132" spans="2:65" s="1" customFormat="1" ht="16.5" customHeight="1">
      <c r="B132" s="32"/>
      <c r="C132" s="229" t="s">
        <v>112</v>
      </c>
      <c r="D132" s="229" t="s">
        <v>1046</v>
      </c>
      <c r="E132" s="230" t="s">
        <v>5837</v>
      </c>
      <c r="F132" s="231" t="s">
        <v>3612</v>
      </c>
      <c r="G132" s="232" t="s">
        <v>3179</v>
      </c>
      <c r="H132" s="233">
        <v>1</v>
      </c>
      <c r="I132" s="189"/>
      <c r="J132" s="190">
        <f t="shared" si="0"/>
        <v>0</v>
      </c>
      <c r="K132" s="186" t="s">
        <v>1</v>
      </c>
      <c r="L132" s="191"/>
      <c r="M132" s="192" t="s">
        <v>1</v>
      </c>
      <c r="N132" s="193" t="s">
        <v>42</v>
      </c>
      <c r="P132" s="141">
        <f t="shared" si="1"/>
        <v>0</v>
      </c>
      <c r="Q132" s="141">
        <v>0</v>
      </c>
      <c r="R132" s="141">
        <f t="shared" si="2"/>
        <v>0</v>
      </c>
      <c r="S132" s="141">
        <v>0</v>
      </c>
      <c r="T132" s="142">
        <f t="shared" si="3"/>
        <v>0</v>
      </c>
      <c r="AR132" s="143" t="s">
        <v>604</v>
      </c>
      <c r="AT132" s="143" t="s">
        <v>1046</v>
      </c>
      <c r="AU132" s="143" t="s">
        <v>87</v>
      </c>
      <c r="AY132" s="17" t="s">
        <v>175</v>
      </c>
      <c r="BE132" s="144">
        <f t="shared" si="4"/>
        <v>0</v>
      </c>
      <c r="BF132" s="144">
        <f t="shared" si="5"/>
        <v>0</v>
      </c>
      <c r="BG132" s="144">
        <f t="shared" si="6"/>
        <v>0</v>
      </c>
      <c r="BH132" s="144">
        <f t="shared" si="7"/>
        <v>0</v>
      </c>
      <c r="BI132" s="144">
        <f t="shared" si="8"/>
        <v>0</v>
      </c>
      <c r="BJ132" s="17" t="s">
        <v>85</v>
      </c>
      <c r="BK132" s="144">
        <f t="shared" si="9"/>
        <v>0</v>
      </c>
      <c r="BL132" s="17" t="s">
        <v>129</v>
      </c>
      <c r="BM132" s="143" t="s">
        <v>5838</v>
      </c>
    </row>
    <row r="133" spans="2:65" s="1" customFormat="1" ht="16.5" customHeight="1">
      <c r="B133" s="32"/>
      <c r="C133" s="229" t="s">
        <v>115</v>
      </c>
      <c r="D133" s="229" t="s">
        <v>1046</v>
      </c>
      <c r="E133" s="230" t="s">
        <v>5839</v>
      </c>
      <c r="F133" s="231" t="s">
        <v>5840</v>
      </c>
      <c r="G133" s="232" t="s">
        <v>3179</v>
      </c>
      <c r="H133" s="233">
        <v>1</v>
      </c>
      <c r="I133" s="189"/>
      <c r="J133" s="190">
        <f t="shared" si="0"/>
        <v>0</v>
      </c>
      <c r="K133" s="186" t="s">
        <v>1</v>
      </c>
      <c r="L133" s="191"/>
      <c r="M133" s="192" t="s">
        <v>1</v>
      </c>
      <c r="N133" s="193" t="s">
        <v>42</v>
      </c>
      <c r="P133" s="141">
        <f t="shared" si="1"/>
        <v>0</v>
      </c>
      <c r="Q133" s="141">
        <v>0</v>
      </c>
      <c r="R133" s="141">
        <f t="shared" si="2"/>
        <v>0</v>
      </c>
      <c r="S133" s="141">
        <v>0</v>
      </c>
      <c r="T133" s="142">
        <f t="shared" si="3"/>
        <v>0</v>
      </c>
      <c r="AR133" s="143" t="s">
        <v>604</v>
      </c>
      <c r="AT133" s="143" t="s">
        <v>1046</v>
      </c>
      <c r="AU133" s="143" t="s">
        <v>87</v>
      </c>
      <c r="AY133" s="17" t="s">
        <v>175</v>
      </c>
      <c r="BE133" s="144">
        <f t="shared" si="4"/>
        <v>0</v>
      </c>
      <c r="BF133" s="144">
        <f t="shared" si="5"/>
        <v>0</v>
      </c>
      <c r="BG133" s="144">
        <f t="shared" si="6"/>
        <v>0</v>
      </c>
      <c r="BH133" s="144">
        <f t="shared" si="7"/>
        <v>0</v>
      </c>
      <c r="BI133" s="144">
        <f t="shared" si="8"/>
        <v>0</v>
      </c>
      <c r="BJ133" s="17" t="s">
        <v>85</v>
      </c>
      <c r="BK133" s="144">
        <f t="shared" si="9"/>
        <v>0</v>
      </c>
      <c r="BL133" s="17" t="s">
        <v>129</v>
      </c>
      <c r="BM133" s="143" t="s">
        <v>5841</v>
      </c>
    </row>
    <row r="134" spans="2:65" s="1" customFormat="1" ht="16.5" customHeight="1">
      <c r="B134" s="32"/>
      <c r="C134" s="229" t="s">
        <v>8</v>
      </c>
      <c r="D134" s="229" t="s">
        <v>1046</v>
      </c>
      <c r="E134" s="230" t="s">
        <v>5842</v>
      </c>
      <c r="F134" s="231" t="s">
        <v>5843</v>
      </c>
      <c r="G134" s="232" t="s">
        <v>3179</v>
      </c>
      <c r="H134" s="233">
        <v>1</v>
      </c>
      <c r="I134" s="189"/>
      <c r="J134" s="190">
        <f t="shared" si="0"/>
        <v>0</v>
      </c>
      <c r="K134" s="186" t="s">
        <v>1</v>
      </c>
      <c r="L134" s="191"/>
      <c r="M134" s="192" t="s">
        <v>1</v>
      </c>
      <c r="N134" s="193" t="s">
        <v>42</v>
      </c>
      <c r="P134" s="141">
        <f t="shared" si="1"/>
        <v>0</v>
      </c>
      <c r="Q134" s="141">
        <v>0</v>
      </c>
      <c r="R134" s="141">
        <f t="shared" si="2"/>
        <v>0</v>
      </c>
      <c r="S134" s="141">
        <v>0</v>
      </c>
      <c r="T134" s="142">
        <f t="shared" si="3"/>
        <v>0</v>
      </c>
      <c r="AR134" s="143" t="s">
        <v>604</v>
      </c>
      <c r="AT134" s="143" t="s">
        <v>1046</v>
      </c>
      <c r="AU134" s="143" t="s">
        <v>87</v>
      </c>
      <c r="AY134" s="17" t="s">
        <v>175</v>
      </c>
      <c r="BE134" s="144">
        <f t="shared" si="4"/>
        <v>0</v>
      </c>
      <c r="BF134" s="144">
        <f t="shared" si="5"/>
        <v>0</v>
      </c>
      <c r="BG134" s="144">
        <f t="shared" si="6"/>
        <v>0</v>
      </c>
      <c r="BH134" s="144">
        <f t="shared" si="7"/>
        <v>0</v>
      </c>
      <c r="BI134" s="144">
        <f t="shared" si="8"/>
        <v>0</v>
      </c>
      <c r="BJ134" s="17" t="s">
        <v>85</v>
      </c>
      <c r="BK134" s="144">
        <f t="shared" si="9"/>
        <v>0</v>
      </c>
      <c r="BL134" s="17" t="s">
        <v>129</v>
      </c>
      <c r="BM134" s="143" t="s">
        <v>5844</v>
      </c>
    </row>
    <row r="135" spans="2:65" s="1" customFormat="1" ht="24.2" customHeight="1">
      <c r="B135" s="32"/>
      <c r="C135" s="229" t="s">
        <v>120</v>
      </c>
      <c r="D135" s="229" t="s">
        <v>1046</v>
      </c>
      <c r="E135" s="230" t="s">
        <v>5845</v>
      </c>
      <c r="F135" s="231" t="s">
        <v>5846</v>
      </c>
      <c r="G135" s="232" t="s">
        <v>3179</v>
      </c>
      <c r="H135" s="233">
        <v>1</v>
      </c>
      <c r="I135" s="189"/>
      <c r="J135" s="190">
        <f t="shared" si="0"/>
        <v>0</v>
      </c>
      <c r="K135" s="186" t="s">
        <v>1</v>
      </c>
      <c r="L135" s="191"/>
      <c r="M135" s="192" t="s">
        <v>1</v>
      </c>
      <c r="N135" s="193" t="s">
        <v>42</v>
      </c>
      <c r="P135" s="141">
        <f t="shared" si="1"/>
        <v>0</v>
      </c>
      <c r="Q135" s="141">
        <v>0</v>
      </c>
      <c r="R135" s="141">
        <f t="shared" si="2"/>
        <v>0</v>
      </c>
      <c r="S135" s="141">
        <v>0</v>
      </c>
      <c r="T135" s="142">
        <f t="shared" si="3"/>
        <v>0</v>
      </c>
      <c r="AR135" s="143" t="s">
        <v>604</v>
      </c>
      <c r="AT135" s="143" t="s">
        <v>1046</v>
      </c>
      <c r="AU135" s="143" t="s">
        <v>87</v>
      </c>
      <c r="AY135" s="17" t="s">
        <v>175</v>
      </c>
      <c r="BE135" s="144">
        <f t="shared" si="4"/>
        <v>0</v>
      </c>
      <c r="BF135" s="144">
        <f t="shared" si="5"/>
        <v>0</v>
      </c>
      <c r="BG135" s="144">
        <f t="shared" si="6"/>
        <v>0</v>
      </c>
      <c r="BH135" s="144">
        <f t="shared" si="7"/>
        <v>0</v>
      </c>
      <c r="BI135" s="144">
        <f t="shared" si="8"/>
        <v>0</v>
      </c>
      <c r="BJ135" s="17" t="s">
        <v>85</v>
      </c>
      <c r="BK135" s="144">
        <f t="shared" si="9"/>
        <v>0</v>
      </c>
      <c r="BL135" s="17" t="s">
        <v>129</v>
      </c>
      <c r="BM135" s="143" t="s">
        <v>5847</v>
      </c>
    </row>
    <row r="136" spans="2:65" s="1" customFormat="1" ht="21.75" customHeight="1">
      <c r="B136" s="32"/>
      <c r="C136" s="229" t="s">
        <v>123</v>
      </c>
      <c r="D136" s="229" t="s">
        <v>1046</v>
      </c>
      <c r="E136" s="230" t="s">
        <v>5848</v>
      </c>
      <c r="F136" s="231" t="s">
        <v>5849</v>
      </c>
      <c r="G136" s="232" t="s">
        <v>3179</v>
      </c>
      <c r="H136" s="233">
        <v>1</v>
      </c>
      <c r="I136" s="189"/>
      <c r="J136" s="190">
        <f t="shared" si="0"/>
        <v>0</v>
      </c>
      <c r="K136" s="186" t="s">
        <v>1</v>
      </c>
      <c r="L136" s="191"/>
      <c r="M136" s="192" t="s">
        <v>1</v>
      </c>
      <c r="N136" s="193" t="s">
        <v>42</v>
      </c>
      <c r="P136" s="141">
        <f t="shared" si="1"/>
        <v>0</v>
      </c>
      <c r="Q136" s="141">
        <v>0</v>
      </c>
      <c r="R136" s="141">
        <f t="shared" si="2"/>
        <v>0</v>
      </c>
      <c r="S136" s="141">
        <v>0</v>
      </c>
      <c r="T136" s="142">
        <f t="shared" si="3"/>
        <v>0</v>
      </c>
      <c r="AR136" s="143" t="s">
        <v>604</v>
      </c>
      <c r="AT136" s="143" t="s">
        <v>1046</v>
      </c>
      <c r="AU136" s="143" t="s">
        <v>87</v>
      </c>
      <c r="AY136" s="17" t="s">
        <v>175</v>
      </c>
      <c r="BE136" s="144">
        <f t="shared" si="4"/>
        <v>0</v>
      </c>
      <c r="BF136" s="144">
        <f t="shared" si="5"/>
        <v>0</v>
      </c>
      <c r="BG136" s="144">
        <f t="shared" si="6"/>
        <v>0</v>
      </c>
      <c r="BH136" s="144">
        <f t="shared" si="7"/>
        <v>0</v>
      </c>
      <c r="BI136" s="144">
        <f t="shared" si="8"/>
        <v>0</v>
      </c>
      <c r="BJ136" s="17" t="s">
        <v>85</v>
      </c>
      <c r="BK136" s="144">
        <f t="shared" si="9"/>
        <v>0</v>
      </c>
      <c r="BL136" s="17" t="s">
        <v>129</v>
      </c>
      <c r="BM136" s="143" t="s">
        <v>5850</v>
      </c>
    </row>
    <row r="137" spans="2:65" s="1" customFormat="1" ht="16.5" customHeight="1">
      <c r="B137" s="32"/>
      <c r="C137" s="229" t="s">
        <v>126</v>
      </c>
      <c r="D137" s="229" t="s">
        <v>1046</v>
      </c>
      <c r="E137" s="230" t="s">
        <v>5851</v>
      </c>
      <c r="F137" s="231" t="s">
        <v>5852</v>
      </c>
      <c r="G137" s="232" t="s">
        <v>3179</v>
      </c>
      <c r="H137" s="233">
        <v>1</v>
      </c>
      <c r="I137" s="189"/>
      <c r="J137" s="190">
        <f t="shared" si="0"/>
        <v>0</v>
      </c>
      <c r="K137" s="186" t="s">
        <v>1</v>
      </c>
      <c r="L137" s="191"/>
      <c r="M137" s="192" t="s">
        <v>1</v>
      </c>
      <c r="N137" s="193" t="s">
        <v>42</v>
      </c>
      <c r="P137" s="141">
        <f t="shared" si="1"/>
        <v>0</v>
      </c>
      <c r="Q137" s="141">
        <v>0</v>
      </c>
      <c r="R137" s="141">
        <f t="shared" si="2"/>
        <v>0</v>
      </c>
      <c r="S137" s="141">
        <v>0</v>
      </c>
      <c r="T137" s="142">
        <f t="shared" si="3"/>
        <v>0</v>
      </c>
      <c r="AR137" s="143" t="s">
        <v>604</v>
      </c>
      <c r="AT137" s="143" t="s">
        <v>1046</v>
      </c>
      <c r="AU137" s="143" t="s">
        <v>87</v>
      </c>
      <c r="AY137" s="17" t="s">
        <v>175</v>
      </c>
      <c r="BE137" s="144">
        <f t="shared" si="4"/>
        <v>0</v>
      </c>
      <c r="BF137" s="144">
        <f t="shared" si="5"/>
        <v>0</v>
      </c>
      <c r="BG137" s="144">
        <f t="shared" si="6"/>
        <v>0</v>
      </c>
      <c r="BH137" s="144">
        <f t="shared" si="7"/>
        <v>0</v>
      </c>
      <c r="BI137" s="144">
        <f t="shared" si="8"/>
        <v>0</v>
      </c>
      <c r="BJ137" s="17" t="s">
        <v>85</v>
      </c>
      <c r="BK137" s="144">
        <f t="shared" si="9"/>
        <v>0</v>
      </c>
      <c r="BL137" s="17" t="s">
        <v>129</v>
      </c>
      <c r="BM137" s="143" t="s">
        <v>5853</v>
      </c>
    </row>
    <row r="138" spans="2:65" s="1" customFormat="1" ht="16.5" customHeight="1">
      <c r="B138" s="32"/>
      <c r="C138" s="229" t="s">
        <v>129</v>
      </c>
      <c r="D138" s="229" t="s">
        <v>1046</v>
      </c>
      <c r="E138" s="230" t="s">
        <v>5854</v>
      </c>
      <c r="F138" s="231" t="s">
        <v>3642</v>
      </c>
      <c r="G138" s="232" t="s">
        <v>181</v>
      </c>
      <c r="H138" s="233">
        <v>1</v>
      </c>
      <c r="I138" s="189"/>
      <c r="J138" s="190">
        <f t="shared" si="0"/>
        <v>0</v>
      </c>
      <c r="K138" s="186" t="s">
        <v>1</v>
      </c>
      <c r="L138" s="191"/>
      <c r="M138" s="192" t="s">
        <v>1</v>
      </c>
      <c r="N138" s="193" t="s">
        <v>42</v>
      </c>
      <c r="P138" s="141">
        <f t="shared" si="1"/>
        <v>0</v>
      </c>
      <c r="Q138" s="141">
        <v>0</v>
      </c>
      <c r="R138" s="141">
        <f t="shared" si="2"/>
        <v>0</v>
      </c>
      <c r="S138" s="141">
        <v>0</v>
      </c>
      <c r="T138" s="142">
        <f t="shared" si="3"/>
        <v>0</v>
      </c>
      <c r="AR138" s="143" t="s">
        <v>604</v>
      </c>
      <c r="AT138" s="143" t="s">
        <v>1046</v>
      </c>
      <c r="AU138" s="143" t="s">
        <v>87</v>
      </c>
      <c r="AY138" s="17" t="s">
        <v>175</v>
      </c>
      <c r="BE138" s="144">
        <f t="shared" si="4"/>
        <v>0</v>
      </c>
      <c r="BF138" s="144">
        <f t="shared" si="5"/>
        <v>0</v>
      </c>
      <c r="BG138" s="144">
        <f t="shared" si="6"/>
        <v>0</v>
      </c>
      <c r="BH138" s="144">
        <f t="shared" si="7"/>
        <v>0</v>
      </c>
      <c r="BI138" s="144">
        <f t="shared" si="8"/>
        <v>0</v>
      </c>
      <c r="BJ138" s="17" t="s">
        <v>85</v>
      </c>
      <c r="BK138" s="144">
        <f t="shared" si="9"/>
        <v>0</v>
      </c>
      <c r="BL138" s="17" t="s">
        <v>129</v>
      </c>
      <c r="BM138" s="143" t="s">
        <v>5855</v>
      </c>
    </row>
    <row r="139" spans="2:65" s="1" customFormat="1" ht="16.5" customHeight="1">
      <c r="B139" s="32"/>
      <c r="C139" s="226" t="s">
        <v>132</v>
      </c>
      <c r="D139" s="226" t="s">
        <v>178</v>
      </c>
      <c r="E139" s="227" t="s">
        <v>5856</v>
      </c>
      <c r="F139" s="228" t="s">
        <v>3645</v>
      </c>
      <c r="G139" s="220" t="s">
        <v>181</v>
      </c>
      <c r="H139" s="221">
        <v>1</v>
      </c>
      <c r="I139" s="137"/>
      <c r="J139" s="138">
        <f t="shared" si="0"/>
        <v>0</v>
      </c>
      <c r="K139" s="134" t="s">
        <v>1</v>
      </c>
      <c r="L139" s="32"/>
      <c r="M139" s="139" t="s">
        <v>1</v>
      </c>
      <c r="N139" s="140" t="s">
        <v>42</v>
      </c>
      <c r="P139" s="141">
        <f t="shared" si="1"/>
        <v>0</v>
      </c>
      <c r="Q139" s="141">
        <v>0</v>
      </c>
      <c r="R139" s="141">
        <f t="shared" si="2"/>
        <v>0</v>
      </c>
      <c r="S139" s="141">
        <v>0</v>
      </c>
      <c r="T139" s="142">
        <f t="shared" si="3"/>
        <v>0</v>
      </c>
      <c r="AR139" s="143" t="s">
        <v>129</v>
      </c>
      <c r="AT139" s="143" t="s">
        <v>178</v>
      </c>
      <c r="AU139" s="143" t="s">
        <v>87</v>
      </c>
      <c r="AY139" s="17" t="s">
        <v>175</v>
      </c>
      <c r="BE139" s="144">
        <f t="shared" si="4"/>
        <v>0</v>
      </c>
      <c r="BF139" s="144">
        <f t="shared" si="5"/>
        <v>0</v>
      </c>
      <c r="BG139" s="144">
        <f t="shared" si="6"/>
        <v>0</v>
      </c>
      <c r="BH139" s="144">
        <f t="shared" si="7"/>
        <v>0</v>
      </c>
      <c r="BI139" s="144">
        <f t="shared" si="8"/>
        <v>0</v>
      </c>
      <c r="BJ139" s="17" t="s">
        <v>85</v>
      </c>
      <c r="BK139" s="144">
        <f t="shared" si="9"/>
        <v>0</v>
      </c>
      <c r="BL139" s="17" t="s">
        <v>129</v>
      </c>
      <c r="BM139" s="143" t="s">
        <v>5857</v>
      </c>
    </row>
    <row r="140" spans="2:65" s="11" customFormat="1" ht="22.9" customHeight="1">
      <c r="B140" s="120"/>
      <c r="D140" s="121" t="s">
        <v>76</v>
      </c>
      <c r="E140" s="130" t="s">
        <v>3747</v>
      </c>
      <c r="F140" s="130" t="s">
        <v>3748</v>
      </c>
      <c r="I140" s="123"/>
      <c r="J140" s="131">
        <f>BK140</f>
        <v>0</v>
      </c>
      <c r="L140" s="120"/>
      <c r="M140" s="125"/>
      <c r="P140" s="126">
        <f>SUM(P141:P148)</f>
        <v>0</v>
      </c>
      <c r="R140" s="126">
        <f>SUM(R141:R148)</f>
        <v>0</v>
      </c>
      <c r="T140" s="127">
        <f>SUM(T141:T148)</f>
        <v>0</v>
      </c>
      <c r="AR140" s="121" t="s">
        <v>87</v>
      </c>
      <c r="AT140" s="128" t="s">
        <v>76</v>
      </c>
      <c r="AU140" s="128" t="s">
        <v>85</v>
      </c>
      <c r="AY140" s="121" t="s">
        <v>175</v>
      </c>
      <c r="BK140" s="129">
        <f>SUM(BK141:BK148)</f>
        <v>0</v>
      </c>
    </row>
    <row r="141" spans="2:65" s="1" customFormat="1" ht="16.5" customHeight="1">
      <c r="B141" s="32"/>
      <c r="C141" s="226" t="s">
        <v>135</v>
      </c>
      <c r="D141" s="226" t="s">
        <v>178</v>
      </c>
      <c r="E141" s="227" t="s">
        <v>3809</v>
      </c>
      <c r="F141" s="228" t="s">
        <v>5858</v>
      </c>
      <c r="G141" s="220" t="s">
        <v>318</v>
      </c>
      <c r="H141" s="221">
        <v>90</v>
      </c>
      <c r="I141" s="137"/>
      <c r="J141" s="138">
        <f t="shared" ref="J141:J148" si="10">ROUND(I141*H141,2)</f>
        <v>0</v>
      </c>
      <c r="K141" s="134" t="s">
        <v>1</v>
      </c>
      <c r="L141" s="32"/>
      <c r="M141" s="139" t="s">
        <v>1</v>
      </c>
      <c r="N141" s="140" t="s">
        <v>42</v>
      </c>
      <c r="P141" s="141">
        <f t="shared" ref="P141:P148" si="11">O141*H141</f>
        <v>0</v>
      </c>
      <c r="Q141" s="141">
        <v>0</v>
      </c>
      <c r="R141" s="141">
        <f t="shared" ref="R141:R148" si="12">Q141*H141</f>
        <v>0</v>
      </c>
      <c r="S141" s="141">
        <v>0</v>
      </c>
      <c r="T141" s="142">
        <f t="shared" ref="T141:T148" si="13">S141*H141</f>
        <v>0</v>
      </c>
      <c r="AR141" s="143" t="s">
        <v>129</v>
      </c>
      <c r="AT141" s="143" t="s">
        <v>178</v>
      </c>
      <c r="AU141" s="143" t="s">
        <v>87</v>
      </c>
      <c r="AY141" s="17" t="s">
        <v>175</v>
      </c>
      <c r="BE141" s="144">
        <f t="shared" ref="BE141:BE148" si="14">IF(N141="základní",J141,0)</f>
        <v>0</v>
      </c>
      <c r="BF141" s="144">
        <f t="shared" ref="BF141:BF148" si="15">IF(N141="snížená",J141,0)</f>
        <v>0</v>
      </c>
      <c r="BG141" s="144">
        <f t="shared" ref="BG141:BG148" si="16">IF(N141="zákl. přenesená",J141,0)</f>
        <v>0</v>
      </c>
      <c r="BH141" s="144">
        <f t="shared" ref="BH141:BH148" si="17">IF(N141="sníž. přenesená",J141,0)</f>
        <v>0</v>
      </c>
      <c r="BI141" s="144">
        <f t="shared" ref="BI141:BI148" si="18">IF(N141="nulová",J141,0)</f>
        <v>0</v>
      </c>
      <c r="BJ141" s="17" t="s">
        <v>85</v>
      </c>
      <c r="BK141" s="144">
        <f t="shared" ref="BK141:BK148" si="19">ROUND(I141*H141,2)</f>
        <v>0</v>
      </c>
      <c r="BL141" s="17" t="s">
        <v>129</v>
      </c>
      <c r="BM141" s="143" t="s">
        <v>5859</v>
      </c>
    </row>
    <row r="142" spans="2:65" s="1" customFormat="1" ht="16.5" customHeight="1">
      <c r="B142" s="32"/>
      <c r="C142" s="229" t="s">
        <v>138</v>
      </c>
      <c r="D142" s="229" t="s">
        <v>1046</v>
      </c>
      <c r="E142" s="230" t="s">
        <v>5860</v>
      </c>
      <c r="F142" s="231" t="s">
        <v>5861</v>
      </c>
      <c r="G142" s="232" t="s">
        <v>318</v>
      </c>
      <c r="H142" s="233">
        <v>20</v>
      </c>
      <c r="I142" s="189"/>
      <c r="J142" s="190">
        <f t="shared" si="10"/>
        <v>0</v>
      </c>
      <c r="K142" s="186" t="s">
        <v>1</v>
      </c>
      <c r="L142" s="191"/>
      <c r="M142" s="192" t="s">
        <v>1</v>
      </c>
      <c r="N142" s="193" t="s">
        <v>42</v>
      </c>
      <c r="P142" s="141">
        <f t="shared" si="11"/>
        <v>0</v>
      </c>
      <c r="Q142" s="141">
        <v>0</v>
      </c>
      <c r="R142" s="141">
        <f t="shared" si="12"/>
        <v>0</v>
      </c>
      <c r="S142" s="141">
        <v>0</v>
      </c>
      <c r="T142" s="142">
        <f t="shared" si="13"/>
        <v>0</v>
      </c>
      <c r="AR142" s="143" t="s">
        <v>604</v>
      </c>
      <c r="AT142" s="143" t="s">
        <v>1046</v>
      </c>
      <c r="AU142" s="143" t="s">
        <v>87</v>
      </c>
      <c r="AY142" s="17" t="s">
        <v>175</v>
      </c>
      <c r="BE142" s="144">
        <f t="shared" si="14"/>
        <v>0</v>
      </c>
      <c r="BF142" s="144">
        <f t="shared" si="15"/>
        <v>0</v>
      </c>
      <c r="BG142" s="144">
        <f t="shared" si="16"/>
        <v>0</v>
      </c>
      <c r="BH142" s="144">
        <f t="shared" si="17"/>
        <v>0</v>
      </c>
      <c r="BI142" s="144">
        <f t="shared" si="18"/>
        <v>0</v>
      </c>
      <c r="BJ142" s="17" t="s">
        <v>85</v>
      </c>
      <c r="BK142" s="144">
        <f t="shared" si="19"/>
        <v>0</v>
      </c>
      <c r="BL142" s="17" t="s">
        <v>129</v>
      </c>
      <c r="BM142" s="143" t="s">
        <v>5862</v>
      </c>
    </row>
    <row r="143" spans="2:65" s="1" customFormat="1" ht="16.5" customHeight="1">
      <c r="B143" s="32"/>
      <c r="C143" s="229" t="s">
        <v>141</v>
      </c>
      <c r="D143" s="229" t="s">
        <v>1046</v>
      </c>
      <c r="E143" s="230" t="s">
        <v>5863</v>
      </c>
      <c r="F143" s="231" t="s">
        <v>5864</v>
      </c>
      <c r="G143" s="232" t="s">
        <v>318</v>
      </c>
      <c r="H143" s="233">
        <v>10</v>
      </c>
      <c r="I143" s="189"/>
      <c r="J143" s="190">
        <f t="shared" si="10"/>
        <v>0</v>
      </c>
      <c r="K143" s="186" t="s">
        <v>1</v>
      </c>
      <c r="L143" s="191"/>
      <c r="M143" s="192" t="s">
        <v>1</v>
      </c>
      <c r="N143" s="193" t="s">
        <v>42</v>
      </c>
      <c r="P143" s="141">
        <f t="shared" si="11"/>
        <v>0</v>
      </c>
      <c r="Q143" s="141">
        <v>0</v>
      </c>
      <c r="R143" s="141">
        <f t="shared" si="12"/>
        <v>0</v>
      </c>
      <c r="S143" s="141">
        <v>0</v>
      </c>
      <c r="T143" s="142">
        <f t="shared" si="13"/>
        <v>0</v>
      </c>
      <c r="AR143" s="143" t="s">
        <v>604</v>
      </c>
      <c r="AT143" s="143" t="s">
        <v>1046</v>
      </c>
      <c r="AU143" s="143" t="s">
        <v>87</v>
      </c>
      <c r="AY143" s="17" t="s">
        <v>175</v>
      </c>
      <c r="BE143" s="144">
        <f t="shared" si="14"/>
        <v>0</v>
      </c>
      <c r="BF143" s="144">
        <f t="shared" si="15"/>
        <v>0</v>
      </c>
      <c r="BG143" s="144">
        <f t="shared" si="16"/>
        <v>0</v>
      </c>
      <c r="BH143" s="144">
        <f t="shared" si="17"/>
        <v>0</v>
      </c>
      <c r="BI143" s="144">
        <f t="shared" si="18"/>
        <v>0</v>
      </c>
      <c r="BJ143" s="17" t="s">
        <v>85</v>
      </c>
      <c r="BK143" s="144">
        <f t="shared" si="19"/>
        <v>0</v>
      </c>
      <c r="BL143" s="17" t="s">
        <v>129</v>
      </c>
      <c r="BM143" s="143" t="s">
        <v>5865</v>
      </c>
    </row>
    <row r="144" spans="2:65" s="1" customFormat="1" ht="16.5" customHeight="1">
      <c r="B144" s="32"/>
      <c r="C144" s="229" t="s">
        <v>7</v>
      </c>
      <c r="D144" s="229" t="s">
        <v>1046</v>
      </c>
      <c r="E144" s="230" t="s">
        <v>5866</v>
      </c>
      <c r="F144" s="231" t="s">
        <v>5867</v>
      </c>
      <c r="G144" s="232" t="s">
        <v>318</v>
      </c>
      <c r="H144" s="233">
        <v>10</v>
      </c>
      <c r="I144" s="189"/>
      <c r="J144" s="190">
        <f t="shared" si="10"/>
        <v>0</v>
      </c>
      <c r="K144" s="186" t="s">
        <v>1</v>
      </c>
      <c r="L144" s="191"/>
      <c r="M144" s="192" t="s">
        <v>1</v>
      </c>
      <c r="N144" s="193" t="s">
        <v>42</v>
      </c>
      <c r="P144" s="141">
        <f t="shared" si="11"/>
        <v>0</v>
      </c>
      <c r="Q144" s="141">
        <v>0</v>
      </c>
      <c r="R144" s="141">
        <f t="shared" si="12"/>
        <v>0</v>
      </c>
      <c r="S144" s="141">
        <v>0</v>
      </c>
      <c r="T144" s="142">
        <f t="shared" si="13"/>
        <v>0</v>
      </c>
      <c r="AR144" s="143" t="s">
        <v>604</v>
      </c>
      <c r="AT144" s="143" t="s">
        <v>1046</v>
      </c>
      <c r="AU144" s="143" t="s">
        <v>87</v>
      </c>
      <c r="AY144" s="17" t="s">
        <v>175</v>
      </c>
      <c r="BE144" s="144">
        <f t="shared" si="14"/>
        <v>0</v>
      </c>
      <c r="BF144" s="144">
        <f t="shared" si="15"/>
        <v>0</v>
      </c>
      <c r="BG144" s="144">
        <f t="shared" si="16"/>
        <v>0</v>
      </c>
      <c r="BH144" s="144">
        <f t="shared" si="17"/>
        <v>0</v>
      </c>
      <c r="BI144" s="144">
        <f t="shared" si="18"/>
        <v>0</v>
      </c>
      <c r="BJ144" s="17" t="s">
        <v>85</v>
      </c>
      <c r="BK144" s="144">
        <f t="shared" si="19"/>
        <v>0</v>
      </c>
      <c r="BL144" s="17" t="s">
        <v>129</v>
      </c>
      <c r="BM144" s="143" t="s">
        <v>5868</v>
      </c>
    </row>
    <row r="145" spans="2:65" s="1" customFormat="1" ht="16.5" customHeight="1">
      <c r="B145" s="32"/>
      <c r="C145" s="229" t="s">
        <v>382</v>
      </c>
      <c r="D145" s="229" t="s">
        <v>1046</v>
      </c>
      <c r="E145" s="230" t="s">
        <v>5869</v>
      </c>
      <c r="F145" s="231" t="s">
        <v>3837</v>
      </c>
      <c r="G145" s="232" t="s">
        <v>318</v>
      </c>
      <c r="H145" s="233">
        <v>10</v>
      </c>
      <c r="I145" s="189"/>
      <c r="J145" s="190">
        <f t="shared" si="10"/>
        <v>0</v>
      </c>
      <c r="K145" s="186" t="s">
        <v>1</v>
      </c>
      <c r="L145" s="191"/>
      <c r="M145" s="192" t="s">
        <v>1</v>
      </c>
      <c r="N145" s="193" t="s">
        <v>42</v>
      </c>
      <c r="P145" s="141">
        <f t="shared" si="11"/>
        <v>0</v>
      </c>
      <c r="Q145" s="141">
        <v>0</v>
      </c>
      <c r="R145" s="141">
        <f t="shared" si="12"/>
        <v>0</v>
      </c>
      <c r="S145" s="141">
        <v>0</v>
      </c>
      <c r="T145" s="142">
        <f t="shared" si="13"/>
        <v>0</v>
      </c>
      <c r="AR145" s="143" t="s">
        <v>604</v>
      </c>
      <c r="AT145" s="143" t="s">
        <v>1046</v>
      </c>
      <c r="AU145" s="143" t="s">
        <v>87</v>
      </c>
      <c r="AY145" s="17" t="s">
        <v>175</v>
      </c>
      <c r="BE145" s="144">
        <f t="shared" si="14"/>
        <v>0</v>
      </c>
      <c r="BF145" s="144">
        <f t="shared" si="15"/>
        <v>0</v>
      </c>
      <c r="BG145" s="144">
        <f t="shared" si="16"/>
        <v>0</v>
      </c>
      <c r="BH145" s="144">
        <f t="shared" si="17"/>
        <v>0</v>
      </c>
      <c r="BI145" s="144">
        <f t="shared" si="18"/>
        <v>0</v>
      </c>
      <c r="BJ145" s="17" t="s">
        <v>85</v>
      </c>
      <c r="BK145" s="144">
        <f t="shared" si="19"/>
        <v>0</v>
      </c>
      <c r="BL145" s="17" t="s">
        <v>129</v>
      </c>
      <c r="BM145" s="143" t="s">
        <v>5870</v>
      </c>
    </row>
    <row r="146" spans="2:65" s="1" customFormat="1" ht="16.5" customHeight="1">
      <c r="B146" s="32"/>
      <c r="C146" s="229" t="s">
        <v>386</v>
      </c>
      <c r="D146" s="229" t="s">
        <v>1046</v>
      </c>
      <c r="E146" s="230" t="s">
        <v>5871</v>
      </c>
      <c r="F146" s="231" t="s">
        <v>5872</v>
      </c>
      <c r="G146" s="232" t="s">
        <v>318</v>
      </c>
      <c r="H146" s="233">
        <v>20</v>
      </c>
      <c r="I146" s="189"/>
      <c r="J146" s="190">
        <f t="shared" si="10"/>
        <v>0</v>
      </c>
      <c r="K146" s="186" t="s">
        <v>1</v>
      </c>
      <c r="L146" s="191"/>
      <c r="M146" s="192" t="s">
        <v>1</v>
      </c>
      <c r="N146" s="193" t="s">
        <v>42</v>
      </c>
      <c r="P146" s="141">
        <f t="shared" si="11"/>
        <v>0</v>
      </c>
      <c r="Q146" s="141">
        <v>0</v>
      </c>
      <c r="R146" s="141">
        <f t="shared" si="12"/>
        <v>0</v>
      </c>
      <c r="S146" s="141">
        <v>0</v>
      </c>
      <c r="T146" s="142">
        <f t="shared" si="13"/>
        <v>0</v>
      </c>
      <c r="AR146" s="143" t="s">
        <v>604</v>
      </c>
      <c r="AT146" s="143" t="s">
        <v>1046</v>
      </c>
      <c r="AU146" s="143" t="s">
        <v>87</v>
      </c>
      <c r="AY146" s="17" t="s">
        <v>175</v>
      </c>
      <c r="BE146" s="144">
        <f t="shared" si="14"/>
        <v>0</v>
      </c>
      <c r="BF146" s="144">
        <f t="shared" si="15"/>
        <v>0</v>
      </c>
      <c r="BG146" s="144">
        <f t="shared" si="16"/>
        <v>0</v>
      </c>
      <c r="BH146" s="144">
        <f t="shared" si="17"/>
        <v>0</v>
      </c>
      <c r="BI146" s="144">
        <f t="shared" si="18"/>
        <v>0</v>
      </c>
      <c r="BJ146" s="17" t="s">
        <v>85</v>
      </c>
      <c r="BK146" s="144">
        <f t="shared" si="19"/>
        <v>0</v>
      </c>
      <c r="BL146" s="17" t="s">
        <v>129</v>
      </c>
      <c r="BM146" s="143" t="s">
        <v>5873</v>
      </c>
    </row>
    <row r="147" spans="2:65" s="1" customFormat="1" ht="16.5" customHeight="1">
      <c r="B147" s="32"/>
      <c r="C147" s="229" t="s">
        <v>390</v>
      </c>
      <c r="D147" s="229" t="s">
        <v>1046</v>
      </c>
      <c r="E147" s="230" t="s">
        <v>5874</v>
      </c>
      <c r="F147" s="231" t="s">
        <v>5875</v>
      </c>
      <c r="G147" s="232" t="s">
        <v>318</v>
      </c>
      <c r="H147" s="233">
        <v>20</v>
      </c>
      <c r="I147" s="189"/>
      <c r="J147" s="190">
        <f t="shared" si="10"/>
        <v>0</v>
      </c>
      <c r="K147" s="186" t="s">
        <v>1</v>
      </c>
      <c r="L147" s="191"/>
      <c r="M147" s="192" t="s">
        <v>1</v>
      </c>
      <c r="N147" s="193" t="s">
        <v>42</v>
      </c>
      <c r="P147" s="141">
        <f t="shared" si="11"/>
        <v>0</v>
      </c>
      <c r="Q147" s="141">
        <v>0</v>
      </c>
      <c r="R147" s="141">
        <f t="shared" si="12"/>
        <v>0</v>
      </c>
      <c r="S147" s="141">
        <v>0</v>
      </c>
      <c r="T147" s="142">
        <f t="shared" si="13"/>
        <v>0</v>
      </c>
      <c r="AR147" s="143" t="s">
        <v>604</v>
      </c>
      <c r="AT147" s="143" t="s">
        <v>1046</v>
      </c>
      <c r="AU147" s="143" t="s">
        <v>87</v>
      </c>
      <c r="AY147" s="17" t="s">
        <v>175</v>
      </c>
      <c r="BE147" s="144">
        <f t="shared" si="14"/>
        <v>0</v>
      </c>
      <c r="BF147" s="144">
        <f t="shared" si="15"/>
        <v>0</v>
      </c>
      <c r="BG147" s="144">
        <f t="shared" si="16"/>
        <v>0</v>
      </c>
      <c r="BH147" s="144">
        <f t="shared" si="17"/>
        <v>0</v>
      </c>
      <c r="BI147" s="144">
        <f t="shared" si="18"/>
        <v>0</v>
      </c>
      <c r="BJ147" s="17" t="s">
        <v>85</v>
      </c>
      <c r="BK147" s="144">
        <f t="shared" si="19"/>
        <v>0</v>
      </c>
      <c r="BL147" s="17" t="s">
        <v>129</v>
      </c>
      <c r="BM147" s="143" t="s">
        <v>5876</v>
      </c>
    </row>
    <row r="148" spans="2:65" s="1" customFormat="1" ht="16.5" customHeight="1">
      <c r="B148" s="32"/>
      <c r="C148" s="229" t="s">
        <v>394</v>
      </c>
      <c r="D148" s="229" t="s">
        <v>1046</v>
      </c>
      <c r="E148" s="230" t="s">
        <v>5877</v>
      </c>
      <c r="F148" s="231" t="s">
        <v>4428</v>
      </c>
      <c r="G148" s="232" t="s">
        <v>318</v>
      </c>
      <c r="H148" s="233">
        <v>20</v>
      </c>
      <c r="I148" s="189"/>
      <c r="J148" s="190">
        <f t="shared" si="10"/>
        <v>0</v>
      </c>
      <c r="K148" s="186" t="s">
        <v>1</v>
      </c>
      <c r="L148" s="191"/>
      <c r="M148" s="192" t="s">
        <v>1</v>
      </c>
      <c r="N148" s="193" t="s">
        <v>42</v>
      </c>
      <c r="P148" s="141">
        <f t="shared" si="11"/>
        <v>0</v>
      </c>
      <c r="Q148" s="141">
        <v>0</v>
      </c>
      <c r="R148" s="141">
        <f t="shared" si="12"/>
        <v>0</v>
      </c>
      <c r="S148" s="141">
        <v>0</v>
      </c>
      <c r="T148" s="142">
        <f t="shared" si="13"/>
        <v>0</v>
      </c>
      <c r="AR148" s="143" t="s">
        <v>604</v>
      </c>
      <c r="AT148" s="143" t="s">
        <v>1046</v>
      </c>
      <c r="AU148" s="143" t="s">
        <v>87</v>
      </c>
      <c r="AY148" s="17" t="s">
        <v>175</v>
      </c>
      <c r="BE148" s="144">
        <f t="shared" si="14"/>
        <v>0</v>
      </c>
      <c r="BF148" s="144">
        <f t="shared" si="15"/>
        <v>0</v>
      </c>
      <c r="BG148" s="144">
        <f t="shared" si="16"/>
        <v>0</v>
      </c>
      <c r="BH148" s="144">
        <f t="shared" si="17"/>
        <v>0</v>
      </c>
      <c r="BI148" s="144">
        <f t="shared" si="18"/>
        <v>0</v>
      </c>
      <c r="BJ148" s="17" t="s">
        <v>85</v>
      </c>
      <c r="BK148" s="144">
        <f t="shared" si="19"/>
        <v>0</v>
      </c>
      <c r="BL148" s="17" t="s">
        <v>129</v>
      </c>
      <c r="BM148" s="143" t="s">
        <v>5878</v>
      </c>
    </row>
    <row r="149" spans="2:65" s="11" customFormat="1" ht="22.9" customHeight="1">
      <c r="B149" s="120"/>
      <c r="D149" s="121" t="s">
        <v>76</v>
      </c>
      <c r="E149" s="130" t="s">
        <v>4126</v>
      </c>
      <c r="F149" s="130" t="s">
        <v>4127</v>
      </c>
      <c r="I149" s="123"/>
      <c r="J149" s="131">
        <f>BK149</f>
        <v>0</v>
      </c>
      <c r="L149" s="120"/>
      <c r="M149" s="125"/>
      <c r="P149" s="126">
        <f>SUM(P150:P151)</f>
        <v>0</v>
      </c>
      <c r="R149" s="126">
        <f>SUM(R150:R151)</f>
        <v>0</v>
      </c>
      <c r="T149" s="127">
        <f>SUM(T150:T151)</f>
        <v>0</v>
      </c>
      <c r="AR149" s="121" t="s">
        <v>87</v>
      </c>
      <c r="AT149" s="128" t="s">
        <v>76</v>
      </c>
      <c r="AU149" s="128" t="s">
        <v>85</v>
      </c>
      <c r="AY149" s="121" t="s">
        <v>175</v>
      </c>
      <c r="BK149" s="129">
        <f>SUM(BK150:BK151)</f>
        <v>0</v>
      </c>
    </row>
    <row r="150" spans="2:65" s="1" customFormat="1" ht="16.5" customHeight="1">
      <c r="B150" s="32"/>
      <c r="C150" s="226" t="s">
        <v>402</v>
      </c>
      <c r="D150" s="226" t="s">
        <v>178</v>
      </c>
      <c r="E150" s="227" t="s">
        <v>4140</v>
      </c>
      <c r="F150" s="228" t="s">
        <v>3346</v>
      </c>
      <c r="G150" s="220" t="s">
        <v>181</v>
      </c>
      <c r="H150" s="221">
        <v>1</v>
      </c>
      <c r="I150" s="137"/>
      <c r="J150" s="138">
        <f>ROUND(I150*H150,2)</f>
        <v>0</v>
      </c>
      <c r="K150" s="134" t="s">
        <v>1</v>
      </c>
      <c r="L150" s="32"/>
      <c r="M150" s="139" t="s">
        <v>1</v>
      </c>
      <c r="N150" s="140" t="s">
        <v>42</v>
      </c>
      <c r="P150" s="141">
        <f>O150*H150</f>
        <v>0</v>
      </c>
      <c r="Q150" s="141">
        <v>0</v>
      </c>
      <c r="R150" s="141">
        <f>Q150*H150</f>
        <v>0</v>
      </c>
      <c r="S150" s="141">
        <v>0</v>
      </c>
      <c r="T150" s="142">
        <f>S150*H150</f>
        <v>0</v>
      </c>
      <c r="AR150" s="143" t="s">
        <v>129</v>
      </c>
      <c r="AT150" s="143" t="s">
        <v>178</v>
      </c>
      <c r="AU150" s="143" t="s">
        <v>87</v>
      </c>
      <c r="AY150" s="17" t="s">
        <v>175</v>
      </c>
      <c r="BE150" s="144">
        <f>IF(N150="základní",J150,0)</f>
        <v>0</v>
      </c>
      <c r="BF150" s="144">
        <f>IF(N150="snížená",J150,0)</f>
        <v>0</v>
      </c>
      <c r="BG150" s="144">
        <f>IF(N150="zákl. přenesená",J150,0)</f>
        <v>0</v>
      </c>
      <c r="BH150" s="144">
        <f>IF(N150="sníž. přenesená",J150,0)</f>
        <v>0</v>
      </c>
      <c r="BI150" s="144">
        <f>IF(N150="nulová",J150,0)</f>
        <v>0</v>
      </c>
      <c r="BJ150" s="17" t="s">
        <v>85</v>
      </c>
      <c r="BK150" s="144">
        <f>ROUND(I150*H150,2)</f>
        <v>0</v>
      </c>
      <c r="BL150" s="17" t="s">
        <v>129</v>
      </c>
      <c r="BM150" s="143" t="s">
        <v>5879</v>
      </c>
    </row>
    <row r="151" spans="2:65" s="1" customFormat="1" ht="16.5" customHeight="1">
      <c r="B151" s="32"/>
      <c r="C151" s="226" t="s">
        <v>548</v>
      </c>
      <c r="D151" s="226" t="s">
        <v>178</v>
      </c>
      <c r="E151" s="227" t="s">
        <v>4142</v>
      </c>
      <c r="F151" s="228" t="s">
        <v>1306</v>
      </c>
      <c r="G151" s="220" t="s">
        <v>181</v>
      </c>
      <c r="H151" s="221">
        <v>1</v>
      </c>
      <c r="I151" s="137"/>
      <c r="J151" s="138">
        <f>ROUND(I151*H151,2)</f>
        <v>0</v>
      </c>
      <c r="K151" s="134" t="s">
        <v>1</v>
      </c>
      <c r="L151" s="32"/>
      <c r="M151" s="149" t="s">
        <v>1</v>
      </c>
      <c r="N151" s="150" t="s">
        <v>42</v>
      </c>
      <c r="O151" s="151"/>
      <c r="P151" s="152">
        <f>O151*H151</f>
        <v>0</v>
      </c>
      <c r="Q151" s="152">
        <v>0</v>
      </c>
      <c r="R151" s="152">
        <f>Q151*H151</f>
        <v>0</v>
      </c>
      <c r="S151" s="152">
        <v>0</v>
      </c>
      <c r="T151" s="153">
        <f>S151*H151</f>
        <v>0</v>
      </c>
      <c r="AR151" s="143" t="s">
        <v>129</v>
      </c>
      <c r="AT151" s="143" t="s">
        <v>178</v>
      </c>
      <c r="AU151" s="143" t="s">
        <v>87</v>
      </c>
      <c r="AY151" s="17" t="s">
        <v>175</v>
      </c>
      <c r="BE151" s="144">
        <f>IF(N151="základní",J151,0)</f>
        <v>0</v>
      </c>
      <c r="BF151" s="144">
        <f>IF(N151="snížená",J151,0)</f>
        <v>0</v>
      </c>
      <c r="BG151" s="144">
        <f>IF(N151="zákl. přenesená",J151,0)</f>
        <v>0</v>
      </c>
      <c r="BH151" s="144">
        <f>IF(N151="sníž. přenesená",J151,0)</f>
        <v>0</v>
      </c>
      <c r="BI151" s="144">
        <f>IF(N151="nulová",J151,0)</f>
        <v>0</v>
      </c>
      <c r="BJ151" s="17" t="s">
        <v>85</v>
      </c>
      <c r="BK151" s="144">
        <f>ROUND(I151*H151,2)</f>
        <v>0</v>
      </c>
      <c r="BL151" s="17" t="s">
        <v>129</v>
      </c>
      <c r="BM151" s="143" t="s">
        <v>5880</v>
      </c>
    </row>
    <row r="152" spans="2:65" s="1" customFormat="1" ht="6.95" customHeight="1">
      <c r="B152" s="44"/>
      <c r="C152" s="45"/>
      <c r="D152" s="45"/>
      <c r="E152" s="45"/>
      <c r="F152" s="45"/>
      <c r="G152" s="45"/>
      <c r="H152" s="45"/>
      <c r="I152" s="45"/>
      <c r="J152" s="45"/>
      <c r="K152" s="45"/>
      <c r="L152" s="32"/>
    </row>
  </sheetData>
  <sheetProtection algorithmName="SHA-512" hashValue="L1sL+rWxmI0Qb6uf9NgVScKSG5DE4zoQww93Mv2nUxNnNdl5y58xVz0AT9OH4GyICg6WiFFLSXUs2+Qg5dtMeA==" saltValue="T1Xn1gzjas4A1nD8nBVXUQ==" spinCount="100000" sheet="1" objects="1" scenarios="1" formatColumns="0" formatRows="0" autoFilter="0"/>
  <autoFilter ref="C119:K151" xr:uid="{00000000-0009-0000-0000-000015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B1:H85"/>
  <sheetViews>
    <sheetView showGridLines="0" topLeftCell="A48" workbookViewId="0"/>
  </sheetViews>
  <sheetFormatPr defaultRowHeight="11.25"/>
  <cols>
    <col min="1" max="1" width="8.33203125" customWidth="1"/>
    <col min="2" max="2" width="1.6640625" customWidth="1"/>
    <col min="3" max="3" width="25" customWidth="1"/>
    <col min="4" max="4" width="130.83203125" customWidth="1"/>
    <col min="5" max="5" width="13.33203125" customWidth="1"/>
    <col min="6" max="6" width="20" customWidth="1"/>
    <col min="7" max="7" width="1.6640625" customWidth="1"/>
    <col min="8" max="8" width="8.33203125" customWidth="1"/>
  </cols>
  <sheetData>
    <row r="1" spans="2:8" ht="11.25" customHeight="1"/>
    <row r="2" spans="2:8" ht="36.950000000000003" customHeight="1"/>
    <row r="3" spans="2:8" ht="6.95" customHeight="1">
      <c r="B3" s="18"/>
      <c r="C3" s="19"/>
      <c r="D3" s="19"/>
      <c r="E3" s="19"/>
      <c r="F3" s="19"/>
      <c r="G3" s="19"/>
      <c r="H3" s="20"/>
    </row>
    <row r="4" spans="2:8" ht="24.95" customHeight="1">
      <c r="B4" s="20"/>
      <c r="C4" s="21" t="s">
        <v>5881</v>
      </c>
      <c r="H4" s="20"/>
    </row>
    <row r="5" spans="2:8" ht="12" customHeight="1">
      <c r="B5" s="20"/>
      <c r="C5" s="24" t="s">
        <v>13</v>
      </c>
      <c r="D5" s="313" t="s">
        <v>14</v>
      </c>
      <c r="E5" s="310"/>
      <c r="F5" s="310"/>
      <c r="H5" s="20"/>
    </row>
    <row r="6" spans="2:8" ht="36.950000000000003" customHeight="1">
      <c r="B6" s="20"/>
      <c r="C6" s="26" t="s">
        <v>16</v>
      </c>
      <c r="D6" s="325" t="s">
        <v>17</v>
      </c>
      <c r="E6" s="310"/>
      <c r="F6" s="310"/>
      <c r="H6" s="20"/>
    </row>
    <row r="7" spans="2:8" ht="16.5" customHeight="1">
      <c r="B7" s="20"/>
      <c r="C7" s="27" t="s">
        <v>22</v>
      </c>
      <c r="D7" s="52" t="str">
        <f>'Rekapitulace stavby'!AN8</f>
        <v>19. 12. 2025</v>
      </c>
      <c r="H7" s="20"/>
    </row>
    <row r="8" spans="2:8" s="1" customFormat="1" ht="10.9" customHeight="1">
      <c r="B8" s="32"/>
      <c r="H8" s="32"/>
    </row>
    <row r="9" spans="2:8" s="10" customFormat="1" ht="29.25" customHeight="1">
      <c r="B9" s="112"/>
      <c r="C9" s="113" t="s">
        <v>58</v>
      </c>
      <c r="D9" s="114" t="s">
        <v>59</v>
      </c>
      <c r="E9" s="114" t="s">
        <v>161</v>
      </c>
      <c r="F9" s="115" t="s">
        <v>5882</v>
      </c>
      <c r="H9" s="112"/>
    </row>
    <row r="10" spans="2:8" s="1" customFormat="1" ht="26.45" customHeight="1">
      <c r="B10" s="32"/>
      <c r="C10" s="198" t="s">
        <v>94</v>
      </c>
      <c r="D10" s="198" t="s">
        <v>95</v>
      </c>
      <c r="H10" s="32"/>
    </row>
    <row r="11" spans="2:8" s="1" customFormat="1" ht="16.899999999999999" customHeight="1">
      <c r="B11" s="32"/>
      <c r="C11" s="199" t="s">
        <v>406</v>
      </c>
      <c r="D11" s="200" t="s">
        <v>1</v>
      </c>
      <c r="E11" s="201" t="s">
        <v>1</v>
      </c>
      <c r="F11" s="202">
        <v>330.79</v>
      </c>
      <c r="H11" s="32"/>
    </row>
    <row r="12" spans="2:8" s="1" customFormat="1" ht="16.899999999999999" customHeight="1">
      <c r="B12" s="32"/>
      <c r="C12" s="203" t="s">
        <v>1</v>
      </c>
      <c r="D12" s="203" t="s">
        <v>564</v>
      </c>
      <c r="E12" s="17" t="s">
        <v>1</v>
      </c>
      <c r="F12" s="204">
        <v>0</v>
      </c>
      <c r="H12" s="32"/>
    </row>
    <row r="13" spans="2:8" s="1" customFormat="1" ht="16.899999999999999" customHeight="1">
      <c r="B13" s="32"/>
      <c r="C13" s="203" t="s">
        <v>406</v>
      </c>
      <c r="D13" s="203" t="s">
        <v>2233</v>
      </c>
      <c r="E13" s="17" t="s">
        <v>1</v>
      </c>
      <c r="F13" s="204">
        <v>330.79</v>
      </c>
      <c r="H13" s="32"/>
    </row>
    <row r="14" spans="2:8" s="1" customFormat="1" ht="16.899999999999999" customHeight="1">
      <c r="B14" s="32"/>
      <c r="C14" s="205" t="s">
        <v>5883</v>
      </c>
      <c r="H14" s="32"/>
    </row>
    <row r="15" spans="2:8" s="1" customFormat="1" ht="16.899999999999999" customHeight="1">
      <c r="B15" s="32"/>
      <c r="C15" s="203" t="s">
        <v>2230</v>
      </c>
      <c r="D15" s="203" t="s">
        <v>2231</v>
      </c>
      <c r="E15" s="17" t="s">
        <v>200</v>
      </c>
      <c r="F15" s="204">
        <v>707.07</v>
      </c>
      <c r="H15" s="32"/>
    </row>
    <row r="16" spans="2:8" s="1" customFormat="1" ht="16.899999999999999" customHeight="1">
      <c r="B16" s="32"/>
      <c r="C16" s="203" t="s">
        <v>1216</v>
      </c>
      <c r="D16" s="203" t="s">
        <v>1217</v>
      </c>
      <c r="E16" s="17" t="s">
        <v>200</v>
      </c>
      <c r="F16" s="204">
        <v>707.07</v>
      </c>
      <c r="H16" s="32"/>
    </row>
    <row r="17" spans="2:8" s="1" customFormat="1" ht="16.899999999999999" customHeight="1">
      <c r="B17" s="32"/>
      <c r="C17" s="203" t="s">
        <v>1511</v>
      </c>
      <c r="D17" s="203" t="s">
        <v>1512</v>
      </c>
      <c r="E17" s="17" t="s">
        <v>200</v>
      </c>
      <c r="F17" s="204">
        <v>523.85</v>
      </c>
      <c r="H17" s="32"/>
    </row>
    <row r="18" spans="2:8" s="1" customFormat="1" ht="16.899999999999999" customHeight="1">
      <c r="B18" s="32"/>
      <c r="C18" s="203" t="s">
        <v>2208</v>
      </c>
      <c r="D18" s="203" t="s">
        <v>2209</v>
      </c>
      <c r="E18" s="17" t="s">
        <v>200</v>
      </c>
      <c r="F18" s="204">
        <v>707.07</v>
      </c>
      <c r="H18" s="32"/>
    </row>
    <row r="19" spans="2:8" s="1" customFormat="1" ht="16.899999999999999" customHeight="1">
      <c r="B19" s="32"/>
      <c r="C19" s="203" t="s">
        <v>2435</v>
      </c>
      <c r="D19" s="203" t="s">
        <v>2436</v>
      </c>
      <c r="E19" s="17" t="s">
        <v>200</v>
      </c>
      <c r="F19" s="204">
        <v>1082.57</v>
      </c>
      <c r="H19" s="32"/>
    </row>
    <row r="20" spans="2:8" s="1" customFormat="1" ht="16.899999999999999" customHeight="1">
      <c r="B20" s="32"/>
      <c r="C20" s="199" t="s">
        <v>408</v>
      </c>
      <c r="D20" s="200" t="s">
        <v>1</v>
      </c>
      <c r="E20" s="201" t="s">
        <v>1</v>
      </c>
      <c r="F20" s="202">
        <v>58.08</v>
      </c>
      <c r="H20" s="32"/>
    </row>
    <row r="21" spans="2:8" s="1" customFormat="1" ht="16.899999999999999" customHeight="1">
      <c r="B21" s="32"/>
      <c r="C21" s="203" t="s">
        <v>1</v>
      </c>
      <c r="D21" s="203" t="s">
        <v>564</v>
      </c>
      <c r="E21" s="17" t="s">
        <v>1</v>
      </c>
      <c r="F21" s="204">
        <v>0</v>
      </c>
      <c r="H21" s="32"/>
    </row>
    <row r="22" spans="2:8" s="1" customFormat="1" ht="16.899999999999999" customHeight="1">
      <c r="B22" s="32"/>
      <c r="C22" s="203" t="s">
        <v>408</v>
      </c>
      <c r="D22" s="203" t="s">
        <v>2178</v>
      </c>
      <c r="E22" s="17" t="s">
        <v>1</v>
      </c>
      <c r="F22" s="204">
        <v>58.08</v>
      </c>
      <c r="H22" s="32"/>
    </row>
    <row r="23" spans="2:8" s="1" customFormat="1" ht="16.899999999999999" customHeight="1">
      <c r="B23" s="32"/>
      <c r="C23" s="205" t="s">
        <v>5883</v>
      </c>
      <c r="H23" s="32"/>
    </row>
    <row r="24" spans="2:8" s="1" customFormat="1" ht="16.899999999999999" customHeight="1">
      <c r="B24" s="32"/>
      <c r="C24" s="203" t="s">
        <v>2175</v>
      </c>
      <c r="D24" s="203" t="s">
        <v>2176</v>
      </c>
      <c r="E24" s="17" t="s">
        <v>200</v>
      </c>
      <c r="F24" s="204">
        <v>137.79</v>
      </c>
      <c r="H24" s="32"/>
    </row>
    <row r="25" spans="2:8" s="1" customFormat="1" ht="16.899999999999999" customHeight="1">
      <c r="B25" s="32"/>
      <c r="C25" s="203" t="s">
        <v>1222</v>
      </c>
      <c r="D25" s="203" t="s">
        <v>1223</v>
      </c>
      <c r="E25" s="17" t="s">
        <v>200</v>
      </c>
      <c r="F25" s="204">
        <v>313.73</v>
      </c>
      <c r="H25" s="32"/>
    </row>
    <row r="26" spans="2:8" s="1" customFormat="1" ht="16.899999999999999" customHeight="1">
      <c r="B26" s="32"/>
      <c r="C26" s="203" t="s">
        <v>1511</v>
      </c>
      <c r="D26" s="203" t="s">
        <v>1512</v>
      </c>
      <c r="E26" s="17" t="s">
        <v>200</v>
      </c>
      <c r="F26" s="204">
        <v>523.85</v>
      </c>
      <c r="H26" s="32"/>
    </row>
    <row r="27" spans="2:8" s="1" customFormat="1" ht="16.899999999999999" customHeight="1">
      <c r="B27" s="32"/>
      <c r="C27" s="203" t="s">
        <v>2435</v>
      </c>
      <c r="D27" s="203" t="s">
        <v>2436</v>
      </c>
      <c r="E27" s="17" t="s">
        <v>200</v>
      </c>
      <c r="F27" s="204">
        <v>1082.57</v>
      </c>
      <c r="H27" s="32"/>
    </row>
    <row r="28" spans="2:8" s="1" customFormat="1" ht="16.899999999999999" customHeight="1">
      <c r="B28" s="32"/>
      <c r="C28" s="199" t="s">
        <v>410</v>
      </c>
      <c r="D28" s="200" t="s">
        <v>1</v>
      </c>
      <c r="E28" s="201" t="s">
        <v>1</v>
      </c>
      <c r="F28" s="202">
        <v>92.18</v>
      </c>
      <c r="H28" s="32"/>
    </row>
    <row r="29" spans="2:8" s="1" customFormat="1" ht="16.899999999999999" customHeight="1">
      <c r="B29" s="32"/>
      <c r="C29" s="203" t="s">
        <v>1</v>
      </c>
      <c r="D29" s="203" t="s">
        <v>564</v>
      </c>
      <c r="E29" s="17" t="s">
        <v>1</v>
      </c>
      <c r="F29" s="204">
        <v>0</v>
      </c>
      <c r="H29" s="32"/>
    </row>
    <row r="30" spans="2:8" s="1" customFormat="1" ht="16.899999999999999" customHeight="1">
      <c r="B30" s="32"/>
      <c r="C30" s="203" t="s">
        <v>410</v>
      </c>
      <c r="D30" s="203" t="s">
        <v>2168</v>
      </c>
      <c r="E30" s="17" t="s">
        <v>1</v>
      </c>
      <c r="F30" s="204">
        <v>92.18</v>
      </c>
      <c r="H30" s="32"/>
    </row>
    <row r="31" spans="2:8" s="1" customFormat="1" ht="16.899999999999999" customHeight="1">
      <c r="B31" s="32"/>
      <c r="C31" s="205" t="s">
        <v>5883</v>
      </c>
      <c r="H31" s="32"/>
    </row>
    <row r="32" spans="2:8" s="1" customFormat="1" ht="16.899999999999999" customHeight="1">
      <c r="B32" s="32"/>
      <c r="C32" s="203" t="s">
        <v>2165</v>
      </c>
      <c r="D32" s="203" t="s">
        <v>2166</v>
      </c>
      <c r="E32" s="17" t="s">
        <v>200</v>
      </c>
      <c r="F32" s="204">
        <v>172.74</v>
      </c>
      <c r="H32" s="32"/>
    </row>
    <row r="33" spans="2:8" s="1" customFormat="1" ht="16.899999999999999" customHeight="1">
      <c r="B33" s="32"/>
      <c r="C33" s="203" t="s">
        <v>1222</v>
      </c>
      <c r="D33" s="203" t="s">
        <v>1223</v>
      </c>
      <c r="E33" s="17" t="s">
        <v>200</v>
      </c>
      <c r="F33" s="204">
        <v>313.73</v>
      </c>
      <c r="H33" s="32"/>
    </row>
    <row r="34" spans="2:8" s="1" customFormat="1" ht="16.899999999999999" customHeight="1">
      <c r="B34" s="32"/>
      <c r="C34" s="203" t="s">
        <v>1511</v>
      </c>
      <c r="D34" s="203" t="s">
        <v>1512</v>
      </c>
      <c r="E34" s="17" t="s">
        <v>200</v>
      </c>
      <c r="F34" s="204">
        <v>523.85</v>
      </c>
      <c r="H34" s="32"/>
    </row>
    <row r="35" spans="2:8" s="1" customFormat="1" ht="16.899999999999999" customHeight="1">
      <c r="B35" s="32"/>
      <c r="C35" s="203" t="s">
        <v>2435</v>
      </c>
      <c r="D35" s="203" t="s">
        <v>2436</v>
      </c>
      <c r="E35" s="17" t="s">
        <v>200</v>
      </c>
      <c r="F35" s="204">
        <v>1082.57</v>
      </c>
      <c r="H35" s="32"/>
    </row>
    <row r="36" spans="2:8" s="1" customFormat="1" ht="16.899999999999999" customHeight="1">
      <c r="B36" s="32"/>
      <c r="C36" s="199" t="s">
        <v>412</v>
      </c>
      <c r="D36" s="200" t="s">
        <v>1</v>
      </c>
      <c r="E36" s="201" t="s">
        <v>1</v>
      </c>
      <c r="F36" s="202">
        <v>31.47</v>
      </c>
      <c r="H36" s="32"/>
    </row>
    <row r="37" spans="2:8" s="1" customFormat="1" ht="16.899999999999999" customHeight="1">
      <c r="B37" s="32"/>
      <c r="C37" s="203" t="s">
        <v>412</v>
      </c>
      <c r="D37" s="203" t="s">
        <v>2215</v>
      </c>
      <c r="E37" s="17" t="s">
        <v>1</v>
      </c>
      <c r="F37" s="204">
        <v>31.47</v>
      </c>
      <c r="H37" s="32"/>
    </row>
    <row r="38" spans="2:8" s="1" customFormat="1" ht="16.899999999999999" customHeight="1">
      <c r="B38" s="32"/>
      <c r="C38" s="205" t="s">
        <v>5883</v>
      </c>
      <c r="H38" s="32"/>
    </row>
    <row r="39" spans="2:8" s="1" customFormat="1" ht="16.899999999999999" customHeight="1">
      <c r="B39" s="32"/>
      <c r="C39" s="203" t="s">
        <v>2212</v>
      </c>
      <c r="D39" s="203" t="s">
        <v>2213</v>
      </c>
      <c r="E39" s="17" t="s">
        <v>200</v>
      </c>
      <c r="F39" s="204">
        <v>31.47</v>
      </c>
      <c r="H39" s="32"/>
    </row>
    <row r="40" spans="2:8" s="1" customFormat="1" ht="16.899999999999999" customHeight="1">
      <c r="B40" s="32"/>
      <c r="C40" s="203" t="s">
        <v>1227</v>
      </c>
      <c r="D40" s="203" t="s">
        <v>1228</v>
      </c>
      <c r="E40" s="17" t="s">
        <v>200</v>
      </c>
      <c r="F40" s="204">
        <v>31.47</v>
      </c>
      <c r="H40" s="32"/>
    </row>
    <row r="41" spans="2:8" s="1" customFormat="1" ht="16.899999999999999" customHeight="1">
      <c r="B41" s="32"/>
      <c r="C41" s="203" t="s">
        <v>1511</v>
      </c>
      <c r="D41" s="203" t="s">
        <v>1512</v>
      </c>
      <c r="E41" s="17" t="s">
        <v>200</v>
      </c>
      <c r="F41" s="204">
        <v>523.85</v>
      </c>
      <c r="H41" s="32"/>
    </row>
    <row r="42" spans="2:8" s="1" customFormat="1" ht="16.899999999999999" customHeight="1">
      <c r="B42" s="32"/>
      <c r="C42" s="203" t="s">
        <v>2435</v>
      </c>
      <c r="D42" s="203" t="s">
        <v>2436</v>
      </c>
      <c r="E42" s="17" t="s">
        <v>200</v>
      </c>
      <c r="F42" s="204">
        <v>1082.57</v>
      </c>
      <c r="H42" s="32"/>
    </row>
    <row r="43" spans="2:8" s="1" customFormat="1" ht="16.899999999999999" customHeight="1">
      <c r="B43" s="32"/>
      <c r="C43" s="199" t="s">
        <v>414</v>
      </c>
      <c r="D43" s="200" t="s">
        <v>1</v>
      </c>
      <c r="E43" s="201" t="s">
        <v>1</v>
      </c>
      <c r="F43" s="202">
        <v>21.05</v>
      </c>
      <c r="H43" s="32"/>
    </row>
    <row r="44" spans="2:8" s="1" customFormat="1" ht="16.899999999999999" customHeight="1">
      <c r="B44" s="32"/>
      <c r="C44" s="203" t="s">
        <v>414</v>
      </c>
      <c r="D44" s="203" t="s">
        <v>2179</v>
      </c>
      <c r="E44" s="17" t="s">
        <v>1</v>
      </c>
      <c r="F44" s="204">
        <v>21.05</v>
      </c>
      <c r="H44" s="32"/>
    </row>
    <row r="45" spans="2:8" s="1" customFormat="1" ht="16.899999999999999" customHeight="1">
      <c r="B45" s="32"/>
      <c r="C45" s="205" t="s">
        <v>5883</v>
      </c>
      <c r="H45" s="32"/>
    </row>
    <row r="46" spans="2:8" s="1" customFormat="1" ht="16.899999999999999" customHeight="1">
      <c r="B46" s="32"/>
      <c r="C46" s="203" t="s">
        <v>2175</v>
      </c>
      <c r="D46" s="203" t="s">
        <v>2176</v>
      </c>
      <c r="E46" s="17" t="s">
        <v>200</v>
      </c>
      <c r="F46" s="204">
        <v>137.79</v>
      </c>
      <c r="H46" s="32"/>
    </row>
    <row r="47" spans="2:8" s="1" customFormat="1" ht="16.899999999999999" customHeight="1">
      <c r="B47" s="32"/>
      <c r="C47" s="203" t="s">
        <v>1222</v>
      </c>
      <c r="D47" s="203" t="s">
        <v>1223</v>
      </c>
      <c r="E47" s="17" t="s">
        <v>200</v>
      </c>
      <c r="F47" s="204">
        <v>313.73</v>
      </c>
      <c r="H47" s="32"/>
    </row>
    <row r="48" spans="2:8" s="1" customFormat="1" ht="16.899999999999999" customHeight="1">
      <c r="B48" s="32"/>
      <c r="C48" s="203" t="s">
        <v>1511</v>
      </c>
      <c r="D48" s="203" t="s">
        <v>1512</v>
      </c>
      <c r="E48" s="17" t="s">
        <v>200</v>
      </c>
      <c r="F48" s="204">
        <v>523.85</v>
      </c>
      <c r="H48" s="32"/>
    </row>
    <row r="49" spans="2:8" s="1" customFormat="1" ht="16.899999999999999" customHeight="1">
      <c r="B49" s="32"/>
      <c r="C49" s="203" t="s">
        <v>1610</v>
      </c>
      <c r="D49" s="203" t="s">
        <v>1611</v>
      </c>
      <c r="E49" s="17" t="s">
        <v>200</v>
      </c>
      <c r="F49" s="204">
        <v>23.75</v>
      </c>
      <c r="H49" s="32"/>
    </row>
    <row r="50" spans="2:8" s="1" customFormat="1" ht="16.899999999999999" customHeight="1">
      <c r="B50" s="32"/>
      <c r="C50" s="203" t="s">
        <v>2435</v>
      </c>
      <c r="D50" s="203" t="s">
        <v>2436</v>
      </c>
      <c r="E50" s="17" t="s">
        <v>200</v>
      </c>
      <c r="F50" s="204">
        <v>1082.57</v>
      </c>
      <c r="H50" s="32"/>
    </row>
    <row r="51" spans="2:8" s="1" customFormat="1" ht="16.899999999999999" customHeight="1">
      <c r="B51" s="32"/>
      <c r="C51" s="199" t="s">
        <v>416</v>
      </c>
      <c r="D51" s="200" t="s">
        <v>1</v>
      </c>
      <c r="E51" s="201" t="s">
        <v>1</v>
      </c>
      <c r="F51" s="202">
        <v>376.28</v>
      </c>
      <c r="H51" s="32"/>
    </row>
    <row r="52" spans="2:8" s="1" customFormat="1" ht="16.899999999999999" customHeight="1">
      <c r="B52" s="32"/>
      <c r="C52" s="203" t="s">
        <v>1</v>
      </c>
      <c r="D52" s="203" t="s">
        <v>566</v>
      </c>
      <c r="E52" s="17" t="s">
        <v>1</v>
      </c>
      <c r="F52" s="204">
        <v>0</v>
      </c>
      <c r="H52" s="32"/>
    </row>
    <row r="53" spans="2:8" s="1" customFormat="1" ht="16.899999999999999" customHeight="1">
      <c r="B53" s="32"/>
      <c r="C53" s="203" t="s">
        <v>416</v>
      </c>
      <c r="D53" s="203" t="s">
        <v>2234</v>
      </c>
      <c r="E53" s="17" t="s">
        <v>1</v>
      </c>
      <c r="F53" s="204">
        <v>376.28</v>
      </c>
      <c r="H53" s="32"/>
    </row>
    <row r="54" spans="2:8" s="1" customFormat="1" ht="16.899999999999999" customHeight="1">
      <c r="B54" s="32"/>
      <c r="C54" s="205" t="s">
        <v>5883</v>
      </c>
      <c r="H54" s="32"/>
    </row>
    <row r="55" spans="2:8" s="1" customFormat="1" ht="16.899999999999999" customHeight="1">
      <c r="B55" s="32"/>
      <c r="C55" s="203" t="s">
        <v>2230</v>
      </c>
      <c r="D55" s="203" t="s">
        <v>2231</v>
      </c>
      <c r="E55" s="17" t="s">
        <v>200</v>
      </c>
      <c r="F55" s="204">
        <v>707.07</v>
      </c>
      <c r="H55" s="32"/>
    </row>
    <row r="56" spans="2:8" s="1" customFormat="1" ht="16.899999999999999" customHeight="1">
      <c r="B56" s="32"/>
      <c r="C56" s="203" t="s">
        <v>1216</v>
      </c>
      <c r="D56" s="203" t="s">
        <v>1217</v>
      </c>
      <c r="E56" s="17" t="s">
        <v>200</v>
      </c>
      <c r="F56" s="204">
        <v>707.07</v>
      </c>
      <c r="H56" s="32"/>
    </row>
    <row r="57" spans="2:8" s="1" customFormat="1" ht="16.899999999999999" customHeight="1">
      <c r="B57" s="32"/>
      <c r="C57" s="203" t="s">
        <v>1486</v>
      </c>
      <c r="D57" s="203" t="s">
        <v>1487</v>
      </c>
      <c r="E57" s="17" t="s">
        <v>200</v>
      </c>
      <c r="F57" s="204">
        <v>531.12</v>
      </c>
      <c r="H57" s="32"/>
    </row>
    <row r="58" spans="2:8" s="1" customFormat="1" ht="16.899999999999999" customHeight="1">
      <c r="B58" s="32"/>
      <c r="C58" s="203" t="s">
        <v>2208</v>
      </c>
      <c r="D58" s="203" t="s">
        <v>2209</v>
      </c>
      <c r="E58" s="17" t="s">
        <v>200</v>
      </c>
      <c r="F58" s="204">
        <v>707.07</v>
      </c>
      <c r="H58" s="32"/>
    </row>
    <row r="59" spans="2:8" s="1" customFormat="1" ht="16.899999999999999" customHeight="1">
      <c r="B59" s="32"/>
      <c r="C59" s="203" t="s">
        <v>2435</v>
      </c>
      <c r="D59" s="203" t="s">
        <v>2436</v>
      </c>
      <c r="E59" s="17" t="s">
        <v>200</v>
      </c>
      <c r="F59" s="204">
        <v>1082.57</v>
      </c>
      <c r="H59" s="32"/>
    </row>
    <row r="60" spans="2:8" s="1" customFormat="1" ht="16.899999999999999" customHeight="1">
      <c r="B60" s="32"/>
      <c r="C60" s="199" t="s">
        <v>418</v>
      </c>
      <c r="D60" s="200" t="s">
        <v>1</v>
      </c>
      <c r="E60" s="201" t="s">
        <v>1</v>
      </c>
      <c r="F60" s="202">
        <v>55.96</v>
      </c>
      <c r="H60" s="32"/>
    </row>
    <row r="61" spans="2:8" s="1" customFormat="1" ht="16.899999999999999" customHeight="1">
      <c r="B61" s="32"/>
      <c r="C61" s="203" t="s">
        <v>1</v>
      </c>
      <c r="D61" s="203" t="s">
        <v>566</v>
      </c>
      <c r="E61" s="17" t="s">
        <v>1</v>
      </c>
      <c r="F61" s="204">
        <v>0</v>
      </c>
      <c r="H61" s="32"/>
    </row>
    <row r="62" spans="2:8" s="1" customFormat="1" ht="16.899999999999999" customHeight="1">
      <c r="B62" s="32"/>
      <c r="C62" s="203" t="s">
        <v>418</v>
      </c>
      <c r="D62" s="203" t="s">
        <v>2180</v>
      </c>
      <c r="E62" s="17" t="s">
        <v>1</v>
      </c>
      <c r="F62" s="204">
        <v>55.96</v>
      </c>
      <c r="H62" s="32"/>
    </row>
    <row r="63" spans="2:8" s="1" customFormat="1" ht="16.899999999999999" customHeight="1">
      <c r="B63" s="32"/>
      <c r="C63" s="205" t="s">
        <v>5883</v>
      </c>
      <c r="H63" s="32"/>
    </row>
    <row r="64" spans="2:8" s="1" customFormat="1" ht="16.899999999999999" customHeight="1">
      <c r="B64" s="32"/>
      <c r="C64" s="203" t="s">
        <v>2175</v>
      </c>
      <c r="D64" s="203" t="s">
        <v>2176</v>
      </c>
      <c r="E64" s="17" t="s">
        <v>200</v>
      </c>
      <c r="F64" s="204">
        <v>137.79</v>
      </c>
      <c r="H64" s="32"/>
    </row>
    <row r="65" spans="2:8" s="1" customFormat="1" ht="16.899999999999999" customHeight="1">
      <c r="B65" s="32"/>
      <c r="C65" s="203" t="s">
        <v>1222</v>
      </c>
      <c r="D65" s="203" t="s">
        <v>1223</v>
      </c>
      <c r="E65" s="17" t="s">
        <v>200</v>
      </c>
      <c r="F65" s="204">
        <v>313.73</v>
      </c>
      <c r="H65" s="32"/>
    </row>
    <row r="66" spans="2:8" s="1" customFormat="1" ht="16.899999999999999" customHeight="1">
      <c r="B66" s="32"/>
      <c r="C66" s="203" t="s">
        <v>1486</v>
      </c>
      <c r="D66" s="203" t="s">
        <v>1487</v>
      </c>
      <c r="E66" s="17" t="s">
        <v>200</v>
      </c>
      <c r="F66" s="204">
        <v>531.12</v>
      </c>
      <c r="H66" s="32"/>
    </row>
    <row r="67" spans="2:8" s="1" customFormat="1" ht="16.899999999999999" customHeight="1">
      <c r="B67" s="32"/>
      <c r="C67" s="203" t="s">
        <v>2435</v>
      </c>
      <c r="D67" s="203" t="s">
        <v>2436</v>
      </c>
      <c r="E67" s="17" t="s">
        <v>200</v>
      </c>
      <c r="F67" s="204">
        <v>1082.57</v>
      </c>
      <c r="H67" s="32"/>
    </row>
    <row r="68" spans="2:8" s="1" customFormat="1" ht="16.899999999999999" customHeight="1">
      <c r="B68" s="32"/>
      <c r="C68" s="199" t="s">
        <v>421</v>
      </c>
      <c r="D68" s="200" t="s">
        <v>1</v>
      </c>
      <c r="E68" s="201" t="s">
        <v>1</v>
      </c>
      <c r="F68" s="202">
        <v>86.46</v>
      </c>
      <c r="H68" s="32"/>
    </row>
    <row r="69" spans="2:8" s="1" customFormat="1" ht="16.899999999999999" customHeight="1">
      <c r="B69" s="32"/>
      <c r="C69" s="203" t="s">
        <v>1</v>
      </c>
      <c r="D69" s="203" t="s">
        <v>566</v>
      </c>
      <c r="E69" s="17" t="s">
        <v>1</v>
      </c>
      <c r="F69" s="204">
        <v>0</v>
      </c>
      <c r="H69" s="32"/>
    </row>
    <row r="70" spans="2:8" s="1" customFormat="1" ht="16.899999999999999" customHeight="1">
      <c r="B70" s="32"/>
      <c r="C70" s="203" t="s">
        <v>421</v>
      </c>
      <c r="D70" s="203" t="s">
        <v>2170</v>
      </c>
      <c r="E70" s="17" t="s">
        <v>1</v>
      </c>
      <c r="F70" s="204">
        <v>86.46</v>
      </c>
      <c r="H70" s="32"/>
    </row>
    <row r="71" spans="2:8" s="1" customFormat="1" ht="16.899999999999999" customHeight="1">
      <c r="B71" s="32"/>
      <c r="C71" s="205" t="s">
        <v>5883</v>
      </c>
      <c r="H71" s="32"/>
    </row>
    <row r="72" spans="2:8" s="1" customFormat="1" ht="16.899999999999999" customHeight="1">
      <c r="B72" s="32"/>
      <c r="C72" s="203" t="s">
        <v>2165</v>
      </c>
      <c r="D72" s="203" t="s">
        <v>2166</v>
      </c>
      <c r="E72" s="17" t="s">
        <v>200</v>
      </c>
      <c r="F72" s="204">
        <v>172.74</v>
      </c>
      <c r="H72" s="32"/>
    </row>
    <row r="73" spans="2:8" s="1" customFormat="1" ht="16.899999999999999" customHeight="1">
      <c r="B73" s="32"/>
      <c r="C73" s="203" t="s">
        <v>1222</v>
      </c>
      <c r="D73" s="203" t="s">
        <v>1223</v>
      </c>
      <c r="E73" s="17" t="s">
        <v>200</v>
      </c>
      <c r="F73" s="204">
        <v>313.73</v>
      </c>
      <c r="H73" s="32"/>
    </row>
    <row r="74" spans="2:8" s="1" customFormat="1" ht="16.899999999999999" customHeight="1">
      <c r="B74" s="32"/>
      <c r="C74" s="203" t="s">
        <v>1486</v>
      </c>
      <c r="D74" s="203" t="s">
        <v>1487</v>
      </c>
      <c r="E74" s="17" t="s">
        <v>200</v>
      </c>
      <c r="F74" s="204">
        <v>531.12</v>
      </c>
      <c r="H74" s="32"/>
    </row>
    <row r="75" spans="2:8" s="1" customFormat="1" ht="16.899999999999999" customHeight="1">
      <c r="B75" s="32"/>
      <c r="C75" s="203" t="s">
        <v>2435</v>
      </c>
      <c r="D75" s="203" t="s">
        <v>2436</v>
      </c>
      <c r="E75" s="17" t="s">
        <v>200</v>
      </c>
      <c r="F75" s="204">
        <v>1082.57</v>
      </c>
      <c r="H75" s="32"/>
    </row>
    <row r="76" spans="2:8" s="1" customFormat="1" ht="16.899999999999999" customHeight="1">
      <c r="B76" s="32"/>
      <c r="C76" s="199" t="s">
        <v>423</v>
      </c>
      <c r="D76" s="200" t="s">
        <v>1</v>
      </c>
      <c r="E76" s="201" t="s">
        <v>1</v>
      </c>
      <c r="F76" s="202">
        <v>2.7</v>
      </c>
      <c r="H76" s="32"/>
    </row>
    <row r="77" spans="2:8" s="1" customFormat="1" ht="16.899999999999999" customHeight="1">
      <c r="B77" s="32"/>
      <c r="C77" s="203" t="s">
        <v>1</v>
      </c>
      <c r="D77" s="203" t="s">
        <v>2181</v>
      </c>
      <c r="E77" s="17" t="s">
        <v>1</v>
      </c>
      <c r="F77" s="204">
        <v>0</v>
      </c>
      <c r="H77" s="32"/>
    </row>
    <row r="78" spans="2:8" s="1" customFormat="1" ht="16.899999999999999" customHeight="1">
      <c r="B78" s="32"/>
      <c r="C78" s="203" t="s">
        <v>423</v>
      </c>
      <c r="D78" s="203" t="s">
        <v>1613</v>
      </c>
      <c r="E78" s="17" t="s">
        <v>1</v>
      </c>
      <c r="F78" s="204">
        <v>2.7</v>
      </c>
      <c r="H78" s="32"/>
    </row>
    <row r="79" spans="2:8" s="1" customFormat="1" ht="16.899999999999999" customHeight="1">
      <c r="B79" s="32"/>
      <c r="C79" s="205" t="s">
        <v>5883</v>
      </c>
      <c r="H79" s="32"/>
    </row>
    <row r="80" spans="2:8" s="1" customFormat="1" ht="16.899999999999999" customHeight="1">
      <c r="B80" s="32"/>
      <c r="C80" s="203" t="s">
        <v>2175</v>
      </c>
      <c r="D80" s="203" t="s">
        <v>2176</v>
      </c>
      <c r="E80" s="17" t="s">
        <v>200</v>
      </c>
      <c r="F80" s="204">
        <v>137.79</v>
      </c>
      <c r="H80" s="32"/>
    </row>
    <row r="81" spans="2:8" s="1" customFormat="1" ht="16.899999999999999" customHeight="1">
      <c r="B81" s="32"/>
      <c r="C81" s="203" t="s">
        <v>1231</v>
      </c>
      <c r="D81" s="203" t="s">
        <v>1232</v>
      </c>
      <c r="E81" s="17" t="s">
        <v>200</v>
      </c>
      <c r="F81" s="204">
        <v>2.7</v>
      </c>
      <c r="H81" s="32"/>
    </row>
    <row r="82" spans="2:8" s="1" customFormat="1" ht="16.899999999999999" customHeight="1">
      <c r="B82" s="32"/>
      <c r="C82" s="203" t="s">
        <v>1486</v>
      </c>
      <c r="D82" s="203" t="s">
        <v>1487</v>
      </c>
      <c r="E82" s="17" t="s">
        <v>200</v>
      </c>
      <c r="F82" s="204">
        <v>531.12</v>
      </c>
      <c r="H82" s="32"/>
    </row>
    <row r="83" spans="2:8" s="1" customFormat="1" ht="16.899999999999999" customHeight="1">
      <c r="B83" s="32"/>
      <c r="C83" s="203" t="s">
        <v>2435</v>
      </c>
      <c r="D83" s="203" t="s">
        <v>2436</v>
      </c>
      <c r="E83" s="17" t="s">
        <v>200</v>
      </c>
      <c r="F83" s="204">
        <v>1082.57</v>
      </c>
      <c r="H83" s="32"/>
    </row>
    <row r="84" spans="2:8" s="1" customFormat="1" ht="7.35" customHeight="1">
      <c r="B84" s="44"/>
      <c r="C84" s="45"/>
      <c r="D84" s="45"/>
      <c r="E84" s="45"/>
      <c r="F84" s="45"/>
      <c r="G84" s="45"/>
      <c r="H84" s="32"/>
    </row>
    <row r="85" spans="2:8" s="1" customFormat="1"/>
  </sheetData>
  <sheetProtection algorithmName="SHA-512" hashValue="B3qnZdq0fAc+JJzJrgkBCfagU6vbf0uBbooHRephtnglIrVv9n22yzv44dM87vmSLXBLZTHtuuuz6TCdk5MfBA==" saltValue="X8poXiWlbNpKfShY4leZwyCq4DUtWkpYV0TJw2iEVN0BhIoDOmZmFFJDpSUHGjj79uNJxYcLkF5uP3/CEDrlaw==" spinCount="100000" sheet="1" objects="1" scenarios="1" formatColumns="0" formatRows="0"/>
  <mergeCells count="2">
    <mergeCell ref="D5:F5"/>
    <mergeCell ref="D6:F6"/>
  </mergeCells>
  <pageMargins left="0.7" right="0.7" top="0.78740157499999996" bottom="0.78740157499999996" header="0.3" footer="0.3"/>
  <pageSetup paperSize="9" fitToHeight="0" orientation="landscape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23</vt:i4>
      </vt:variant>
      <vt:variant>
        <vt:lpstr>Pojmenované oblasti</vt:lpstr>
      </vt:variant>
      <vt:variant>
        <vt:i4>46</vt:i4>
      </vt:variant>
    </vt:vector>
  </HeadingPairs>
  <TitlesOfParts>
    <vt:vector size="69" baseType="lpstr">
      <vt:lpstr>Rekapitulace stavby</vt:lpstr>
      <vt:lpstr>01 - VEDLEJŠÍ A OSTATNÍ N...</vt:lpstr>
      <vt:lpstr>02 - KÁCENÍ, OCHRANA ZELENĚ</vt:lpstr>
      <vt:lpstr>03 - BOURACÍ PRÁCE, DEMOLICE</vt:lpstr>
      <vt:lpstr>04 - STAVEBNÍ PRÁCE</vt:lpstr>
      <vt:lpstr>05 - ZDRAVOTECHNIKA</vt:lpstr>
      <vt:lpstr>06 - VYTÁPĚNÍ + CHLAZENÍ</vt:lpstr>
      <vt:lpstr>07 - VZDUCHOTECHNIKA</vt:lpstr>
      <vt:lpstr>08 - ELEKTROINSTALACE - S...</vt:lpstr>
      <vt:lpstr>09 - HROMOSVOD A UZEMNĚNÍ</vt:lpstr>
      <vt:lpstr>10 - DATA</vt:lpstr>
      <vt:lpstr>11 - EZS</vt:lpstr>
      <vt:lpstr>12 - FVE</vt:lpstr>
      <vt:lpstr>13 - GASTRO</vt:lpstr>
      <vt:lpstr>14 - DEŠŤOVÁ KANALIZACE</vt:lpstr>
      <vt:lpstr>15 - VODOVODNÍ PŘÍPOJKA</vt:lpstr>
      <vt:lpstr>16 - KOMUNIKACE A ZPEVNĚN...</vt:lpstr>
      <vt:lpstr>17 - ZAHRADA MŠ - HŘIŠTĚ ...</vt:lpstr>
      <vt:lpstr>18 - ZAHRADA MŠ - OPLOCENÍ</vt:lpstr>
      <vt:lpstr>19 - VEŘEJNÉ HŘIŠTĚ A SAD...</vt:lpstr>
      <vt:lpstr>20 - VEŘEJNÉ HŘIŠTĚ - OPL...</vt:lpstr>
      <vt:lpstr>21 - MaR</vt:lpstr>
      <vt:lpstr>Seznam figur</vt:lpstr>
      <vt:lpstr>'01 - VEDLEJŠÍ A OSTATNÍ N...'!Názvy_tisku</vt:lpstr>
      <vt:lpstr>'02 - KÁCENÍ, OCHRANA ZELENĚ'!Názvy_tisku</vt:lpstr>
      <vt:lpstr>'03 - BOURACÍ PRÁCE, DEMOLICE'!Názvy_tisku</vt:lpstr>
      <vt:lpstr>'04 - STAVEBNÍ PRÁCE'!Názvy_tisku</vt:lpstr>
      <vt:lpstr>'05 - ZDRAVOTECHNIKA'!Názvy_tisku</vt:lpstr>
      <vt:lpstr>'06 - VYTÁPĚNÍ + CHLAZENÍ'!Názvy_tisku</vt:lpstr>
      <vt:lpstr>'07 - VZDUCHOTECHNIKA'!Názvy_tisku</vt:lpstr>
      <vt:lpstr>'08 - ELEKTROINSTALACE - S...'!Názvy_tisku</vt:lpstr>
      <vt:lpstr>'09 - HROMOSVOD A UZEMNĚNÍ'!Názvy_tisku</vt:lpstr>
      <vt:lpstr>'10 - DATA'!Názvy_tisku</vt:lpstr>
      <vt:lpstr>'11 - EZS'!Názvy_tisku</vt:lpstr>
      <vt:lpstr>'12 - FVE'!Názvy_tisku</vt:lpstr>
      <vt:lpstr>'13 - GASTRO'!Názvy_tisku</vt:lpstr>
      <vt:lpstr>'14 - DEŠŤOVÁ KANALIZACE'!Názvy_tisku</vt:lpstr>
      <vt:lpstr>'15 - VODOVODNÍ PŘÍPOJKA'!Názvy_tisku</vt:lpstr>
      <vt:lpstr>'16 - KOMUNIKACE A ZPEVNĚN...'!Názvy_tisku</vt:lpstr>
      <vt:lpstr>'17 - ZAHRADA MŠ - HŘIŠTĚ ...'!Názvy_tisku</vt:lpstr>
      <vt:lpstr>'18 - ZAHRADA MŠ - OPLOCENÍ'!Názvy_tisku</vt:lpstr>
      <vt:lpstr>'19 - VEŘEJNÉ HŘIŠTĚ A SAD...'!Názvy_tisku</vt:lpstr>
      <vt:lpstr>'20 - VEŘEJNÉ HŘIŠTĚ - OPL...'!Názvy_tisku</vt:lpstr>
      <vt:lpstr>'21 - MaR'!Názvy_tisku</vt:lpstr>
      <vt:lpstr>'Rekapitulace stavby'!Názvy_tisku</vt:lpstr>
      <vt:lpstr>'Seznam figur'!Názvy_tisku</vt:lpstr>
      <vt:lpstr>'01 - VEDLEJŠÍ A OSTATNÍ N...'!Oblast_tisku</vt:lpstr>
      <vt:lpstr>'02 - KÁCENÍ, OCHRANA ZELENĚ'!Oblast_tisku</vt:lpstr>
      <vt:lpstr>'03 - BOURACÍ PRÁCE, DEMOLICE'!Oblast_tisku</vt:lpstr>
      <vt:lpstr>'04 - STAVEBNÍ PRÁCE'!Oblast_tisku</vt:lpstr>
      <vt:lpstr>'05 - ZDRAVOTECHNIKA'!Oblast_tisku</vt:lpstr>
      <vt:lpstr>'06 - VYTÁPĚNÍ + CHLAZENÍ'!Oblast_tisku</vt:lpstr>
      <vt:lpstr>'07 - VZDUCHOTECHNIKA'!Oblast_tisku</vt:lpstr>
      <vt:lpstr>'08 - ELEKTROINSTALACE - S...'!Oblast_tisku</vt:lpstr>
      <vt:lpstr>'09 - HROMOSVOD A UZEMNĚNÍ'!Oblast_tisku</vt:lpstr>
      <vt:lpstr>'10 - DATA'!Oblast_tisku</vt:lpstr>
      <vt:lpstr>'11 - EZS'!Oblast_tisku</vt:lpstr>
      <vt:lpstr>'12 - FVE'!Oblast_tisku</vt:lpstr>
      <vt:lpstr>'13 - GASTRO'!Oblast_tisku</vt:lpstr>
      <vt:lpstr>'14 - DEŠŤOVÁ KANALIZACE'!Oblast_tisku</vt:lpstr>
      <vt:lpstr>'15 - VODOVODNÍ PŘÍPOJKA'!Oblast_tisku</vt:lpstr>
      <vt:lpstr>'16 - KOMUNIKACE A ZPEVNĚN...'!Oblast_tisku</vt:lpstr>
      <vt:lpstr>'17 - ZAHRADA MŠ - HŘIŠTĚ ...'!Oblast_tisku</vt:lpstr>
      <vt:lpstr>'18 - ZAHRADA MŠ - OPLOCENÍ'!Oblast_tisku</vt:lpstr>
      <vt:lpstr>'19 - VEŘEJNÉ HŘIŠTĚ A SAD...'!Oblast_tisku</vt:lpstr>
      <vt:lpstr>'20 - VEŘEJNÉ HŘIŠTĚ - OPL...'!Oblast_tisku</vt:lpstr>
      <vt:lpstr>'21 - MaR'!Oblast_tisku</vt:lpstr>
      <vt:lpstr>'Rekapitulace stavby'!Oblast_tisku</vt:lpstr>
      <vt:lpstr>'Seznam figur'!Oblast_tisku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VM\Vladimír</dc:creator>
  <cp:lastModifiedBy>Martin Král</cp:lastModifiedBy>
  <dcterms:created xsi:type="dcterms:W3CDTF">2026-09-29T08:07:14Z</dcterms:created>
  <dcterms:modified xsi:type="dcterms:W3CDTF">2026-10-15T12:17:41Z</dcterms:modified>
</cp:coreProperties>
</file>