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Hřiště Slovan\Tréninkové hřiště\PD\ROZPOČET VÝKAZ VÝMĚR\"/>
    </mc:Choice>
  </mc:AlternateContent>
  <bookViews>
    <workbookView xWindow="0" yWindow="0" windowWidth="28800" windowHeight="11580"/>
  </bookViews>
  <sheets>
    <sheet name="Rekapitulace stavby" sheetId="1" r:id="rId1"/>
    <sheet name="24_3_PO - Obnova fotbalov..." sheetId="2" r:id="rId2"/>
  </sheets>
  <definedNames>
    <definedName name="_xlnm._FilterDatabase" localSheetId="1" hidden="1">'24_3_PO - Obnova fotbalov...'!$C$129:$K$522</definedName>
    <definedName name="_xlnm.Print_Titles" localSheetId="1">'24_3_PO - Obnova fotbalov...'!$129:$129</definedName>
    <definedName name="_xlnm.Print_Titles" localSheetId="0">'Rekapitulace stavby'!$92:$92</definedName>
    <definedName name="_xlnm.Print_Area" localSheetId="1">'24_3_PO - Obnova fotbalov...'!$C$4:$J$76,'24_3_PO - Obnova fotbalov...'!$C$82:$J$113,'24_3_PO - Obnova fotbalov...'!$C$119:$J$522</definedName>
    <definedName name="_xlnm.Print_Area" localSheetId="0">'Rekapitulace stavby'!$D$4:$AO$76,'Rekapitulace stavby'!$C$82:$AQ$96</definedName>
  </definedNames>
  <calcPr calcId="162913"/>
</workbook>
</file>

<file path=xl/calcChain.xml><?xml version="1.0" encoding="utf-8"?>
<calcChain xmlns="http://schemas.openxmlformats.org/spreadsheetml/2006/main">
  <c r="J35" i="2" l="1"/>
  <c r="J34" i="2"/>
  <c r="AY95" i="1"/>
  <c r="J33" i="2"/>
  <c r="AX95" i="1" s="1"/>
  <c r="BI522" i="2"/>
  <c r="BH522" i="2"/>
  <c r="BG522" i="2"/>
  <c r="BF522" i="2"/>
  <c r="BK522" i="2"/>
  <c r="J522" i="2"/>
  <c r="BE522" i="2" s="1"/>
  <c r="BI520" i="2"/>
  <c r="BH520" i="2"/>
  <c r="BG520" i="2"/>
  <c r="BF520" i="2"/>
  <c r="T520" i="2"/>
  <c r="T519" i="2"/>
  <c r="T518" i="2"/>
  <c r="R520" i="2"/>
  <c r="R519" i="2" s="1"/>
  <c r="R518" i="2" s="1"/>
  <c r="P520" i="2"/>
  <c r="P519" i="2" s="1"/>
  <c r="P518" i="2" s="1"/>
  <c r="BI516" i="2"/>
  <c r="BH516" i="2"/>
  <c r="BG516" i="2"/>
  <c r="BF516" i="2"/>
  <c r="T516" i="2"/>
  <c r="R516" i="2"/>
  <c r="P516" i="2"/>
  <c r="BI512" i="2"/>
  <c r="BH512" i="2"/>
  <c r="BG512" i="2"/>
  <c r="BF512" i="2"/>
  <c r="T512" i="2"/>
  <c r="R512" i="2"/>
  <c r="P512" i="2"/>
  <c r="BI508" i="2"/>
  <c r="BH508" i="2"/>
  <c r="BG508" i="2"/>
  <c r="BF508" i="2"/>
  <c r="T508" i="2"/>
  <c r="R508" i="2"/>
  <c r="P508" i="2"/>
  <c r="BI505" i="2"/>
  <c r="BH505" i="2"/>
  <c r="BG505" i="2"/>
  <c r="BF505" i="2"/>
  <c r="T505" i="2"/>
  <c r="R505" i="2"/>
  <c r="P505" i="2"/>
  <c r="BI501" i="2"/>
  <c r="BH501" i="2"/>
  <c r="BG501" i="2"/>
  <c r="BF501" i="2"/>
  <c r="T501" i="2"/>
  <c r="R501" i="2"/>
  <c r="P501" i="2"/>
  <c r="BI498" i="2"/>
  <c r="BH498" i="2"/>
  <c r="BG498" i="2"/>
  <c r="BF498" i="2"/>
  <c r="T498" i="2"/>
  <c r="R498" i="2"/>
  <c r="P498" i="2"/>
  <c r="BI494" i="2"/>
  <c r="BH494" i="2"/>
  <c r="BG494" i="2"/>
  <c r="BF494" i="2"/>
  <c r="T494" i="2"/>
  <c r="R494" i="2"/>
  <c r="P494" i="2"/>
  <c r="BI492" i="2"/>
  <c r="BH492" i="2"/>
  <c r="BG492" i="2"/>
  <c r="BF492" i="2"/>
  <c r="T492" i="2"/>
  <c r="R492" i="2"/>
  <c r="P492" i="2"/>
  <c r="BI491" i="2"/>
  <c r="BH491" i="2"/>
  <c r="BG491" i="2"/>
  <c r="BF491" i="2"/>
  <c r="T491" i="2"/>
  <c r="R491" i="2"/>
  <c r="P491" i="2"/>
  <c r="BI490" i="2"/>
  <c r="BH490" i="2"/>
  <c r="BG490" i="2"/>
  <c r="BF490" i="2"/>
  <c r="T490" i="2"/>
  <c r="R490" i="2"/>
  <c r="P490" i="2"/>
  <c r="BI484" i="2"/>
  <c r="BH484" i="2"/>
  <c r="BG484" i="2"/>
  <c r="BF484" i="2"/>
  <c r="T484" i="2"/>
  <c r="R484" i="2"/>
  <c r="P484" i="2"/>
  <c r="BI482" i="2"/>
  <c r="BH482" i="2"/>
  <c r="BG482" i="2"/>
  <c r="BF482" i="2"/>
  <c r="T482" i="2"/>
  <c r="R482" i="2"/>
  <c r="P482" i="2"/>
  <c r="BI481" i="2"/>
  <c r="BH481" i="2"/>
  <c r="BG481" i="2"/>
  <c r="BF481" i="2"/>
  <c r="T481" i="2"/>
  <c r="R481" i="2"/>
  <c r="P481" i="2"/>
  <c r="BI480" i="2"/>
  <c r="BH480" i="2"/>
  <c r="BG480" i="2"/>
  <c r="BF480" i="2"/>
  <c r="T480" i="2"/>
  <c r="R480" i="2"/>
  <c r="P480" i="2"/>
  <c r="BI479" i="2"/>
  <c r="BH479" i="2"/>
  <c r="BG479" i="2"/>
  <c r="BF479" i="2"/>
  <c r="T479" i="2"/>
  <c r="R479" i="2"/>
  <c r="P479" i="2"/>
  <c r="BI465" i="2"/>
  <c r="BH465" i="2"/>
  <c r="BG465" i="2"/>
  <c r="BF465" i="2"/>
  <c r="T465" i="2"/>
  <c r="T464" i="2" s="1"/>
  <c r="R465" i="2"/>
  <c r="R464" i="2" s="1"/>
  <c r="P465" i="2"/>
  <c r="P464" i="2" s="1"/>
  <c r="BI463" i="2"/>
  <c r="BH463" i="2"/>
  <c r="BG463" i="2"/>
  <c r="BF463" i="2"/>
  <c r="T463" i="2"/>
  <c r="R463" i="2"/>
  <c r="P463" i="2"/>
  <c r="BI462" i="2"/>
  <c r="BH462" i="2"/>
  <c r="BG462" i="2"/>
  <c r="BF462" i="2"/>
  <c r="T462" i="2"/>
  <c r="R462" i="2"/>
  <c r="P462" i="2"/>
  <c r="BI456" i="2"/>
  <c r="BH456" i="2"/>
  <c r="BG456" i="2"/>
  <c r="BF456" i="2"/>
  <c r="T456" i="2"/>
  <c r="R456" i="2"/>
  <c r="P456" i="2"/>
  <c r="BI450" i="2"/>
  <c r="BH450" i="2"/>
  <c r="BG450" i="2"/>
  <c r="BF450" i="2"/>
  <c r="T450" i="2"/>
  <c r="R450" i="2"/>
  <c r="P450" i="2"/>
  <c r="BI449" i="2"/>
  <c r="BH449" i="2"/>
  <c r="BG449" i="2"/>
  <c r="BF449" i="2"/>
  <c r="T449" i="2"/>
  <c r="R449" i="2"/>
  <c r="P449" i="2"/>
  <c r="BI448" i="2"/>
  <c r="BH448" i="2"/>
  <c r="BG448" i="2"/>
  <c r="BF448" i="2"/>
  <c r="T448" i="2"/>
  <c r="R448" i="2"/>
  <c r="P448" i="2"/>
  <c r="BI447" i="2"/>
  <c r="BH447" i="2"/>
  <c r="BG447" i="2"/>
  <c r="BF447" i="2"/>
  <c r="T447" i="2"/>
  <c r="R447" i="2"/>
  <c r="P447" i="2"/>
  <c r="BI445" i="2"/>
  <c r="BH445" i="2"/>
  <c r="BG445" i="2"/>
  <c r="BF445" i="2"/>
  <c r="T445" i="2"/>
  <c r="R445" i="2"/>
  <c r="P445" i="2"/>
  <c r="BI444" i="2"/>
  <c r="BH444" i="2"/>
  <c r="BG444" i="2"/>
  <c r="BF444" i="2"/>
  <c r="T444" i="2"/>
  <c r="R444" i="2"/>
  <c r="P444" i="2"/>
  <c r="BI443" i="2"/>
  <c r="BH443" i="2"/>
  <c r="BG443" i="2"/>
  <c r="BF443" i="2"/>
  <c r="T443" i="2"/>
  <c r="R443" i="2"/>
  <c r="P443" i="2"/>
  <c r="BI442" i="2"/>
  <c r="BH442" i="2"/>
  <c r="BG442" i="2"/>
  <c r="BF442" i="2"/>
  <c r="T442" i="2"/>
  <c r="R442" i="2"/>
  <c r="P442" i="2"/>
  <c r="BI441" i="2"/>
  <c r="BH441" i="2"/>
  <c r="BG441" i="2"/>
  <c r="BF441" i="2"/>
  <c r="T441" i="2"/>
  <c r="R441" i="2"/>
  <c r="P441" i="2"/>
  <c r="BI440" i="2"/>
  <c r="BH440" i="2"/>
  <c r="BG440" i="2"/>
  <c r="BF440" i="2"/>
  <c r="T440" i="2"/>
  <c r="R440" i="2"/>
  <c r="P440" i="2"/>
  <c r="BI438" i="2"/>
  <c r="BH438" i="2"/>
  <c r="BG438" i="2"/>
  <c r="BF438" i="2"/>
  <c r="T438" i="2"/>
  <c r="R438" i="2"/>
  <c r="P438" i="2"/>
  <c r="BI437" i="2"/>
  <c r="BH437" i="2"/>
  <c r="BG437" i="2"/>
  <c r="BF437" i="2"/>
  <c r="T437" i="2"/>
  <c r="R437" i="2"/>
  <c r="P437" i="2"/>
  <c r="BI436" i="2"/>
  <c r="BH436" i="2"/>
  <c r="BG436" i="2"/>
  <c r="BF436" i="2"/>
  <c r="T436" i="2"/>
  <c r="R436" i="2"/>
  <c r="P436" i="2"/>
  <c r="BI435" i="2"/>
  <c r="BH435" i="2"/>
  <c r="BG435" i="2"/>
  <c r="BF435" i="2"/>
  <c r="T435" i="2"/>
  <c r="R435" i="2"/>
  <c r="P435" i="2"/>
  <c r="BI434" i="2"/>
  <c r="BH434" i="2"/>
  <c r="BG434" i="2"/>
  <c r="BF434" i="2"/>
  <c r="T434" i="2"/>
  <c r="R434" i="2"/>
  <c r="P434" i="2"/>
  <c r="BI432" i="2"/>
  <c r="BH432" i="2"/>
  <c r="BG432" i="2"/>
  <c r="BF432" i="2"/>
  <c r="T432" i="2"/>
  <c r="T431" i="2" s="1"/>
  <c r="R432" i="2"/>
  <c r="R431" i="2"/>
  <c r="P432" i="2"/>
  <c r="P431" i="2"/>
  <c r="BI430" i="2"/>
  <c r="BH430" i="2"/>
  <c r="BG430" i="2"/>
  <c r="BF430" i="2"/>
  <c r="T430" i="2"/>
  <c r="R430" i="2"/>
  <c r="P430" i="2"/>
  <c r="BI429" i="2"/>
  <c r="BH429" i="2"/>
  <c r="BG429" i="2"/>
  <c r="BF429" i="2"/>
  <c r="T429" i="2"/>
  <c r="R429" i="2"/>
  <c r="P429" i="2"/>
  <c r="BI428" i="2"/>
  <c r="BH428" i="2"/>
  <c r="BG428" i="2"/>
  <c r="BF428" i="2"/>
  <c r="T428" i="2"/>
  <c r="R428" i="2"/>
  <c r="P428" i="2"/>
  <c r="BI427" i="2"/>
  <c r="BH427" i="2"/>
  <c r="BG427" i="2"/>
  <c r="BF427" i="2"/>
  <c r="T427" i="2"/>
  <c r="R427" i="2"/>
  <c r="P427" i="2"/>
  <c r="BI426" i="2"/>
  <c r="BH426" i="2"/>
  <c r="BG426" i="2"/>
  <c r="BF426" i="2"/>
  <c r="T426" i="2"/>
  <c r="R426" i="2"/>
  <c r="P426" i="2"/>
  <c r="BI420" i="2"/>
  <c r="BH420" i="2"/>
  <c r="BG420" i="2"/>
  <c r="BF420" i="2"/>
  <c r="T420" i="2"/>
  <c r="R420" i="2"/>
  <c r="P420" i="2"/>
  <c r="BI419" i="2"/>
  <c r="BH419" i="2"/>
  <c r="BG419" i="2"/>
  <c r="BF419" i="2"/>
  <c r="T419" i="2"/>
  <c r="R419" i="2"/>
  <c r="P419" i="2"/>
  <c r="BI418" i="2"/>
  <c r="BH418" i="2"/>
  <c r="BG418" i="2"/>
  <c r="BF418" i="2"/>
  <c r="T418" i="2"/>
  <c r="R418" i="2"/>
  <c r="P418" i="2"/>
  <c r="BI417" i="2"/>
  <c r="BH417" i="2"/>
  <c r="BG417" i="2"/>
  <c r="BF417" i="2"/>
  <c r="T417" i="2"/>
  <c r="R417" i="2"/>
  <c r="P417" i="2"/>
  <c r="BI414" i="2"/>
  <c r="BH414" i="2"/>
  <c r="BG414" i="2"/>
  <c r="BF414" i="2"/>
  <c r="T414" i="2"/>
  <c r="R414" i="2"/>
  <c r="P414" i="2"/>
  <c r="BI410" i="2"/>
  <c r="BH410" i="2"/>
  <c r="BG410" i="2"/>
  <c r="BF410" i="2"/>
  <c r="T410" i="2"/>
  <c r="R410" i="2"/>
  <c r="P410" i="2"/>
  <c r="BI409" i="2"/>
  <c r="BH409" i="2"/>
  <c r="BG409" i="2"/>
  <c r="BF409" i="2"/>
  <c r="T409" i="2"/>
  <c r="R409" i="2"/>
  <c r="P409" i="2"/>
  <c r="BI408" i="2"/>
  <c r="BH408" i="2"/>
  <c r="BG408" i="2"/>
  <c r="BF408" i="2"/>
  <c r="T408" i="2"/>
  <c r="R408" i="2"/>
  <c r="P408" i="2"/>
  <c r="BI407" i="2"/>
  <c r="BH407" i="2"/>
  <c r="BG407" i="2"/>
  <c r="BF407" i="2"/>
  <c r="T407" i="2"/>
  <c r="R407" i="2"/>
  <c r="P407" i="2"/>
  <c r="BI406" i="2"/>
  <c r="BH406" i="2"/>
  <c r="BG406" i="2"/>
  <c r="BF406" i="2"/>
  <c r="T406" i="2"/>
  <c r="R406" i="2"/>
  <c r="P406" i="2"/>
  <c r="BI404" i="2"/>
  <c r="BH404" i="2"/>
  <c r="BG404" i="2"/>
  <c r="BF404" i="2"/>
  <c r="T404" i="2"/>
  <c r="R404" i="2"/>
  <c r="P404" i="2"/>
  <c r="BI401" i="2"/>
  <c r="BH401" i="2"/>
  <c r="BG401" i="2"/>
  <c r="BF401" i="2"/>
  <c r="T401" i="2"/>
  <c r="R401" i="2"/>
  <c r="P401" i="2"/>
  <c r="BI399" i="2"/>
  <c r="BH399" i="2"/>
  <c r="BG399" i="2"/>
  <c r="BF399" i="2"/>
  <c r="T399" i="2"/>
  <c r="R399" i="2"/>
  <c r="P399" i="2"/>
  <c r="BI396" i="2"/>
  <c r="BH396" i="2"/>
  <c r="BG396" i="2"/>
  <c r="BF396" i="2"/>
  <c r="T396" i="2"/>
  <c r="R396" i="2"/>
  <c r="P396" i="2"/>
  <c r="BI394" i="2"/>
  <c r="BH394" i="2"/>
  <c r="BG394" i="2"/>
  <c r="BF394" i="2"/>
  <c r="T394" i="2"/>
  <c r="R394" i="2"/>
  <c r="P394" i="2"/>
  <c r="BI388" i="2"/>
  <c r="BH388" i="2"/>
  <c r="BG388" i="2"/>
  <c r="BF388" i="2"/>
  <c r="T388" i="2"/>
  <c r="R388" i="2"/>
  <c r="P388" i="2"/>
  <c r="BI386" i="2"/>
  <c r="BH386" i="2"/>
  <c r="BG386" i="2"/>
  <c r="BF386" i="2"/>
  <c r="T386" i="2"/>
  <c r="R386" i="2"/>
  <c r="P386" i="2"/>
  <c r="BI380" i="2"/>
  <c r="BH380" i="2"/>
  <c r="BG380" i="2"/>
  <c r="BF380" i="2"/>
  <c r="T380" i="2"/>
  <c r="R380" i="2"/>
  <c r="P380" i="2"/>
  <c r="BI377" i="2"/>
  <c r="BH377" i="2"/>
  <c r="BG377" i="2"/>
  <c r="BF377" i="2"/>
  <c r="T377" i="2"/>
  <c r="R377" i="2"/>
  <c r="P377" i="2"/>
  <c r="BI376" i="2"/>
  <c r="BH376" i="2"/>
  <c r="BG376" i="2"/>
  <c r="BF376" i="2"/>
  <c r="T376" i="2"/>
  <c r="R376" i="2"/>
  <c r="P376" i="2"/>
  <c r="BI373" i="2"/>
  <c r="BH373" i="2"/>
  <c r="BG373" i="2"/>
  <c r="BF373" i="2"/>
  <c r="T373" i="2"/>
  <c r="R373" i="2"/>
  <c r="P373" i="2"/>
  <c r="BI370" i="2"/>
  <c r="BH370" i="2"/>
  <c r="BG370" i="2"/>
  <c r="BF370" i="2"/>
  <c r="T370" i="2"/>
  <c r="R370" i="2"/>
  <c r="P370" i="2"/>
  <c r="BI365" i="2"/>
  <c r="BH365" i="2"/>
  <c r="BG365" i="2"/>
  <c r="BF365" i="2"/>
  <c r="T365" i="2"/>
  <c r="R365" i="2"/>
  <c r="P365" i="2"/>
  <c r="BI353" i="2"/>
  <c r="BH353" i="2"/>
  <c r="BG353" i="2"/>
  <c r="BF353" i="2"/>
  <c r="T353" i="2"/>
  <c r="R353" i="2"/>
  <c r="P353" i="2"/>
  <c r="BI349" i="2"/>
  <c r="BH349" i="2"/>
  <c r="BG349" i="2"/>
  <c r="BF349" i="2"/>
  <c r="T349" i="2"/>
  <c r="R349" i="2"/>
  <c r="P349" i="2"/>
  <c r="BI342" i="2"/>
  <c r="BH342" i="2"/>
  <c r="BG342" i="2"/>
  <c r="BF342" i="2"/>
  <c r="T342" i="2"/>
  <c r="R342" i="2"/>
  <c r="P342" i="2"/>
  <c r="BI338" i="2"/>
  <c r="BH338" i="2"/>
  <c r="BG338" i="2"/>
  <c r="BF338" i="2"/>
  <c r="T338" i="2"/>
  <c r="R338" i="2"/>
  <c r="P338" i="2"/>
  <c r="BI335" i="2"/>
  <c r="BH335" i="2"/>
  <c r="BG335" i="2"/>
  <c r="BF335" i="2"/>
  <c r="T335" i="2"/>
  <c r="R335" i="2"/>
  <c r="P335" i="2"/>
  <c r="BI330" i="2"/>
  <c r="BH330" i="2"/>
  <c r="BG330" i="2"/>
  <c r="BF330" i="2"/>
  <c r="T330" i="2"/>
  <c r="R330" i="2"/>
  <c r="P330" i="2"/>
  <c r="BI324" i="2"/>
  <c r="BH324" i="2"/>
  <c r="BG324" i="2"/>
  <c r="BF324" i="2"/>
  <c r="T324" i="2"/>
  <c r="R324" i="2"/>
  <c r="P324" i="2"/>
  <c r="BI321" i="2"/>
  <c r="BH321" i="2"/>
  <c r="BG321" i="2"/>
  <c r="BF321" i="2"/>
  <c r="T321" i="2"/>
  <c r="R321" i="2"/>
  <c r="P321" i="2"/>
  <c r="BI317" i="2"/>
  <c r="BH317" i="2"/>
  <c r="BG317" i="2"/>
  <c r="BF317" i="2"/>
  <c r="T317" i="2"/>
  <c r="R317" i="2"/>
  <c r="P317" i="2"/>
  <c r="BI316" i="2"/>
  <c r="BH316" i="2"/>
  <c r="BG316" i="2"/>
  <c r="BF316" i="2"/>
  <c r="T316" i="2"/>
  <c r="R316" i="2"/>
  <c r="P316" i="2"/>
  <c r="BI315" i="2"/>
  <c r="BH315" i="2"/>
  <c r="BG315" i="2"/>
  <c r="BF315" i="2"/>
  <c r="T315" i="2"/>
  <c r="R315" i="2"/>
  <c r="P315" i="2"/>
  <c r="BI314" i="2"/>
  <c r="BH314" i="2"/>
  <c r="BG314" i="2"/>
  <c r="BF314" i="2"/>
  <c r="T314" i="2"/>
  <c r="R314" i="2"/>
  <c r="P314" i="2"/>
  <c r="BI311" i="2"/>
  <c r="BH311" i="2"/>
  <c r="BG311" i="2"/>
  <c r="BF311" i="2"/>
  <c r="T311" i="2"/>
  <c r="R311" i="2"/>
  <c r="P311" i="2"/>
  <c r="BI308" i="2"/>
  <c r="BH308" i="2"/>
  <c r="BG308" i="2"/>
  <c r="BF308" i="2"/>
  <c r="T308" i="2"/>
  <c r="R308" i="2"/>
  <c r="P308" i="2"/>
  <c r="BI302" i="2"/>
  <c r="BH302" i="2"/>
  <c r="BG302" i="2"/>
  <c r="BF302" i="2"/>
  <c r="T302" i="2"/>
  <c r="R302" i="2"/>
  <c r="P302" i="2"/>
  <c r="BI301" i="2"/>
  <c r="BH301" i="2"/>
  <c r="BG301" i="2"/>
  <c r="BF301" i="2"/>
  <c r="T301" i="2"/>
  <c r="R301" i="2"/>
  <c r="P301" i="2"/>
  <c r="BI299" i="2"/>
  <c r="BH299" i="2"/>
  <c r="BG299" i="2"/>
  <c r="BF299" i="2"/>
  <c r="T299" i="2"/>
  <c r="R299" i="2"/>
  <c r="P299" i="2"/>
  <c r="BI298" i="2"/>
  <c r="BH298" i="2"/>
  <c r="BG298" i="2"/>
  <c r="BF298" i="2"/>
  <c r="T298" i="2"/>
  <c r="R298" i="2"/>
  <c r="P298" i="2"/>
  <c r="BI297" i="2"/>
  <c r="BH297" i="2"/>
  <c r="BG297" i="2"/>
  <c r="BF297" i="2"/>
  <c r="T297" i="2"/>
  <c r="R297" i="2"/>
  <c r="P297" i="2"/>
  <c r="BI291" i="2"/>
  <c r="BH291" i="2"/>
  <c r="BG291" i="2"/>
  <c r="BF291" i="2"/>
  <c r="T291" i="2"/>
  <c r="R291" i="2"/>
  <c r="P291" i="2"/>
  <c r="BI276" i="2"/>
  <c r="BH276" i="2"/>
  <c r="BG276" i="2"/>
  <c r="BF276" i="2"/>
  <c r="T276" i="2"/>
  <c r="R276" i="2"/>
  <c r="P276" i="2"/>
  <c r="BI272" i="2"/>
  <c r="BH272" i="2"/>
  <c r="BG272" i="2"/>
  <c r="BF272" i="2"/>
  <c r="T272" i="2"/>
  <c r="R272" i="2"/>
  <c r="P272" i="2"/>
  <c r="BI266" i="2"/>
  <c r="BH266" i="2"/>
  <c r="BG266" i="2"/>
  <c r="BF266" i="2"/>
  <c r="T266" i="2"/>
  <c r="R266" i="2"/>
  <c r="P266" i="2"/>
  <c r="BI262" i="2"/>
  <c r="BH262" i="2"/>
  <c r="BG262" i="2"/>
  <c r="BF262" i="2"/>
  <c r="T262" i="2"/>
  <c r="R262" i="2"/>
  <c r="P262" i="2"/>
  <c r="BI256" i="2"/>
  <c r="BH256" i="2"/>
  <c r="BG256" i="2"/>
  <c r="BF256" i="2"/>
  <c r="T256" i="2"/>
  <c r="R256" i="2"/>
  <c r="P256" i="2"/>
  <c r="BI253" i="2"/>
  <c r="BH253" i="2"/>
  <c r="BG253" i="2"/>
  <c r="BF253" i="2"/>
  <c r="T253" i="2"/>
  <c r="R253" i="2"/>
  <c r="P253" i="2"/>
  <c r="BI249" i="2"/>
  <c r="BH249" i="2"/>
  <c r="BG249" i="2"/>
  <c r="BF249" i="2"/>
  <c r="T249" i="2"/>
  <c r="R249" i="2"/>
  <c r="P249" i="2"/>
  <c r="BI245" i="2"/>
  <c r="BH245" i="2"/>
  <c r="BG245" i="2"/>
  <c r="BF245" i="2"/>
  <c r="T245" i="2"/>
  <c r="R245" i="2"/>
  <c r="P245" i="2"/>
  <c r="BI242" i="2"/>
  <c r="BH242" i="2"/>
  <c r="BG242" i="2"/>
  <c r="BF242" i="2"/>
  <c r="T242" i="2"/>
  <c r="R242" i="2"/>
  <c r="P242" i="2"/>
  <c r="BI240" i="2"/>
  <c r="BH240" i="2"/>
  <c r="BG240" i="2"/>
  <c r="BF240" i="2"/>
  <c r="T240" i="2"/>
  <c r="R240" i="2"/>
  <c r="P240" i="2"/>
  <c r="BI236" i="2"/>
  <c r="BH236" i="2"/>
  <c r="BG236" i="2"/>
  <c r="BF236" i="2"/>
  <c r="T236" i="2"/>
  <c r="R236" i="2"/>
  <c r="P236" i="2"/>
  <c r="BI230" i="2"/>
  <c r="BH230" i="2"/>
  <c r="BG230" i="2"/>
  <c r="BF230" i="2"/>
  <c r="T230" i="2"/>
  <c r="R230" i="2"/>
  <c r="P230" i="2"/>
  <c r="BI228" i="2"/>
  <c r="BH228" i="2"/>
  <c r="BG228" i="2"/>
  <c r="BF228" i="2"/>
  <c r="T228" i="2"/>
  <c r="R228" i="2"/>
  <c r="P228" i="2"/>
  <c r="BI225" i="2"/>
  <c r="BH225" i="2"/>
  <c r="BG225" i="2"/>
  <c r="BF225" i="2"/>
  <c r="T225" i="2"/>
  <c r="R225" i="2"/>
  <c r="P225" i="2"/>
  <c r="BI222" i="2"/>
  <c r="BH222" i="2"/>
  <c r="BG222" i="2"/>
  <c r="BF222" i="2"/>
  <c r="T222" i="2"/>
  <c r="R222" i="2"/>
  <c r="P222" i="2"/>
  <c r="BI220" i="2"/>
  <c r="BH220" i="2"/>
  <c r="BG220" i="2"/>
  <c r="BF220" i="2"/>
  <c r="T220" i="2"/>
  <c r="R220" i="2"/>
  <c r="P220" i="2"/>
  <c r="BI192" i="2"/>
  <c r="BH192" i="2"/>
  <c r="BG192" i="2"/>
  <c r="BF192" i="2"/>
  <c r="T192" i="2"/>
  <c r="R192" i="2"/>
  <c r="P192" i="2"/>
  <c r="BI165" i="2"/>
  <c r="BH165" i="2"/>
  <c r="BG165" i="2"/>
  <c r="BF165" i="2"/>
  <c r="T165" i="2"/>
  <c r="R165" i="2"/>
  <c r="P165" i="2"/>
  <c r="BI157" i="2"/>
  <c r="BH157" i="2"/>
  <c r="BG157" i="2"/>
  <c r="BF157" i="2"/>
  <c r="T157" i="2"/>
  <c r="R157" i="2"/>
  <c r="P157" i="2"/>
  <c r="BI141" i="2"/>
  <c r="BH141" i="2"/>
  <c r="BG141" i="2"/>
  <c r="BF141" i="2"/>
  <c r="T141" i="2"/>
  <c r="R141" i="2"/>
  <c r="P141" i="2"/>
  <c r="BI136" i="2"/>
  <c r="BH136" i="2"/>
  <c r="BG136" i="2"/>
  <c r="BF136" i="2"/>
  <c r="T136" i="2"/>
  <c r="R136" i="2"/>
  <c r="P136" i="2"/>
  <c r="BI133" i="2"/>
  <c r="BH133" i="2"/>
  <c r="BG133" i="2"/>
  <c r="BF133" i="2"/>
  <c r="T133" i="2"/>
  <c r="R133" i="2"/>
  <c r="P133" i="2"/>
  <c r="J127" i="2"/>
  <c r="J126" i="2"/>
  <c r="F126" i="2"/>
  <c r="F124" i="2"/>
  <c r="E122" i="2"/>
  <c r="J90" i="2"/>
  <c r="J89" i="2"/>
  <c r="F89" i="2"/>
  <c r="F87" i="2"/>
  <c r="E85" i="2"/>
  <c r="J16" i="2"/>
  <c r="E16" i="2"/>
  <c r="F90" i="2" s="1"/>
  <c r="J15" i="2"/>
  <c r="J10" i="2"/>
  <c r="J87" i="2"/>
  <c r="L90" i="1"/>
  <c r="AM90" i="1"/>
  <c r="AM89" i="1"/>
  <c r="L89" i="1"/>
  <c r="AM87" i="1"/>
  <c r="L87" i="1"/>
  <c r="L85" i="1"/>
  <c r="L84" i="1"/>
  <c r="J465" i="2"/>
  <c r="J449" i="2"/>
  <c r="BK443" i="2"/>
  <c r="J441" i="2"/>
  <c r="J436" i="2"/>
  <c r="BK428" i="2"/>
  <c r="J417" i="2"/>
  <c r="J407" i="2"/>
  <c r="J401" i="2"/>
  <c r="J386" i="2"/>
  <c r="BK365" i="2"/>
  <c r="J335" i="2"/>
  <c r="BK317" i="2"/>
  <c r="J302" i="2"/>
  <c r="J297" i="2"/>
  <c r="J253" i="2"/>
  <c r="BK240" i="2"/>
  <c r="BK520" i="2"/>
  <c r="BK516" i="2"/>
  <c r="BK482" i="2"/>
  <c r="BK465" i="2"/>
  <c r="BK464" i="2" s="1"/>
  <c r="BK444" i="2"/>
  <c r="J437" i="2"/>
  <c r="J428" i="2"/>
  <c r="BK399" i="2"/>
  <c r="BK376" i="2"/>
  <c r="J316" i="2"/>
  <c r="J308" i="2"/>
  <c r="BK291" i="2"/>
  <c r="J222" i="2"/>
  <c r="BK141" i="2"/>
  <c r="J498" i="2"/>
  <c r="BK491" i="2"/>
  <c r="J482" i="2"/>
  <c r="BK463" i="2"/>
  <c r="BK449" i="2"/>
  <c r="BK435" i="2"/>
  <c r="J418" i="2"/>
  <c r="J406" i="2"/>
  <c r="BK394" i="2"/>
  <c r="J353" i="2"/>
  <c r="BK311" i="2"/>
  <c r="J298" i="2"/>
  <c r="BK272" i="2"/>
  <c r="J249" i="2"/>
  <c r="J225" i="2"/>
  <c r="BK505" i="2"/>
  <c r="J481" i="2"/>
  <c r="J444" i="2"/>
  <c r="J429" i="2"/>
  <c r="BK419" i="2"/>
  <c r="BK409" i="2"/>
  <c r="J388" i="2"/>
  <c r="J330" i="2"/>
  <c r="BK297" i="2"/>
  <c r="J236" i="2"/>
  <c r="BK192" i="2"/>
  <c r="J492" i="2"/>
  <c r="BK462" i="2"/>
  <c r="BK445" i="2"/>
  <c r="BK442" i="2"/>
  <c r="J438" i="2"/>
  <c r="BK430" i="2"/>
  <c r="J426" i="2"/>
  <c r="BK410" i="2"/>
  <c r="J404" i="2"/>
  <c r="BK380" i="2"/>
  <c r="J370" i="2"/>
  <c r="BK338" i="2"/>
  <c r="BK316" i="2"/>
  <c r="J301" i="2"/>
  <c r="J266" i="2"/>
  <c r="BK245" i="2"/>
  <c r="J157" i="2"/>
  <c r="J133" i="2"/>
  <c r="J516" i="2"/>
  <c r="BK450" i="2"/>
  <c r="J442" i="2"/>
  <c r="BK436" i="2"/>
  <c r="BK414" i="2"/>
  <c r="BK377" i="2"/>
  <c r="BK324" i="2"/>
  <c r="J311" i="2"/>
  <c r="BK266" i="2"/>
  <c r="BK236" i="2"/>
  <c r="BK225" i="2"/>
  <c r="J165" i="2"/>
  <c r="J505" i="2"/>
  <c r="BK492" i="2"/>
  <c r="J490" i="2"/>
  <c r="J479" i="2"/>
  <c r="J450" i="2"/>
  <c r="BK441" i="2"/>
  <c r="BK427" i="2"/>
  <c r="J408" i="2"/>
  <c r="J396" i="2"/>
  <c r="J365" i="2"/>
  <c r="BK330" i="2"/>
  <c r="J299" i="2"/>
  <c r="J276" i="2"/>
  <c r="BK249" i="2"/>
  <c r="BK230" i="2"/>
  <c r="BK508" i="2"/>
  <c r="BK498" i="2"/>
  <c r="J456" i="2"/>
  <c r="J434" i="2"/>
  <c r="BK426" i="2"/>
  <c r="BK418" i="2"/>
  <c r="BK407" i="2"/>
  <c r="BK386" i="2"/>
  <c r="BK370" i="2"/>
  <c r="J314" i="2"/>
  <c r="BK256" i="2"/>
  <c r="J220" i="2"/>
  <c r="J136" i="2"/>
  <c r="BK479" i="2"/>
  <c r="J463" i="2"/>
  <c r="J448" i="2"/>
  <c r="J440" i="2"/>
  <c r="BK437" i="2"/>
  <c r="BK429" i="2"/>
  <c r="J420" i="2"/>
  <c r="J409" i="2"/>
  <c r="BK406" i="2"/>
  <c r="BK388" i="2"/>
  <c r="BK373" i="2"/>
  <c r="J342" i="2"/>
  <c r="J321" i="2"/>
  <c r="J315" i="2"/>
  <c r="BK298" i="2"/>
  <c r="J256" i="2"/>
  <c r="BK242" i="2"/>
  <c r="J141" i="2"/>
  <c r="J520" i="2"/>
  <c r="BK512" i="2"/>
  <c r="J480" i="2"/>
  <c r="J445" i="2"/>
  <c r="BK440" i="2"/>
  <c r="J435" i="2"/>
  <c r="J427" i="2"/>
  <c r="BK396" i="2"/>
  <c r="J349" i="2"/>
  <c r="BK314" i="2"/>
  <c r="BK299" i="2"/>
  <c r="J240" i="2"/>
  <c r="J228" i="2"/>
  <c r="J192" i="2"/>
  <c r="BK133" i="2"/>
  <c r="J501" i="2"/>
  <c r="J494" i="2"/>
  <c r="BK480" i="2"/>
  <c r="BK456" i="2"/>
  <c r="J447" i="2"/>
  <c r="BK432" i="2"/>
  <c r="J419" i="2"/>
  <c r="BK401" i="2"/>
  <c r="J373" i="2"/>
  <c r="BK335" i="2"/>
  <c r="BK321" i="2"/>
  <c r="BK302" i="2"/>
  <c r="J291" i="2"/>
  <c r="BK253" i="2"/>
  <c r="J242" i="2"/>
  <c r="J512" i="2"/>
  <c r="BK501" i="2"/>
  <c r="BK484" i="2"/>
  <c r="BK447" i="2"/>
  <c r="J432" i="2"/>
  <c r="J410" i="2"/>
  <c r="J394" i="2"/>
  <c r="J377" i="2"/>
  <c r="BK349" i="2"/>
  <c r="BK315" i="2"/>
  <c r="BK276" i="2"/>
  <c r="BK165" i="2"/>
  <c r="AS94" i="1"/>
  <c r="J484" i="2"/>
  <c r="BK438" i="2"/>
  <c r="J430" i="2"/>
  <c r="BK408" i="2"/>
  <c r="J338" i="2"/>
  <c r="BK301" i="2"/>
  <c r="BK262" i="2"/>
  <c r="J230" i="2"/>
  <c r="BK220" i="2"/>
  <c r="BK136" i="2"/>
  <c r="BK494" i="2"/>
  <c r="J491" i="2"/>
  <c r="BK481" i="2"/>
  <c r="J462" i="2"/>
  <c r="BK448" i="2"/>
  <c r="BK434" i="2"/>
  <c r="BK417" i="2"/>
  <c r="J399" i="2"/>
  <c r="J376" i="2"/>
  <c r="BK342" i="2"/>
  <c r="J324" i="2"/>
  <c r="BK308" i="2"/>
  <c r="J262" i="2"/>
  <c r="J245" i="2"/>
  <c r="BK228" i="2"/>
  <c r="J508" i="2"/>
  <c r="BK490" i="2"/>
  <c r="J443" i="2"/>
  <c r="BK420" i="2"/>
  <c r="J414" i="2"/>
  <c r="BK404" i="2"/>
  <c r="J380" i="2"/>
  <c r="BK353" i="2"/>
  <c r="J317" i="2"/>
  <c r="J272" i="2"/>
  <c r="BK222" i="2"/>
  <c r="BK157" i="2"/>
  <c r="BK132" i="2" l="1"/>
  <c r="T132" i="2"/>
  <c r="R255" i="2"/>
  <c r="P290" i="2"/>
  <c r="BK348" i="2"/>
  <c r="J348" i="2" s="1"/>
  <c r="J99" i="2" s="1"/>
  <c r="T348" i="2"/>
  <c r="R379" i="2"/>
  <c r="T413" i="2"/>
  <c r="T433" i="2"/>
  <c r="T439" i="2"/>
  <c r="R446" i="2"/>
  <c r="P132" i="2"/>
  <c r="BK255" i="2"/>
  <c r="J255" i="2"/>
  <c r="J97" i="2" s="1"/>
  <c r="T255" i="2"/>
  <c r="R290" i="2"/>
  <c r="P348" i="2"/>
  <c r="BK379" i="2"/>
  <c r="J379" i="2"/>
  <c r="J100" i="2"/>
  <c r="T379" i="2"/>
  <c r="P413" i="2"/>
  <c r="BK433" i="2"/>
  <c r="J433" i="2"/>
  <c r="J103" i="2"/>
  <c r="R433" i="2"/>
  <c r="P439" i="2"/>
  <c r="BK446" i="2"/>
  <c r="J446" i="2"/>
  <c r="J105" i="2" s="1"/>
  <c r="T446" i="2"/>
  <c r="P478" i="2"/>
  <c r="P477" i="2"/>
  <c r="R132" i="2"/>
  <c r="P255" i="2"/>
  <c r="BK290" i="2"/>
  <c r="J290" i="2"/>
  <c r="J98" i="2" s="1"/>
  <c r="T290" i="2"/>
  <c r="R348" i="2"/>
  <c r="P379" i="2"/>
  <c r="BK413" i="2"/>
  <c r="J413" i="2" s="1"/>
  <c r="J101" i="2" s="1"/>
  <c r="R413" i="2"/>
  <c r="P433" i="2"/>
  <c r="BK439" i="2"/>
  <c r="J439" i="2"/>
  <c r="J104" i="2"/>
  <c r="R439" i="2"/>
  <c r="P446" i="2"/>
  <c r="J464" i="2"/>
  <c r="J106" i="2"/>
  <c r="BK478" i="2"/>
  <c r="J478" i="2"/>
  <c r="J108" i="2"/>
  <c r="R478" i="2"/>
  <c r="R477" i="2" s="1"/>
  <c r="T478" i="2"/>
  <c r="T477" i="2"/>
  <c r="BK511" i="2"/>
  <c r="J511" i="2" s="1"/>
  <c r="J109" i="2" s="1"/>
  <c r="P511" i="2"/>
  <c r="R511" i="2"/>
  <c r="T511" i="2"/>
  <c r="BK431" i="2"/>
  <c r="J431" i="2"/>
  <c r="J102" i="2"/>
  <c r="BK519" i="2"/>
  <c r="J519" i="2"/>
  <c r="J111" i="2"/>
  <c r="BK521" i="2"/>
  <c r="J521" i="2" s="1"/>
  <c r="J112" i="2" s="1"/>
  <c r="F127" i="2"/>
  <c r="BE141" i="2"/>
  <c r="BE157" i="2"/>
  <c r="BE240" i="2"/>
  <c r="BE249" i="2"/>
  <c r="BE253" i="2"/>
  <c r="BE262" i="2"/>
  <c r="BE298" i="2"/>
  <c r="BE301" i="2"/>
  <c r="BE302" i="2"/>
  <c r="BE308" i="2"/>
  <c r="BE321" i="2"/>
  <c r="BE335" i="2"/>
  <c r="BE338" i="2"/>
  <c r="BE427" i="2"/>
  <c r="BE430" i="2"/>
  <c r="BE435" i="2"/>
  <c r="BE436" i="2"/>
  <c r="BE438" i="2"/>
  <c r="BE441" i="2"/>
  <c r="BE445" i="2"/>
  <c r="BE449" i="2"/>
  <c r="BE456" i="2"/>
  <c r="BE462" i="2"/>
  <c r="BE465" i="2"/>
  <c r="BE479" i="2"/>
  <c r="BE505" i="2"/>
  <c r="BE512" i="2"/>
  <c r="BE225" i="2"/>
  <c r="BE228" i="2"/>
  <c r="BE236" i="2"/>
  <c r="BE256" i="2"/>
  <c r="BE266" i="2"/>
  <c r="BE291" i="2"/>
  <c r="BE299" i="2"/>
  <c r="BE314" i="2"/>
  <c r="BE315" i="2"/>
  <c r="BE317" i="2"/>
  <c r="BE349" i="2"/>
  <c r="BE377" i="2"/>
  <c r="BE386" i="2"/>
  <c r="BE388" i="2"/>
  <c r="BE408" i="2"/>
  <c r="BE410" i="2"/>
  <c r="BE428" i="2"/>
  <c r="BE429" i="2"/>
  <c r="BE437" i="2"/>
  <c r="BE442" i="2"/>
  <c r="BE443" i="2"/>
  <c r="BE444" i="2"/>
  <c r="BE492" i="2"/>
  <c r="BE494" i="2"/>
  <c r="BE501" i="2"/>
  <c r="BE520" i="2"/>
  <c r="J124" i="2"/>
  <c r="BE133" i="2"/>
  <c r="BE165" i="2"/>
  <c r="BE192" i="2"/>
  <c r="BE220" i="2"/>
  <c r="BE222" i="2"/>
  <c r="BE230" i="2"/>
  <c r="BE242" i="2"/>
  <c r="BE272" i="2"/>
  <c r="BE297" i="2"/>
  <c r="BE316" i="2"/>
  <c r="BE330" i="2"/>
  <c r="BE353" i="2"/>
  <c r="BE365" i="2"/>
  <c r="BE380" i="2"/>
  <c r="BE399" i="2"/>
  <c r="BE404" i="2"/>
  <c r="BE406" i="2"/>
  <c r="BE407" i="2"/>
  <c r="BE409" i="2"/>
  <c r="BE414" i="2"/>
  <c r="BE418" i="2"/>
  <c r="BE419" i="2"/>
  <c r="BE420" i="2"/>
  <c r="BE426" i="2"/>
  <c r="BE432" i="2"/>
  <c r="BE447" i="2"/>
  <c r="BE448" i="2"/>
  <c r="BE463" i="2"/>
  <c r="BE484" i="2"/>
  <c r="BE498" i="2"/>
  <c r="BE508" i="2"/>
  <c r="BE516" i="2"/>
  <c r="BE136" i="2"/>
  <c r="BE245" i="2"/>
  <c r="BE276" i="2"/>
  <c r="BE311" i="2"/>
  <c r="BE324" i="2"/>
  <c r="BE342" i="2"/>
  <c r="BE370" i="2"/>
  <c r="BE373" i="2"/>
  <c r="BE376" i="2"/>
  <c r="BE394" i="2"/>
  <c r="BE396" i="2"/>
  <c r="BE401" i="2"/>
  <c r="BE417" i="2"/>
  <c r="BE434" i="2"/>
  <c r="BE440" i="2"/>
  <c r="BE450" i="2"/>
  <c r="BE480" i="2"/>
  <c r="BE481" i="2"/>
  <c r="BE482" i="2"/>
  <c r="BE490" i="2"/>
  <c r="BE491" i="2"/>
  <c r="F32" i="2"/>
  <c r="BA95" i="1"/>
  <c r="BA94" i="1" s="1"/>
  <c r="W30" i="1" s="1"/>
  <c r="F33" i="2"/>
  <c r="BB95" i="1"/>
  <c r="BB94" i="1" s="1"/>
  <c r="W31" i="1" s="1"/>
  <c r="F34" i="2"/>
  <c r="BC95" i="1"/>
  <c r="BC94" i="1" s="1"/>
  <c r="AY94" i="1" s="1"/>
  <c r="F35" i="2"/>
  <c r="BD95" i="1"/>
  <c r="BD94" i="1" s="1"/>
  <c r="W33" i="1" s="1"/>
  <c r="J32" i="2"/>
  <c r="AW95" i="1"/>
  <c r="P131" i="2" l="1"/>
  <c r="P130" i="2"/>
  <c r="AU95" i="1"/>
  <c r="R131" i="2"/>
  <c r="R130" i="2" s="1"/>
  <c r="T131" i="2"/>
  <c r="T130" i="2" s="1"/>
  <c r="BK131" i="2"/>
  <c r="J131" i="2" s="1"/>
  <c r="J95" i="2" s="1"/>
  <c r="J132" i="2"/>
  <c r="J96" i="2"/>
  <c r="BK477" i="2"/>
  <c r="J477" i="2" s="1"/>
  <c r="J107" i="2" s="1"/>
  <c r="BK518" i="2"/>
  <c r="J518" i="2" s="1"/>
  <c r="J110" i="2" s="1"/>
  <c r="AU94" i="1"/>
  <c r="AW94" i="1"/>
  <c r="AK30" i="1" s="1"/>
  <c r="AX94" i="1"/>
  <c r="W32" i="1"/>
  <c r="J31" i="2"/>
  <c r="AV95" i="1" s="1"/>
  <c r="AT95" i="1" s="1"/>
  <c r="F31" i="2"/>
  <c r="AZ95" i="1" s="1"/>
  <c r="AZ94" i="1" s="1"/>
  <c r="W29" i="1" s="1"/>
  <c r="BK130" i="2" l="1"/>
  <c r="J130" i="2"/>
  <c r="J94" i="2" s="1"/>
  <c r="AV94" i="1"/>
  <c r="AK29" i="1"/>
  <c r="J28" i="2" l="1"/>
  <c r="AG95" i="1" s="1"/>
  <c r="AG94" i="1" s="1"/>
  <c r="AT94" i="1"/>
  <c r="AK26" i="1" l="1"/>
  <c r="AN94" i="1"/>
  <c r="J37" i="2"/>
  <c r="AN95" i="1"/>
  <c r="AK35" i="1"/>
</calcChain>
</file>

<file path=xl/sharedStrings.xml><?xml version="1.0" encoding="utf-8"?>
<sst xmlns="http://schemas.openxmlformats.org/spreadsheetml/2006/main" count="4396" uniqueCount="754">
  <si>
    <t>Export Komplet</t>
  </si>
  <si>
    <t/>
  </si>
  <si>
    <t>2.0</t>
  </si>
  <si>
    <t>ZAMOK</t>
  </si>
  <si>
    <t>False</t>
  </si>
  <si>
    <t>{ec398eef-27f4-4965-8e85-045a1b8db1f5}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</si>
  <si>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</si>
  <si>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</si>
  <si>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</si>
  <si>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</si>
  <si>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</si>
  <si>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</si>
  <si>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</si>
  <si>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</si>
  <si>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24_3_PO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</si>
  <si>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</si>
  <si>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</si>
  <si>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Obnova fotbalového hřiště SK Slovan Poděbrady</t>
  </si>
  <si>
    <t>KSO:</t>
  </si>
  <si>
    <t>CC-CZ:</t>
  </si>
  <si>
    <t>Místo:</t>
  </si>
  <si>
    <t>Poděbrady Obora</t>
  </si>
  <si>
    <t>Datum:</t>
  </si>
  <si>
    <t>18. 3. 2024</t>
  </si>
  <si>
    <t>Zadavatel:</t>
  </si>
  <si>
    <t>IČ:</t>
  </si>
  <si>
    <t xml:space="preserve"> Městský úřad Poděbrady, odbor správy a rozvoje mě</t>
  </si>
  <si>
    <t>DIČ:</t>
  </si>
  <si>
    <t>Uchazeč:</t>
  </si>
  <si>
    <t>Vyplň údaj</t>
  </si>
  <si>
    <t>Projektant:</t>
  </si>
  <si>
    <t>David Müller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</si>
  <si>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</si>
  <si>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</si>
  <si>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</si>
  <si>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</si>
  <si>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</si>
  <si>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</si>
  <si>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</si>
  <si>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</si>
  <si>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</si>
  <si>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</si>
  <si>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</si>
  <si>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</si>
  <si>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</si>
  <si>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</si>
  <si>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</si>
  <si>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</si>
  <si>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</si>
  <si>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</si>
  <si>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</si>
  <si>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</si>
  <si>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</si>
  <si>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</si>
  <si>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</si>
  <si>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</si>
  <si>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</si>
  <si>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</si>
  <si>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</si>
  <si>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</si>
  <si>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</si>
  <si>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</si>
  <si>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</si>
  <si>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</si>
  <si>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</si>
  <si>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</si>
  <si>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</si>
  <si>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</si>
  <si>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</si>
  <si>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</si>
  <si>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</si>
  <si>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</si>
  <si>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</si>
  <si>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</si>
  <si>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</si>
  <si>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</si>
  <si>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</si>
  <si>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</si>
  <si>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</si>
  <si>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</si>
  <si>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</si>
  <si>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</si>
  <si>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</si>
  <si>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</si>
  <si>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</si>
  <si>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</si>
  <si>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</si>
  <si>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</si>
  <si>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</si>
  <si>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</si>
  <si>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</si>
  <si>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</si>
  <si>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</si>
  <si>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</si>
  <si>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</si>
  <si>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</si>
  <si>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998 - Přesun hmot</t>
  </si>
  <si>
    <t xml:space="preserve">    AK8P - Akumulace vody</t>
  </si>
  <si>
    <t xml:space="preserve">    ČS7P - Čerpací stanice</t>
  </si>
  <si>
    <t xml:space="preserve">    Technologie závlahy - Technologie závlahy</t>
  </si>
  <si>
    <t xml:space="preserve">    ZK - Zařízení staveniště, zkoušky, ostatní náklady </t>
  </si>
  <si>
    <t>PSV - Práce a dodávky PSV</t>
  </si>
  <si>
    <t xml:space="preserve">    741 - Elektroinstalace - silnoproud</t>
  </si>
  <si>
    <t>46-M - Zemní práce při extr.mont.pracích</t>
  </si>
  <si>
    <t>M - Práce a dodávky M</t>
  </si>
  <si>
    <t xml:space="preserve">    21-M - Elektromontáže</t>
  </si>
  <si>
    <t>VP -   Vícepráce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</si>
  <si>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</si>
  <si>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</si>
  <si>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</si>
  <si>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</si>
  <si>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</si>
  <si>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</si>
  <si>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</si>
  <si>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</si>
  <si>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</si>
  <si>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</si>
  <si>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</si>
  <si>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</si>
  <si>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</si>
  <si>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</si>
  <si>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</si>
  <si>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</si>
  <si>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</si>
  <si>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</si>
  <si>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111301111R9</t>
  </si>
  <si>
    <t>Sejmutí drnu KORO frézou tl do 50 mm s přemístěním do 50 m nebo naložením na dopravní prostředek</t>
  </si>
  <si>
    <t>m2</t>
  </si>
  <si>
    <t>4</t>
  </si>
  <si>
    <t>39335123</t>
  </si>
  <si>
    <t>VV</t>
  </si>
  <si>
    <t>7258</t>
  </si>
  <si>
    <t>Stávající trávník</t>
  </si>
  <si>
    <t>131111333</t>
  </si>
  <si>
    <t>Vrtání jamek pro plotové sloupky D přes 200 do 300 mm ručně s motorovým vrtákem</t>
  </si>
  <si>
    <t>m</t>
  </si>
  <si>
    <t>-101093473</t>
  </si>
  <si>
    <t xml:space="preserve">0,6 *48 </t>
  </si>
  <si>
    <t xml:space="preserve">Patky pro sloupky zábradlí </t>
  </si>
  <si>
    <t xml:space="preserve">0,75*140 </t>
  </si>
  <si>
    <t xml:space="preserve">Patky pro sloupky plotu </t>
  </si>
  <si>
    <t>143</t>
  </si>
  <si>
    <t>131151105</t>
  </si>
  <si>
    <t>Hloubení jam nezapažených v hornině třídy těžitelnosti I skupiny 1 a 2 objem do 1000 m3 strojně</t>
  </si>
  <si>
    <t>m3</t>
  </si>
  <si>
    <t>1985523703</t>
  </si>
  <si>
    <t>(0,6*0,6*0,9) * 4</t>
  </si>
  <si>
    <t>patky branek</t>
  </si>
  <si>
    <t>(0,4*0,4*0,9) * 4</t>
  </si>
  <si>
    <t>patky napínacích sloupů</t>
  </si>
  <si>
    <t>(0,7*0,7*0,75)*16</t>
  </si>
  <si>
    <t>patky sloupů záchytné konstrukce</t>
  </si>
  <si>
    <t>15,9*3,03*3,6</t>
  </si>
  <si>
    <t>jáma pro retenční nádrže</t>
  </si>
  <si>
    <t>0,2*470</t>
  </si>
  <si>
    <t xml:space="preserve">Odtěžení stávajících náspů zeminy </t>
  </si>
  <si>
    <t>0,3*777</t>
  </si>
  <si>
    <t xml:space="preserve">Odtěžení podkladu pro zpevněné plochy </t>
  </si>
  <si>
    <t>2*2*1,1 *4</t>
  </si>
  <si>
    <t xml:space="preserve">Patky pro osvětlení </t>
  </si>
  <si>
    <t>Součet</t>
  </si>
  <si>
    <t>6</t>
  </si>
  <si>
    <t>132151104</t>
  </si>
  <si>
    <t>Hloubení rýh nezapažených š do 800 mm v hornině třídy těžitelnosti I skupiny 1 a 2 objem přes 100 m3 strojně</t>
  </si>
  <si>
    <t>-741297886</t>
  </si>
  <si>
    <t>164*0,45*0,95</t>
  </si>
  <si>
    <t>Hlavní svodné potrubí drenáže</t>
  </si>
  <si>
    <t xml:space="preserve">(57,6 * 0,3*9)  + (37,1 * 0,3)  </t>
  </si>
  <si>
    <t xml:space="preserve">Svodné drény </t>
  </si>
  <si>
    <t>(82*0,5*0,3)+(346*0,5*0,5)+ (15*0,3*0,7)</t>
  </si>
  <si>
    <t xml:space="preserve">Rozvody závlahy a osvětlení </t>
  </si>
  <si>
    <t>133</t>
  </si>
  <si>
    <t>162351103</t>
  </si>
  <si>
    <t>Vodorovné přemístění přes 50 do 500 m výkopku/sypaniny z horniny třídy těžitelnosti I skupiny 1 až 3</t>
  </si>
  <si>
    <t>339085178</t>
  </si>
  <si>
    <t>Z prostoru hřiště na mezideponii</t>
  </si>
  <si>
    <t xml:space="preserve">6982*0,05 </t>
  </si>
  <si>
    <t xml:space="preserve">Travní drn </t>
  </si>
  <si>
    <t xml:space="preserve">0,2*470 </t>
  </si>
  <si>
    <t xml:space="preserve">Hlavní svodné potrubí drenáže </t>
  </si>
  <si>
    <t xml:space="preserve">57,6*0,3*9  + 37,1*0,3  </t>
  </si>
  <si>
    <t>82*0,5*0,3 + 346*0,5*0,5 + 15*0,3*0,7</t>
  </si>
  <si>
    <t>75,28 + 4,774</t>
  </si>
  <si>
    <t>Objem, podsypu, nádrží a krčků</t>
  </si>
  <si>
    <t>0,7*0,7*0,75*16</t>
  </si>
  <si>
    <t xml:space="preserve">Patky sloupu záchytů </t>
  </si>
  <si>
    <t xml:space="preserve">0,053*0,6*48 </t>
  </si>
  <si>
    <t xml:space="preserve">0,053*0,75*140 </t>
  </si>
  <si>
    <t xml:space="preserve">2*2*1,1*4 </t>
  </si>
  <si>
    <t xml:space="preserve"> 0,4*0,4*0,9*4 + 0,6*0,6*0,9*4</t>
  </si>
  <si>
    <t>Patky branek a napínacích sloupů</t>
  </si>
  <si>
    <t>7</t>
  </si>
  <si>
    <t>162706111</t>
  </si>
  <si>
    <t>Vodorovné přemístění do 6000 m bez naložení výkopku ze zemin schopných zúrodnění</t>
  </si>
  <si>
    <t>1839965986</t>
  </si>
  <si>
    <t>(6982*0,12)/-3</t>
  </si>
  <si>
    <t>Odpočet materiálu do vegetační vrstvy</t>
  </si>
  <si>
    <t>8</t>
  </si>
  <si>
    <t>162706219</t>
  </si>
  <si>
    <t>Příplatek pro vodorovné přemístění bez naložení výkopku z kamenouhelných hlušin ZKD 1000 m</t>
  </si>
  <si>
    <t>-1527738113</t>
  </si>
  <si>
    <t>848,127*7</t>
  </si>
  <si>
    <t>9</t>
  </si>
  <si>
    <t>167103201</t>
  </si>
  <si>
    <t>Nakládání výkopku z kamenouhelných hlušin</t>
  </si>
  <si>
    <t>840726300</t>
  </si>
  <si>
    <t>848,127</t>
  </si>
  <si>
    <t>naložení z mezideponie</t>
  </si>
  <si>
    <t>10</t>
  </si>
  <si>
    <t>171151101</t>
  </si>
  <si>
    <t>Hutnění boků násypů pro jakýkoliv sklon a míru zhutnění svahu</t>
  </si>
  <si>
    <t>1875020057</t>
  </si>
  <si>
    <t>7732</t>
  </si>
  <si>
    <t>hutnění stavební pláně</t>
  </si>
  <si>
    <t>125</t>
  </si>
  <si>
    <t>171201231</t>
  </si>
  <si>
    <t>Poplatek za uložení zeminy a kamení na recyklační skládce (skládkovné) kód odpadu 17 05 04</t>
  </si>
  <si>
    <t>t</t>
  </si>
  <si>
    <t>831980881</t>
  </si>
  <si>
    <t>848,127*1,6</t>
  </si>
  <si>
    <t>132</t>
  </si>
  <si>
    <t>174151101</t>
  </si>
  <si>
    <t>Zásyp jam, šachet rýh nebo kolem objektů sypaninou se zhutněním</t>
  </si>
  <si>
    <t>1505329258</t>
  </si>
  <si>
    <t>-75,28 + 4,774</t>
  </si>
  <si>
    <t>odpočet objemu podsypu nádrží a krčků</t>
  </si>
  <si>
    <t>13</t>
  </si>
  <si>
    <t>180404112R16</t>
  </si>
  <si>
    <t>Založení hřišťového trávníku výsevem na vrstvě substrátu</t>
  </si>
  <si>
    <t>-1257294646</t>
  </si>
  <si>
    <t>6982</t>
  </si>
  <si>
    <t>hřiště</t>
  </si>
  <si>
    <t>14</t>
  </si>
  <si>
    <t>M</t>
  </si>
  <si>
    <t>00572440R3</t>
  </si>
  <si>
    <t>osivo směs travní hřištní</t>
  </si>
  <si>
    <t>kg</t>
  </si>
  <si>
    <t>-803459090</t>
  </si>
  <si>
    <t>8145,6793978316*0,03 'Přepočtené koeficientem množství</t>
  </si>
  <si>
    <t>33</t>
  </si>
  <si>
    <t>181006111R3</t>
  </si>
  <si>
    <t>Rozprostření zemin tl vrstvy do 0,1 m schopných zúrodnění v rovině a sklonu do 1:5</t>
  </si>
  <si>
    <t>337101414</t>
  </si>
  <si>
    <t>filtrační vrstva 30 mm včetně dodávky písku</t>
  </si>
  <si>
    <t>15</t>
  </si>
  <si>
    <t>181006112</t>
  </si>
  <si>
    <t>Rozprostření zemint l vrstvy do 0,15 m schopných zúrodnění v rovině a sklonu do 1:5</t>
  </si>
  <si>
    <t>-482357283</t>
  </si>
  <si>
    <t>hřiště vegetační vrstva</t>
  </si>
  <si>
    <t>16</t>
  </si>
  <si>
    <t>181111111R16</t>
  </si>
  <si>
    <t xml:space="preserve">Plošná úprava terénu - dorovnání podkladu laserem </t>
  </si>
  <si>
    <t>-1789043851</t>
  </si>
  <si>
    <t>2* 6982</t>
  </si>
  <si>
    <t>hřiště vegetační vrstva, filtrační vrstva</t>
  </si>
  <si>
    <t>130</t>
  </si>
  <si>
    <t>18491133R2</t>
  </si>
  <si>
    <t>Štěrbinová drenáž stavební pláně - frézování rýh v osové zdálenosti 255mm o šířce 30mm se sběrem výkopku, vyplněním rýhy kamenivem f=4/8mm včetně likvidace výkopku</t>
  </si>
  <si>
    <t>2036661939</t>
  </si>
  <si>
    <t>Zakládání</t>
  </si>
  <si>
    <t>22</t>
  </si>
  <si>
    <t>211531111</t>
  </si>
  <si>
    <t>Výplň odvodňovacích žeber nebo trativodů kamenivem hrubým drceným frakce 16 až 63 mm</t>
  </si>
  <si>
    <t>-1877793401</t>
  </si>
  <si>
    <t>svodné dreny f=11/22</t>
  </si>
  <si>
    <t>-0,16*102,5*0,3*9</t>
  </si>
  <si>
    <t>odpočet horní vrstvy 160 mm kameniva</t>
  </si>
  <si>
    <t>23</t>
  </si>
  <si>
    <t>211561111</t>
  </si>
  <si>
    <t>Výplň odvodňovacích žeber nebo trativodů kamenivem hrubým drceným frakce 4 až 16 mm</t>
  </si>
  <si>
    <t>-360501317</t>
  </si>
  <si>
    <t>0,16*102,5*0,3*9</t>
  </si>
  <si>
    <t>svodné dreny, 160 mm horní vrstva drenáže f=4/8</t>
  </si>
  <si>
    <t>24</t>
  </si>
  <si>
    <t>211571111</t>
  </si>
  <si>
    <t>Výplň odvodňovacích žeber nebo trativodů štěrkopískem tříděným</t>
  </si>
  <si>
    <t>-287100817</t>
  </si>
  <si>
    <t>(82*0,5*0,25)+(346*0,5*0,45)+ (15*0,3*0,65)</t>
  </si>
  <si>
    <t>25</t>
  </si>
  <si>
    <t>212792212R18</t>
  </si>
  <si>
    <t>Odvodnění svodné dreny- flexibilní plastové potrubí DN 100</t>
  </si>
  <si>
    <t>895694894</t>
  </si>
  <si>
    <t>10*106</t>
  </si>
  <si>
    <t>svodné dreny</t>
  </si>
  <si>
    <t>26</t>
  </si>
  <si>
    <t>275311126</t>
  </si>
  <si>
    <t>Základové patky a bloky z betonu prostého C 20/25</t>
  </si>
  <si>
    <t>-446123873</t>
  </si>
  <si>
    <t>(0,6*0,6*0,8) * 4</t>
  </si>
  <si>
    <t>(0,4*0,4*0,8) * 4</t>
  </si>
  <si>
    <t>(0,7*0,7*0,65)*16</t>
  </si>
  <si>
    <t>2*2*1 *4</t>
  </si>
  <si>
    <t>3</t>
  </si>
  <si>
    <t>Svislé a kompletní konstrukce</t>
  </si>
  <si>
    <t>91</t>
  </si>
  <si>
    <t>338171123</t>
  </si>
  <si>
    <t>Osazování sloupků a vzpěr plotových ocelových v přes 2 do 2,6 m se zabetonováním</t>
  </si>
  <si>
    <t>kus</t>
  </si>
  <si>
    <t>-1630666662</t>
  </si>
  <si>
    <t>43+22+46+29</t>
  </si>
  <si>
    <t>Sloupky</t>
  </si>
  <si>
    <t>Vzpěra</t>
  </si>
  <si>
    <t>92</t>
  </si>
  <si>
    <t>55342185R8</t>
  </si>
  <si>
    <t>plotový profilovaný sloupek 60*40mm 2,4m</t>
  </si>
  <si>
    <t>-924222164</t>
  </si>
  <si>
    <t>93</t>
  </si>
  <si>
    <t>55342191R9</t>
  </si>
  <si>
    <t>plotová profilovaná vzpěra D 40-50mm dl 2,5-3,0m včetně hlavy a objímky</t>
  </si>
  <si>
    <t>-1021876886</t>
  </si>
  <si>
    <t>94</t>
  </si>
  <si>
    <t>348121221</t>
  </si>
  <si>
    <t>Osazení podhrabových desek dl přes 2 do 3 m na ocelové plotové sloupky</t>
  </si>
  <si>
    <t>-328127500</t>
  </si>
  <si>
    <t>44+28</t>
  </si>
  <si>
    <t>95</t>
  </si>
  <si>
    <t>DRX.GD10000R9</t>
  </si>
  <si>
    <t>Betonová deska 2450/200/35, včetně příchytky</t>
  </si>
  <si>
    <t>445133459</t>
  </si>
  <si>
    <t>96</t>
  </si>
  <si>
    <t>348171130</t>
  </si>
  <si>
    <t>Montáž rámového oplocení v přes 1,5 do 2 m</t>
  </si>
  <si>
    <t>215111637</t>
  </si>
  <si>
    <t>114,92+71,91+103,72+70,84</t>
  </si>
  <si>
    <t>Areálové oplocení</t>
  </si>
  <si>
    <t>-5*1,33</t>
  </si>
  <si>
    <t>odpočet vstupní branky</t>
  </si>
  <si>
    <t>97</t>
  </si>
  <si>
    <t>348171130R1</t>
  </si>
  <si>
    <t>Plotový panel 2D Zn - výška 183 cm, průměr drátu 6/5/6 mm</t>
  </si>
  <si>
    <t>ks</t>
  </si>
  <si>
    <t>579197720</t>
  </si>
  <si>
    <t>72</t>
  </si>
  <si>
    <t>panel nad podhrabovou deskou</t>
  </si>
  <si>
    <t>101</t>
  </si>
  <si>
    <t>348171130R12</t>
  </si>
  <si>
    <t>Plotový panel 2D Zn - výška 203 cm, průměr drátu 6/5/6 mm</t>
  </si>
  <si>
    <t>-860769795</t>
  </si>
  <si>
    <t>69</t>
  </si>
  <si>
    <t>panel nad obrubníkem dlažby</t>
  </si>
  <si>
    <t>98</t>
  </si>
  <si>
    <t>348171130R2</t>
  </si>
  <si>
    <t>Vstupní branka do1,5m doV=2m, výplň svařovaná síť pozink, dodávka včetně montáže</t>
  </si>
  <si>
    <t>233071120</t>
  </si>
  <si>
    <t>100</t>
  </si>
  <si>
    <t>348171130R4</t>
  </si>
  <si>
    <t>Vjezdová dvoukřídlová brána 5m křídlo 2,5m V=1,8m, výplň svařovaná síť pozink dodávka včetně montáže</t>
  </si>
  <si>
    <t>420508037</t>
  </si>
  <si>
    <t>89</t>
  </si>
  <si>
    <t>7491001R09</t>
  </si>
  <si>
    <t>Záchytné konstrukce al. sloup V=7m, včetně příčníků, včetně montáže</t>
  </si>
  <si>
    <t>-514202314</t>
  </si>
  <si>
    <t>90</t>
  </si>
  <si>
    <t>7491001R06</t>
  </si>
  <si>
    <t xml:space="preserve">Sítě pro záchytné konstrukce </t>
  </si>
  <si>
    <t>-606169829</t>
  </si>
  <si>
    <t>35*7*2</t>
  </si>
  <si>
    <t>síť včetně napínacích lanek</t>
  </si>
  <si>
    <t>dodávka montáž</t>
  </si>
  <si>
    <t>68</t>
  </si>
  <si>
    <t>7491002R12</t>
  </si>
  <si>
    <t>Rohový praporek</t>
  </si>
  <si>
    <t>-661290022</t>
  </si>
  <si>
    <t>praporek, zemní pouzdro, dodávka montáž</t>
  </si>
  <si>
    <t>7491001R19</t>
  </si>
  <si>
    <t>Výsledková tabule, osazená na sloupech, dodávka montáž</t>
  </si>
  <si>
    <t>270787242</t>
  </si>
  <si>
    <t>Napájecí kabel CYKY3*2,5MM 150m</t>
  </si>
  <si>
    <t>Výsledková tabule 2000x940x30mm, číslice: 350mm, 220V</t>
  </si>
  <si>
    <t>Ovládání: bezdrátové dálkovým ovladačem s dosahem 100m</t>
  </si>
  <si>
    <t>2ks al. sloupek min.80mm L=3,5m</t>
  </si>
  <si>
    <t>70</t>
  </si>
  <si>
    <t>7491002R7</t>
  </si>
  <si>
    <t>Certifikovaná bílá lakovaná fotbalová branka s volným zavěšením sítě ČSN EN748 typ1</t>
  </si>
  <si>
    <t>1998100666</t>
  </si>
  <si>
    <t>fotbalová branka s volným zavěšením sítě ČSN EN748 typ1 + montáž</t>
  </si>
  <si>
    <t>rám napínací hloubka 2m + montáž</t>
  </si>
  <si>
    <t>branková sít 120/120/5 + montáž</t>
  </si>
  <si>
    <t>71</t>
  </si>
  <si>
    <t>7491002R8</t>
  </si>
  <si>
    <t>Plifix lajnovací značky</t>
  </si>
  <si>
    <t>-1654909908</t>
  </si>
  <si>
    <t>značení lajnování hřiště</t>
  </si>
  <si>
    <t>7491000R6</t>
  </si>
  <si>
    <t>Střídačka, 10sedadel</t>
  </si>
  <si>
    <t>-1066501145</t>
  </si>
  <si>
    <t>střídačka hliníková 10osob</t>
  </si>
  <si>
    <t>kotevní patky</t>
  </si>
  <si>
    <t>146</t>
  </si>
  <si>
    <t>7791002R2</t>
  </si>
  <si>
    <t>Systém zábradlí Standard ø60, rozestup sloupků 2,5m, přírodní hliník, Tkus, koleno, komplet včetně montáže</t>
  </si>
  <si>
    <t>-1131682078</t>
  </si>
  <si>
    <t>15+12,5+32,5+22,5+30</t>
  </si>
  <si>
    <t>sloupek al. o60 + tkus po zabetonování V=1100</t>
  </si>
  <si>
    <t>vodorovná část al. o60 L=2500mm</t>
  </si>
  <si>
    <t>Doprava na místo stavby, montáž</t>
  </si>
  <si>
    <t>5</t>
  </si>
  <si>
    <t>Komunikace pozemní</t>
  </si>
  <si>
    <t>20</t>
  </si>
  <si>
    <t>564211011</t>
  </si>
  <si>
    <t>Podklad nebo podsyp ze štěrkopísku ŠP plochy do 100 m2 tl 50 mm</t>
  </si>
  <si>
    <t>1287667947</t>
  </si>
  <si>
    <t>(82*0,5)+(346*0,5)+ (15*0,3)</t>
  </si>
  <si>
    <t xml:space="preserve">Podkladní vrstva rozvodů závlahy a osvětlení </t>
  </si>
  <si>
    <t>564231011</t>
  </si>
  <si>
    <t>Podklad nebo podsyp ze štěrkopísku ŠP plochy do 100 m2 tl 100 mm</t>
  </si>
  <si>
    <t>-1465636023</t>
  </si>
  <si>
    <t>15,4*3,1</t>
  </si>
  <si>
    <t>Podklad akumulace</t>
  </si>
  <si>
    <t>2*2*4</t>
  </si>
  <si>
    <t>Podklad základu pro sloupy osvětlení</t>
  </si>
  <si>
    <t>0,6*0,6* 4</t>
  </si>
  <si>
    <t>0,4*0,4 * 4</t>
  </si>
  <si>
    <t>0,7*0,7*16</t>
  </si>
  <si>
    <t>145</t>
  </si>
  <si>
    <t>564251111R4</t>
  </si>
  <si>
    <t>Vegetační vrstva 120 mm, v předpokládaném poměru 2/3 písku / 1/3 tříděné ornice, přesný poměr určen po zkouškách zrnitosti</t>
  </si>
  <si>
    <t>2114226075</t>
  </si>
  <si>
    <t>využit stávající strojově tříděný materiál</t>
  </si>
  <si>
    <t>dodávka písku určeno přesně dle zrn. křivky</t>
  </si>
  <si>
    <t>míchání  doprava na plochu</t>
  </si>
  <si>
    <t>29</t>
  </si>
  <si>
    <t>564751111</t>
  </si>
  <si>
    <t>Podklad z kameniva hrubého drceného vel. 32-63 mm plochy přes 100 m2 tl 150 mm</t>
  </si>
  <si>
    <t>-117844695</t>
  </si>
  <si>
    <t>671</t>
  </si>
  <si>
    <t>podkladní vrstva pod chodníkem</t>
  </si>
  <si>
    <t>30</t>
  </si>
  <si>
    <t>564831011</t>
  </si>
  <si>
    <t>Podklad ze štěrkodrtě ŠD plochy do 100 m2 tl 100 mm</t>
  </si>
  <si>
    <t>69679931</t>
  </si>
  <si>
    <t>podkladní vrstva chodníku</t>
  </si>
  <si>
    <t>31</t>
  </si>
  <si>
    <t>596211113</t>
  </si>
  <si>
    <t>Kladení zámkové dlažby komunikací pro pěší ručně tl 60 mm skupiny A pl přes 300 m2</t>
  </si>
  <si>
    <t>64</t>
  </si>
  <si>
    <t>416703260</t>
  </si>
  <si>
    <t>32</t>
  </si>
  <si>
    <t>RMAT0001</t>
  </si>
  <si>
    <t>Vodopropustná dlažba 170x170mm po dvou stranách opatřena distančními nálitky 30 mm celkový rozměr včetně spáry 200x200 mm - přírodní beton</t>
  </si>
  <si>
    <t>128</t>
  </si>
  <si>
    <t>-1850899038</t>
  </si>
  <si>
    <t>671*1,01 'Přepočtené koeficientem množství</t>
  </si>
  <si>
    <t>Trubní vedení</t>
  </si>
  <si>
    <t>65</t>
  </si>
  <si>
    <t>871161141</t>
  </si>
  <si>
    <t>Montáž potrubí z PE100 RC SDR 11 otevřený výkop svařovaných na tupo d 32 x 3,0 mm</t>
  </si>
  <si>
    <t>90936736</t>
  </si>
  <si>
    <t>150</t>
  </si>
  <si>
    <t>výtlak ze studny</t>
  </si>
  <si>
    <t xml:space="preserve">rezerva pro náhradní zdroj </t>
  </si>
  <si>
    <t>66</t>
  </si>
  <si>
    <t>28613110</t>
  </si>
  <si>
    <t>potrubí vodovodní jednovrstvé PE100 RC PN 16 SDR11 32x3,0mm</t>
  </si>
  <si>
    <t>-777037505</t>
  </si>
  <si>
    <t>280*1,015 'Přepočtené koeficientem množství</t>
  </si>
  <si>
    <t>49</t>
  </si>
  <si>
    <t>871211141R7</t>
  </si>
  <si>
    <t>Montáž potrubí z PE100  otevřený výkop d 50 x 3 mm náv.</t>
  </si>
  <si>
    <t>1974899537</t>
  </si>
  <si>
    <t>440</t>
  </si>
  <si>
    <t>rozvody závlahy</t>
  </si>
  <si>
    <t>85</t>
  </si>
  <si>
    <t>přepad do vodoteče</t>
  </si>
  <si>
    <t>50</t>
  </si>
  <si>
    <t>28613502R8</t>
  </si>
  <si>
    <t>potrubí vodovodní PE 50*3 mm, tvarovky svěrné</t>
  </si>
  <si>
    <t>515550629</t>
  </si>
  <si>
    <t>525*1,015 'Přepočtené koeficientem množství</t>
  </si>
  <si>
    <t>53</t>
  </si>
  <si>
    <t>871273121</t>
  </si>
  <si>
    <t>Montáž kanalizačního potrubí z PVC těsněné gumovým kroužkem otevřený výkop sklon do 20 % DN 125</t>
  </si>
  <si>
    <t>2084717111</t>
  </si>
  <si>
    <t>57+58+36+3</t>
  </si>
  <si>
    <t>Odvodnění žlabů</t>
  </si>
  <si>
    <t>54</t>
  </si>
  <si>
    <t>28611126</t>
  </si>
  <si>
    <t>trubka kanalizační PVC DN 125x1000mm SN4</t>
  </si>
  <si>
    <t>695589145</t>
  </si>
  <si>
    <t>154*1,03 'Přepočtené koeficientem množství</t>
  </si>
  <si>
    <t>55</t>
  </si>
  <si>
    <t>871353121</t>
  </si>
  <si>
    <t>Montáž kanalizačního potrubí z PVC těsněné gumovým kroužkem otevřený výkop sklon do 20 % DN 200</t>
  </si>
  <si>
    <t>-1749205929</t>
  </si>
  <si>
    <t>118+5</t>
  </si>
  <si>
    <t>Hlavní svodné potrubí</t>
  </si>
  <si>
    <t>56</t>
  </si>
  <si>
    <t>28611136</t>
  </si>
  <si>
    <t>trubka kanalizační PVC DN 200x1000mm SN4</t>
  </si>
  <si>
    <t>1592967013</t>
  </si>
  <si>
    <t>123*1,03 'Přepočtené koeficientem množství</t>
  </si>
  <si>
    <t>61</t>
  </si>
  <si>
    <t>877350320</t>
  </si>
  <si>
    <t>Montáž odboček na kanalizačním potrubí z PP trub hladkých plnostěnných DN 200</t>
  </si>
  <si>
    <t>290120187</t>
  </si>
  <si>
    <t>62</t>
  </si>
  <si>
    <t>28617206</t>
  </si>
  <si>
    <t>odbočka kanalizační PP SN16 45° DN 200/100</t>
  </si>
  <si>
    <t>-457322117</t>
  </si>
  <si>
    <t>63</t>
  </si>
  <si>
    <t>894811111R10</t>
  </si>
  <si>
    <t>Ostatní tvarovky</t>
  </si>
  <si>
    <t>kpl</t>
  </si>
  <si>
    <t>-1982115991</t>
  </si>
  <si>
    <t>894811151</t>
  </si>
  <si>
    <t>Revizní šachta z PVC typ přímý, DN 400/200 tlak 12,5 t hl od 910 do 1280 mm</t>
  </si>
  <si>
    <t>-899383003</t>
  </si>
  <si>
    <t>102</t>
  </si>
  <si>
    <t>899722111</t>
  </si>
  <si>
    <t>Krytí potrubí z plastů výstražnou fólií z PVC 20 cm</t>
  </si>
  <si>
    <t>766836172</t>
  </si>
  <si>
    <t>82+346+15</t>
  </si>
  <si>
    <t>DO VÝKOPU PRO KABELY OSVĚTLENÍ A K RETENČNÍM NÁDRŽÍM</t>
  </si>
  <si>
    <t>Ostatní konstrukce a práce, bourání</t>
  </si>
  <si>
    <t>81</t>
  </si>
  <si>
    <t>935111111</t>
  </si>
  <si>
    <t>Osazení příkopového žlabu do štěrkopísku tl 100 mm z betonových tvárnic š 500 mm</t>
  </si>
  <si>
    <t>-686766931</t>
  </si>
  <si>
    <t>otevřený žlab navazující na chodník</t>
  </si>
  <si>
    <t>82</t>
  </si>
  <si>
    <t>59227054</t>
  </si>
  <si>
    <t>žlabovka příkopová betonová 500x500x130mm</t>
  </si>
  <si>
    <t>-1222620748</t>
  </si>
  <si>
    <t>87</t>
  </si>
  <si>
    <t>935923218</t>
  </si>
  <si>
    <t>Osazení vpusti pro odvodňovací žlab betonový nebo polymerbetonový s krycím roštem šířky přes 200 mm</t>
  </si>
  <si>
    <t>962557405</t>
  </si>
  <si>
    <t>88</t>
  </si>
  <si>
    <t>592R230732</t>
  </si>
  <si>
    <t>Vpusť odtoková k betonovému žlabu včetně roštu a kalového koše</t>
  </si>
  <si>
    <t>1034487624</t>
  </si>
  <si>
    <t>83</t>
  </si>
  <si>
    <t>935113111</t>
  </si>
  <si>
    <t>Osazení odvodňovacího polymerbetonového žlabu s krycím roštem šířky do 200 mm</t>
  </si>
  <si>
    <t>-962126952</t>
  </si>
  <si>
    <t>104</t>
  </si>
  <si>
    <t>uzavřený žlab</t>
  </si>
  <si>
    <t>-1,5</t>
  </si>
  <si>
    <t>odpočet vpust</t>
  </si>
  <si>
    <t>84</t>
  </si>
  <si>
    <t>59227200</t>
  </si>
  <si>
    <t>žlab odvodňovací z polymerbetonu bez spádu s můstkovým roštem Pz š 100mm</t>
  </si>
  <si>
    <t>1663108665</t>
  </si>
  <si>
    <t>935923216</t>
  </si>
  <si>
    <t>Osazení vpusti pro odvodňovací žlab betonový nebo polymerbetonový s krycím roštem šířky do 200 mm</t>
  </si>
  <si>
    <t>-1694265925</t>
  </si>
  <si>
    <t>86</t>
  </si>
  <si>
    <t>59223074</t>
  </si>
  <si>
    <t>vpusť odtoková polymerbetonová s integrovaným těsněním 500x130x380</t>
  </si>
  <si>
    <t>2054581215</t>
  </si>
  <si>
    <t>127</t>
  </si>
  <si>
    <t>966071711</t>
  </si>
  <si>
    <t>Bourání sloupků a vzpěr plotových ocelových do 2,5 m zabetonovaných</t>
  </si>
  <si>
    <t>2018538080</t>
  </si>
  <si>
    <t>126</t>
  </si>
  <si>
    <t>966071821</t>
  </si>
  <si>
    <t>Rozebrání oplocení z drátěného pletiva se čtvercovými oky v do 1,6 m</t>
  </si>
  <si>
    <t>-1628924542</t>
  </si>
  <si>
    <t>998</t>
  </si>
  <si>
    <t>Přesun hmot</t>
  </si>
  <si>
    <t>131</t>
  </si>
  <si>
    <t>998311011</t>
  </si>
  <si>
    <t>Přesun hmot pro odvodnění drenáží bez výplně rýh</t>
  </si>
  <si>
    <t>-1963097496</t>
  </si>
  <si>
    <t>AK8P</t>
  </si>
  <si>
    <t>Akumulace vody</t>
  </si>
  <si>
    <t>37</t>
  </si>
  <si>
    <t>AK8P.R1</t>
  </si>
  <si>
    <t>Betonová suchá armaturní nádrž ND6 dle PD, spodní vana, strop200mm, vstupní krček s poklopem, doprava na místo stavby</t>
  </si>
  <si>
    <t>797748536</t>
  </si>
  <si>
    <t>38</t>
  </si>
  <si>
    <t>AK8P.R2</t>
  </si>
  <si>
    <t>Betonová akumulační nádrž ND24 dle PD, spodní vana, strop200mm, vstupní krček s poklopem, doprava na místo stavby</t>
  </si>
  <si>
    <t>-787911406</t>
  </si>
  <si>
    <t>39</t>
  </si>
  <si>
    <t>AK8P.R4</t>
  </si>
  <si>
    <t xml:space="preserve">Osazení pomocí jeřábu včetně dopravy soupravy na místo stavby </t>
  </si>
  <si>
    <t>1174524241</t>
  </si>
  <si>
    <t>41</t>
  </si>
  <si>
    <t>AK8P.R8</t>
  </si>
  <si>
    <t>Napojení na hlavník</t>
  </si>
  <si>
    <t>1881378818</t>
  </si>
  <si>
    <t>42</t>
  </si>
  <si>
    <t>AK9P.R9</t>
  </si>
  <si>
    <t>Tvarovky napojení + propojení</t>
  </si>
  <si>
    <t>233035635</t>
  </si>
  <si>
    <t>ČS7P</t>
  </si>
  <si>
    <t>Čerpací stanice</t>
  </si>
  <si>
    <t>43</t>
  </si>
  <si>
    <t>CS7P001</t>
  </si>
  <si>
    <t>Hlavní čerpadlo dle PD 1x čerpadlo Q=10m3/h H=77m, potrubí tvarovky napojení  - včetně montáže</t>
  </si>
  <si>
    <t>-149731928</t>
  </si>
  <si>
    <t>44</t>
  </si>
  <si>
    <t>CS7P1R2</t>
  </si>
  <si>
    <t>Ochrana proti zaplavení - čerpadlo s integrovaným plovákem, přívodní kabel DM</t>
  </si>
  <si>
    <t>-1207635801</t>
  </si>
  <si>
    <t>45</t>
  </si>
  <si>
    <t>CS7P2</t>
  </si>
  <si>
    <t>Sondy snímání hladiny, kabel 10m - včetně montáže</t>
  </si>
  <si>
    <t>1998847317</t>
  </si>
  <si>
    <t>46</t>
  </si>
  <si>
    <t>CS7P4</t>
  </si>
  <si>
    <t>Ovládací rozvaděč - včetně montáže</t>
  </si>
  <si>
    <t>205723608</t>
  </si>
  <si>
    <t>47</t>
  </si>
  <si>
    <t>CS7P5</t>
  </si>
  <si>
    <t>Vystrojení čerpací stanice dle PD - včetně montáže</t>
  </si>
  <si>
    <t>1869107081</t>
  </si>
  <si>
    <t>48</t>
  </si>
  <si>
    <t>CS7P6</t>
  </si>
  <si>
    <t>Drenážní čerpadlo Q=20m3/h H=14m , potrubí tvarovky napojení  - včetně montáže</t>
  </si>
  <si>
    <t>380008581</t>
  </si>
  <si>
    <t>Technologie závlahy</t>
  </si>
  <si>
    <t>73</t>
  </si>
  <si>
    <t>TZ5P11</t>
  </si>
  <si>
    <t>Postřikovač výsečový, úderový pohon, vestavěný elektroventil, černé víko dostřik 22m, kloubová spojka</t>
  </si>
  <si>
    <t>-1328583679</t>
  </si>
  <si>
    <t>74</t>
  </si>
  <si>
    <t>TZ5P112</t>
  </si>
  <si>
    <t>Postřikovač kruhový, úderový pohon, ventil v šachtě, umělý trávník dostřik 22m, kloubová spojka</t>
  </si>
  <si>
    <t>-18780011</t>
  </si>
  <si>
    <t>76</t>
  </si>
  <si>
    <t>TZ6P12</t>
  </si>
  <si>
    <t>Vodotěsný konektor - včetně montáže</t>
  </si>
  <si>
    <t>1521506927</t>
  </si>
  <si>
    <t>77</t>
  </si>
  <si>
    <t>TZ6P18</t>
  </si>
  <si>
    <t xml:space="preserve">Ovládací kabel CYKY 5x1,5mm včetně montáže </t>
  </si>
  <si>
    <t>bm</t>
  </si>
  <si>
    <t>780112413</t>
  </si>
  <si>
    <t>720</t>
  </si>
  <si>
    <t>ovládací kabely k postřikovačům</t>
  </si>
  <si>
    <t>300</t>
  </si>
  <si>
    <t>z rozvaděče k nádržím</t>
  </si>
  <si>
    <t>78</t>
  </si>
  <si>
    <t>TZ6P20</t>
  </si>
  <si>
    <t xml:space="preserve">Napájecí kabel CYKY 5x2,5mm včetně montáže </t>
  </si>
  <si>
    <t>1191763254</t>
  </si>
  <si>
    <t>hlavní čerpadlo</t>
  </si>
  <si>
    <t>čerpadlo drenážní</t>
  </si>
  <si>
    <t>79</t>
  </si>
  <si>
    <t>TZ5P336</t>
  </si>
  <si>
    <t xml:space="preserve">Montáž postřikovače </t>
  </si>
  <si>
    <t>-157709721</t>
  </si>
  <si>
    <t>80</t>
  </si>
  <si>
    <t>TZ6P99</t>
  </si>
  <si>
    <t>Ovládací jednotka 20 sekcí, srážkové čidlo, plastový box - včetně montáže</t>
  </si>
  <si>
    <t>-1416456718</t>
  </si>
  <si>
    <t>ZK</t>
  </si>
  <si>
    <t xml:space="preserve">Zařízení staveniště, zkoušky, ostatní náklady </t>
  </si>
  <si>
    <t>129</t>
  </si>
  <si>
    <t>ZK1R15</t>
  </si>
  <si>
    <t>Zařízení staveniště, doprava, revizní zprávy, školení obsluhy, geodetické zaměření, dílenská dokumentace</t>
  </si>
  <si>
    <t>-1695608085</t>
  </si>
  <si>
    <t>Zajištění vytýčení stávajících sítí jejich správci</t>
  </si>
  <si>
    <t>Vytýčení stavby</t>
  </si>
  <si>
    <t>Dílenská dokumentace dle skutečně použitých prvků</t>
  </si>
  <si>
    <t>Dopravní značení</t>
  </si>
  <si>
    <t>Zařízení staveniště</t>
  </si>
  <si>
    <t>Mezideponie materiálu v prostoru stavby</t>
  </si>
  <si>
    <t>Laboratorní zkoušky, rozbory, zrnitostní křivky</t>
  </si>
  <si>
    <t>Zkoušky, tlakové, těstnostní, revize</t>
  </si>
  <si>
    <t>Školení obsluhy, provozní řády</t>
  </si>
  <si>
    <t xml:space="preserve">Úklid staveniše </t>
  </si>
  <si>
    <t>PSV</t>
  </si>
  <si>
    <t>Práce a dodávky PSV</t>
  </si>
  <si>
    <t>741</t>
  </si>
  <si>
    <t>Elektroinstalace - silnoproud</t>
  </si>
  <si>
    <t>134</t>
  </si>
  <si>
    <t>41073R1</t>
  </si>
  <si>
    <t>Zemnící pásek FeZn 30/4</t>
  </si>
  <si>
    <t>-1103721050</t>
  </si>
  <si>
    <t>135</t>
  </si>
  <si>
    <t>41073R2</t>
  </si>
  <si>
    <t>Zemnící drát FeZn 10mm</t>
  </si>
  <si>
    <t>-1728397952</t>
  </si>
  <si>
    <t>136</t>
  </si>
  <si>
    <t>741110302.1</t>
  </si>
  <si>
    <t>Montáž trubka ochranná do krabic plastová tuhá D přes 40 do 90 mm uložená pevně</t>
  </si>
  <si>
    <t>-235515467</t>
  </si>
  <si>
    <t>137</t>
  </si>
  <si>
    <t>34571361r1</t>
  </si>
  <si>
    <t>Chránička kabelu 50mm</t>
  </si>
  <si>
    <t>-898032925</t>
  </si>
  <si>
    <t>505*1,05 'Přepočtené koeficientem množství</t>
  </si>
  <si>
    <t>141</t>
  </si>
  <si>
    <t>741110R14</t>
  </si>
  <si>
    <t>Pokládka a montáž kabelů</t>
  </si>
  <si>
    <t>-929248293</t>
  </si>
  <si>
    <t>216</t>
  </si>
  <si>
    <t>ve stožárech</t>
  </si>
  <si>
    <t>505</t>
  </si>
  <si>
    <t>ke stožárům</t>
  </si>
  <si>
    <t>34111036</t>
  </si>
  <si>
    <t>kabel instalační jádro Cu plné izolace PVC plášť PVC 450/750V (CYKY) 3x2,5mm2</t>
  </si>
  <si>
    <t>960765905</t>
  </si>
  <si>
    <t>121</t>
  </si>
  <si>
    <t>34111080</t>
  </si>
  <si>
    <t>kabel instalační jádro Cu plné izolace PVC plášť PVC 450/750V (CYKY) 4x16mm2</t>
  </si>
  <si>
    <t>-1167243531</t>
  </si>
  <si>
    <t>110</t>
  </si>
  <si>
    <t>210202024R1</t>
  </si>
  <si>
    <t>LED svítidlo 1550W, omez. kryt LED</t>
  </si>
  <si>
    <t>2077429610</t>
  </si>
  <si>
    <t>1*12 'Přepočtené koeficientem množství</t>
  </si>
  <si>
    <t>122</t>
  </si>
  <si>
    <t>210202024R17</t>
  </si>
  <si>
    <t>Clona k LED světlometu</t>
  </si>
  <si>
    <t>714450932</t>
  </si>
  <si>
    <t>4*24</t>
  </si>
  <si>
    <t>včetně osazení</t>
  </si>
  <si>
    <t>138</t>
  </si>
  <si>
    <t>210202024R2</t>
  </si>
  <si>
    <t>Stožár sklápěcí 15m FeZn</t>
  </si>
  <si>
    <t>698322244</t>
  </si>
  <si>
    <t>včetně montáže</t>
  </si>
  <si>
    <t>139</t>
  </si>
  <si>
    <t>210202024R3</t>
  </si>
  <si>
    <t>Výložník 3ks světlometu</t>
  </si>
  <si>
    <t>-1391866407</t>
  </si>
  <si>
    <t>4*12 'Přepočtené koeficientem množství</t>
  </si>
  <si>
    <t>140</t>
  </si>
  <si>
    <t>210202024R32</t>
  </si>
  <si>
    <t>InControl - ovládací systém</t>
  </si>
  <si>
    <t>-1296051887</t>
  </si>
  <si>
    <t>včetně instalace</t>
  </si>
  <si>
    <t>123</t>
  </si>
  <si>
    <t>210202024R6</t>
  </si>
  <si>
    <t>Kotvící šrouby, jištění se zásuvkou</t>
  </si>
  <si>
    <t>-119784967</t>
  </si>
  <si>
    <t>stožár</t>
  </si>
  <si>
    <t>46-M</t>
  </si>
  <si>
    <t>Zemní práce při extr.mont.pracích</t>
  </si>
  <si>
    <t>27</t>
  </si>
  <si>
    <t>460893111</t>
  </si>
  <si>
    <t>Osazení betonového obrubníku zahradního do betonu při elektromontážích</t>
  </si>
  <si>
    <t>1343493741</t>
  </si>
  <si>
    <t>360</t>
  </si>
  <si>
    <t>lem zpevněné plochy</t>
  </si>
  <si>
    <t>28</t>
  </si>
  <si>
    <t>59217001</t>
  </si>
  <si>
    <t>obrubník zahradní betonový 1000x50x250mm</t>
  </si>
  <si>
    <t>-867649994</t>
  </si>
  <si>
    <t>360*1,02 'Přepočtené koeficientem množství</t>
  </si>
  <si>
    <t>Práce a dodávky M</t>
  </si>
  <si>
    <t>21-M</t>
  </si>
  <si>
    <t>Elektromontáže</t>
  </si>
  <si>
    <t>142</t>
  </si>
  <si>
    <t>210203901</t>
  </si>
  <si>
    <t>Montáž svítidel LED se zapojením vodičů průmyslových nebo venkovních na výložník nebo dřík</t>
  </si>
  <si>
    <t>1199170935</t>
  </si>
  <si>
    <t>VP</t>
  </si>
  <si>
    <t xml:space="preserve">  Vícepráce</t>
  </si>
  <si>
    <t>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</si>
</sst>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30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6" fillId="0" borderId="0" xfId="0" applyFont="1" applyAlignment="1" applyProtection="1">
      <alignment horizontal="left" vertical="center"/>
    </xf>
    <xf numFmtId="4" fontId="6" fillId="0" borderId="0" xfId="0" applyNumberFormat="1" applyFont="1" applyAlignment="1" applyProtection="1"/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2" borderId="22" xfId="0" applyNumberFormat="1" applyFont="1" applyFill="1" applyBorder="1" applyAlignment="1" applyProtection="1">
      <alignment vertical="center"/>
      <protection locked="0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2" borderId="22" xfId="0" applyFont="1" applyFill="1" applyBorder="1" applyAlignment="1" applyProtection="1">
      <alignment horizontal="center" vertical="center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  <protection locked="0"/>
    </xf>
    <xf numFmtId="0" fontId="0" fillId="2" borderId="22" xfId="0" applyFont="1" applyFill="1" applyBorder="1" applyAlignment="1" applyProtection="1">
      <alignment horizontal="left" vertical="center" wrapText="1"/>
      <protection locked="0"/>
    </xf>
    <xf numFmtId="0" fontId="0" fillId="2" borderId="22" xfId="0" applyFont="1" applyFill="1" applyBorder="1" applyAlignment="1" applyProtection="1">
      <alignment horizontal="center" vertical="center" wrapText="1"/>
      <protection locked="0"/>
    </xf>
    <xf numFmtId="167" fontId="0" fillId="2" borderId="22" xfId="0" applyNumberFormat="1" applyFont="1" applyFill="1" applyBorder="1" applyAlignment="1" applyProtection="1">
      <alignment vertical="center"/>
      <protection locked="0"/>
    </xf>
    <xf numFmtId="4" fontId="0" fillId="2" borderId="22" xfId="0" applyNumberFormat="1" applyFont="1" applyFill="1" applyBorder="1" applyAlignment="1" applyProtection="1">
      <alignment vertical="center"/>
      <protection locked="0"/>
    </xf>
    <xf numFmtId="4" fontId="0" fillId="0" borderId="22" xfId="0" applyNumberFormat="1" applyFont="1" applyBorder="1" applyAlignment="1" applyProtection="1">
      <alignment vertical="center"/>
    </xf>
    <xf numFmtId="0" fontId="21" fillId="2" borderId="22" xfId="0" applyFont="1" applyFill="1" applyBorder="1" applyAlignment="1" applyProtection="1">
      <alignment horizontal="left" vertical="center"/>
      <protection locked="0"/>
    </xf>
    <xf numFmtId="0" fontId="21" fillId="2" borderId="22" xfId="0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50000000000003" customHeight="1">
      <c r="AR2" s="294"/>
      <c r="AS2" s="294"/>
      <c r="AT2" s="294"/>
      <c r="AU2" s="294"/>
      <c r="AV2" s="294"/>
      <c r="AW2" s="294"/>
      <c r="AX2" s="294"/>
      <c r="AY2" s="294"/>
      <c r="AZ2" s="294"/>
      <c r="BA2" s="294"/>
      <c r="BB2" s="294"/>
      <c r="BC2" s="294"/>
      <c r="BD2" s="294"/>
      <c r="BE2" s="294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57" t="s">
        <v>14</v>
      </c>
      <c r="L5" s="258"/>
      <c r="M5" s="258"/>
      <c r="N5" s="258"/>
      <c r="O5" s="258"/>
      <c r="P5" s="258"/>
      <c r="Q5" s="258"/>
      <c r="R5" s="258"/>
      <c r="S5" s="258"/>
      <c r="T5" s="258"/>
      <c r="U5" s="258"/>
      <c r="V5" s="258"/>
      <c r="W5" s="258"/>
      <c r="X5" s="258"/>
      <c r="Y5" s="258"/>
      <c r="Z5" s="258"/>
      <c r="AA5" s="258"/>
      <c r="AB5" s="258"/>
      <c r="AC5" s="258"/>
      <c r="AD5" s="258"/>
      <c r="AE5" s="258"/>
      <c r="AF5" s="258"/>
      <c r="AG5" s="258"/>
      <c r="AH5" s="258"/>
      <c r="AI5" s="258"/>
      <c r="AJ5" s="258"/>
      <c r="AK5" s="22"/>
      <c r="AL5" s="22"/>
      <c r="AM5" s="22"/>
      <c r="AN5" s="22"/>
      <c r="AO5" s="22"/>
      <c r="AP5" s="22"/>
      <c r="AQ5" s="22"/>
      <c r="AR5" s="20"/>
      <c r="BE5" s="254" t="s">
        <v>15</v>
      </c>
      <c r="BS5" s="17" t="s">
        <v>6</v>
      </c>
    </row>
    <row r="6" spans="1:74" s="1" customFormat="1" ht="36.950000000000003" customHeight="1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259" t="s">
        <v>17</v>
      </c>
      <c r="L6" s="258"/>
      <c r="M6" s="258"/>
      <c r="N6" s="258"/>
      <c r="O6" s="258"/>
      <c r="P6" s="258"/>
      <c r="Q6" s="258"/>
      <c r="R6" s="258"/>
      <c r="S6" s="258"/>
      <c r="T6" s="258"/>
      <c r="U6" s="258"/>
      <c r="V6" s="258"/>
      <c r="W6" s="258"/>
      <c r="X6" s="258"/>
      <c r="Y6" s="258"/>
      <c r="Z6" s="258"/>
      <c r="AA6" s="258"/>
      <c r="AB6" s="258"/>
      <c r="AC6" s="258"/>
      <c r="AD6" s="258"/>
      <c r="AE6" s="258"/>
      <c r="AF6" s="258"/>
      <c r="AG6" s="258"/>
      <c r="AH6" s="258"/>
      <c r="AI6" s="258"/>
      <c r="AJ6" s="258"/>
      <c r="AK6" s="22"/>
      <c r="AL6" s="22"/>
      <c r="AM6" s="22"/>
      <c r="AN6" s="22"/>
      <c r="AO6" s="22"/>
      <c r="AP6" s="22"/>
      <c r="AQ6" s="22"/>
      <c r="AR6" s="20"/>
      <c r="BE6" s="255"/>
      <c r="BS6" s="17" t="s">
        <v>6</v>
      </c>
    </row>
    <row r="7" spans="1:74" s="1" customFormat="1" ht="12" customHeight="1">
      <c r="B7" s="21"/>
      <c r="C7" s="22"/>
      <c r="D7" s="29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19</v>
      </c>
      <c r="AL7" s="22"/>
      <c r="AM7" s="22"/>
      <c r="AN7" s="27" t="s">
        <v>1</v>
      </c>
      <c r="AO7" s="22"/>
      <c r="AP7" s="22"/>
      <c r="AQ7" s="22"/>
      <c r="AR7" s="20"/>
      <c r="BE7" s="255"/>
      <c r="BS7" s="17" t="s">
        <v>6</v>
      </c>
    </row>
    <row r="8" spans="1:74" s="1" customFormat="1" ht="12" customHeight="1">
      <c r="B8" s="21"/>
      <c r="C8" s="22"/>
      <c r="D8" s="29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22</v>
      </c>
      <c r="AL8" s="22"/>
      <c r="AM8" s="22"/>
      <c r="AN8" s="30" t="s">
        <v>23</v>
      </c>
      <c r="AO8" s="22"/>
      <c r="AP8" s="22"/>
      <c r="AQ8" s="22"/>
      <c r="AR8" s="20"/>
      <c r="BE8" s="255"/>
      <c r="BS8" s="17" t="s">
        <v>6</v>
      </c>
    </row>
    <row r="9" spans="1:74" s="1" customFormat="1" ht="14.45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255"/>
      <c r="BS9" s="17" t="s">
        <v>6</v>
      </c>
    </row>
    <row r="10" spans="1:74" s="1" customFormat="1" ht="12" customHeight="1">
      <c r="B10" s="21"/>
      <c r="C10" s="22"/>
      <c r="D10" s="29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255"/>
      <c r="BS10" s="17" t="s">
        <v>6</v>
      </c>
    </row>
    <row r="11" spans="1:74" s="1" customFormat="1" ht="18.399999999999999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255"/>
      <c r="BS11" s="17" t="s">
        <v>6</v>
      </c>
    </row>
    <row r="12" spans="1:74" s="1" customFormat="1" ht="6.95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255"/>
      <c r="BS12" s="17" t="s">
        <v>6</v>
      </c>
    </row>
    <row r="13" spans="1:74" s="1" customFormat="1" ht="12" customHeight="1">
      <c r="B13" s="21"/>
      <c r="C13" s="22"/>
      <c r="D13" s="29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25</v>
      </c>
      <c r="AL13" s="22"/>
      <c r="AM13" s="22"/>
      <c r="AN13" s="31" t="s">
        <v>29</v>
      </c>
      <c r="AO13" s="22"/>
      <c r="AP13" s="22"/>
      <c r="AQ13" s="22"/>
      <c r="AR13" s="20"/>
      <c r="BE13" s="255"/>
      <c r="BS13" s="17" t="s">
        <v>6</v>
      </c>
    </row>
    <row r="14" spans="1:74" ht="12.75">
      <c r="B14" s="21"/>
      <c r="C14" s="22"/>
      <c r="D14" s="22"/>
      <c r="E14" s="260" t="s">
        <v>29</v>
      </c>
      <c r="F14" s="261"/>
      <c r="G14" s="261"/>
      <c r="H14" s="261"/>
      <c r="I14" s="261"/>
      <c r="J14" s="261"/>
      <c r="K14" s="261"/>
      <c r="L14" s="261"/>
      <c r="M14" s="261"/>
      <c r="N14" s="261"/>
      <c r="O14" s="261"/>
      <c r="P14" s="261"/>
      <c r="Q14" s="261"/>
      <c r="R14" s="261"/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9" t="s">
        <v>27</v>
      </c>
      <c r="AL14" s="22"/>
      <c r="AM14" s="22"/>
      <c r="AN14" s="31" t="s">
        <v>29</v>
      </c>
      <c r="AO14" s="22"/>
      <c r="AP14" s="22"/>
      <c r="AQ14" s="22"/>
      <c r="AR14" s="20"/>
      <c r="BE14" s="255"/>
      <c r="BS14" s="17" t="s">
        <v>6</v>
      </c>
    </row>
    <row r="15" spans="1:74" s="1" customFormat="1" ht="6.95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255"/>
      <c r="BS15" s="17" t="s">
        <v>4</v>
      </c>
    </row>
    <row r="16" spans="1:74" s="1" customFormat="1" ht="12" customHeight="1">
      <c r="B16" s="21"/>
      <c r="C16" s="22"/>
      <c r="D16" s="29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255"/>
      <c r="BS16" s="17" t="s">
        <v>4</v>
      </c>
    </row>
    <row r="17" spans="1:71" s="1" customFormat="1" ht="18.399999999999999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255"/>
      <c r="BS17" s="17" t="s">
        <v>32</v>
      </c>
    </row>
    <row r="18" spans="1:71" s="1" customFormat="1" ht="6.95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255"/>
      <c r="BS18" s="17" t="s">
        <v>6</v>
      </c>
    </row>
    <row r="19" spans="1:71" s="1" customFormat="1" ht="12" customHeight="1">
      <c r="B19" s="21"/>
      <c r="C19" s="22"/>
      <c r="D19" s="29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255"/>
      <c r="BS19" s="17" t="s">
        <v>6</v>
      </c>
    </row>
    <row r="20" spans="1:71" s="1" customFormat="1" ht="18.399999999999999" customHeight="1">
      <c r="B20" s="21"/>
      <c r="C20" s="22"/>
      <c r="D20" s="22"/>
      <c r="E20" s="27" t="s">
        <v>31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255"/>
      <c r="BS20" s="17" t="s">
        <v>32</v>
      </c>
    </row>
    <row r="21" spans="1:71" s="1" customFormat="1" ht="6.95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255"/>
    </row>
    <row r="22" spans="1:71" s="1" customFormat="1" ht="12" customHeight="1">
      <c r="B22" s="21"/>
      <c r="C22" s="22"/>
      <c r="D22" s="29" t="s">
        <v>34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255"/>
    </row>
    <row r="23" spans="1:71" s="1" customFormat="1" ht="16.5" customHeight="1">
      <c r="B23" s="21"/>
      <c r="C23" s="22"/>
      <c r="D23" s="22"/>
      <c r="E23" s="262" t="s">
        <v>1</v>
      </c>
      <c r="F23" s="262"/>
      <c r="G23" s="262"/>
      <c r="H23" s="262"/>
      <c r="I23" s="262"/>
      <c r="J23" s="262"/>
      <c r="K23" s="262"/>
      <c r="L23" s="262"/>
      <c r="M23" s="262"/>
      <c r="N23" s="262"/>
      <c r="O23" s="262"/>
      <c r="P23" s="262"/>
      <c r="Q23" s="262"/>
      <c r="R23" s="262"/>
      <c r="S23" s="262"/>
      <c r="T23" s="262"/>
      <c r="U23" s="262"/>
      <c r="V23" s="262"/>
      <c r="W23" s="262"/>
      <c r="X23" s="262"/>
      <c r="Y23" s="262"/>
      <c r="Z23" s="262"/>
      <c r="AA23" s="262"/>
      <c r="AB23" s="262"/>
      <c r="AC23" s="262"/>
      <c r="AD23" s="262"/>
      <c r="AE23" s="262"/>
      <c r="AF23" s="262"/>
      <c r="AG23" s="262"/>
      <c r="AH23" s="262"/>
      <c r="AI23" s="262"/>
      <c r="AJ23" s="262"/>
      <c r="AK23" s="262"/>
      <c r="AL23" s="262"/>
      <c r="AM23" s="262"/>
      <c r="AN23" s="262"/>
      <c r="AO23" s="22"/>
      <c r="AP23" s="22"/>
      <c r="AQ23" s="22"/>
      <c r="AR23" s="20"/>
      <c r="BE23" s="255"/>
    </row>
    <row r="24" spans="1:71" s="1" customFormat="1" ht="6.95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255"/>
    </row>
    <row r="25" spans="1:71" s="1" customFormat="1" ht="6.95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255"/>
    </row>
    <row r="26" spans="1:71" s="2" customFormat="1" ht="25.9" customHeight="1">
      <c r="A26" s="34"/>
      <c r="B26" s="35"/>
      <c r="C26" s="36"/>
      <c r="D26" s="37" t="s">
        <v>35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263">
        <f>ROUND(AG94,2)</f>
        <v>0</v>
      </c>
      <c r="AL26" s="264"/>
      <c r="AM26" s="264"/>
      <c r="AN26" s="264"/>
      <c r="AO26" s="264"/>
      <c r="AP26" s="36"/>
      <c r="AQ26" s="36"/>
      <c r="AR26" s="39"/>
      <c r="BE26" s="255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255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265" t="s">
        <v>36</v>
      </c>
      <c r="M28" s="265"/>
      <c r="N28" s="265"/>
      <c r="O28" s="265"/>
      <c r="P28" s="265"/>
      <c r="Q28" s="36"/>
      <c r="R28" s="36"/>
      <c r="S28" s="36"/>
      <c r="T28" s="36"/>
      <c r="U28" s="36"/>
      <c r="V28" s="36"/>
      <c r="W28" s="265" t="s">
        <v>37</v>
      </c>
      <c r="X28" s="265"/>
      <c r="Y28" s="265"/>
      <c r="Z28" s="265"/>
      <c r="AA28" s="265"/>
      <c r="AB28" s="265"/>
      <c r="AC28" s="265"/>
      <c r="AD28" s="265"/>
      <c r="AE28" s="265"/>
      <c r="AF28" s="36"/>
      <c r="AG28" s="36"/>
      <c r="AH28" s="36"/>
      <c r="AI28" s="36"/>
      <c r="AJ28" s="36"/>
      <c r="AK28" s="265" t="s">
        <v>38</v>
      </c>
      <c r="AL28" s="265"/>
      <c r="AM28" s="265"/>
      <c r="AN28" s="265"/>
      <c r="AO28" s="265"/>
      <c r="AP28" s="36"/>
      <c r="AQ28" s="36"/>
      <c r="AR28" s="39"/>
      <c r="BE28" s="255"/>
    </row>
    <row r="29" spans="1:71" s="3" customFormat="1" ht="14.45" customHeight="1">
      <c r="B29" s="40"/>
      <c r="C29" s="41"/>
      <c r="D29" s="29" t="s">
        <v>39</v>
      </c>
      <c r="E29" s="41"/>
      <c r="F29" s="29" t="s">
        <v>40</v>
      </c>
      <c r="G29" s="41"/>
      <c r="H29" s="41"/>
      <c r="I29" s="41"/>
      <c r="J29" s="41"/>
      <c r="K29" s="41"/>
      <c r="L29" s="268">
        <v>0.21</v>
      </c>
      <c r="M29" s="267"/>
      <c r="N29" s="267"/>
      <c r="O29" s="267"/>
      <c r="P29" s="267"/>
      <c r="Q29" s="41"/>
      <c r="R29" s="41"/>
      <c r="S29" s="41"/>
      <c r="T29" s="41"/>
      <c r="U29" s="41"/>
      <c r="V29" s="41"/>
      <c r="W29" s="266">
        <f>ROUND(AZ94, 2)</f>
        <v>0</v>
      </c>
      <c r="X29" s="267"/>
      <c r="Y29" s="267"/>
      <c r="Z29" s="267"/>
      <c r="AA29" s="267"/>
      <c r="AB29" s="267"/>
      <c r="AC29" s="267"/>
      <c r="AD29" s="267"/>
      <c r="AE29" s="267"/>
      <c r="AF29" s="41"/>
      <c r="AG29" s="41"/>
      <c r="AH29" s="41"/>
      <c r="AI29" s="41"/>
      <c r="AJ29" s="41"/>
      <c r="AK29" s="266">
        <f>ROUND(AV94, 2)</f>
        <v>0</v>
      </c>
      <c r="AL29" s="267"/>
      <c r="AM29" s="267"/>
      <c r="AN29" s="267"/>
      <c r="AO29" s="267"/>
      <c r="AP29" s="41"/>
      <c r="AQ29" s="41"/>
      <c r="AR29" s="42"/>
      <c r="BE29" s="256"/>
    </row>
    <row r="30" spans="1:71" s="3" customFormat="1" ht="14.45" customHeight="1">
      <c r="B30" s="40"/>
      <c r="C30" s="41"/>
      <c r="D30" s="41"/>
      <c r="E30" s="41"/>
      <c r="F30" s="29" t="s">
        <v>41</v>
      </c>
      <c r="G30" s="41"/>
      <c r="H30" s="41"/>
      <c r="I30" s="41"/>
      <c r="J30" s="41"/>
      <c r="K30" s="41"/>
      <c r="L30" s="268">
        <v>0.12</v>
      </c>
      <c r="M30" s="267"/>
      <c r="N30" s="267"/>
      <c r="O30" s="267"/>
      <c r="P30" s="267"/>
      <c r="Q30" s="41"/>
      <c r="R30" s="41"/>
      <c r="S30" s="41"/>
      <c r="T30" s="41"/>
      <c r="U30" s="41"/>
      <c r="V30" s="41"/>
      <c r="W30" s="266">
        <f>ROUND(BA94, 2)</f>
        <v>0</v>
      </c>
      <c r="X30" s="267"/>
      <c r="Y30" s="267"/>
      <c r="Z30" s="267"/>
      <c r="AA30" s="267"/>
      <c r="AB30" s="267"/>
      <c r="AC30" s="267"/>
      <c r="AD30" s="267"/>
      <c r="AE30" s="267"/>
      <c r="AF30" s="41"/>
      <c r="AG30" s="41"/>
      <c r="AH30" s="41"/>
      <c r="AI30" s="41"/>
      <c r="AJ30" s="41"/>
      <c r="AK30" s="266">
        <f>ROUND(AW94, 2)</f>
        <v>0</v>
      </c>
      <c r="AL30" s="267"/>
      <c r="AM30" s="267"/>
      <c r="AN30" s="267"/>
      <c r="AO30" s="267"/>
      <c r="AP30" s="41"/>
      <c r="AQ30" s="41"/>
      <c r="AR30" s="42"/>
      <c r="BE30" s="256"/>
    </row>
    <row r="31" spans="1:71" s="3" customFormat="1" ht="14.45" hidden="1" customHeight="1">
      <c r="B31" s="40"/>
      <c r="C31" s="41"/>
      <c r="D31" s="41"/>
      <c r="E31" s="41"/>
      <c r="F31" s="29" t="s">
        <v>42</v>
      </c>
      <c r="G31" s="41"/>
      <c r="H31" s="41"/>
      <c r="I31" s="41"/>
      <c r="J31" s="41"/>
      <c r="K31" s="41"/>
      <c r="L31" s="268">
        <v>0.21</v>
      </c>
      <c r="M31" s="267"/>
      <c r="N31" s="267"/>
      <c r="O31" s="267"/>
      <c r="P31" s="267"/>
      <c r="Q31" s="41"/>
      <c r="R31" s="41"/>
      <c r="S31" s="41"/>
      <c r="T31" s="41"/>
      <c r="U31" s="41"/>
      <c r="V31" s="41"/>
      <c r="W31" s="266">
        <f>ROUND(BB94, 2)</f>
        <v>0</v>
      </c>
      <c r="X31" s="267"/>
      <c r="Y31" s="267"/>
      <c r="Z31" s="267"/>
      <c r="AA31" s="267"/>
      <c r="AB31" s="267"/>
      <c r="AC31" s="267"/>
      <c r="AD31" s="267"/>
      <c r="AE31" s="267"/>
      <c r="AF31" s="41"/>
      <c r="AG31" s="41"/>
      <c r="AH31" s="41"/>
      <c r="AI31" s="41"/>
      <c r="AJ31" s="41"/>
      <c r="AK31" s="266">
        <v>0</v>
      </c>
      <c r="AL31" s="267"/>
      <c r="AM31" s="267"/>
      <c r="AN31" s="267"/>
      <c r="AO31" s="267"/>
      <c r="AP31" s="41"/>
      <c r="AQ31" s="41"/>
      <c r="AR31" s="42"/>
      <c r="BE31" s="256"/>
    </row>
    <row r="32" spans="1:71" s="3" customFormat="1" ht="14.45" hidden="1" customHeight="1">
      <c r="B32" s="40"/>
      <c r="C32" s="41"/>
      <c r="D32" s="41"/>
      <c r="E32" s="41"/>
      <c r="F32" s="29" t="s">
        <v>43</v>
      </c>
      <c r="G32" s="41"/>
      <c r="H32" s="41"/>
      <c r="I32" s="41"/>
      <c r="J32" s="41"/>
      <c r="K32" s="41"/>
      <c r="L32" s="268">
        <v>0.12</v>
      </c>
      <c r="M32" s="267"/>
      <c r="N32" s="267"/>
      <c r="O32" s="267"/>
      <c r="P32" s="267"/>
      <c r="Q32" s="41"/>
      <c r="R32" s="41"/>
      <c r="S32" s="41"/>
      <c r="T32" s="41"/>
      <c r="U32" s="41"/>
      <c r="V32" s="41"/>
      <c r="W32" s="266">
        <f>ROUND(BC94, 2)</f>
        <v>0</v>
      </c>
      <c r="X32" s="267"/>
      <c r="Y32" s="267"/>
      <c r="Z32" s="267"/>
      <c r="AA32" s="267"/>
      <c r="AB32" s="267"/>
      <c r="AC32" s="267"/>
      <c r="AD32" s="267"/>
      <c r="AE32" s="267"/>
      <c r="AF32" s="41"/>
      <c r="AG32" s="41"/>
      <c r="AH32" s="41"/>
      <c r="AI32" s="41"/>
      <c r="AJ32" s="41"/>
      <c r="AK32" s="266">
        <v>0</v>
      </c>
      <c r="AL32" s="267"/>
      <c r="AM32" s="267"/>
      <c r="AN32" s="267"/>
      <c r="AO32" s="267"/>
      <c r="AP32" s="41"/>
      <c r="AQ32" s="41"/>
      <c r="AR32" s="42"/>
      <c r="BE32" s="256"/>
    </row>
    <row r="33" spans="1:57" s="3" customFormat="1" ht="14.45" hidden="1" customHeight="1">
      <c r="B33" s="40"/>
      <c r="C33" s="41"/>
      <c r="D33" s="41"/>
      <c r="E33" s="41"/>
      <c r="F33" s="29" t="s">
        <v>44</v>
      </c>
      <c r="G33" s="41"/>
      <c r="H33" s="41"/>
      <c r="I33" s="41"/>
      <c r="J33" s="41"/>
      <c r="K33" s="41"/>
      <c r="L33" s="268">
        <v>0</v>
      </c>
      <c r="M33" s="267"/>
      <c r="N33" s="267"/>
      <c r="O33" s="267"/>
      <c r="P33" s="267"/>
      <c r="Q33" s="41"/>
      <c r="R33" s="41"/>
      <c r="S33" s="41"/>
      <c r="T33" s="41"/>
      <c r="U33" s="41"/>
      <c r="V33" s="41"/>
      <c r="W33" s="266">
        <f>ROUND(BD94, 2)</f>
        <v>0</v>
      </c>
      <c r="X33" s="267"/>
      <c r="Y33" s="267"/>
      <c r="Z33" s="267"/>
      <c r="AA33" s="267"/>
      <c r="AB33" s="267"/>
      <c r="AC33" s="267"/>
      <c r="AD33" s="267"/>
      <c r="AE33" s="267"/>
      <c r="AF33" s="41"/>
      <c r="AG33" s="41"/>
      <c r="AH33" s="41"/>
      <c r="AI33" s="41"/>
      <c r="AJ33" s="41"/>
      <c r="AK33" s="266">
        <v>0</v>
      </c>
      <c r="AL33" s="267"/>
      <c r="AM33" s="267"/>
      <c r="AN33" s="267"/>
      <c r="AO33" s="267"/>
      <c r="AP33" s="41"/>
      <c r="AQ33" s="41"/>
      <c r="AR33" s="42"/>
      <c r="BE33" s="256"/>
    </row>
    <row r="34" spans="1:57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255"/>
    </row>
    <row r="35" spans="1:57" s="2" customFormat="1" ht="25.9" customHeight="1">
      <c r="A35" s="34"/>
      <c r="B35" s="35"/>
      <c r="C35" s="43"/>
      <c r="D35" s="44" t="s">
        <v>45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46</v>
      </c>
      <c r="U35" s="45"/>
      <c r="V35" s="45"/>
      <c r="W35" s="45"/>
      <c r="X35" s="269" t="s">
        <v>47</v>
      </c>
      <c r="Y35" s="270"/>
      <c r="Z35" s="270"/>
      <c r="AA35" s="270"/>
      <c r="AB35" s="270"/>
      <c r="AC35" s="45"/>
      <c r="AD35" s="45"/>
      <c r="AE35" s="45"/>
      <c r="AF35" s="45"/>
      <c r="AG35" s="45"/>
      <c r="AH35" s="45"/>
      <c r="AI35" s="45"/>
      <c r="AJ35" s="45"/>
      <c r="AK35" s="271">
        <f>SUM(AK26:AK33)</f>
        <v>0</v>
      </c>
      <c r="AL35" s="270"/>
      <c r="AM35" s="270"/>
      <c r="AN35" s="270"/>
      <c r="AO35" s="272"/>
      <c r="AP35" s="43"/>
      <c r="AQ35" s="43"/>
      <c r="AR35" s="39"/>
      <c r="BE35" s="34"/>
    </row>
    <row r="36" spans="1:57" s="2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14.45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9"/>
      <c r="BE37" s="34"/>
    </row>
    <row r="38" spans="1:57" s="1" customFormat="1" ht="14.45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pans="1:57" s="1" customFormat="1" ht="14.45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pans="1:57" s="1" customFormat="1" ht="14.45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pans="1:57" s="1" customFormat="1" ht="14.45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pans="1:57" s="1" customFormat="1" ht="14.45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pans="1:57" s="1" customFormat="1" ht="14.45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pans="1:57" s="1" customFormat="1" ht="14.45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pans="1:57" s="1" customFormat="1" ht="14.45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pans="1:57" s="1" customFormat="1" ht="14.45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pans="1:57" s="1" customFormat="1" ht="14.45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pans="1:57" s="1" customFormat="1" ht="14.45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pans="1:57" s="2" customFormat="1" ht="14.45" customHeight="1">
      <c r="B49" s="47"/>
      <c r="C49" s="48"/>
      <c r="D49" s="49" t="s">
        <v>48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49" t="s">
        <v>49</v>
      </c>
      <c r="AI49" s="50"/>
      <c r="AJ49" s="50"/>
      <c r="AK49" s="50"/>
      <c r="AL49" s="50"/>
      <c r="AM49" s="50"/>
      <c r="AN49" s="50"/>
      <c r="AO49" s="50"/>
      <c r="AP49" s="48"/>
      <c r="AQ49" s="48"/>
      <c r="AR49" s="51"/>
    </row>
    <row r="50" spans="1:57" ht="11.25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 spans="1:57" ht="11.25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 spans="1:57" ht="11.25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 spans="1:57" ht="11.25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 spans="1:57" ht="11.25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 spans="1:57" ht="11.2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 spans="1:57" ht="11.25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 spans="1:57" ht="11.25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 spans="1:57" ht="11.25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 spans="1:57" ht="11.25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pans="1:57" s="2" customFormat="1" ht="12.75">
      <c r="A60" s="34"/>
      <c r="B60" s="35"/>
      <c r="C60" s="36"/>
      <c r="D60" s="52" t="s">
        <v>50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2" t="s">
        <v>51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2" t="s">
        <v>50</v>
      </c>
      <c r="AI60" s="38"/>
      <c r="AJ60" s="38"/>
      <c r="AK60" s="38"/>
      <c r="AL60" s="38"/>
      <c r="AM60" s="52" t="s">
        <v>51</v>
      </c>
      <c r="AN60" s="38"/>
      <c r="AO60" s="38"/>
      <c r="AP60" s="36"/>
      <c r="AQ60" s="36"/>
      <c r="AR60" s="39"/>
      <c r="BE60" s="34"/>
    </row>
    <row r="61" spans="1:57" ht="11.25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 spans="1:57" ht="11.25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 spans="1:57" ht="11.25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pans="1:57" s="2" customFormat="1" ht="12.75">
      <c r="A64" s="34"/>
      <c r="B64" s="35"/>
      <c r="C64" s="36"/>
      <c r="D64" s="49" t="s">
        <v>52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49" t="s">
        <v>53</v>
      </c>
      <c r="AI64" s="53"/>
      <c r="AJ64" s="53"/>
      <c r="AK64" s="53"/>
      <c r="AL64" s="53"/>
      <c r="AM64" s="53"/>
      <c r="AN64" s="53"/>
      <c r="AO64" s="53"/>
      <c r="AP64" s="36"/>
      <c r="AQ64" s="36"/>
      <c r="AR64" s="39"/>
      <c r="BE64" s="34"/>
    </row>
    <row r="65" spans="1:57" ht="11.2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 spans="1:57" ht="11.25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 spans="1:57" ht="11.25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 spans="1:57" ht="11.25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 spans="1:57" ht="11.25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 spans="1:57" ht="11.25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 spans="1:57" ht="11.25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 spans="1:57" ht="11.25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 spans="1:57" ht="11.25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 spans="1:57" ht="11.25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pans="1:57" s="2" customFormat="1" ht="12.75">
      <c r="A75" s="34"/>
      <c r="B75" s="35"/>
      <c r="C75" s="36"/>
      <c r="D75" s="52" t="s">
        <v>50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2" t="s">
        <v>51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2" t="s">
        <v>50</v>
      </c>
      <c r="AI75" s="38"/>
      <c r="AJ75" s="38"/>
      <c r="AK75" s="38"/>
      <c r="AL75" s="38"/>
      <c r="AM75" s="52" t="s">
        <v>51</v>
      </c>
      <c r="AN75" s="38"/>
      <c r="AO75" s="38"/>
      <c r="AP75" s="36"/>
      <c r="AQ75" s="36"/>
      <c r="AR75" s="39"/>
      <c r="BE75" s="34"/>
    </row>
    <row r="76" spans="1:57" s="2" customFormat="1" ht="11.25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9"/>
      <c r="BE76" s="34"/>
    </row>
    <row r="77" spans="1:57" s="2" customFormat="1" ht="6.95" customHeight="1">
      <c r="A77" s="34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39"/>
      <c r="BE77" s="34"/>
    </row>
    <row r="81" spans="1:90" s="2" customFormat="1" ht="6.95" customHeight="1">
      <c r="A81" s="34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39"/>
      <c r="BE81" s="34"/>
    </row>
    <row r="82" spans="1:90" s="2" customFormat="1" ht="24.95" customHeight="1">
      <c r="A82" s="34"/>
      <c r="B82" s="35"/>
      <c r="C82" s="23" t="s">
        <v>54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9"/>
      <c r="BE82" s="34"/>
    </row>
    <row r="83" spans="1:90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9"/>
      <c r="BE83" s="34"/>
    </row>
    <row r="84" spans="1:90" s="4" customFormat="1" ht="12" customHeight="1">
      <c r="B84" s="58"/>
      <c r="C84" s="29" t="s">
        <v>13</v>
      </c>
      <c r="D84" s="59"/>
      <c r="E84" s="59"/>
      <c r="F84" s="59"/>
      <c r="G84" s="59"/>
      <c r="H84" s="59"/>
      <c r="I84" s="59"/>
      <c r="J84" s="59"/>
      <c r="K84" s="59"/>
      <c r="L84" s="59" t="str">
        <f>K5</f>
        <v>24_3_PO</v>
      </c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60"/>
    </row>
    <row r="85" spans="1:90" s="5" customFormat="1" ht="36.950000000000003" customHeight="1">
      <c r="B85" s="61"/>
      <c r="C85" s="62" t="s">
        <v>16</v>
      </c>
      <c r="D85" s="63"/>
      <c r="E85" s="63"/>
      <c r="F85" s="63"/>
      <c r="G85" s="63"/>
      <c r="H85" s="63"/>
      <c r="I85" s="63"/>
      <c r="J85" s="63"/>
      <c r="K85" s="63"/>
      <c r="L85" s="273" t="str">
        <f>K6</f>
        <v>Obnova fotbalového hřiště SK Slovan Poděbrady</v>
      </c>
      <c r="M85" s="274"/>
      <c r="N85" s="274"/>
      <c r="O85" s="274"/>
      <c r="P85" s="274"/>
      <c r="Q85" s="274"/>
      <c r="R85" s="274"/>
      <c r="S85" s="274"/>
      <c r="T85" s="274"/>
      <c r="U85" s="274"/>
      <c r="V85" s="274"/>
      <c r="W85" s="274"/>
      <c r="X85" s="274"/>
      <c r="Y85" s="274"/>
      <c r="Z85" s="274"/>
      <c r="AA85" s="274"/>
      <c r="AB85" s="274"/>
      <c r="AC85" s="274"/>
      <c r="AD85" s="274"/>
      <c r="AE85" s="274"/>
      <c r="AF85" s="274"/>
      <c r="AG85" s="274"/>
      <c r="AH85" s="274"/>
      <c r="AI85" s="274"/>
      <c r="AJ85" s="274"/>
      <c r="AK85" s="63"/>
      <c r="AL85" s="63"/>
      <c r="AM85" s="63"/>
      <c r="AN85" s="63"/>
      <c r="AO85" s="63"/>
      <c r="AP85" s="63"/>
      <c r="AQ85" s="63"/>
      <c r="AR85" s="64"/>
    </row>
    <row r="86" spans="1:90" s="2" customFormat="1" ht="6.95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9"/>
      <c r="BE86" s="34"/>
    </row>
    <row r="87" spans="1:90" s="2" customFormat="1" ht="12" customHeight="1">
      <c r="A87" s="34"/>
      <c r="B87" s="35"/>
      <c r="C87" s="29" t="s">
        <v>20</v>
      </c>
      <c r="D87" s="36"/>
      <c r="E87" s="36"/>
      <c r="F87" s="36"/>
      <c r="G87" s="36"/>
      <c r="H87" s="36"/>
      <c r="I87" s="36"/>
      <c r="J87" s="36"/>
      <c r="K87" s="36"/>
      <c r="L87" s="65" t="str">
        <f>IF(K8="","",K8)</f>
        <v>Poděbrady Obora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9" t="s">
        <v>22</v>
      </c>
      <c r="AJ87" s="36"/>
      <c r="AK87" s="36"/>
      <c r="AL87" s="36"/>
      <c r="AM87" s="275" t="str">
        <f>IF(AN8= "","",AN8)</f>
        <v>18. 3. 2024</v>
      </c>
      <c r="AN87" s="275"/>
      <c r="AO87" s="36"/>
      <c r="AP87" s="36"/>
      <c r="AQ87" s="36"/>
      <c r="AR87" s="39"/>
      <c r="BE87" s="34"/>
    </row>
    <row r="88" spans="1:90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9"/>
      <c r="BE88" s="34"/>
    </row>
    <row r="89" spans="1:90" s="2" customFormat="1" ht="15.2" customHeight="1">
      <c r="A89" s="34"/>
      <c r="B89" s="35"/>
      <c r="C89" s="29" t="s">
        <v>24</v>
      </c>
      <c r="D89" s="36"/>
      <c r="E89" s="36"/>
      <c r="F89" s="36"/>
      <c r="G89" s="36"/>
      <c r="H89" s="36"/>
      <c r="I89" s="36"/>
      <c r="J89" s="36"/>
      <c r="K89" s="36"/>
      <c r="L89" s="59" t="str">
        <f>IF(E11= "","",E11)</f>
        <v xml:space="preserve"> Městský úřad Poděbrady, odbor správy a rozvoje mě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9" t="s">
        <v>30</v>
      </c>
      <c r="AJ89" s="36"/>
      <c r="AK89" s="36"/>
      <c r="AL89" s="36"/>
      <c r="AM89" s="276" t="str">
        <f>IF(E17="","",E17)</f>
        <v>David Müller</v>
      </c>
      <c r="AN89" s="277"/>
      <c r="AO89" s="277"/>
      <c r="AP89" s="277"/>
      <c r="AQ89" s="36"/>
      <c r="AR89" s="39"/>
      <c r="AS89" s="278" t="s">
        <v>55</v>
      </c>
      <c r="AT89" s="279"/>
      <c r="AU89" s="67"/>
      <c r="AV89" s="67"/>
      <c r="AW89" s="67"/>
      <c r="AX89" s="67"/>
      <c r="AY89" s="67"/>
      <c r="AZ89" s="67"/>
      <c r="BA89" s="67"/>
      <c r="BB89" s="67"/>
      <c r="BC89" s="67"/>
      <c r="BD89" s="68"/>
      <c r="BE89" s="34"/>
    </row>
    <row r="90" spans="1:90" s="2" customFormat="1" ht="15.2" customHeight="1">
      <c r="A90" s="34"/>
      <c r="B90" s="35"/>
      <c r="C90" s="29" t="s">
        <v>28</v>
      </c>
      <c r="D90" s="36"/>
      <c r="E90" s="36"/>
      <c r="F90" s="36"/>
      <c r="G90" s="36"/>
      <c r="H90" s="36"/>
      <c r="I90" s="36"/>
      <c r="J90" s="36"/>
      <c r="K90" s="36"/>
      <c r="L90" s="59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9" t="s">
        <v>33</v>
      </c>
      <c r="AJ90" s="36"/>
      <c r="AK90" s="36"/>
      <c r="AL90" s="36"/>
      <c r="AM90" s="276" t="str">
        <f>IF(E20="","",E20)</f>
        <v>David Müller</v>
      </c>
      <c r="AN90" s="277"/>
      <c r="AO90" s="277"/>
      <c r="AP90" s="277"/>
      <c r="AQ90" s="36"/>
      <c r="AR90" s="39"/>
      <c r="AS90" s="280"/>
      <c r="AT90" s="281"/>
      <c r="AU90" s="69"/>
      <c r="AV90" s="69"/>
      <c r="AW90" s="69"/>
      <c r="AX90" s="69"/>
      <c r="AY90" s="69"/>
      <c r="AZ90" s="69"/>
      <c r="BA90" s="69"/>
      <c r="BB90" s="69"/>
      <c r="BC90" s="69"/>
      <c r="BD90" s="70"/>
      <c r="BE90" s="34"/>
    </row>
    <row r="91" spans="1:90" s="2" customFormat="1" ht="10.9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9"/>
      <c r="AS91" s="282"/>
      <c r="AT91" s="283"/>
      <c r="AU91" s="71"/>
      <c r="AV91" s="71"/>
      <c r="AW91" s="71"/>
      <c r="AX91" s="71"/>
      <c r="AY91" s="71"/>
      <c r="AZ91" s="71"/>
      <c r="BA91" s="71"/>
      <c r="BB91" s="71"/>
      <c r="BC91" s="71"/>
      <c r="BD91" s="72"/>
      <c r="BE91" s="34"/>
    </row>
    <row r="92" spans="1:90" s="2" customFormat="1" ht="29.25" customHeight="1">
      <c r="A92" s="34"/>
      <c r="B92" s="35"/>
      <c r="C92" s="284" t="s">
        <v>56</v>
      </c>
      <c r="D92" s="285"/>
      <c r="E92" s="285"/>
      <c r="F92" s="285"/>
      <c r="G92" s="285"/>
      <c r="H92" s="73"/>
      <c r="I92" s="286" t="s">
        <v>57</v>
      </c>
      <c r="J92" s="285"/>
      <c r="K92" s="285"/>
      <c r="L92" s="285"/>
      <c r="M92" s="285"/>
      <c r="N92" s="285"/>
      <c r="O92" s="285"/>
      <c r="P92" s="285"/>
      <c r="Q92" s="285"/>
      <c r="R92" s="285"/>
      <c r="S92" s="285"/>
      <c r="T92" s="285"/>
      <c r="U92" s="285"/>
      <c r="V92" s="285"/>
      <c r="W92" s="285"/>
      <c r="X92" s="285"/>
      <c r="Y92" s="285"/>
      <c r="Z92" s="285"/>
      <c r="AA92" s="285"/>
      <c r="AB92" s="285"/>
      <c r="AC92" s="285"/>
      <c r="AD92" s="285"/>
      <c r="AE92" s="285"/>
      <c r="AF92" s="285"/>
      <c r="AG92" s="287" t="s">
        <v>58</v>
      </c>
      <c r="AH92" s="285"/>
      <c r="AI92" s="285"/>
      <c r="AJ92" s="285"/>
      <c r="AK92" s="285"/>
      <c r="AL92" s="285"/>
      <c r="AM92" s="285"/>
      <c r="AN92" s="286" t="s">
        <v>59</v>
      </c>
      <c r="AO92" s="285"/>
      <c r="AP92" s="288"/>
      <c r="AQ92" s="74" t="s">
        <v>60</v>
      </c>
      <c r="AR92" s="39"/>
      <c r="AS92" s="75" t="s">
        <v>61</v>
      </c>
      <c r="AT92" s="76" t="s">
        <v>62</v>
      </c>
      <c r="AU92" s="76" t="s">
        <v>63</v>
      </c>
      <c r="AV92" s="76" t="s">
        <v>64</v>
      </c>
      <c r="AW92" s="76" t="s">
        <v>65</v>
      </c>
      <c r="AX92" s="76" t="s">
        <v>66</v>
      </c>
      <c r="AY92" s="76" t="s">
        <v>67</v>
      </c>
      <c r="AZ92" s="76" t="s">
        <v>68</v>
      </c>
      <c r="BA92" s="76" t="s">
        <v>69</v>
      </c>
      <c r="BB92" s="76" t="s">
        <v>70</v>
      </c>
      <c r="BC92" s="76" t="s">
        <v>71</v>
      </c>
      <c r="BD92" s="77" t="s">
        <v>72</v>
      </c>
      <c r="BE92" s="34"/>
    </row>
    <row r="93" spans="1:90" s="2" customFormat="1" ht="10.9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9"/>
      <c r="AS93" s="78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80"/>
      <c r="BE93" s="34"/>
    </row>
    <row r="94" spans="1:90" s="6" customFormat="1" ht="32.450000000000003" customHeight="1">
      <c r="B94" s="81"/>
      <c r="C94" s="82" t="s">
        <v>73</v>
      </c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292">
        <f>ROUND(AG95,2)</f>
        <v>0</v>
      </c>
      <c r="AH94" s="292"/>
      <c r="AI94" s="292"/>
      <c r="AJ94" s="292"/>
      <c r="AK94" s="292"/>
      <c r="AL94" s="292"/>
      <c r="AM94" s="292"/>
      <c r="AN94" s="293">
        <f>SUM(AG94,AT94)</f>
        <v>0</v>
      </c>
      <c r="AO94" s="293"/>
      <c r="AP94" s="293"/>
      <c r="AQ94" s="85" t="s">
        <v>1</v>
      </c>
      <c r="AR94" s="86"/>
      <c r="AS94" s="87">
        <f>ROUND(AS95,2)</f>
        <v>0</v>
      </c>
      <c r="AT94" s="88">
        <f>ROUND(SUM(AV94:AW94),2)</f>
        <v>0</v>
      </c>
      <c r="AU94" s="89">
        <f>ROUND(AU95,5)</f>
        <v>0</v>
      </c>
      <c r="AV94" s="88">
        <f>ROUND(AZ94*L29,2)</f>
        <v>0</v>
      </c>
      <c r="AW94" s="88">
        <f>ROUND(BA94*L30,2)</f>
        <v>0</v>
      </c>
      <c r="AX94" s="88">
        <f>ROUND(BB94*L29,2)</f>
        <v>0</v>
      </c>
      <c r="AY94" s="88">
        <f>ROUND(BC94*L30,2)</f>
        <v>0</v>
      </c>
      <c r="AZ94" s="88">
        <f>ROUND(AZ95,2)</f>
        <v>0</v>
      </c>
      <c r="BA94" s="88">
        <f>ROUND(BA95,2)</f>
        <v>0</v>
      </c>
      <c r="BB94" s="88">
        <f>ROUND(BB95,2)</f>
        <v>0</v>
      </c>
      <c r="BC94" s="88">
        <f>ROUND(BC95,2)</f>
        <v>0</v>
      </c>
      <c r="BD94" s="90">
        <f>ROUND(BD95,2)</f>
        <v>0</v>
      </c>
      <c r="BS94" s="91" t="s">
        <v>74</v>
      </c>
      <c r="BT94" s="91" t="s">
        <v>75</v>
      </c>
      <c r="BV94" s="91" t="s">
        <v>76</v>
      </c>
      <c r="BW94" s="91" t="s">
        <v>5</v>
      </c>
      <c r="BX94" s="91" t="s">
        <v>77</v>
      </c>
      <c r="CL94" s="91" t="s">
        <v>1</v>
      </c>
    </row>
    <row r="95" spans="1:90" s="7" customFormat="1" ht="24.75" customHeight="1">
      <c r="A95" s="92" t="s">
        <v>78</v>
      </c>
      <c r="B95" s="93"/>
      <c r="C95" s="94"/>
      <c r="D95" s="291" t="s">
        <v>14</v>
      </c>
      <c r="E95" s="291"/>
      <c r="F95" s="291"/>
      <c r="G95" s="291"/>
      <c r="H95" s="291"/>
      <c r="I95" s="95"/>
      <c r="J95" s="291" t="s">
        <v>17</v>
      </c>
      <c r="K95" s="291"/>
      <c r="L95" s="291"/>
      <c r="M95" s="291"/>
      <c r="N95" s="291"/>
      <c r="O95" s="291"/>
      <c r="P95" s="291"/>
      <c r="Q95" s="291"/>
      <c r="R95" s="291"/>
      <c r="S95" s="291"/>
      <c r="T95" s="291"/>
      <c r="U95" s="291"/>
      <c r="V95" s="291"/>
      <c r="W95" s="291"/>
      <c r="X95" s="291"/>
      <c r="Y95" s="291"/>
      <c r="Z95" s="291"/>
      <c r="AA95" s="291"/>
      <c r="AB95" s="291"/>
      <c r="AC95" s="291"/>
      <c r="AD95" s="291"/>
      <c r="AE95" s="291"/>
      <c r="AF95" s="291"/>
      <c r="AG95" s="289">
        <f>'24_3_PO - Obnova fotbalov...'!J28</f>
        <v>0</v>
      </c>
      <c r="AH95" s="290"/>
      <c r="AI95" s="290"/>
      <c r="AJ95" s="290"/>
      <c r="AK95" s="290"/>
      <c r="AL95" s="290"/>
      <c r="AM95" s="290"/>
      <c r="AN95" s="289">
        <f>SUM(AG95,AT95)</f>
        <v>0</v>
      </c>
      <c r="AO95" s="290"/>
      <c r="AP95" s="290"/>
      <c r="AQ95" s="96" t="s">
        <v>79</v>
      </c>
      <c r="AR95" s="97"/>
      <c r="AS95" s="98">
        <v>0</v>
      </c>
      <c r="AT95" s="99">
        <f>ROUND(SUM(AV95:AW95),2)</f>
        <v>0</v>
      </c>
      <c r="AU95" s="100">
        <f>'24_3_PO - Obnova fotbalov...'!P130</f>
        <v>0</v>
      </c>
      <c r="AV95" s="99">
        <f>'24_3_PO - Obnova fotbalov...'!J31</f>
        <v>0</v>
      </c>
      <c r="AW95" s="99">
        <f>'24_3_PO - Obnova fotbalov...'!J32</f>
        <v>0</v>
      </c>
      <c r="AX95" s="99">
        <f>'24_3_PO - Obnova fotbalov...'!J33</f>
        <v>0</v>
      </c>
      <c r="AY95" s="99">
        <f>'24_3_PO - Obnova fotbalov...'!J34</f>
        <v>0</v>
      </c>
      <c r="AZ95" s="99">
        <f>'24_3_PO - Obnova fotbalov...'!F31</f>
        <v>0</v>
      </c>
      <c r="BA95" s="99">
        <f>'24_3_PO - Obnova fotbalov...'!F32</f>
        <v>0</v>
      </c>
      <c r="BB95" s="99">
        <f>'24_3_PO - Obnova fotbalov...'!F33</f>
        <v>0</v>
      </c>
      <c r="BC95" s="99">
        <f>'24_3_PO - Obnova fotbalov...'!F34</f>
        <v>0</v>
      </c>
      <c r="BD95" s="101">
        <f>'24_3_PO - Obnova fotbalov...'!F35</f>
        <v>0</v>
      </c>
      <c r="BT95" s="102" t="s">
        <v>80</v>
      </c>
      <c r="BU95" s="102" t="s">
        <v>81</v>
      </c>
      <c r="BV95" s="102" t="s">
        <v>76</v>
      </c>
      <c r="BW95" s="102" t="s">
        <v>5</v>
      </c>
      <c r="BX95" s="102" t="s">
        <v>77</v>
      </c>
      <c r="CL95" s="102" t="s">
        <v>1</v>
      </c>
    </row>
    <row r="96" spans="1:90" s="2" customFormat="1" ht="30" customHeight="1">
      <c r="A96" s="34"/>
      <c r="B96" s="35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9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s="2" customFormat="1" ht="6.95" customHeight="1">
      <c r="A97" s="34"/>
      <c r="B97" s="54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39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</sheetData>
  <sheetProtection algorithmName="SHA-512" hashValue="QV31cdyA9remzbaS4Hv9N27Hm8nSr/tcqRZN7FL86kDUjwpm+2wmX7pDYx86JCs3EfrvQ3mMeoirZkPwTK/ATQ==" saltValue="P4+PvGI20gTej164hf6ZfRxm1Q1fPhsqhGGXYLxAgNIsUMyC58ej/CqW+yEMogV3eE9H15PKxyt3VqPwxHEcBw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24_3_PO - Obnova fotbalov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52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7" t="s">
        <v>5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0"/>
      <c r="AT3" s="17" t="s">
        <v>82</v>
      </c>
    </row>
    <row r="4" spans="1:46" s="1" customFormat="1" ht="24.95" customHeight="1">
      <c r="B4" s="20"/>
      <c r="D4" s="105" t="s">
        <v>83</v>
      </c>
      <c r="L4" s="20"/>
      <c r="M4" s="106" t="s">
        <v>10</v>
      </c>
      <c r="AT4" s="17" t="s">
        <v>4</v>
      </c>
    </row>
    <row r="5" spans="1:46" s="1" customFormat="1" ht="6.95" customHeight="1">
      <c r="B5" s="20"/>
      <c r="L5" s="20"/>
    </row>
    <row r="6" spans="1:46" s="2" customFormat="1" ht="12" customHeight="1">
      <c r="A6" s="34"/>
      <c r="B6" s="39"/>
      <c r="C6" s="34"/>
      <c r="D6" s="107" t="s">
        <v>16</v>
      </c>
      <c r="E6" s="34"/>
      <c r="F6" s="34"/>
      <c r="G6" s="34"/>
      <c r="H6" s="34"/>
      <c r="I6" s="34"/>
      <c r="J6" s="34"/>
      <c r="K6" s="34"/>
      <c r="L6" s="51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</row>
    <row r="7" spans="1:46" s="2" customFormat="1" ht="16.5" customHeight="1">
      <c r="A7" s="34"/>
      <c r="B7" s="39"/>
      <c r="C7" s="34"/>
      <c r="D7" s="34"/>
      <c r="E7" s="295" t="s">
        <v>17</v>
      </c>
      <c r="F7" s="296"/>
      <c r="G7" s="296"/>
      <c r="H7" s="296"/>
      <c r="I7" s="34"/>
      <c r="J7" s="34"/>
      <c r="K7" s="34"/>
      <c r="L7" s="51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</row>
    <row r="8" spans="1:46" s="2" customFormat="1" ht="11.25">
      <c r="A8" s="34"/>
      <c r="B8" s="39"/>
      <c r="C8" s="34"/>
      <c r="D8" s="34"/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2" customHeight="1">
      <c r="A9" s="34"/>
      <c r="B9" s="39"/>
      <c r="C9" s="34"/>
      <c r="D9" s="107" t="s">
        <v>18</v>
      </c>
      <c r="E9" s="34"/>
      <c r="F9" s="108" t="s">
        <v>1</v>
      </c>
      <c r="G9" s="34"/>
      <c r="H9" s="34"/>
      <c r="I9" s="107" t="s">
        <v>19</v>
      </c>
      <c r="J9" s="108" t="s">
        <v>1</v>
      </c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2" customHeight="1">
      <c r="A10" s="34"/>
      <c r="B10" s="39"/>
      <c r="C10" s="34"/>
      <c r="D10" s="107" t="s">
        <v>20</v>
      </c>
      <c r="E10" s="34"/>
      <c r="F10" s="108" t="s">
        <v>21</v>
      </c>
      <c r="G10" s="34"/>
      <c r="H10" s="34"/>
      <c r="I10" s="107" t="s">
        <v>22</v>
      </c>
      <c r="J10" s="109" t="str">
        <f>'Rekapitulace stavby'!AN8</f>
        <v>18. 3. 2024</v>
      </c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0.9" customHeight="1">
      <c r="A11" s="34"/>
      <c r="B11" s="39"/>
      <c r="C11" s="34"/>
      <c r="D11" s="34"/>
      <c r="E11" s="34"/>
      <c r="F11" s="34"/>
      <c r="G11" s="34"/>
      <c r="H11" s="34"/>
      <c r="I11" s="34"/>
      <c r="J11" s="34"/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7" t="s">
        <v>24</v>
      </c>
      <c r="E12" s="34"/>
      <c r="F12" s="34"/>
      <c r="G12" s="34"/>
      <c r="H12" s="34"/>
      <c r="I12" s="107" t="s">
        <v>25</v>
      </c>
      <c r="J12" s="108" t="s">
        <v>1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8" customHeight="1">
      <c r="A13" s="34"/>
      <c r="B13" s="39"/>
      <c r="C13" s="34"/>
      <c r="D13" s="34"/>
      <c r="E13" s="108" t="s">
        <v>26</v>
      </c>
      <c r="F13" s="34"/>
      <c r="G13" s="34"/>
      <c r="H13" s="34"/>
      <c r="I13" s="107" t="s">
        <v>27</v>
      </c>
      <c r="J13" s="108" t="s">
        <v>1</v>
      </c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6.95" customHeight="1">
      <c r="A14" s="34"/>
      <c r="B14" s="39"/>
      <c r="C14" s="34"/>
      <c r="D14" s="34"/>
      <c r="E14" s="34"/>
      <c r="F14" s="34"/>
      <c r="G14" s="34"/>
      <c r="H14" s="34"/>
      <c r="I14" s="34"/>
      <c r="J14" s="34"/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2" customHeight="1">
      <c r="A15" s="34"/>
      <c r="B15" s="39"/>
      <c r="C15" s="34"/>
      <c r="D15" s="107" t="s">
        <v>28</v>
      </c>
      <c r="E15" s="34"/>
      <c r="F15" s="34"/>
      <c r="G15" s="34"/>
      <c r="H15" s="34"/>
      <c r="I15" s="107" t="s">
        <v>25</v>
      </c>
      <c r="J15" s="30" t="str">
        <f>'Rekapitulace stavby'!AN13</f>
        <v>Vyplň údaj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18" customHeight="1">
      <c r="A16" s="34"/>
      <c r="B16" s="39"/>
      <c r="C16" s="34"/>
      <c r="D16" s="34"/>
      <c r="E16" s="297" t="str">
        <f>'Rekapitulace stavby'!E14</f>
        <v>Vyplň údaj</v>
      </c>
      <c r="F16" s="298"/>
      <c r="G16" s="298"/>
      <c r="H16" s="298"/>
      <c r="I16" s="107" t="s">
        <v>27</v>
      </c>
      <c r="J16" s="30" t="str">
        <f>'Rekapitulace stavby'!AN14</f>
        <v>Vyplň údaj</v>
      </c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6.95" customHeight="1">
      <c r="A17" s="34"/>
      <c r="B17" s="39"/>
      <c r="C17" s="34"/>
      <c r="D17" s="34"/>
      <c r="E17" s="34"/>
      <c r="F17" s="34"/>
      <c r="G17" s="34"/>
      <c r="H17" s="34"/>
      <c r="I17" s="34"/>
      <c r="J17" s="34"/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2" customHeight="1">
      <c r="A18" s="34"/>
      <c r="B18" s="39"/>
      <c r="C18" s="34"/>
      <c r="D18" s="107" t="s">
        <v>30</v>
      </c>
      <c r="E18" s="34"/>
      <c r="F18" s="34"/>
      <c r="G18" s="34"/>
      <c r="H18" s="34"/>
      <c r="I18" s="107" t="s">
        <v>25</v>
      </c>
      <c r="J18" s="108" t="s">
        <v>1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18" customHeight="1">
      <c r="A19" s="34"/>
      <c r="B19" s="39"/>
      <c r="C19" s="34"/>
      <c r="D19" s="34"/>
      <c r="E19" s="108" t="s">
        <v>31</v>
      </c>
      <c r="F19" s="34"/>
      <c r="G19" s="34"/>
      <c r="H19" s="34"/>
      <c r="I19" s="107" t="s">
        <v>27</v>
      </c>
      <c r="J19" s="108" t="s">
        <v>1</v>
      </c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6.95" customHeight="1">
      <c r="A20" s="34"/>
      <c r="B20" s="39"/>
      <c r="C20" s="34"/>
      <c r="D20" s="34"/>
      <c r="E20" s="34"/>
      <c r="F20" s="34"/>
      <c r="G20" s="34"/>
      <c r="H20" s="34"/>
      <c r="I20" s="34"/>
      <c r="J20" s="34"/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2" customHeight="1">
      <c r="A21" s="34"/>
      <c r="B21" s="39"/>
      <c r="C21" s="34"/>
      <c r="D21" s="107" t="s">
        <v>33</v>
      </c>
      <c r="E21" s="34"/>
      <c r="F21" s="34"/>
      <c r="G21" s="34"/>
      <c r="H21" s="34"/>
      <c r="I21" s="107" t="s">
        <v>25</v>
      </c>
      <c r="J21" s="108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18" customHeight="1">
      <c r="A22" s="34"/>
      <c r="B22" s="39"/>
      <c r="C22" s="34"/>
      <c r="D22" s="34"/>
      <c r="E22" s="108" t="s">
        <v>31</v>
      </c>
      <c r="F22" s="34"/>
      <c r="G22" s="34"/>
      <c r="H22" s="34"/>
      <c r="I22" s="107" t="s">
        <v>27</v>
      </c>
      <c r="J22" s="108" t="s">
        <v>1</v>
      </c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6.95" customHeight="1">
      <c r="A23" s="34"/>
      <c r="B23" s="39"/>
      <c r="C23" s="34"/>
      <c r="D23" s="34"/>
      <c r="E23" s="34"/>
      <c r="F23" s="34"/>
      <c r="G23" s="34"/>
      <c r="H23" s="34"/>
      <c r="I23" s="34"/>
      <c r="J23" s="34"/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2" customHeight="1">
      <c r="A24" s="34"/>
      <c r="B24" s="39"/>
      <c r="C24" s="34"/>
      <c r="D24" s="107" t="s">
        <v>34</v>
      </c>
      <c r="E24" s="34"/>
      <c r="F24" s="34"/>
      <c r="G24" s="34"/>
      <c r="H24" s="34"/>
      <c r="I24" s="34"/>
      <c r="J24" s="34"/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8" customFormat="1" ht="16.5" customHeight="1">
      <c r="A25" s="110"/>
      <c r="B25" s="111"/>
      <c r="C25" s="110"/>
      <c r="D25" s="110"/>
      <c r="E25" s="299" t="s">
        <v>1</v>
      </c>
      <c r="F25" s="299"/>
      <c r="G25" s="299"/>
      <c r="H25" s="299"/>
      <c r="I25" s="110"/>
      <c r="J25" s="110"/>
      <c r="K25" s="110"/>
      <c r="L25" s="112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</row>
    <row r="26" spans="1:31" s="2" customFormat="1" ht="6.95" customHeight="1">
      <c r="A26" s="34"/>
      <c r="B26" s="39"/>
      <c r="C26" s="34"/>
      <c r="D26" s="34"/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2" customFormat="1" ht="6.95" customHeight="1">
      <c r="A27" s="34"/>
      <c r="B27" s="39"/>
      <c r="C27" s="34"/>
      <c r="D27" s="113"/>
      <c r="E27" s="113"/>
      <c r="F27" s="113"/>
      <c r="G27" s="113"/>
      <c r="H27" s="113"/>
      <c r="I27" s="113"/>
      <c r="J27" s="113"/>
      <c r="K27" s="113"/>
      <c r="L27" s="5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pans="1:31" s="2" customFormat="1" ht="25.35" customHeight="1">
      <c r="A28" s="34"/>
      <c r="B28" s="39"/>
      <c r="C28" s="34"/>
      <c r="D28" s="114" t="s">
        <v>35</v>
      </c>
      <c r="E28" s="34"/>
      <c r="F28" s="34"/>
      <c r="G28" s="34"/>
      <c r="H28" s="34"/>
      <c r="I28" s="34"/>
      <c r="J28" s="115">
        <f>ROUND(J130, 2)</f>
        <v>0</v>
      </c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3"/>
      <c r="E29" s="113"/>
      <c r="F29" s="113"/>
      <c r="G29" s="113"/>
      <c r="H29" s="113"/>
      <c r="I29" s="113"/>
      <c r="J29" s="113"/>
      <c r="K29" s="113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14.45" customHeight="1">
      <c r="A30" s="34"/>
      <c r="B30" s="39"/>
      <c r="C30" s="34"/>
      <c r="D30" s="34"/>
      <c r="E30" s="34"/>
      <c r="F30" s="116" t="s">
        <v>37</v>
      </c>
      <c r="G30" s="34"/>
      <c r="H30" s="34"/>
      <c r="I30" s="116" t="s">
        <v>36</v>
      </c>
      <c r="J30" s="116" t="s">
        <v>38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14.45" customHeight="1">
      <c r="A31" s="34"/>
      <c r="B31" s="39"/>
      <c r="C31" s="34"/>
      <c r="D31" s="117" t="s">
        <v>39</v>
      </c>
      <c r="E31" s="107" t="s">
        <v>40</v>
      </c>
      <c r="F31" s="118">
        <f>ROUND((ROUND((SUM(BE130:BE520)),  2) + SUM(BE522)), 2)</f>
        <v>0</v>
      </c>
      <c r="G31" s="34"/>
      <c r="H31" s="34"/>
      <c r="I31" s="119">
        <v>0.21</v>
      </c>
      <c r="J31" s="118">
        <f>ROUND((ROUND(((SUM(BE130:BE520))*I31),  2) + (SUM(BE522)*I31)), 2)</f>
        <v>0</v>
      </c>
      <c r="K31" s="34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107" t="s">
        <v>41</v>
      </c>
      <c r="F32" s="118">
        <f>ROUND((ROUND((SUM(BF130:BF520)),  2) + SUM(BF522)), 2)</f>
        <v>0</v>
      </c>
      <c r="G32" s="34"/>
      <c r="H32" s="34"/>
      <c r="I32" s="119">
        <v>0.12</v>
      </c>
      <c r="J32" s="118">
        <f>ROUND((ROUND(((SUM(BF130:BF520))*I32),  2) + (SUM(BF522)*I32)), 2)</f>
        <v>0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hidden="1" customHeight="1">
      <c r="A33" s="34"/>
      <c r="B33" s="39"/>
      <c r="C33" s="34"/>
      <c r="D33" s="34"/>
      <c r="E33" s="107" t="s">
        <v>42</v>
      </c>
      <c r="F33" s="118">
        <f>ROUND((ROUND((SUM(BG130:BG520)),  2) + SUM(BG522)), 2)</f>
        <v>0</v>
      </c>
      <c r="G33" s="34"/>
      <c r="H33" s="34"/>
      <c r="I33" s="119">
        <v>0.21</v>
      </c>
      <c r="J33" s="118">
        <f>0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hidden="1" customHeight="1">
      <c r="A34" s="34"/>
      <c r="B34" s="39"/>
      <c r="C34" s="34"/>
      <c r="D34" s="34"/>
      <c r="E34" s="107" t="s">
        <v>43</v>
      </c>
      <c r="F34" s="118">
        <f>ROUND((ROUND((SUM(BH130:BH520)),  2) + SUM(BH522)), 2)</f>
        <v>0</v>
      </c>
      <c r="G34" s="34"/>
      <c r="H34" s="34"/>
      <c r="I34" s="119">
        <v>0.12</v>
      </c>
      <c r="J34" s="118">
        <f>0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7" t="s">
        <v>44</v>
      </c>
      <c r="F35" s="118">
        <f>ROUND((ROUND((SUM(BI130:BI520)),  2) + SUM(BI522)), 2)</f>
        <v>0</v>
      </c>
      <c r="G35" s="34"/>
      <c r="H35" s="34"/>
      <c r="I35" s="119">
        <v>0</v>
      </c>
      <c r="J35" s="118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6.95" customHeight="1">
      <c r="A36" s="34"/>
      <c r="B36" s="39"/>
      <c r="C36" s="34"/>
      <c r="D36" s="34"/>
      <c r="E36" s="34"/>
      <c r="F36" s="34"/>
      <c r="G36" s="34"/>
      <c r="H36" s="34"/>
      <c r="I36" s="34"/>
      <c r="J36" s="34"/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25.35" customHeight="1">
      <c r="A37" s="34"/>
      <c r="B37" s="39"/>
      <c r="C37" s="120"/>
      <c r="D37" s="121" t="s">
        <v>45</v>
      </c>
      <c r="E37" s="122"/>
      <c r="F37" s="122"/>
      <c r="G37" s="123" t="s">
        <v>46</v>
      </c>
      <c r="H37" s="124" t="s">
        <v>47</v>
      </c>
      <c r="I37" s="122"/>
      <c r="J37" s="125">
        <f>SUM(J28:J35)</f>
        <v>0</v>
      </c>
      <c r="K37" s="126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14.4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1" customFormat="1" ht="14.45" customHeight="1">
      <c r="B39" s="20"/>
      <c r="L39" s="20"/>
    </row>
    <row r="40" spans="1:31" s="1" customFormat="1" ht="14.45" customHeight="1">
      <c r="B40" s="20"/>
      <c r="L40" s="20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27" t="s">
        <v>48</v>
      </c>
      <c r="E50" s="128"/>
      <c r="F50" s="128"/>
      <c r="G50" s="127" t="s">
        <v>49</v>
      </c>
      <c r="H50" s="128"/>
      <c r="I50" s="128"/>
      <c r="J50" s="128"/>
      <c r="K50" s="128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29" t="s">
        <v>50</v>
      </c>
      <c r="E61" s="130"/>
      <c r="F61" s="131" t="s">
        <v>51</v>
      </c>
      <c r="G61" s="129" t="s">
        <v>50</v>
      </c>
      <c r="H61" s="130"/>
      <c r="I61" s="130"/>
      <c r="J61" s="132" t="s">
        <v>51</v>
      </c>
      <c r="K61" s="130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27" t="s">
        <v>52</v>
      </c>
      <c r="E65" s="133"/>
      <c r="F65" s="133"/>
      <c r="G65" s="127" t="s">
        <v>53</v>
      </c>
      <c r="H65" s="133"/>
      <c r="I65" s="133"/>
      <c r="J65" s="133"/>
      <c r="K65" s="133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29" t="s">
        <v>50</v>
      </c>
      <c r="E76" s="130"/>
      <c r="F76" s="131" t="s">
        <v>51</v>
      </c>
      <c r="G76" s="129" t="s">
        <v>50</v>
      </c>
      <c r="H76" s="130"/>
      <c r="I76" s="130"/>
      <c r="J76" s="132" t="s">
        <v>51</v>
      </c>
      <c r="K76" s="130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4"/>
      <c r="C77" s="135"/>
      <c r="D77" s="135"/>
      <c r="E77" s="135"/>
      <c r="F77" s="135"/>
      <c r="G77" s="135"/>
      <c r="H77" s="135"/>
      <c r="I77" s="135"/>
      <c r="J77" s="135"/>
      <c r="K77" s="135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36"/>
      <c r="C81" s="137"/>
      <c r="D81" s="137"/>
      <c r="E81" s="137"/>
      <c r="F81" s="137"/>
      <c r="G81" s="137"/>
      <c r="H81" s="137"/>
      <c r="I81" s="137"/>
      <c r="J81" s="137"/>
      <c r="K81" s="137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84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273" t="str">
        <f>E7</f>
        <v>Obnova fotbalového hřiště SK Slovan Poděbrady</v>
      </c>
      <c r="F85" s="300"/>
      <c r="G85" s="300"/>
      <c r="H85" s="300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6.95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2" customHeight="1">
      <c r="A87" s="34"/>
      <c r="B87" s="35"/>
      <c r="C87" s="29" t="s">
        <v>20</v>
      </c>
      <c r="D87" s="36"/>
      <c r="E87" s="36"/>
      <c r="F87" s="27" t="str">
        <f>F10</f>
        <v>Poděbrady Obora</v>
      </c>
      <c r="G87" s="36"/>
      <c r="H87" s="36"/>
      <c r="I87" s="29" t="s">
        <v>22</v>
      </c>
      <c r="J87" s="66" t="str">
        <f>IF(J10="","",J10)</f>
        <v>18. 3. 2024</v>
      </c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5.2" customHeight="1">
      <c r="A89" s="34"/>
      <c r="B89" s="35"/>
      <c r="C89" s="29" t="s">
        <v>24</v>
      </c>
      <c r="D89" s="36"/>
      <c r="E89" s="36"/>
      <c r="F89" s="27" t="str">
        <f>E13</f>
        <v xml:space="preserve"> Městský úřad Poděbrady, odbor správy a rozvoje mě</v>
      </c>
      <c r="G89" s="36"/>
      <c r="H89" s="36"/>
      <c r="I89" s="29" t="s">
        <v>30</v>
      </c>
      <c r="J89" s="32" t="str">
        <f>E19</f>
        <v>David Müller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15.2" customHeight="1">
      <c r="A90" s="34"/>
      <c r="B90" s="35"/>
      <c r="C90" s="29" t="s">
        <v>28</v>
      </c>
      <c r="D90" s="36"/>
      <c r="E90" s="36"/>
      <c r="F90" s="27" t="str">
        <f>IF(E16="","",E16)</f>
        <v>Vyplň údaj</v>
      </c>
      <c r="G90" s="36"/>
      <c r="H90" s="36"/>
      <c r="I90" s="29" t="s">
        <v>33</v>
      </c>
      <c r="J90" s="32" t="str">
        <f>E22</f>
        <v>David Müller</v>
      </c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0.35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29.25" customHeight="1">
      <c r="A92" s="34"/>
      <c r="B92" s="35"/>
      <c r="C92" s="138" t="s">
        <v>85</v>
      </c>
      <c r="D92" s="139"/>
      <c r="E92" s="139"/>
      <c r="F92" s="139"/>
      <c r="G92" s="139"/>
      <c r="H92" s="139"/>
      <c r="I92" s="139"/>
      <c r="J92" s="140" t="s">
        <v>86</v>
      </c>
      <c r="K92" s="139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2.9" customHeight="1">
      <c r="A94" s="34"/>
      <c r="B94" s="35"/>
      <c r="C94" s="141" t="s">
        <v>87</v>
      </c>
      <c r="D94" s="36"/>
      <c r="E94" s="36"/>
      <c r="F94" s="36"/>
      <c r="G94" s="36"/>
      <c r="H94" s="36"/>
      <c r="I94" s="36"/>
      <c r="J94" s="84">
        <f>J130</f>
        <v>0</v>
      </c>
      <c r="K94" s="36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U94" s="17" t="s">
        <v>88</v>
      </c>
    </row>
    <row r="95" spans="1:47" s="9" customFormat="1" ht="24.95" customHeight="1">
      <c r="B95" s="142"/>
      <c r="C95" s="143"/>
      <c r="D95" s="144" t="s">
        <v>89</v>
      </c>
      <c r="E95" s="145"/>
      <c r="F95" s="145"/>
      <c r="G95" s="145"/>
      <c r="H95" s="145"/>
      <c r="I95" s="145"/>
      <c r="J95" s="146">
        <f>J131</f>
        <v>0</v>
      </c>
      <c r="K95" s="143"/>
      <c r="L95" s="147"/>
    </row>
    <row r="96" spans="1:47" s="10" customFormat="1" ht="19.899999999999999" customHeight="1">
      <c r="B96" s="148"/>
      <c r="C96" s="149"/>
      <c r="D96" s="150" t="s">
        <v>90</v>
      </c>
      <c r="E96" s="151"/>
      <c r="F96" s="151"/>
      <c r="G96" s="151"/>
      <c r="H96" s="151"/>
      <c r="I96" s="151"/>
      <c r="J96" s="152">
        <f>J132</f>
        <v>0</v>
      </c>
      <c r="K96" s="149"/>
      <c r="L96" s="153"/>
    </row>
    <row r="97" spans="2:12" s="10" customFormat="1" ht="19.899999999999999" customHeight="1">
      <c r="B97" s="148"/>
      <c r="C97" s="149"/>
      <c r="D97" s="150" t="s">
        <v>91</v>
      </c>
      <c r="E97" s="151"/>
      <c r="F97" s="151"/>
      <c r="G97" s="151"/>
      <c r="H97" s="151"/>
      <c r="I97" s="151"/>
      <c r="J97" s="152">
        <f>J255</f>
        <v>0</v>
      </c>
      <c r="K97" s="149"/>
      <c r="L97" s="153"/>
    </row>
    <row r="98" spans="2:12" s="10" customFormat="1" ht="19.899999999999999" customHeight="1">
      <c r="B98" s="148"/>
      <c r="C98" s="149"/>
      <c r="D98" s="150" t="s">
        <v>92</v>
      </c>
      <c r="E98" s="151"/>
      <c r="F98" s="151"/>
      <c r="G98" s="151"/>
      <c r="H98" s="151"/>
      <c r="I98" s="151"/>
      <c r="J98" s="152">
        <f>J290</f>
        <v>0</v>
      </c>
      <c r="K98" s="149"/>
      <c r="L98" s="153"/>
    </row>
    <row r="99" spans="2:12" s="10" customFormat="1" ht="19.899999999999999" customHeight="1">
      <c r="B99" s="148"/>
      <c r="C99" s="149"/>
      <c r="D99" s="150" t="s">
        <v>93</v>
      </c>
      <c r="E99" s="151"/>
      <c r="F99" s="151"/>
      <c r="G99" s="151"/>
      <c r="H99" s="151"/>
      <c r="I99" s="151"/>
      <c r="J99" s="152">
        <f>J348</f>
        <v>0</v>
      </c>
      <c r="K99" s="149"/>
      <c r="L99" s="153"/>
    </row>
    <row r="100" spans="2:12" s="10" customFormat="1" ht="19.899999999999999" customHeight="1">
      <c r="B100" s="148"/>
      <c r="C100" s="149"/>
      <c r="D100" s="150" t="s">
        <v>94</v>
      </c>
      <c r="E100" s="151"/>
      <c r="F100" s="151"/>
      <c r="G100" s="151"/>
      <c r="H100" s="151"/>
      <c r="I100" s="151"/>
      <c r="J100" s="152">
        <f>J379</f>
        <v>0</v>
      </c>
      <c r="K100" s="149"/>
      <c r="L100" s="153"/>
    </row>
    <row r="101" spans="2:12" s="10" customFormat="1" ht="19.899999999999999" customHeight="1">
      <c r="B101" s="148"/>
      <c r="C101" s="149"/>
      <c r="D101" s="150" t="s">
        <v>95</v>
      </c>
      <c r="E101" s="151"/>
      <c r="F101" s="151"/>
      <c r="G101" s="151"/>
      <c r="H101" s="151"/>
      <c r="I101" s="151"/>
      <c r="J101" s="152">
        <f>J413</f>
        <v>0</v>
      </c>
      <c r="K101" s="149"/>
      <c r="L101" s="153"/>
    </row>
    <row r="102" spans="2:12" s="10" customFormat="1" ht="19.899999999999999" customHeight="1">
      <c r="B102" s="148"/>
      <c r="C102" s="149"/>
      <c r="D102" s="150" t="s">
        <v>96</v>
      </c>
      <c r="E102" s="151"/>
      <c r="F102" s="151"/>
      <c r="G102" s="151"/>
      <c r="H102" s="151"/>
      <c r="I102" s="151"/>
      <c r="J102" s="152">
        <f>J431</f>
        <v>0</v>
      </c>
      <c r="K102" s="149"/>
      <c r="L102" s="153"/>
    </row>
    <row r="103" spans="2:12" s="10" customFormat="1" ht="19.899999999999999" customHeight="1">
      <c r="B103" s="148"/>
      <c r="C103" s="149"/>
      <c r="D103" s="150" t="s">
        <v>97</v>
      </c>
      <c r="E103" s="151"/>
      <c r="F103" s="151"/>
      <c r="G103" s="151"/>
      <c r="H103" s="151"/>
      <c r="I103" s="151"/>
      <c r="J103" s="152">
        <f>J433</f>
        <v>0</v>
      </c>
      <c r="K103" s="149"/>
      <c r="L103" s="153"/>
    </row>
    <row r="104" spans="2:12" s="10" customFormat="1" ht="19.899999999999999" customHeight="1">
      <c r="B104" s="148"/>
      <c r="C104" s="149"/>
      <c r="D104" s="150" t="s">
        <v>98</v>
      </c>
      <c r="E104" s="151"/>
      <c r="F104" s="151"/>
      <c r="G104" s="151"/>
      <c r="H104" s="151"/>
      <c r="I104" s="151"/>
      <c r="J104" s="152">
        <f>J439</f>
        <v>0</v>
      </c>
      <c r="K104" s="149"/>
      <c r="L104" s="153"/>
    </row>
    <row r="105" spans="2:12" s="10" customFormat="1" ht="19.899999999999999" customHeight="1">
      <c r="B105" s="148"/>
      <c r="C105" s="149"/>
      <c r="D105" s="150" t="s">
        <v>99</v>
      </c>
      <c r="E105" s="151"/>
      <c r="F105" s="151"/>
      <c r="G105" s="151"/>
      <c r="H105" s="151"/>
      <c r="I105" s="151"/>
      <c r="J105" s="152">
        <f>J446</f>
        <v>0</v>
      </c>
      <c r="K105" s="149"/>
      <c r="L105" s="153"/>
    </row>
    <row r="106" spans="2:12" s="10" customFormat="1" ht="19.899999999999999" customHeight="1">
      <c r="B106" s="148"/>
      <c r="C106" s="149"/>
      <c r="D106" s="150" t="s">
        <v>100</v>
      </c>
      <c r="E106" s="151"/>
      <c r="F106" s="151"/>
      <c r="G106" s="151"/>
      <c r="H106" s="151"/>
      <c r="I106" s="151"/>
      <c r="J106" s="152">
        <f>J464</f>
        <v>0</v>
      </c>
      <c r="K106" s="149"/>
      <c r="L106" s="153"/>
    </row>
    <row r="107" spans="2:12" s="9" customFormat="1" ht="24.95" customHeight="1">
      <c r="B107" s="142"/>
      <c r="C107" s="143"/>
      <c r="D107" s="144" t="s">
        <v>101</v>
      </c>
      <c r="E107" s="145"/>
      <c r="F107" s="145"/>
      <c r="G107" s="145"/>
      <c r="H107" s="145"/>
      <c r="I107" s="145"/>
      <c r="J107" s="146">
        <f>J477</f>
        <v>0</v>
      </c>
      <c r="K107" s="143"/>
      <c r="L107" s="147"/>
    </row>
    <row r="108" spans="2:12" s="10" customFormat="1" ht="19.899999999999999" customHeight="1">
      <c r="B108" s="148"/>
      <c r="C108" s="149"/>
      <c r="D108" s="150" t="s">
        <v>102</v>
      </c>
      <c r="E108" s="151"/>
      <c r="F108" s="151"/>
      <c r="G108" s="151"/>
      <c r="H108" s="151"/>
      <c r="I108" s="151"/>
      <c r="J108" s="152">
        <f>J478</f>
        <v>0</v>
      </c>
      <c r="K108" s="149"/>
      <c r="L108" s="153"/>
    </row>
    <row r="109" spans="2:12" s="9" customFormat="1" ht="24.95" customHeight="1">
      <c r="B109" s="142"/>
      <c r="C109" s="143"/>
      <c r="D109" s="144" t="s">
        <v>103</v>
      </c>
      <c r="E109" s="145"/>
      <c r="F109" s="145"/>
      <c r="G109" s="145"/>
      <c r="H109" s="145"/>
      <c r="I109" s="145"/>
      <c r="J109" s="146">
        <f>J511</f>
        <v>0</v>
      </c>
      <c r="K109" s="143"/>
      <c r="L109" s="147"/>
    </row>
    <row r="110" spans="2:12" s="9" customFormat="1" ht="24.95" customHeight="1">
      <c r="B110" s="142"/>
      <c r="C110" s="143"/>
      <c r="D110" s="144" t="s">
        <v>104</v>
      </c>
      <c r="E110" s="145"/>
      <c r="F110" s="145"/>
      <c r="G110" s="145"/>
      <c r="H110" s="145"/>
      <c r="I110" s="145"/>
      <c r="J110" s="146">
        <f>J518</f>
        <v>0</v>
      </c>
      <c r="K110" s="143"/>
      <c r="L110" s="147"/>
    </row>
    <row r="111" spans="2:12" s="10" customFormat="1" ht="19.899999999999999" customHeight="1">
      <c r="B111" s="148"/>
      <c r="C111" s="149"/>
      <c r="D111" s="150" t="s">
        <v>105</v>
      </c>
      <c r="E111" s="151"/>
      <c r="F111" s="151"/>
      <c r="G111" s="151"/>
      <c r="H111" s="151"/>
      <c r="I111" s="151"/>
      <c r="J111" s="152">
        <f>J519</f>
        <v>0</v>
      </c>
      <c r="K111" s="149"/>
      <c r="L111" s="153"/>
    </row>
    <row r="112" spans="2:12" s="9" customFormat="1" ht="21.75" customHeight="1">
      <c r="B112" s="142"/>
      <c r="C112" s="143"/>
      <c r="D112" s="154" t="s">
        <v>106</v>
      </c>
      <c r="E112" s="143"/>
      <c r="F112" s="143"/>
      <c r="G112" s="143"/>
      <c r="H112" s="143"/>
      <c r="I112" s="143"/>
      <c r="J112" s="155">
        <f>J521</f>
        <v>0</v>
      </c>
      <c r="K112" s="143"/>
      <c r="L112" s="147"/>
    </row>
    <row r="113" spans="1:31" s="2" customFormat="1" ht="21.75" customHeight="1">
      <c r="A113" s="34"/>
      <c r="B113" s="35"/>
      <c r="C113" s="36"/>
      <c r="D113" s="36"/>
      <c r="E113" s="36"/>
      <c r="F113" s="36"/>
      <c r="G113" s="36"/>
      <c r="H113" s="36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31" s="2" customFormat="1" ht="6.95" customHeight="1">
      <c r="A114" s="34"/>
      <c r="B114" s="54"/>
      <c r="C114" s="55"/>
      <c r="D114" s="55"/>
      <c r="E114" s="55"/>
      <c r="F114" s="55"/>
      <c r="G114" s="55"/>
      <c r="H114" s="55"/>
      <c r="I114" s="55"/>
      <c r="J114" s="55"/>
      <c r="K114" s="55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8" spans="1:31" s="2" customFormat="1" ht="6.95" customHeight="1">
      <c r="A118" s="34"/>
      <c r="B118" s="56"/>
      <c r="C118" s="57"/>
      <c r="D118" s="57"/>
      <c r="E118" s="57"/>
      <c r="F118" s="57"/>
      <c r="G118" s="57"/>
      <c r="H118" s="57"/>
      <c r="I118" s="57"/>
      <c r="J118" s="57"/>
      <c r="K118" s="57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31" s="2" customFormat="1" ht="24.95" customHeight="1">
      <c r="A119" s="34"/>
      <c r="B119" s="35"/>
      <c r="C119" s="23" t="s">
        <v>107</v>
      </c>
      <c r="D119" s="36"/>
      <c r="E119" s="36"/>
      <c r="F119" s="36"/>
      <c r="G119" s="36"/>
      <c r="H119" s="36"/>
      <c r="I119" s="3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31" s="2" customFormat="1" ht="6.95" customHeight="1">
      <c r="A120" s="34"/>
      <c r="B120" s="35"/>
      <c r="C120" s="36"/>
      <c r="D120" s="36"/>
      <c r="E120" s="36"/>
      <c r="F120" s="36"/>
      <c r="G120" s="36"/>
      <c r="H120" s="36"/>
      <c r="I120" s="36"/>
      <c r="J120" s="36"/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31" s="2" customFormat="1" ht="12" customHeight="1">
      <c r="A121" s="34"/>
      <c r="B121" s="35"/>
      <c r="C121" s="29" t="s">
        <v>16</v>
      </c>
      <c r="D121" s="36"/>
      <c r="E121" s="36"/>
      <c r="F121" s="36"/>
      <c r="G121" s="36"/>
      <c r="H121" s="36"/>
      <c r="I121" s="36"/>
      <c r="J121" s="36"/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31" s="2" customFormat="1" ht="16.5" customHeight="1">
      <c r="A122" s="34"/>
      <c r="B122" s="35"/>
      <c r="C122" s="36"/>
      <c r="D122" s="36"/>
      <c r="E122" s="273" t="str">
        <f>E7</f>
        <v>Obnova fotbalového hřiště SK Slovan Poděbrady</v>
      </c>
      <c r="F122" s="300"/>
      <c r="G122" s="300"/>
      <c r="H122" s="300"/>
      <c r="I122" s="36"/>
      <c r="J122" s="36"/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31" s="2" customFormat="1" ht="6.95" customHeight="1">
      <c r="A123" s="34"/>
      <c r="B123" s="35"/>
      <c r="C123" s="36"/>
      <c r="D123" s="36"/>
      <c r="E123" s="36"/>
      <c r="F123" s="36"/>
      <c r="G123" s="36"/>
      <c r="H123" s="36"/>
      <c r="I123" s="36"/>
      <c r="J123" s="36"/>
      <c r="K123" s="36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31" s="2" customFormat="1" ht="12" customHeight="1">
      <c r="A124" s="34"/>
      <c r="B124" s="35"/>
      <c r="C124" s="29" t="s">
        <v>20</v>
      </c>
      <c r="D124" s="36"/>
      <c r="E124" s="36"/>
      <c r="F124" s="27" t="str">
        <f>F10</f>
        <v>Poděbrady Obora</v>
      </c>
      <c r="G124" s="36"/>
      <c r="H124" s="36"/>
      <c r="I124" s="29" t="s">
        <v>22</v>
      </c>
      <c r="J124" s="66" t="str">
        <f>IF(J10="","",J10)</f>
        <v>18. 3. 2024</v>
      </c>
      <c r="K124" s="36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pans="1:31" s="2" customFormat="1" ht="6.95" customHeight="1">
      <c r="A125" s="34"/>
      <c r="B125" s="35"/>
      <c r="C125" s="36"/>
      <c r="D125" s="36"/>
      <c r="E125" s="36"/>
      <c r="F125" s="36"/>
      <c r="G125" s="36"/>
      <c r="H125" s="36"/>
      <c r="I125" s="36"/>
      <c r="J125" s="36"/>
      <c r="K125" s="36"/>
      <c r="L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pans="1:31" s="2" customFormat="1" ht="15.2" customHeight="1">
      <c r="A126" s="34"/>
      <c r="B126" s="35"/>
      <c r="C126" s="29" t="s">
        <v>24</v>
      </c>
      <c r="D126" s="36"/>
      <c r="E126" s="36"/>
      <c r="F126" s="27" t="str">
        <f>E13</f>
        <v xml:space="preserve"> Městský úřad Poděbrady, odbor správy a rozvoje mě</v>
      </c>
      <c r="G126" s="36"/>
      <c r="H126" s="36"/>
      <c r="I126" s="29" t="s">
        <v>30</v>
      </c>
      <c r="J126" s="32" t="str">
        <f>E19</f>
        <v>David Müller</v>
      </c>
      <c r="K126" s="36"/>
      <c r="L126" s="51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pans="1:31" s="2" customFormat="1" ht="15.2" customHeight="1">
      <c r="A127" s="34"/>
      <c r="B127" s="35"/>
      <c r="C127" s="29" t="s">
        <v>28</v>
      </c>
      <c r="D127" s="36"/>
      <c r="E127" s="36"/>
      <c r="F127" s="27" t="str">
        <f>IF(E16="","",E16)</f>
        <v>Vyplň údaj</v>
      </c>
      <c r="G127" s="36"/>
      <c r="H127" s="36"/>
      <c r="I127" s="29" t="s">
        <v>33</v>
      </c>
      <c r="J127" s="32" t="str">
        <f>E22</f>
        <v>David Müller</v>
      </c>
      <c r="K127" s="36"/>
      <c r="L127" s="51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pans="1:31" s="2" customFormat="1" ht="10.35" customHeight="1">
      <c r="A128" s="34"/>
      <c r="B128" s="35"/>
      <c r="C128" s="36"/>
      <c r="D128" s="36"/>
      <c r="E128" s="36"/>
      <c r="F128" s="36"/>
      <c r="G128" s="36"/>
      <c r="H128" s="36"/>
      <c r="I128" s="36"/>
      <c r="J128" s="36"/>
      <c r="K128" s="36"/>
      <c r="L128" s="51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pans="1:65" s="11" customFormat="1" ht="29.25" customHeight="1">
      <c r="A129" s="156"/>
      <c r="B129" s="157"/>
      <c r="C129" s="158" t="s">
        <v>108</v>
      </c>
      <c r="D129" s="159" t="s">
        <v>60</v>
      </c>
      <c r="E129" s="159" t="s">
        <v>56</v>
      </c>
      <c r="F129" s="159" t="s">
        <v>57</v>
      </c>
      <c r="G129" s="159" t="s">
        <v>109</v>
      </c>
      <c r="H129" s="159" t="s">
        <v>110</v>
      </c>
      <c r="I129" s="159" t="s">
        <v>111</v>
      </c>
      <c r="J129" s="160" t="s">
        <v>86</v>
      </c>
      <c r="K129" s="161" t="s">
        <v>112</v>
      </c>
      <c r="L129" s="162"/>
      <c r="M129" s="75" t="s">
        <v>1</v>
      </c>
      <c r="N129" s="76" t="s">
        <v>39</v>
      </c>
      <c r="O129" s="76" t="s">
        <v>113</v>
      </c>
      <c r="P129" s="76" t="s">
        <v>114</v>
      </c>
      <c r="Q129" s="76" t="s">
        <v>115</v>
      </c>
      <c r="R129" s="76" t="s">
        <v>116</v>
      </c>
      <c r="S129" s="76" t="s">
        <v>117</v>
      </c>
      <c r="T129" s="77" t="s">
        <v>118</v>
      </c>
      <c r="U129" s="156"/>
      <c r="V129" s="156"/>
      <c r="W129" s="156"/>
      <c r="X129" s="156"/>
      <c r="Y129" s="156"/>
      <c r="Z129" s="156"/>
      <c r="AA129" s="156"/>
      <c r="AB129" s="156"/>
      <c r="AC129" s="156"/>
      <c r="AD129" s="156"/>
      <c r="AE129" s="156"/>
    </row>
    <row r="130" spans="1:65" s="2" customFormat="1" ht="22.9" customHeight="1">
      <c r="A130" s="34"/>
      <c r="B130" s="35"/>
      <c r="C130" s="82" t="s">
        <v>119</v>
      </c>
      <c r="D130" s="36"/>
      <c r="E130" s="36"/>
      <c r="F130" s="36"/>
      <c r="G130" s="36"/>
      <c r="H130" s="36"/>
      <c r="I130" s="36"/>
      <c r="J130" s="163">
        <f>BK130</f>
        <v>0</v>
      </c>
      <c r="K130" s="36"/>
      <c r="L130" s="39"/>
      <c r="M130" s="78"/>
      <c r="N130" s="164"/>
      <c r="O130" s="79"/>
      <c r="P130" s="165">
        <f>P131+P477+P511+P518+P521</f>
        <v>0</v>
      </c>
      <c r="Q130" s="79"/>
      <c r="R130" s="165">
        <f>R131+R477+R511+R518+R521</f>
        <v>183.84550615000001</v>
      </c>
      <c r="S130" s="79"/>
      <c r="T130" s="166">
        <f>T131+T477+T511+T518+T521</f>
        <v>9.4413000000000018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T130" s="17" t="s">
        <v>74</v>
      </c>
      <c r="AU130" s="17" t="s">
        <v>88</v>
      </c>
      <c r="BK130" s="167">
        <f>BK131+BK477+BK511+BK518+BK521</f>
        <v>0</v>
      </c>
    </row>
    <row r="131" spans="1:65" s="12" customFormat="1" ht="25.9" customHeight="1">
      <c r="B131" s="168"/>
      <c r="C131" s="169"/>
      <c r="D131" s="170" t="s">
        <v>74</v>
      </c>
      <c r="E131" s="171" t="s">
        <v>120</v>
      </c>
      <c r="F131" s="171" t="s">
        <v>121</v>
      </c>
      <c r="G131" s="169"/>
      <c r="H131" s="169"/>
      <c r="I131" s="172"/>
      <c r="J131" s="155">
        <f>BK131</f>
        <v>0</v>
      </c>
      <c r="K131" s="169"/>
      <c r="L131" s="173"/>
      <c r="M131" s="174"/>
      <c r="N131" s="175"/>
      <c r="O131" s="175"/>
      <c r="P131" s="176">
        <f>P132+P255+P290+P348+P379+P413+P431+P433+P439+P446+P464</f>
        <v>0</v>
      </c>
      <c r="Q131" s="175"/>
      <c r="R131" s="176">
        <f>R132+R255+R290+R348+R379+R413+R431+R433+R439+R446+R464</f>
        <v>142.21791865</v>
      </c>
      <c r="S131" s="175"/>
      <c r="T131" s="177">
        <f>T132+T255+T290+T348+T379+T413+T431+T433+T439+T446+T464</f>
        <v>9.4413000000000018</v>
      </c>
      <c r="AR131" s="178" t="s">
        <v>80</v>
      </c>
      <c r="AT131" s="179" t="s">
        <v>74</v>
      </c>
      <c r="AU131" s="179" t="s">
        <v>75</v>
      </c>
      <c r="AY131" s="178" t="s">
        <v>122</v>
      </c>
      <c r="BK131" s="180">
        <f>BK132+BK255+BK290+BK348+BK379+BK413+BK431+BK433+BK439+BK446+BK464</f>
        <v>0</v>
      </c>
    </row>
    <row r="132" spans="1:65" s="12" customFormat="1" ht="22.9" customHeight="1">
      <c r="B132" s="168"/>
      <c r="C132" s="169"/>
      <c r="D132" s="170" t="s">
        <v>74</v>
      </c>
      <c r="E132" s="181" t="s">
        <v>80</v>
      </c>
      <c r="F132" s="181" t="s">
        <v>123</v>
      </c>
      <c r="G132" s="169"/>
      <c r="H132" s="169"/>
      <c r="I132" s="172"/>
      <c r="J132" s="182">
        <f>BK132</f>
        <v>0</v>
      </c>
      <c r="K132" s="169"/>
      <c r="L132" s="173"/>
      <c r="M132" s="174"/>
      <c r="N132" s="175"/>
      <c r="O132" s="175"/>
      <c r="P132" s="176">
        <f>SUM(P133:P254)</f>
        <v>0</v>
      </c>
      <c r="Q132" s="175"/>
      <c r="R132" s="176">
        <f>SUM(R133:R254)</f>
        <v>0.24437</v>
      </c>
      <c r="S132" s="175"/>
      <c r="T132" s="177">
        <f>SUM(T133:T254)</f>
        <v>0</v>
      </c>
      <c r="AR132" s="178" t="s">
        <v>80</v>
      </c>
      <c r="AT132" s="179" t="s">
        <v>74</v>
      </c>
      <c r="AU132" s="179" t="s">
        <v>80</v>
      </c>
      <c r="AY132" s="178" t="s">
        <v>122</v>
      </c>
      <c r="BK132" s="180">
        <f>SUM(BK133:BK254)</f>
        <v>0</v>
      </c>
    </row>
    <row r="133" spans="1:65" s="2" customFormat="1" ht="33" customHeight="1">
      <c r="A133" s="34"/>
      <c r="B133" s="35"/>
      <c r="C133" s="183" t="s">
        <v>80</v>
      </c>
      <c r="D133" s="183" t="s">
        <v>124</v>
      </c>
      <c r="E133" s="184" t="s">
        <v>125</v>
      </c>
      <c r="F133" s="185" t="s">
        <v>126</v>
      </c>
      <c r="G133" s="186" t="s">
        <v>127</v>
      </c>
      <c r="H133" s="187">
        <v>7258</v>
      </c>
      <c r="I133" s="188"/>
      <c r="J133" s="189">
        <f>ROUND(I133*H133,2)</f>
        <v>0</v>
      </c>
      <c r="K133" s="190"/>
      <c r="L133" s="39"/>
      <c r="M133" s="191" t="s">
        <v>1</v>
      </c>
      <c r="N133" s="192" t="s">
        <v>40</v>
      </c>
      <c r="O133" s="71"/>
      <c r="P133" s="193">
        <f>O133*H133</f>
        <v>0</v>
      </c>
      <c r="Q133" s="193">
        <v>0</v>
      </c>
      <c r="R133" s="193">
        <f>Q133*H133</f>
        <v>0</v>
      </c>
      <c r="S133" s="193">
        <v>0</v>
      </c>
      <c r="T133" s="194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5" t="s">
        <v>128</v>
      </c>
      <c r="AT133" s="195" t="s">
        <v>124</v>
      </c>
      <c r="AU133" s="195" t="s">
        <v>82</v>
      </c>
      <c r="AY133" s="17" t="s">
        <v>122</v>
      </c>
      <c r="BE133" s="196">
        <f>IF(N133="základní",J133,0)</f>
        <v>0</v>
      </c>
      <c r="BF133" s="196">
        <f>IF(N133="snížená",J133,0)</f>
        <v>0</v>
      </c>
      <c r="BG133" s="196">
        <f>IF(N133="zákl. přenesená",J133,0)</f>
        <v>0</v>
      </c>
      <c r="BH133" s="196">
        <f>IF(N133="sníž. přenesená",J133,0)</f>
        <v>0</v>
      </c>
      <c r="BI133" s="196">
        <f>IF(N133="nulová",J133,0)</f>
        <v>0</v>
      </c>
      <c r="BJ133" s="17" t="s">
        <v>80</v>
      </c>
      <c r="BK133" s="196">
        <f>ROUND(I133*H133,2)</f>
        <v>0</v>
      </c>
      <c r="BL133" s="17" t="s">
        <v>128</v>
      </c>
      <c r="BM133" s="195" t="s">
        <v>129</v>
      </c>
    </row>
    <row r="134" spans="1:65" s="13" customFormat="1" ht="11.25">
      <c r="B134" s="197"/>
      <c r="C134" s="198"/>
      <c r="D134" s="199" t="s">
        <v>130</v>
      </c>
      <c r="E134" s="200" t="s">
        <v>1</v>
      </c>
      <c r="F134" s="201" t="s">
        <v>131</v>
      </c>
      <c r="G134" s="198"/>
      <c r="H134" s="202">
        <v>7258</v>
      </c>
      <c r="I134" s="203"/>
      <c r="J134" s="198"/>
      <c r="K134" s="198"/>
      <c r="L134" s="204"/>
      <c r="M134" s="205"/>
      <c r="N134" s="206"/>
      <c r="O134" s="206"/>
      <c r="P134" s="206"/>
      <c r="Q134" s="206"/>
      <c r="R134" s="206"/>
      <c r="S134" s="206"/>
      <c r="T134" s="207"/>
      <c r="AT134" s="208" t="s">
        <v>130</v>
      </c>
      <c r="AU134" s="208" t="s">
        <v>82</v>
      </c>
      <c r="AV134" s="13" t="s">
        <v>82</v>
      </c>
      <c r="AW134" s="13" t="s">
        <v>32</v>
      </c>
      <c r="AX134" s="13" t="s">
        <v>80</v>
      </c>
      <c r="AY134" s="208" t="s">
        <v>122</v>
      </c>
    </row>
    <row r="135" spans="1:65" s="14" customFormat="1" ht="11.25">
      <c r="B135" s="209"/>
      <c r="C135" s="210"/>
      <c r="D135" s="199" t="s">
        <v>130</v>
      </c>
      <c r="E135" s="211" t="s">
        <v>1</v>
      </c>
      <c r="F135" s="212" t="s">
        <v>132</v>
      </c>
      <c r="G135" s="210"/>
      <c r="H135" s="211" t="s">
        <v>1</v>
      </c>
      <c r="I135" s="213"/>
      <c r="J135" s="210"/>
      <c r="K135" s="210"/>
      <c r="L135" s="214"/>
      <c r="M135" s="215"/>
      <c r="N135" s="216"/>
      <c r="O135" s="216"/>
      <c r="P135" s="216"/>
      <c r="Q135" s="216"/>
      <c r="R135" s="216"/>
      <c r="S135" s="216"/>
      <c r="T135" s="217"/>
      <c r="AT135" s="218" t="s">
        <v>130</v>
      </c>
      <c r="AU135" s="218" t="s">
        <v>82</v>
      </c>
      <c r="AV135" s="14" t="s">
        <v>80</v>
      </c>
      <c r="AW135" s="14" t="s">
        <v>32</v>
      </c>
      <c r="AX135" s="14" t="s">
        <v>75</v>
      </c>
      <c r="AY135" s="218" t="s">
        <v>122</v>
      </c>
    </row>
    <row r="136" spans="1:65" s="2" customFormat="1" ht="24.2" customHeight="1">
      <c r="A136" s="34"/>
      <c r="B136" s="35"/>
      <c r="C136" s="183" t="s">
        <v>82</v>
      </c>
      <c r="D136" s="183" t="s">
        <v>124</v>
      </c>
      <c r="E136" s="184" t="s">
        <v>133</v>
      </c>
      <c r="F136" s="185" t="s">
        <v>134</v>
      </c>
      <c r="G136" s="186" t="s">
        <v>135</v>
      </c>
      <c r="H136" s="187">
        <v>105</v>
      </c>
      <c r="I136" s="188"/>
      <c r="J136" s="189">
        <f>ROUND(I136*H136,2)</f>
        <v>0</v>
      </c>
      <c r="K136" s="190"/>
      <c r="L136" s="39"/>
      <c r="M136" s="191" t="s">
        <v>1</v>
      </c>
      <c r="N136" s="192" t="s">
        <v>40</v>
      </c>
      <c r="O136" s="71"/>
      <c r="P136" s="193">
        <f>O136*H136</f>
        <v>0</v>
      </c>
      <c r="Q136" s="193">
        <v>0</v>
      </c>
      <c r="R136" s="193">
        <f>Q136*H136</f>
        <v>0</v>
      </c>
      <c r="S136" s="193">
        <v>0</v>
      </c>
      <c r="T136" s="194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5" t="s">
        <v>128</v>
      </c>
      <c r="AT136" s="195" t="s">
        <v>124</v>
      </c>
      <c r="AU136" s="195" t="s">
        <v>82</v>
      </c>
      <c r="AY136" s="17" t="s">
        <v>122</v>
      </c>
      <c r="BE136" s="196">
        <f>IF(N136="základní",J136,0)</f>
        <v>0</v>
      </c>
      <c r="BF136" s="196">
        <f>IF(N136="snížená",J136,0)</f>
        <v>0</v>
      </c>
      <c r="BG136" s="196">
        <f>IF(N136="zákl. přenesená",J136,0)</f>
        <v>0</v>
      </c>
      <c r="BH136" s="196">
        <f>IF(N136="sníž. přenesená",J136,0)</f>
        <v>0</v>
      </c>
      <c r="BI136" s="196">
        <f>IF(N136="nulová",J136,0)</f>
        <v>0</v>
      </c>
      <c r="BJ136" s="17" t="s">
        <v>80</v>
      </c>
      <c r="BK136" s="196">
        <f>ROUND(I136*H136,2)</f>
        <v>0</v>
      </c>
      <c r="BL136" s="17" t="s">
        <v>128</v>
      </c>
      <c r="BM136" s="195" t="s">
        <v>136</v>
      </c>
    </row>
    <row r="137" spans="1:65" s="13" customFormat="1" ht="11.25">
      <c r="B137" s="197"/>
      <c r="C137" s="198"/>
      <c r="D137" s="199" t="s">
        <v>130</v>
      </c>
      <c r="E137" s="200" t="s">
        <v>1</v>
      </c>
      <c r="F137" s="201" t="s">
        <v>137</v>
      </c>
      <c r="G137" s="198"/>
      <c r="H137" s="202">
        <v>28.8</v>
      </c>
      <c r="I137" s="203"/>
      <c r="J137" s="198"/>
      <c r="K137" s="198"/>
      <c r="L137" s="204"/>
      <c r="M137" s="205"/>
      <c r="N137" s="206"/>
      <c r="O137" s="206"/>
      <c r="P137" s="206"/>
      <c r="Q137" s="206"/>
      <c r="R137" s="206"/>
      <c r="S137" s="206"/>
      <c r="T137" s="207"/>
      <c r="AT137" s="208" t="s">
        <v>130</v>
      </c>
      <c r="AU137" s="208" t="s">
        <v>82</v>
      </c>
      <c r="AV137" s="13" t="s">
        <v>82</v>
      </c>
      <c r="AW137" s="13" t="s">
        <v>32</v>
      </c>
      <c r="AX137" s="13" t="s">
        <v>75</v>
      </c>
      <c r="AY137" s="208" t="s">
        <v>122</v>
      </c>
    </row>
    <row r="138" spans="1:65" s="14" customFormat="1" ht="11.25">
      <c r="B138" s="209"/>
      <c r="C138" s="210"/>
      <c r="D138" s="199" t="s">
        <v>130</v>
      </c>
      <c r="E138" s="211" t="s">
        <v>1</v>
      </c>
      <c r="F138" s="212" t="s">
        <v>138</v>
      </c>
      <c r="G138" s="210"/>
      <c r="H138" s="211" t="s">
        <v>1</v>
      </c>
      <c r="I138" s="213"/>
      <c r="J138" s="210"/>
      <c r="K138" s="210"/>
      <c r="L138" s="214"/>
      <c r="M138" s="215"/>
      <c r="N138" s="216"/>
      <c r="O138" s="216"/>
      <c r="P138" s="216"/>
      <c r="Q138" s="216"/>
      <c r="R138" s="216"/>
      <c r="S138" s="216"/>
      <c r="T138" s="217"/>
      <c r="AT138" s="218" t="s">
        <v>130</v>
      </c>
      <c r="AU138" s="218" t="s">
        <v>82</v>
      </c>
      <c r="AV138" s="14" t="s">
        <v>80</v>
      </c>
      <c r="AW138" s="14" t="s">
        <v>32</v>
      </c>
      <c r="AX138" s="14" t="s">
        <v>75</v>
      </c>
      <c r="AY138" s="218" t="s">
        <v>122</v>
      </c>
    </row>
    <row r="139" spans="1:65" s="13" customFormat="1" ht="11.25">
      <c r="B139" s="197"/>
      <c r="C139" s="198"/>
      <c r="D139" s="199" t="s">
        <v>130</v>
      </c>
      <c r="E139" s="200" t="s">
        <v>1</v>
      </c>
      <c r="F139" s="201" t="s">
        <v>139</v>
      </c>
      <c r="G139" s="198"/>
      <c r="H139" s="202">
        <v>105</v>
      </c>
      <c r="I139" s="203"/>
      <c r="J139" s="198"/>
      <c r="K139" s="198"/>
      <c r="L139" s="204"/>
      <c r="M139" s="205"/>
      <c r="N139" s="206"/>
      <c r="O139" s="206"/>
      <c r="P139" s="206"/>
      <c r="Q139" s="206"/>
      <c r="R139" s="206"/>
      <c r="S139" s="206"/>
      <c r="T139" s="207"/>
      <c r="AT139" s="208" t="s">
        <v>130</v>
      </c>
      <c r="AU139" s="208" t="s">
        <v>82</v>
      </c>
      <c r="AV139" s="13" t="s">
        <v>82</v>
      </c>
      <c r="AW139" s="13" t="s">
        <v>32</v>
      </c>
      <c r="AX139" s="13" t="s">
        <v>80</v>
      </c>
      <c r="AY139" s="208" t="s">
        <v>122</v>
      </c>
    </row>
    <row r="140" spans="1:65" s="14" customFormat="1" ht="11.25">
      <c r="B140" s="209"/>
      <c r="C140" s="210"/>
      <c r="D140" s="199" t="s">
        <v>130</v>
      </c>
      <c r="E140" s="211" t="s">
        <v>1</v>
      </c>
      <c r="F140" s="212" t="s">
        <v>140</v>
      </c>
      <c r="G140" s="210"/>
      <c r="H140" s="211" t="s">
        <v>1</v>
      </c>
      <c r="I140" s="213"/>
      <c r="J140" s="210"/>
      <c r="K140" s="210"/>
      <c r="L140" s="214"/>
      <c r="M140" s="215"/>
      <c r="N140" s="216"/>
      <c r="O140" s="216"/>
      <c r="P140" s="216"/>
      <c r="Q140" s="216"/>
      <c r="R140" s="216"/>
      <c r="S140" s="216"/>
      <c r="T140" s="217"/>
      <c r="AT140" s="218" t="s">
        <v>130</v>
      </c>
      <c r="AU140" s="218" t="s">
        <v>82</v>
      </c>
      <c r="AV140" s="14" t="s">
        <v>80</v>
      </c>
      <c r="AW140" s="14" t="s">
        <v>32</v>
      </c>
      <c r="AX140" s="14" t="s">
        <v>75</v>
      </c>
      <c r="AY140" s="218" t="s">
        <v>122</v>
      </c>
    </row>
    <row r="141" spans="1:65" s="2" customFormat="1" ht="33" customHeight="1">
      <c r="A141" s="34"/>
      <c r="B141" s="35"/>
      <c r="C141" s="183" t="s">
        <v>141</v>
      </c>
      <c r="D141" s="183" t="s">
        <v>124</v>
      </c>
      <c r="E141" s="184" t="s">
        <v>142</v>
      </c>
      <c r="F141" s="185" t="s">
        <v>143</v>
      </c>
      <c r="G141" s="186" t="s">
        <v>144</v>
      </c>
      <c r="H141" s="187">
        <v>525.88900000000001</v>
      </c>
      <c r="I141" s="188"/>
      <c r="J141" s="189">
        <f>ROUND(I141*H141,2)</f>
        <v>0</v>
      </c>
      <c r="K141" s="190"/>
      <c r="L141" s="39"/>
      <c r="M141" s="191" t="s">
        <v>1</v>
      </c>
      <c r="N141" s="192" t="s">
        <v>40</v>
      </c>
      <c r="O141" s="71"/>
      <c r="P141" s="193">
        <f>O141*H141</f>
        <v>0</v>
      </c>
      <c r="Q141" s="193">
        <v>0</v>
      </c>
      <c r="R141" s="193">
        <f>Q141*H141</f>
        <v>0</v>
      </c>
      <c r="S141" s="193">
        <v>0</v>
      </c>
      <c r="T141" s="194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5" t="s">
        <v>128</v>
      </c>
      <c r="AT141" s="195" t="s">
        <v>124</v>
      </c>
      <c r="AU141" s="195" t="s">
        <v>82</v>
      </c>
      <c r="AY141" s="17" t="s">
        <v>122</v>
      </c>
      <c r="BE141" s="196">
        <f>IF(N141="základní",J141,0)</f>
        <v>0</v>
      </c>
      <c r="BF141" s="196">
        <f>IF(N141="snížená",J141,0)</f>
        <v>0</v>
      </c>
      <c r="BG141" s="196">
        <f>IF(N141="zákl. přenesená",J141,0)</f>
        <v>0</v>
      </c>
      <c r="BH141" s="196">
        <f>IF(N141="sníž. přenesená",J141,0)</f>
        <v>0</v>
      </c>
      <c r="BI141" s="196">
        <f>IF(N141="nulová",J141,0)</f>
        <v>0</v>
      </c>
      <c r="BJ141" s="17" t="s">
        <v>80</v>
      </c>
      <c r="BK141" s="196">
        <f>ROUND(I141*H141,2)</f>
        <v>0</v>
      </c>
      <c r="BL141" s="17" t="s">
        <v>128</v>
      </c>
      <c r="BM141" s="195" t="s">
        <v>145</v>
      </c>
    </row>
    <row r="142" spans="1:65" s="13" customFormat="1" ht="11.25">
      <c r="B142" s="197"/>
      <c r="C142" s="198"/>
      <c r="D142" s="199" t="s">
        <v>130</v>
      </c>
      <c r="E142" s="200" t="s">
        <v>1</v>
      </c>
      <c r="F142" s="201" t="s">
        <v>146</v>
      </c>
      <c r="G142" s="198"/>
      <c r="H142" s="202">
        <v>1.296</v>
      </c>
      <c r="I142" s="203"/>
      <c r="J142" s="198"/>
      <c r="K142" s="198"/>
      <c r="L142" s="204"/>
      <c r="M142" s="205"/>
      <c r="N142" s="206"/>
      <c r="O142" s="206"/>
      <c r="P142" s="206"/>
      <c r="Q142" s="206"/>
      <c r="R142" s="206"/>
      <c r="S142" s="206"/>
      <c r="T142" s="207"/>
      <c r="AT142" s="208" t="s">
        <v>130</v>
      </c>
      <c r="AU142" s="208" t="s">
        <v>82</v>
      </c>
      <c r="AV142" s="13" t="s">
        <v>82</v>
      </c>
      <c r="AW142" s="13" t="s">
        <v>32</v>
      </c>
      <c r="AX142" s="13" t="s">
        <v>75</v>
      </c>
      <c r="AY142" s="208" t="s">
        <v>122</v>
      </c>
    </row>
    <row r="143" spans="1:65" s="14" customFormat="1" ht="11.25">
      <c r="B143" s="209"/>
      <c r="C143" s="210"/>
      <c r="D143" s="199" t="s">
        <v>130</v>
      </c>
      <c r="E143" s="211" t="s">
        <v>1</v>
      </c>
      <c r="F143" s="212" t="s">
        <v>147</v>
      </c>
      <c r="G143" s="210"/>
      <c r="H143" s="211" t="s">
        <v>1</v>
      </c>
      <c r="I143" s="213"/>
      <c r="J143" s="210"/>
      <c r="K143" s="210"/>
      <c r="L143" s="214"/>
      <c r="M143" s="215"/>
      <c r="N143" s="216"/>
      <c r="O143" s="216"/>
      <c r="P143" s="216"/>
      <c r="Q143" s="216"/>
      <c r="R143" s="216"/>
      <c r="S143" s="216"/>
      <c r="T143" s="217"/>
      <c r="AT143" s="218" t="s">
        <v>130</v>
      </c>
      <c r="AU143" s="218" t="s">
        <v>82</v>
      </c>
      <c r="AV143" s="14" t="s">
        <v>80</v>
      </c>
      <c r="AW143" s="14" t="s">
        <v>32</v>
      </c>
      <c r="AX143" s="14" t="s">
        <v>75</v>
      </c>
      <c r="AY143" s="218" t="s">
        <v>122</v>
      </c>
    </row>
    <row r="144" spans="1:65" s="13" customFormat="1" ht="11.25">
      <c r="B144" s="197"/>
      <c r="C144" s="198"/>
      <c r="D144" s="199" t="s">
        <v>130</v>
      </c>
      <c r="E144" s="200" t="s">
        <v>1</v>
      </c>
      <c r="F144" s="201" t="s">
        <v>148</v>
      </c>
      <c r="G144" s="198"/>
      <c r="H144" s="202">
        <v>0.57599999999999996</v>
      </c>
      <c r="I144" s="203"/>
      <c r="J144" s="198"/>
      <c r="K144" s="198"/>
      <c r="L144" s="204"/>
      <c r="M144" s="205"/>
      <c r="N144" s="206"/>
      <c r="O144" s="206"/>
      <c r="P144" s="206"/>
      <c r="Q144" s="206"/>
      <c r="R144" s="206"/>
      <c r="S144" s="206"/>
      <c r="T144" s="207"/>
      <c r="AT144" s="208" t="s">
        <v>130</v>
      </c>
      <c r="AU144" s="208" t="s">
        <v>82</v>
      </c>
      <c r="AV144" s="13" t="s">
        <v>82</v>
      </c>
      <c r="AW144" s="13" t="s">
        <v>32</v>
      </c>
      <c r="AX144" s="13" t="s">
        <v>75</v>
      </c>
      <c r="AY144" s="208" t="s">
        <v>122</v>
      </c>
    </row>
    <row r="145" spans="1:65" s="14" customFormat="1" ht="11.25">
      <c r="B145" s="209"/>
      <c r="C145" s="210"/>
      <c r="D145" s="199" t="s">
        <v>130</v>
      </c>
      <c r="E145" s="211" t="s">
        <v>1</v>
      </c>
      <c r="F145" s="212" t="s">
        <v>149</v>
      </c>
      <c r="G145" s="210"/>
      <c r="H145" s="211" t="s">
        <v>1</v>
      </c>
      <c r="I145" s="213"/>
      <c r="J145" s="210"/>
      <c r="K145" s="210"/>
      <c r="L145" s="214"/>
      <c r="M145" s="215"/>
      <c r="N145" s="216"/>
      <c r="O145" s="216"/>
      <c r="P145" s="216"/>
      <c r="Q145" s="216"/>
      <c r="R145" s="216"/>
      <c r="S145" s="216"/>
      <c r="T145" s="217"/>
      <c r="AT145" s="218" t="s">
        <v>130</v>
      </c>
      <c r="AU145" s="218" t="s">
        <v>82</v>
      </c>
      <c r="AV145" s="14" t="s">
        <v>80</v>
      </c>
      <c r="AW145" s="14" t="s">
        <v>32</v>
      </c>
      <c r="AX145" s="14" t="s">
        <v>75</v>
      </c>
      <c r="AY145" s="218" t="s">
        <v>122</v>
      </c>
    </row>
    <row r="146" spans="1:65" s="13" customFormat="1" ht="11.25">
      <c r="B146" s="197"/>
      <c r="C146" s="198"/>
      <c r="D146" s="199" t="s">
        <v>130</v>
      </c>
      <c r="E146" s="200" t="s">
        <v>1</v>
      </c>
      <c r="F146" s="201" t="s">
        <v>150</v>
      </c>
      <c r="G146" s="198"/>
      <c r="H146" s="202">
        <v>5.88</v>
      </c>
      <c r="I146" s="203"/>
      <c r="J146" s="198"/>
      <c r="K146" s="198"/>
      <c r="L146" s="204"/>
      <c r="M146" s="205"/>
      <c r="N146" s="206"/>
      <c r="O146" s="206"/>
      <c r="P146" s="206"/>
      <c r="Q146" s="206"/>
      <c r="R146" s="206"/>
      <c r="S146" s="206"/>
      <c r="T146" s="207"/>
      <c r="AT146" s="208" t="s">
        <v>130</v>
      </c>
      <c r="AU146" s="208" t="s">
        <v>82</v>
      </c>
      <c r="AV146" s="13" t="s">
        <v>82</v>
      </c>
      <c r="AW146" s="13" t="s">
        <v>32</v>
      </c>
      <c r="AX146" s="13" t="s">
        <v>75</v>
      </c>
      <c r="AY146" s="208" t="s">
        <v>122</v>
      </c>
    </row>
    <row r="147" spans="1:65" s="14" customFormat="1" ht="11.25">
      <c r="B147" s="209"/>
      <c r="C147" s="210"/>
      <c r="D147" s="199" t="s">
        <v>130</v>
      </c>
      <c r="E147" s="211" t="s">
        <v>1</v>
      </c>
      <c r="F147" s="212" t="s">
        <v>151</v>
      </c>
      <c r="G147" s="210"/>
      <c r="H147" s="211" t="s">
        <v>1</v>
      </c>
      <c r="I147" s="213"/>
      <c r="J147" s="210"/>
      <c r="K147" s="210"/>
      <c r="L147" s="214"/>
      <c r="M147" s="215"/>
      <c r="N147" s="216"/>
      <c r="O147" s="216"/>
      <c r="P147" s="216"/>
      <c r="Q147" s="216"/>
      <c r="R147" s="216"/>
      <c r="S147" s="216"/>
      <c r="T147" s="217"/>
      <c r="AT147" s="218" t="s">
        <v>130</v>
      </c>
      <c r="AU147" s="218" t="s">
        <v>82</v>
      </c>
      <c r="AV147" s="14" t="s">
        <v>80</v>
      </c>
      <c r="AW147" s="14" t="s">
        <v>32</v>
      </c>
      <c r="AX147" s="14" t="s">
        <v>75</v>
      </c>
      <c r="AY147" s="218" t="s">
        <v>122</v>
      </c>
    </row>
    <row r="148" spans="1:65" s="13" customFormat="1" ht="11.25">
      <c r="B148" s="197"/>
      <c r="C148" s="198"/>
      <c r="D148" s="199" t="s">
        <v>130</v>
      </c>
      <c r="E148" s="200" t="s">
        <v>1</v>
      </c>
      <c r="F148" s="201" t="s">
        <v>152</v>
      </c>
      <c r="G148" s="198"/>
      <c r="H148" s="202">
        <v>173.43700000000001</v>
      </c>
      <c r="I148" s="203"/>
      <c r="J148" s="198"/>
      <c r="K148" s="198"/>
      <c r="L148" s="204"/>
      <c r="M148" s="205"/>
      <c r="N148" s="206"/>
      <c r="O148" s="206"/>
      <c r="P148" s="206"/>
      <c r="Q148" s="206"/>
      <c r="R148" s="206"/>
      <c r="S148" s="206"/>
      <c r="T148" s="207"/>
      <c r="AT148" s="208" t="s">
        <v>130</v>
      </c>
      <c r="AU148" s="208" t="s">
        <v>82</v>
      </c>
      <c r="AV148" s="13" t="s">
        <v>82</v>
      </c>
      <c r="AW148" s="13" t="s">
        <v>32</v>
      </c>
      <c r="AX148" s="13" t="s">
        <v>75</v>
      </c>
      <c r="AY148" s="208" t="s">
        <v>122</v>
      </c>
    </row>
    <row r="149" spans="1:65" s="14" customFormat="1" ht="11.25">
      <c r="B149" s="209"/>
      <c r="C149" s="210"/>
      <c r="D149" s="199" t="s">
        <v>130</v>
      </c>
      <c r="E149" s="211" t="s">
        <v>1</v>
      </c>
      <c r="F149" s="212" t="s">
        <v>153</v>
      </c>
      <c r="G149" s="210"/>
      <c r="H149" s="211" t="s">
        <v>1</v>
      </c>
      <c r="I149" s="213"/>
      <c r="J149" s="210"/>
      <c r="K149" s="210"/>
      <c r="L149" s="214"/>
      <c r="M149" s="215"/>
      <c r="N149" s="216"/>
      <c r="O149" s="216"/>
      <c r="P149" s="216"/>
      <c r="Q149" s="216"/>
      <c r="R149" s="216"/>
      <c r="S149" s="216"/>
      <c r="T149" s="217"/>
      <c r="AT149" s="218" t="s">
        <v>130</v>
      </c>
      <c r="AU149" s="218" t="s">
        <v>82</v>
      </c>
      <c r="AV149" s="14" t="s">
        <v>80</v>
      </c>
      <c r="AW149" s="14" t="s">
        <v>32</v>
      </c>
      <c r="AX149" s="14" t="s">
        <v>75</v>
      </c>
      <c r="AY149" s="218" t="s">
        <v>122</v>
      </c>
    </row>
    <row r="150" spans="1:65" s="13" customFormat="1" ht="11.25">
      <c r="B150" s="197"/>
      <c r="C150" s="198"/>
      <c r="D150" s="199" t="s">
        <v>130</v>
      </c>
      <c r="E150" s="200" t="s">
        <v>1</v>
      </c>
      <c r="F150" s="201" t="s">
        <v>154</v>
      </c>
      <c r="G150" s="198"/>
      <c r="H150" s="202">
        <v>94</v>
      </c>
      <c r="I150" s="203"/>
      <c r="J150" s="198"/>
      <c r="K150" s="198"/>
      <c r="L150" s="204"/>
      <c r="M150" s="205"/>
      <c r="N150" s="206"/>
      <c r="O150" s="206"/>
      <c r="P150" s="206"/>
      <c r="Q150" s="206"/>
      <c r="R150" s="206"/>
      <c r="S150" s="206"/>
      <c r="T150" s="207"/>
      <c r="AT150" s="208" t="s">
        <v>130</v>
      </c>
      <c r="AU150" s="208" t="s">
        <v>82</v>
      </c>
      <c r="AV150" s="13" t="s">
        <v>82</v>
      </c>
      <c r="AW150" s="13" t="s">
        <v>32</v>
      </c>
      <c r="AX150" s="13" t="s">
        <v>75</v>
      </c>
      <c r="AY150" s="208" t="s">
        <v>122</v>
      </c>
    </row>
    <row r="151" spans="1:65" s="14" customFormat="1" ht="11.25">
      <c r="B151" s="209"/>
      <c r="C151" s="210"/>
      <c r="D151" s="199" t="s">
        <v>130</v>
      </c>
      <c r="E151" s="211" t="s">
        <v>1</v>
      </c>
      <c r="F151" s="212" t="s">
        <v>155</v>
      </c>
      <c r="G151" s="210"/>
      <c r="H151" s="211" t="s">
        <v>1</v>
      </c>
      <c r="I151" s="213"/>
      <c r="J151" s="210"/>
      <c r="K151" s="210"/>
      <c r="L151" s="214"/>
      <c r="M151" s="215"/>
      <c r="N151" s="216"/>
      <c r="O151" s="216"/>
      <c r="P151" s="216"/>
      <c r="Q151" s="216"/>
      <c r="R151" s="216"/>
      <c r="S151" s="216"/>
      <c r="T151" s="217"/>
      <c r="AT151" s="218" t="s">
        <v>130</v>
      </c>
      <c r="AU151" s="218" t="s">
        <v>82</v>
      </c>
      <c r="AV151" s="14" t="s">
        <v>80</v>
      </c>
      <c r="AW151" s="14" t="s">
        <v>32</v>
      </c>
      <c r="AX151" s="14" t="s">
        <v>75</v>
      </c>
      <c r="AY151" s="218" t="s">
        <v>122</v>
      </c>
    </row>
    <row r="152" spans="1:65" s="13" customFormat="1" ht="11.25">
      <c r="B152" s="197"/>
      <c r="C152" s="198"/>
      <c r="D152" s="199" t="s">
        <v>130</v>
      </c>
      <c r="E152" s="200" t="s">
        <v>1</v>
      </c>
      <c r="F152" s="201" t="s">
        <v>156</v>
      </c>
      <c r="G152" s="198"/>
      <c r="H152" s="202">
        <v>233.1</v>
      </c>
      <c r="I152" s="203"/>
      <c r="J152" s="198"/>
      <c r="K152" s="198"/>
      <c r="L152" s="204"/>
      <c r="M152" s="205"/>
      <c r="N152" s="206"/>
      <c r="O152" s="206"/>
      <c r="P152" s="206"/>
      <c r="Q152" s="206"/>
      <c r="R152" s="206"/>
      <c r="S152" s="206"/>
      <c r="T152" s="207"/>
      <c r="AT152" s="208" t="s">
        <v>130</v>
      </c>
      <c r="AU152" s="208" t="s">
        <v>82</v>
      </c>
      <c r="AV152" s="13" t="s">
        <v>82</v>
      </c>
      <c r="AW152" s="13" t="s">
        <v>32</v>
      </c>
      <c r="AX152" s="13" t="s">
        <v>75</v>
      </c>
      <c r="AY152" s="208" t="s">
        <v>122</v>
      </c>
    </row>
    <row r="153" spans="1:65" s="14" customFormat="1" ht="11.25">
      <c r="B153" s="209"/>
      <c r="C153" s="210"/>
      <c r="D153" s="199" t="s">
        <v>130</v>
      </c>
      <c r="E153" s="211" t="s">
        <v>1</v>
      </c>
      <c r="F153" s="212" t="s">
        <v>157</v>
      </c>
      <c r="G153" s="210"/>
      <c r="H153" s="211" t="s">
        <v>1</v>
      </c>
      <c r="I153" s="213"/>
      <c r="J153" s="210"/>
      <c r="K153" s="210"/>
      <c r="L153" s="214"/>
      <c r="M153" s="215"/>
      <c r="N153" s="216"/>
      <c r="O153" s="216"/>
      <c r="P153" s="216"/>
      <c r="Q153" s="216"/>
      <c r="R153" s="216"/>
      <c r="S153" s="216"/>
      <c r="T153" s="217"/>
      <c r="AT153" s="218" t="s">
        <v>130</v>
      </c>
      <c r="AU153" s="218" t="s">
        <v>82</v>
      </c>
      <c r="AV153" s="14" t="s">
        <v>80</v>
      </c>
      <c r="AW153" s="14" t="s">
        <v>32</v>
      </c>
      <c r="AX153" s="14" t="s">
        <v>75</v>
      </c>
      <c r="AY153" s="218" t="s">
        <v>122</v>
      </c>
    </row>
    <row r="154" spans="1:65" s="13" customFormat="1" ht="11.25">
      <c r="B154" s="197"/>
      <c r="C154" s="198"/>
      <c r="D154" s="199" t="s">
        <v>130</v>
      </c>
      <c r="E154" s="200" t="s">
        <v>1</v>
      </c>
      <c r="F154" s="201" t="s">
        <v>158</v>
      </c>
      <c r="G154" s="198"/>
      <c r="H154" s="202">
        <v>17.600000000000001</v>
      </c>
      <c r="I154" s="203"/>
      <c r="J154" s="198"/>
      <c r="K154" s="198"/>
      <c r="L154" s="204"/>
      <c r="M154" s="205"/>
      <c r="N154" s="206"/>
      <c r="O154" s="206"/>
      <c r="P154" s="206"/>
      <c r="Q154" s="206"/>
      <c r="R154" s="206"/>
      <c r="S154" s="206"/>
      <c r="T154" s="207"/>
      <c r="AT154" s="208" t="s">
        <v>130</v>
      </c>
      <c r="AU154" s="208" t="s">
        <v>82</v>
      </c>
      <c r="AV154" s="13" t="s">
        <v>82</v>
      </c>
      <c r="AW154" s="13" t="s">
        <v>32</v>
      </c>
      <c r="AX154" s="13" t="s">
        <v>75</v>
      </c>
      <c r="AY154" s="208" t="s">
        <v>122</v>
      </c>
    </row>
    <row r="155" spans="1:65" s="14" customFormat="1" ht="11.25">
      <c r="B155" s="209"/>
      <c r="C155" s="210"/>
      <c r="D155" s="199" t="s">
        <v>130</v>
      </c>
      <c r="E155" s="211" t="s">
        <v>1</v>
      </c>
      <c r="F155" s="212" t="s">
        <v>159</v>
      </c>
      <c r="G155" s="210"/>
      <c r="H155" s="211" t="s">
        <v>1</v>
      </c>
      <c r="I155" s="213"/>
      <c r="J155" s="210"/>
      <c r="K155" s="210"/>
      <c r="L155" s="214"/>
      <c r="M155" s="215"/>
      <c r="N155" s="216"/>
      <c r="O155" s="216"/>
      <c r="P155" s="216"/>
      <c r="Q155" s="216"/>
      <c r="R155" s="216"/>
      <c r="S155" s="216"/>
      <c r="T155" s="217"/>
      <c r="AT155" s="218" t="s">
        <v>130</v>
      </c>
      <c r="AU155" s="218" t="s">
        <v>82</v>
      </c>
      <c r="AV155" s="14" t="s">
        <v>80</v>
      </c>
      <c r="AW155" s="14" t="s">
        <v>32</v>
      </c>
      <c r="AX155" s="14" t="s">
        <v>75</v>
      </c>
      <c r="AY155" s="218" t="s">
        <v>122</v>
      </c>
    </row>
    <row r="156" spans="1:65" s="15" customFormat="1" ht="11.25">
      <c r="B156" s="219"/>
      <c r="C156" s="220"/>
      <c r="D156" s="199" t="s">
        <v>130</v>
      </c>
      <c r="E156" s="221" t="s">
        <v>1</v>
      </c>
      <c r="F156" s="222" t="s">
        <v>160</v>
      </c>
      <c r="G156" s="220"/>
      <c r="H156" s="223">
        <v>525.88900000000001</v>
      </c>
      <c r="I156" s="224"/>
      <c r="J156" s="220"/>
      <c r="K156" s="220"/>
      <c r="L156" s="225"/>
      <c r="M156" s="226"/>
      <c r="N156" s="227"/>
      <c r="O156" s="227"/>
      <c r="P156" s="227"/>
      <c r="Q156" s="227"/>
      <c r="R156" s="227"/>
      <c r="S156" s="227"/>
      <c r="T156" s="228"/>
      <c r="AT156" s="229" t="s">
        <v>130</v>
      </c>
      <c r="AU156" s="229" t="s">
        <v>82</v>
      </c>
      <c r="AV156" s="15" t="s">
        <v>128</v>
      </c>
      <c r="AW156" s="15" t="s">
        <v>32</v>
      </c>
      <c r="AX156" s="15" t="s">
        <v>80</v>
      </c>
      <c r="AY156" s="229" t="s">
        <v>122</v>
      </c>
    </row>
    <row r="157" spans="1:65" s="2" customFormat="1" ht="37.9" customHeight="1">
      <c r="A157" s="34"/>
      <c r="B157" s="35"/>
      <c r="C157" s="183" t="s">
        <v>161</v>
      </c>
      <c r="D157" s="183" t="s">
        <v>124</v>
      </c>
      <c r="E157" s="184" t="s">
        <v>162</v>
      </c>
      <c r="F157" s="185" t="s">
        <v>163</v>
      </c>
      <c r="G157" s="186" t="s">
        <v>144</v>
      </c>
      <c r="H157" s="187">
        <v>338.71</v>
      </c>
      <c r="I157" s="188"/>
      <c r="J157" s="189">
        <f>ROUND(I157*H157,2)</f>
        <v>0</v>
      </c>
      <c r="K157" s="190"/>
      <c r="L157" s="39"/>
      <c r="M157" s="191" t="s">
        <v>1</v>
      </c>
      <c r="N157" s="192" t="s">
        <v>40</v>
      </c>
      <c r="O157" s="71"/>
      <c r="P157" s="193">
        <f>O157*H157</f>
        <v>0</v>
      </c>
      <c r="Q157" s="193">
        <v>0</v>
      </c>
      <c r="R157" s="193">
        <f>Q157*H157</f>
        <v>0</v>
      </c>
      <c r="S157" s="193">
        <v>0</v>
      </c>
      <c r="T157" s="194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5" t="s">
        <v>128</v>
      </c>
      <c r="AT157" s="195" t="s">
        <v>124</v>
      </c>
      <c r="AU157" s="195" t="s">
        <v>82</v>
      </c>
      <c r="AY157" s="17" t="s">
        <v>122</v>
      </c>
      <c r="BE157" s="196">
        <f>IF(N157="základní",J157,0)</f>
        <v>0</v>
      </c>
      <c r="BF157" s="196">
        <f>IF(N157="snížená",J157,0)</f>
        <v>0</v>
      </c>
      <c r="BG157" s="196">
        <f>IF(N157="zákl. přenesená",J157,0)</f>
        <v>0</v>
      </c>
      <c r="BH157" s="196">
        <f>IF(N157="sníž. přenesená",J157,0)</f>
        <v>0</v>
      </c>
      <c r="BI157" s="196">
        <f>IF(N157="nulová",J157,0)</f>
        <v>0</v>
      </c>
      <c r="BJ157" s="17" t="s">
        <v>80</v>
      </c>
      <c r="BK157" s="196">
        <f>ROUND(I157*H157,2)</f>
        <v>0</v>
      </c>
      <c r="BL157" s="17" t="s">
        <v>128</v>
      </c>
      <c r="BM157" s="195" t="s">
        <v>164</v>
      </c>
    </row>
    <row r="158" spans="1:65" s="13" customFormat="1" ht="11.25">
      <c r="B158" s="197"/>
      <c r="C158" s="198"/>
      <c r="D158" s="199" t="s">
        <v>130</v>
      </c>
      <c r="E158" s="200" t="s">
        <v>1</v>
      </c>
      <c r="F158" s="201" t="s">
        <v>165</v>
      </c>
      <c r="G158" s="198"/>
      <c r="H158" s="202">
        <v>70.11</v>
      </c>
      <c r="I158" s="203"/>
      <c r="J158" s="198"/>
      <c r="K158" s="198"/>
      <c r="L158" s="204"/>
      <c r="M158" s="205"/>
      <c r="N158" s="206"/>
      <c r="O158" s="206"/>
      <c r="P158" s="206"/>
      <c r="Q158" s="206"/>
      <c r="R158" s="206"/>
      <c r="S158" s="206"/>
      <c r="T158" s="207"/>
      <c r="AT158" s="208" t="s">
        <v>130</v>
      </c>
      <c r="AU158" s="208" t="s">
        <v>82</v>
      </c>
      <c r="AV158" s="13" t="s">
        <v>82</v>
      </c>
      <c r="AW158" s="13" t="s">
        <v>32</v>
      </c>
      <c r="AX158" s="13" t="s">
        <v>75</v>
      </c>
      <c r="AY158" s="208" t="s">
        <v>122</v>
      </c>
    </row>
    <row r="159" spans="1:65" s="14" customFormat="1" ht="11.25">
      <c r="B159" s="209"/>
      <c r="C159" s="210"/>
      <c r="D159" s="199" t="s">
        <v>130</v>
      </c>
      <c r="E159" s="211" t="s">
        <v>1</v>
      </c>
      <c r="F159" s="212" t="s">
        <v>166</v>
      </c>
      <c r="G159" s="210"/>
      <c r="H159" s="211" t="s">
        <v>1</v>
      </c>
      <c r="I159" s="213"/>
      <c r="J159" s="210"/>
      <c r="K159" s="210"/>
      <c r="L159" s="214"/>
      <c r="M159" s="215"/>
      <c r="N159" s="216"/>
      <c r="O159" s="216"/>
      <c r="P159" s="216"/>
      <c r="Q159" s="216"/>
      <c r="R159" s="216"/>
      <c r="S159" s="216"/>
      <c r="T159" s="217"/>
      <c r="AT159" s="218" t="s">
        <v>130</v>
      </c>
      <c r="AU159" s="218" t="s">
        <v>82</v>
      </c>
      <c r="AV159" s="14" t="s">
        <v>80</v>
      </c>
      <c r="AW159" s="14" t="s">
        <v>32</v>
      </c>
      <c r="AX159" s="14" t="s">
        <v>75</v>
      </c>
      <c r="AY159" s="218" t="s">
        <v>122</v>
      </c>
    </row>
    <row r="160" spans="1:65" s="13" customFormat="1" ht="11.25">
      <c r="B160" s="197"/>
      <c r="C160" s="198"/>
      <c r="D160" s="199" t="s">
        <v>130</v>
      </c>
      <c r="E160" s="200" t="s">
        <v>1</v>
      </c>
      <c r="F160" s="201" t="s">
        <v>167</v>
      </c>
      <c r="G160" s="198"/>
      <c r="H160" s="202">
        <v>166.65</v>
      </c>
      <c r="I160" s="203"/>
      <c r="J160" s="198"/>
      <c r="K160" s="198"/>
      <c r="L160" s="204"/>
      <c r="M160" s="205"/>
      <c r="N160" s="206"/>
      <c r="O160" s="206"/>
      <c r="P160" s="206"/>
      <c r="Q160" s="206"/>
      <c r="R160" s="206"/>
      <c r="S160" s="206"/>
      <c r="T160" s="207"/>
      <c r="AT160" s="208" t="s">
        <v>130</v>
      </c>
      <c r="AU160" s="208" t="s">
        <v>82</v>
      </c>
      <c r="AV160" s="13" t="s">
        <v>82</v>
      </c>
      <c r="AW160" s="13" t="s">
        <v>32</v>
      </c>
      <c r="AX160" s="13" t="s">
        <v>75</v>
      </c>
      <c r="AY160" s="208" t="s">
        <v>122</v>
      </c>
    </row>
    <row r="161" spans="1:65" s="14" customFormat="1" ht="11.25">
      <c r="B161" s="209"/>
      <c r="C161" s="210"/>
      <c r="D161" s="199" t="s">
        <v>130</v>
      </c>
      <c r="E161" s="211" t="s">
        <v>1</v>
      </c>
      <c r="F161" s="212" t="s">
        <v>168</v>
      </c>
      <c r="G161" s="210"/>
      <c r="H161" s="211" t="s">
        <v>1</v>
      </c>
      <c r="I161" s="213"/>
      <c r="J161" s="210"/>
      <c r="K161" s="210"/>
      <c r="L161" s="214"/>
      <c r="M161" s="215"/>
      <c r="N161" s="216"/>
      <c r="O161" s="216"/>
      <c r="P161" s="216"/>
      <c r="Q161" s="216"/>
      <c r="R161" s="216"/>
      <c r="S161" s="216"/>
      <c r="T161" s="217"/>
      <c r="AT161" s="218" t="s">
        <v>130</v>
      </c>
      <c r="AU161" s="218" t="s">
        <v>82</v>
      </c>
      <c r="AV161" s="14" t="s">
        <v>80</v>
      </c>
      <c r="AW161" s="14" t="s">
        <v>32</v>
      </c>
      <c r="AX161" s="14" t="s">
        <v>75</v>
      </c>
      <c r="AY161" s="218" t="s">
        <v>122</v>
      </c>
    </row>
    <row r="162" spans="1:65" s="13" customFormat="1" ht="11.25">
      <c r="B162" s="197"/>
      <c r="C162" s="198"/>
      <c r="D162" s="199" t="s">
        <v>130</v>
      </c>
      <c r="E162" s="200" t="s">
        <v>1</v>
      </c>
      <c r="F162" s="201" t="s">
        <v>169</v>
      </c>
      <c r="G162" s="198"/>
      <c r="H162" s="202">
        <v>101.95</v>
      </c>
      <c r="I162" s="203"/>
      <c r="J162" s="198"/>
      <c r="K162" s="198"/>
      <c r="L162" s="204"/>
      <c r="M162" s="205"/>
      <c r="N162" s="206"/>
      <c r="O162" s="206"/>
      <c r="P162" s="206"/>
      <c r="Q162" s="206"/>
      <c r="R162" s="206"/>
      <c r="S162" s="206"/>
      <c r="T162" s="207"/>
      <c r="AT162" s="208" t="s">
        <v>130</v>
      </c>
      <c r="AU162" s="208" t="s">
        <v>82</v>
      </c>
      <c r="AV162" s="13" t="s">
        <v>82</v>
      </c>
      <c r="AW162" s="13" t="s">
        <v>32</v>
      </c>
      <c r="AX162" s="13" t="s">
        <v>75</v>
      </c>
      <c r="AY162" s="208" t="s">
        <v>122</v>
      </c>
    </row>
    <row r="163" spans="1:65" s="14" customFormat="1" ht="11.25">
      <c r="B163" s="209"/>
      <c r="C163" s="210"/>
      <c r="D163" s="199" t="s">
        <v>130</v>
      </c>
      <c r="E163" s="211" t="s">
        <v>1</v>
      </c>
      <c r="F163" s="212" t="s">
        <v>170</v>
      </c>
      <c r="G163" s="210"/>
      <c r="H163" s="211" t="s">
        <v>1</v>
      </c>
      <c r="I163" s="213"/>
      <c r="J163" s="210"/>
      <c r="K163" s="210"/>
      <c r="L163" s="214"/>
      <c r="M163" s="215"/>
      <c r="N163" s="216"/>
      <c r="O163" s="216"/>
      <c r="P163" s="216"/>
      <c r="Q163" s="216"/>
      <c r="R163" s="216"/>
      <c r="S163" s="216"/>
      <c r="T163" s="217"/>
      <c r="AT163" s="218" t="s">
        <v>130</v>
      </c>
      <c r="AU163" s="218" t="s">
        <v>82</v>
      </c>
      <c r="AV163" s="14" t="s">
        <v>80</v>
      </c>
      <c r="AW163" s="14" t="s">
        <v>32</v>
      </c>
      <c r="AX163" s="14" t="s">
        <v>75</v>
      </c>
      <c r="AY163" s="218" t="s">
        <v>122</v>
      </c>
    </row>
    <row r="164" spans="1:65" s="15" customFormat="1" ht="11.25">
      <c r="B164" s="219"/>
      <c r="C164" s="220"/>
      <c r="D164" s="199" t="s">
        <v>130</v>
      </c>
      <c r="E164" s="221" t="s">
        <v>1</v>
      </c>
      <c r="F164" s="222" t="s">
        <v>160</v>
      </c>
      <c r="G164" s="220"/>
      <c r="H164" s="223">
        <v>338.71</v>
      </c>
      <c r="I164" s="224"/>
      <c r="J164" s="220"/>
      <c r="K164" s="220"/>
      <c r="L164" s="225"/>
      <c r="M164" s="226"/>
      <c r="N164" s="227"/>
      <c r="O164" s="227"/>
      <c r="P164" s="227"/>
      <c r="Q164" s="227"/>
      <c r="R164" s="227"/>
      <c r="S164" s="227"/>
      <c r="T164" s="228"/>
      <c r="AT164" s="229" t="s">
        <v>130</v>
      </c>
      <c r="AU164" s="229" t="s">
        <v>82</v>
      </c>
      <c r="AV164" s="15" t="s">
        <v>128</v>
      </c>
      <c r="AW164" s="15" t="s">
        <v>32</v>
      </c>
      <c r="AX164" s="15" t="s">
        <v>80</v>
      </c>
      <c r="AY164" s="229" t="s">
        <v>122</v>
      </c>
    </row>
    <row r="165" spans="1:65" s="2" customFormat="1" ht="37.9" customHeight="1">
      <c r="A165" s="34"/>
      <c r="B165" s="35"/>
      <c r="C165" s="183" t="s">
        <v>171</v>
      </c>
      <c r="D165" s="183" t="s">
        <v>124</v>
      </c>
      <c r="E165" s="184" t="s">
        <v>172</v>
      </c>
      <c r="F165" s="185" t="s">
        <v>173</v>
      </c>
      <c r="G165" s="186" t="s">
        <v>144</v>
      </c>
      <c r="H165" s="187">
        <v>1127.4069999999999</v>
      </c>
      <c r="I165" s="188"/>
      <c r="J165" s="189">
        <f>ROUND(I165*H165,2)</f>
        <v>0</v>
      </c>
      <c r="K165" s="190"/>
      <c r="L165" s="39"/>
      <c r="M165" s="191" t="s">
        <v>1</v>
      </c>
      <c r="N165" s="192" t="s">
        <v>40</v>
      </c>
      <c r="O165" s="71"/>
      <c r="P165" s="193">
        <f>O165*H165</f>
        <v>0</v>
      </c>
      <c r="Q165" s="193">
        <v>0</v>
      </c>
      <c r="R165" s="193">
        <f>Q165*H165</f>
        <v>0</v>
      </c>
      <c r="S165" s="193">
        <v>0</v>
      </c>
      <c r="T165" s="194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5" t="s">
        <v>128</v>
      </c>
      <c r="AT165" s="195" t="s">
        <v>124</v>
      </c>
      <c r="AU165" s="195" t="s">
        <v>82</v>
      </c>
      <c r="AY165" s="17" t="s">
        <v>122</v>
      </c>
      <c r="BE165" s="196">
        <f>IF(N165="základní",J165,0)</f>
        <v>0</v>
      </c>
      <c r="BF165" s="196">
        <f>IF(N165="snížená",J165,0)</f>
        <v>0</v>
      </c>
      <c r="BG165" s="196">
        <f>IF(N165="zákl. přenesená",J165,0)</f>
        <v>0</v>
      </c>
      <c r="BH165" s="196">
        <f>IF(N165="sníž. přenesená",J165,0)</f>
        <v>0</v>
      </c>
      <c r="BI165" s="196">
        <f>IF(N165="nulová",J165,0)</f>
        <v>0</v>
      </c>
      <c r="BJ165" s="17" t="s">
        <v>80</v>
      </c>
      <c r="BK165" s="196">
        <f>ROUND(I165*H165,2)</f>
        <v>0</v>
      </c>
      <c r="BL165" s="17" t="s">
        <v>128</v>
      </c>
      <c r="BM165" s="195" t="s">
        <v>174</v>
      </c>
    </row>
    <row r="166" spans="1:65" s="14" customFormat="1" ht="11.25">
      <c r="B166" s="209"/>
      <c r="C166" s="210"/>
      <c r="D166" s="199" t="s">
        <v>130</v>
      </c>
      <c r="E166" s="211" t="s">
        <v>1</v>
      </c>
      <c r="F166" s="212" t="s">
        <v>175</v>
      </c>
      <c r="G166" s="210"/>
      <c r="H166" s="211" t="s">
        <v>1</v>
      </c>
      <c r="I166" s="213"/>
      <c r="J166" s="210"/>
      <c r="K166" s="210"/>
      <c r="L166" s="214"/>
      <c r="M166" s="215"/>
      <c r="N166" s="216"/>
      <c r="O166" s="216"/>
      <c r="P166" s="216"/>
      <c r="Q166" s="216"/>
      <c r="R166" s="216"/>
      <c r="S166" s="216"/>
      <c r="T166" s="217"/>
      <c r="AT166" s="218" t="s">
        <v>130</v>
      </c>
      <c r="AU166" s="218" t="s">
        <v>82</v>
      </c>
      <c r="AV166" s="14" t="s">
        <v>80</v>
      </c>
      <c r="AW166" s="14" t="s">
        <v>32</v>
      </c>
      <c r="AX166" s="14" t="s">
        <v>75</v>
      </c>
      <c r="AY166" s="218" t="s">
        <v>122</v>
      </c>
    </row>
    <row r="167" spans="1:65" s="13" customFormat="1" ht="11.25">
      <c r="B167" s="197"/>
      <c r="C167" s="198"/>
      <c r="D167" s="199" t="s">
        <v>130</v>
      </c>
      <c r="E167" s="200" t="s">
        <v>1</v>
      </c>
      <c r="F167" s="201" t="s">
        <v>176</v>
      </c>
      <c r="G167" s="198"/>
      <c r="H167" s="202">
        <v>349.1</v>
      </c>
      <c r="I167" s="203"/>
      <c r="J167" s="198"/>
      <c r="K167" s="198"/>
      <c r="L167" s="204"/>
      <c r="M167" s="205"/>
      <c r="N167" s="206"/>
      <c r="O167" s="206"/>
      <c r="P167" s="206"/>
      <c r="Q167" s="206"/>
      <c r="R167" s="206"/>
      <c r="S167" s="206"/>
      <c r="T167" s="207"/>
      <c r="AT167" s="208" t="s">
        <v>130</v>
      </c>
      <c r="AU167" s="208" t="s">
        <v>82</v>
      </c>
      <c r="AV167" s="13" t="s">
        <v>82</v>
      </c>
      <c r="AW167" s="13" t="s">
        <v>32</v>
      </c>
      <c r="AX167" s="13" t="s">
        <v>75</v>
      </c>
      <c r="AY167" s="208" t="s">
        <v>122</v>
      </c>
    </row>
    <row r="168" spans="1:65" s="14" customFormat="1" ht="11.25">
      <c r="B168" s="209"/>
      <c r="C168" s="210"/>
      <c r="D168" s="199" t="s">
        <v>130</v>
      </c>
      <c r="E168" s="211" t="s">
        <v>1</v>
      </c>
      <c r="F168" s="212" t="s">
        <v>177</v>
      </c>
      <c r="G168" s="210"/>
      <c r="H168" s="211" t="s">
        <v>1</v>
      </c>
      <c r="I168" s="213"/>
      <c r="J168" s="210"/>
      <c r="K168" s="210"/>
      <c r="L168" s="214"/>
      <c r="M168" s="215"/>
      <c r="N168" s="216"/>
      <c r="O168" s="216"/>
      <c r="P168" s="216"/>
      <c r="Q168" s="216"/>
      <c r="R168" s="216"/>
      <c r="S168" s="216"/>
      <c r="T168" s="217"/>
      <c r="AT168" s="218" t="s">
        <v>130</v>
      </c>
      <c r="AU168" s="218" t="s">
        <v>82</v>
      </c>
      <c r="AV168" s="14" t="s">
        <v>80</v>
      </c>
      <c r="AW168" s="14" t="s">
        <v>32</v>
      </c>
      <c r="AX168" s="14" t="s">
        <v>75</v>
      </c>
      <c r="AY168" s="218" t="s">
        <v>122</v>
      </c>
    </row>
    <row r="169" spans="1:65" s="13" customFormat="1" ht="11.25">
      <c r="B169" s="197"/>
      <c r="C169" s="198"/>
      <c r="D169" s="199" t="s">
        <v>130</v>
      </c>
      <c r="E169" s="200" t="s">
        <v>1</v>
      </c>
      <c r="F169" s="201" t="s">
        <v>178</v>
      </c>
      <c r="G169" s="198"/>
      <c r="H169" s="202">
        <v>94</v>
      </c>
      <c r="I169" s="203"/>
      <c r="J169" s="198"/>
      <c r="K169" s="198"/>
      <c r="L169" s="204"/>
      <c r="M169" s="205"/>
      <c r="N169" s="206"/>
      <c r="O169" s="206"/>
      <c r="P169" s="206"/>
      <c r="Q169" s="206"/>
      <c r="R169" s="206"/>
      <c r="S169" s="206"/>
      <c r="T169" s="207"/>
      <c r="AT169" s="208" t="s">
        <v>130</v>
      </c>
      <c r="AU169" s="208" t="s">
        <v>82</v>
      </c>
      <c r="AV169" s="13" t="s">
        <v>82</v>
      </c>
      <c r="AW169" s="13" t="s">
        <v>32</v>
      </c>
      <c r="AX169" s="13" t="s">
        <v>75</v>
      </c>
      <c r="AY169" s="208" t="s">
        <v>122</v>
      </c>
    </row>
    <row r="170" spans="1:65" s="14" customFormat="1" ht="11.25">
      <c r="B170" s="209"/>
      <c r="C170" s="210"/>
      <c r="D170" s="199" t="s">
        <v>130</v>
      </c>
      <c r="E170" s="211" t="s">
        <v>1</v>
      </c>
      <c r="F170" s="212" t="s">
        <v>155</v>
      </c>
      <c r="G170" s="210"/>
      <c r="H170" s="211" t="s">
        <v>1</v>
      </c>
      <c r="I170" s="213"/>
      <c r="J170" s="210"/>
      <c r="K170" s="210"/>
      <c r="L170" s="214"/>
      <c r="M170" s="215"/>
      <c r="N170" s="216"/>
      <c r="O170" s="216"/>
      <c r="P170" s="216"/>
      <c r="Q170" s="216"/>
      <c r="R170" s="216"/>
      <c r="S170" s="216"/>
      <c r="T170" s="217"/>
      <c r="AT170" s="218" t="s">
        <v>130</v>
      </c>
      <c r="AU170" s="218" t="s">
        <v>82</v>
      </c>
      <c r="AV170" s="14" t="s">
        <v>80</v>
      </c>
      <c r="AW170" s="14" t="s">
        <v>32</v>
      </c>
      <c r="AX170" s="14" t="s">
        <v>75</v>
      </c>
      <c r="AY170" s="218" t="s">
        <v>122</v>
      </c>
    </row>
    <row r="171" spans="1:65" s="13" customFormat="1" ht="11.25">
      <c r="B171" s="197"/>
      <c r="C171" s="198"/>
      <c r="D171" s="199" t="s">
        <v>130</v>
      </c>
      <c r="E171" s="200" t="s">
        <v>1</v>
      </c>
      <c r="F171" s="201" t="s">
        <v>156</v>
      </c>
      <c r="G171" s="198"/>
      <c r="H171" s="202">
        <v>233.1</v>
      </c>
      <c r="I171" s="203"/>
      <c r="J171" s="198"/>
      <c r="K171" s="198"/>
      <c r="L171" s="204"/>
      <c r="M171" s="205"/>
      <c r="N171" s="206"/>
      <c r="O171" s="206"/>
      <c r="P171" s="206"/>
      <c r="Q171" s="206"/>
      <c r="R171" s="206"/>
      <c r="S171" s="206"/>
      <c r="T171" s="207"/>
      <c r="AT171" s="208" t="s">
        <v>130</v>
      </c>
      <c r="AU171" s="208" t="s">
        <v>82</v>
      </c>
      <c r="AV171" s="13" t="s">
        <v>82</v>
      </c>
      <c r="AW171" s="13" t="s">
        <v>32</v>
      </c>
      <c r="AX171" s="13" t="s">
        <v>75</v>
      </c>
      <c r="AY171" s="208" t="s">
        <v>122</v>
      </c>
    </row>
    <row r="172" spans="1:65" s="14" customFormat="1" ht="11.25">
      <c r="B172" s="209"/>
      <c r="C172" s="210"/>
      <c r="D172" s="199" t="s">
        <v>130</v>
      </c>
      <c r="E172" s="211" t="s">
        <v>1</v>
      </c>
      <c r="F172" s="212" t="s">
        <v>157</v>
      </c>
      <c r="G172" s="210"/>
      <c r="H172" s="211" t="s">
        <v>1</v>
      </c>
      <c r="I172" s="213"/>
      <c r="J172" s="210"/>
      <c r="K172" s="210"/>
      <c r="L172" s="214"/>
      <c r="M172" s="215"/>
      <c r="N172" s="216"/>
      <c r="O172" s="216"/>
      <c r="P172" s="216"/>
      <c r="Q172" s="216"/>
      <c r="R172" s="216"/>
      <c r="S172" s="216"/>
      <c r="T172" s="217"/>
      <c r="AT172" s="218" t="s">
        <v>130</v>
      </c>
      <c r="AU172" s="218" t="s">
        <v>82</v>
      </c>
      <c r="AV172" s="14" t="s">
        <v>80</v>
      </c>
      <c r="AW172" s="14" t="s">
        <v>32</v>
      </c>
      <c r="AX172" s="14" t="s">
        <v>75</v>
      </c>
      <c r="AY172" s="218" t="s">
        <v>122</v>
      </c>
    </row>
    <row r="173" spans="1:65" s="13" customFormat="1" ht="11.25">
      <c r="B173" s="197"/>
      <c r="C173" s="198"/>
      <c r="D173" s="199" t="s">
        <v>130</v>
      </c>
      <c r="E173" s="200" t="s">
        <v>1</v>
      </c>
      <c r="F173" s="201" t="s">
        <v>165</v>
      </c>
      <c r="G173" s="198"/>
      <c r="H173" s="202">
        <v>70.11</v>
      </c>
      <c r="I173" s="203"/>
      <c r="J173" s="198"/>
      <c r="K173" s="198"/>
      <c r="L173" s="204"/>
      <c r="M173" s="205"/>
      <c r="N173" s="206"/>
      <c r="O173" s="206"/>
      <c r="P173" s="206"/>
      <c r="Q173" s="206"/>
      <c r="R173" s="206"/>
      <c r="S173" s="206"/>
      <c r="T173" s="207"/>
      <c r="AT173" s="208" t="s">
        <v>130</v>
      </c>
      <c r="AU173" s="208" t="s">
        <v>82</v>
      </c>
      <c r="AV173" s="13" t="s">
        <v>82</v>
      </c>
      <c r="AW173" s="13" t="s">
        <v>32</v>
      </c>
      <c r="AX173" s="13" t="s">
        <v>75</v>
      </c>
      <c r="AY173" s="208" t="s">
        <v>122</v>
      </c>
    </row>
    <row r="174" spans="1:65" s="14" customFormat="1" ht="11.25">
      <c r="B174" s="209"/>
      <c r="C174" s="210"/>
      <c r="D174" s="199" t="s">
        <v>130</v>
      </c>
      <c r="E174" s="211" t="s">
        <v>1</v>
      </c>
      <c r="F174" s="212" t="s">
        <v>179</v>
      </c>
      <c r="G174" s="210"/>
      <c r="H174" s="211" t="s">
        <v>1</v>
      </c>
      <c r="I174" s="213"/>
      <c r="J174" s="210"/>
      <c r="K174" s="210"/>
      <c r="L174" s="214"/>
      <c r="M174" s="215"/>
      <c r="N174" s="216"/>
      <c r="O174" s="216"/>
      <c r="P174" s="216"/>
      <c r="Q174" s="216"/>
      <c r="R174" s="216"/>
      <c r="S174" s="216"/>
      <c r="T174" s="217"/>
      <c r="AT174" s="218" t="s">
        <v>130</v>
      </c>
      <c r="AU174" s="218" t="s">
        <v>82</v>
      </c>
      <c r="AV174" s="14" t="s">
        <v>80</v>
      </c>
      <c r="AW174" s="14" t="s">
        <v>32</v>
      </c>
      <c r="AX174" s="14" t="s">
        <v>75</v>
      </c>
      <c r="AY174" s="218" t="s">
        <v>122</v>
      </c>
    </row>
    <row r="175" spans="1:65" s="13" customFormat="1" ht="11.25">
      <c r="B175" s="197"/>
      <c r="C175" s="198"/>
      <c r="D175" s="199" t="s">
        <v>130</v>
      </c>
      <c r="E175" s="200" t="s">
        <v>1</v>
      </c>
      <c r="F175" s="201" t="s">
        <v>180</v>
      </c>
      <c r="G175" s="198"/>
      <c r="H175" s="202">
        <v>166.65</v>
      </c>
      <c r="I175" s="203"/>
      <c r="J175" s="198"/>
      <c r="K175" s="198"/>
      <c r="L175" s="204"/>
      <c r="M175" s="205"/>
      <c r="N175" s="206"/>
      <c r="O175" s="206"/>
      <c r="P175" s="206"/>
      <c r="Q175" s="206"/>
      <c r="R175" s="206"/>
      <c r="S175" s="206"/>
      <c r="T175" s="207"/>
      <c r="AT175" s="208" t="s">
        <v>130</v>
      </c>
      <c r="AU175" s="208" t="s">
        <v>82</v>
      </c>
      <c r="AV175" s="13" t="s">
        <v>82</v>
      </c>
      <c r="AW175" s="13" t="s">
        <v>32</v>
      </c>
      <c r="AX175" s="13" t="s">
        <v>75</v>
      </c>
      <c r="AY175" s="208" t="s">
        <v>122</v>
      </c>
    </row>
    <row r="176" spans="1:65" s="14" customFormat="1" ht="11.25">
      <c r="B176" s="209"/>
      <c r="C176" s="210"/>
      <c r="D176" s="199" t="s">
        <v>130</v>
      </c>
      <c r="E176" s="211" t="s">
        <v>1</v>
      </c>
      <c r="F176" s="212" t="s">
        <v>168</v>
      </c>
      <c r="G176" s="210"/>
      <c r="H176" s="211" t="s">
        <v>1</v>
      </c>
      <c r="I176" s="213"/>
      <c r="J176" s="210"/>
      <c r="K176" s="210"/>
      <c r="L176" s="214"/>
      <c r="M176" s="215"/>
      <c r="N176" s="216"/>
      <c r="O176" s="216"/>
      <c r="P176" s="216"/>
      <c r="Q176" s="216"/>
      <c r="R176" s="216"/>
      <c r="S176" s="216"/>
      <c r="T176" s="217"/>
      <c r="AT176" s="218" t="s">
        <v>130</v>
      </c>
      <c r="AU176" s="218" t="s">
        <v>82</v>
      </c>
      <c r="AV176" s="14" t="s">
        <v>80</v>
      </c>
      <c r="AW176" s="14" t="s">
        <v>32</v>
      </c>
      <c r="AX176" s="14" t="s">
        <v>75</v>
      </c>
      <c r="AY176" s="218" t="s">
        <v>122</v>
      </c>
    </row>
    <row r="177" spans="1:65" s="13" customFormat="1" ht="11.25">
      <c r="B177" s="197"/>
      <c r="C177" s="198"/>
      <c r="D177" s="199" t="s">
        <v>130</v>
      </c>
      <c r="E177" s="200" t="s">
        <v>1</v>
      </c>
      <c r="F177" s="201" t="s">
        <v>181</v>
      </c>
      <c r="G177" s="198"/>
      <c r="H177" s="202">
        <v>101.95</v>
      </c>
      <c r="I177" s="203"/>
      <c r="J177" s="198"/>
      <c r="K177" s="198"/>
      <c r="L177" s="204"/>
      <c r="M177" s="205"/>
      <c r="N177" s="206"/>
      <c r="O177" s="206"/>
      <c r="P177" s="206"/>
      <c r="Q177" s="206"/>
      <c r="R177" s="206"/>
      <c r="S177" s="206"/>
      <c r="T177" s="207"/>
      <c r="AT177" s="208" t="s">
        <v>130</v>
      </c>
      <c r="AU177" s="208" t="s">
        <v>82</v>
      </c>
      <c r="AV177" s="13" t="s">
        <v>82</v>
      </c>
      <c r="AW177" s="13" t="s">
        <v>32</v>
      </c>
      <c r="AX177" s="13" t="s">
        <v>75</v>
      </c>
      <c r="AY177" s="208" t="s">
        <v>122</v>
      </c>
    </row>
    <row r="178" spans="1:65" s="14" customFormat="1" ht="11.25">
      <c r="B178" s="209"/>
      <c r="C178" s="210"/>
      <c r="D178" s="199" t="s">
        <v>130</v>
      </c>
      <c r="E178" s="211" t="s">
        <v>1</v>
      </c>
      <c r="F178" s="212" t="s">
        <v>170</v>
      </c>
      <c r="G178" s="210"/>
      <c r="H178" s="211" t="s">
        <v>1</v>
      </c>
      <c r="I178" s="213"/>
      <c r="J178" s="210"/>
      <c r="K178" s="210"/>
      <c r="L178" s="214"/>
      <c r="M178" s="215"/>
      <c r="N178" s="216"/>
      <c r="O178" s="216"/>
      <c r="P178" s="216"/>
      <c r="Q178" s="216"/>
      <c r="R178" s="216"/>
      <c r="S178" s="216"/>
      <c r="T178" s="217"/>
      <c r="AT178" s="218" t="s">
        <v>130</v>
      </c>
      <c r="AU178" s="218" t="s">
        <v>82</v>
      </c>
      <c r="AV178" s="14" t="s">
        <v>80</v>
      </c>
      <c r="AW178" s="14" t="s">
        <v>32</v>
      </c>
      <c r="AX178" s="14" t="s">
        <v>75</v>
      </c>
      <c r="AY178" s="218" t="s">
        <v>122</v>
      </c>
    </row>
    <row r="179" spans="1:65" s="13" customFormat="1" ht="11.25">
      <c r="B179" s="197"/>
      <c r="C179" s="198"/>
      <c r="D179" s="199" t="s">
        <v>130</v>
      </c>
      <c r="E179" s="200" t="s">
        <v>1</v>
      </c>
      <c r="F179" s="201" t="s">
        <v>182</v>
      </c>
      <c r="G179" s="198"/>
      <c r="H179" s="202">
        <v>80.054000000000002</v>
      </c>
      <c r="I179" s="203"/>
      <c r="J179" s="198"/>
      <c r="K179" s="198"/>
      <c r="L179" s="204"/>
      <c r="M179" s="205"/>
      <c r="N179" s="206"/>
      <c r="O179" s="206"/>
      <c r="P179" s="206"/>
      <c r="Q179" s="206"/>
      <c r="R179" s="206"/>
      <c r="S179" s="206"/>
      <c r="T179" s="207"/>
      <c r="AT179" s="208" t="s">
        <v>130</v>
      </c>
      <c r="AU179" s="208" t="s">
        <v>82</v>
      </c>
      <c r="AV179" s="13" t="s">
        <v>82</v>
      </c>
      <c r="AW179" s="13" t="s">
        <v>32</v>
      </c>
      <c r="AX179" s="13" t="s">
        <v>75</v>
      </c>
      <c r="AY179" s="208" t="s">
        <v>122</v>
      </c>
    </row>
    <row r="180" spans="1:65" s="14" customFormat="1" ht="11.25">
      <c r="B180" s="209"/>
      <c r="C180" s="210"/>
      <c r="D180" s="199" t="s">
        <v>130</v>
      </c>
      <c r="E180" s="211" t="s">
        <v>1</v>
      </c>
      <c r="F180" s="212" t="s">
        <v>183</v>
      </c>
      <c r="G180" s="210"/>
      <c r="H180" s="211" t="s">
        <v>1</v>
      </c>
      <c r="I180" s="213"/>
      <c r="J180" s="210"/>
      <c r="K180" s="210"/>
      <c r="L180" s="214"/>
      <c r="M180" s="215"/>
      <c r="N180" s="216"/>
      <c r="O180" s="216"/>
      <c r="P180" s="216"/>
      <c r="Q180" s="216"/>
      <c r="R180" s="216"/>
      <c r="S180" s="216"/>
      <c r="T180" s="217"/>
      <c r="AT180" s="218" t="s">
        <v>130</v>
      </c>
      <c r="AU180" s="218" t="s">
        <v>82</v>
      </c>
      <c r="AV180" s="14" t="s">
        <v>80</v>
      </c>
      <c r="AW180" s="14" t="s">
        <v>32</v>
      </c>
      <c r="AX180" s="14" t="s">
        <v>75</v>
      </c>
      <c r="AY180" s="218" t="s">
        <v>122</v>
      </c>
    </row>
    <row r="181" spans="1:65" s="13" customFormat="1" ht="11.25">
      <c r="B181" s="197"/>
      <c r="C181" s="198"/>
      <c r="D181" s="199" t="s">
        <v>130</v>
      </c>
      <c r="E181" s="200" t="s">
        <v>1</v>
      </c>
      <c r="F181" s="201" t="s">
        <v>184</v>
      </c>
      <c r="G181" s="198"/>
      <c r="H181" s="202">
        <v>5.88</v>
      </c>
      <c r="I181" s="203"/>
      <c r="J181" s="198"/>
      <c r="K181" s="198"/>
      <c r="L181" s="204"/>
      <c r="M181" s="205"/>
      <c r="N181" s="206"/>
      <c r="O181" s="206"/>
      <c r="P181" s="206"/>
      <c r="Q181" s="206"/>
      <c r="R181" s="206"/>
      <c r="S181" s="206"/>
      <c r="T181" s="207"/>
      <c r="AT181" s="208" t="s">
        <v>130</v>
      </c>
      <c r="AU181" s="208" t="s">
        <v>82</v>
      </c>
      <c r="AV181" s="13" t="s">
        <v>82</v>
      </c>
      <c r="AW181" s="13" t="s">
        <v>32</v>
      </c>
      <c r="AX181" s="13" t="s">
        <v>75</v>
      </c>
      <c r="AY181" s="208" t="s">
        <v>122</v>
      </c>
    </row>
    <row r="182" spans="1:65" s="14" customFormat="1" ht="11.25">
      <c r="B182" s="209"/>
      <c r="C182" s="210"/>
      <c r="D182" s="199" t="s">
        <v>130</v>
      </c>
      <c r="E182" s="211" t="s">
        <v>1</v>
      </c>
      <c r="F182" s="212" t="s">
        <v>185</v>
      </c>
      <c r="G182" s="210"/>
      <c r="H182" s="211" t="s">
        <v>1</v>
      </c>
      <c r="I182" s="213"/>
      <c r="J182" s="210"/>
      <c r="K182" s="210"/>
      <c r="L182" s="214"/>
      <c r="M182" s="215"/>
      <c r="N182" s="216"/>
      <c r="O182" s="216"/>
      <c r="P182" s="216"/>
      <c r="Q182" s="216"/>
      <c r="R182" s="216"/>
      <c r="S182" s="216"/>
      <c r="T182" s="217"/>
      <c r="AT182" s="218" t="s">
        <v>130</v>
      </c>
      <c r="AU182" s="218" t="s">
        <v>82</v>
      </c>
      <c r="AV182" s="14" t="s">
        <v>80</v>
      </c>
      <c r="AW182" s="14" t="s">
        <v>32</v>
      </c>
      <c r="AX182" s="14" t="s">
        <v>75</v>
      </c>
      <c r="AY182" s="218" t="s">
        <v>122</v>
      </c>
    </row>
    <row r="183" spans="1:65" s="13" customFormat="1" ht="11.25">
      <c r="B183" s="197"/>
      <c r="C183" s="198"/>
      <c r="D183" s="199" t="s">
        <v>130</v>
      </c>
      <c r="E183" s="200" t="s">
        <v>1</v>
      </c>
      <c r="F183" s="201" t="s">
        <v>186</v>
      </c>
      <c r="G183" s="198"/>
      <c r="H183" s="202">
        <v>1.526</v>
      </c>
      <c r="I183" s="203"/>
      <c r="J183" s="198"/>
      <c r="K183" s="198"/>
      <c r="L183" s="204"/>
      <c r="M183" s="205"/>
      <c r="N183" s="206"/>
      <c r="O183" s="206"/>
      <c r="P183" s="206"/>
      <c r="Q183" s="206"/>
      <c r="R183" s="206"/>
      <c r="S183" s="206"/>
      <c r="T183" s="207"/>
      <c r="AT183" s="208" t="s">
        <v>130</v>
      </c>
      <c r="AU183" s="208" t="s">
        <v>82</v>
      </c>
      <c r="AV183" s="13" t="s">
        <v>82</v>
      </c>
      <c r="AW183" s="13" t="s">
        <v>32</v>
      </c>
      <c r="AX183" s="13" t="s">
        <v>75</v>
      </c>
      <c r="AY183" s="208" t="s">
        <v>122</v>
      </c>
    </row>
    <row r="184" spans="1:65" s="14" customFormat="1" ht="11.25">
      <c r="B184" s="209"/>
      <c r="C184" s="210"/>
      <c r="D184" s="199" t="s">
        <v>130</v>
      </c>
      <c r="E184" s="211" t="s">
        <v>1</v>
      </c>
      <c r="F184" s="212" t="s">
        <v>138</v>
      </c>
      <c r="G184" s="210"/>
      <c r="H184" s="211" t="s">
        <v>1</v>
      </c>
      <c r="I184" s="213"/>
      <c r="J184" s="210"/>
      <c r="K184" s="210"/>
      <c r="L184" s="214"/>
      <c r="M184" s="215"/>
      <c r="N184" s="216"/>
      <c r="O184" s="216"/>
      <c r="P184" s="216"/>
      <c r="Q184" s="216"/>
      <c r="R184" s="216"/>
      <c r="S184" s="216"/>
      <c r="T184" s="217"/>
      <c r="AT184" s="218" t="s">
        <v>130</v>
      </c>
      <c r="AU184" s="218" t="s">
        <v>82</v>
      </c>
      <c r="AV184" s="14" t="s">
        <v>80</v>
      </c>
      <c r="AW184" s="14" t="s">
        <v>32</v>
      </c>
      <c r="AX184" s="14" t="s">
        <v>75</v>
      </c>
      <c r="AY184" s="218" t="s">
        <v>122</v>
      </c>
    </row>
    <row r="185" spans="1:65" s="13" customFormat="1" ht="11.25">
      <c r="B185" s="197"/>
      <c r="C185" s="198"/>
      <c r="D185" s="199" t="s">
        <v>130</v>
      </c>
      <c r="E185" s="200" t="s">
        <v>1</v>
      </c>
      <c r="F185" s="201" t="s">
        <v>187</v>
      </c>
      <c r="G185" s="198"/>
      <c r="H185" s="202">
        <v>5.5650000000000004</v>
      </c>
      <c r="I185" s="203"/>
      <c r="J185" s="198"/>
      <c r="K185" s="198"/>
      <c r="L185" s="204"/>
      <c r="M185" s="205"/>
      <c r="N185" s="206"/>
      <c r="O185" s="206"/>
      <c r="P185" s="206"/>
      <c r="Q185" s="206"/>
      <c r="R185" s="206"/>
      <c r="S185" s="206"/>
      <c r="T185" s="207"/>
      <c r="AT185" s="208" t="s">
        <v>130</v>
      </c>
      <c r="AU185" s="208" t="s">
        <v>82</v>
      </c>
      <c r="AV185" s="13" t="s">
        <v>82</v>
      </c>
      <c r="AW185" s="13" t="s">
        <v>32</v>
      </c>
      <c r="AX185" s="13" t="s">
        <v>75</v>
      </c>
      <c r="AY185" s="208" t="s">
        <v>122</v>
      </c>
    </row>
    <row r="186" spans="1:65" s="14" customFormat="1" ht="11.25">
      <c r="B186" s="209"/>
      <c r="C186" s="210"/>
      <c r="D186" s="199" t="s">
        <v>130</v>
      </c>
      <c r="E186" s="211" t="s">
        <v>1</v>
      </c>
      <c r="F186" s="212" t="s">
        <v>140</v>
      </c>
      <c r="G186" s="210"/>
      <c r="H186" s="211" t="s">
        <v>1</v>
      </c>
      <c r="I186" s="213"/>
      <c r="J186" s="210"/>
      <c r="K186" s="210"/>
      <c r="L186" s="214"/>
      <c r="M186" s="215"/>
      <c r="N186" s="216"/>
      <c r="O186" s="216"/>
      <c r="P186" s="216"/>
      <c r="Q186" s="216"/>
      <c r="R186" s="216"/>
      <c r="S186" s="216"/>
      <c r="T186" s="217"/>
      <c r="AT186" s="218" t="s">
        <v>130</v>
      </c>
      <c r="AU186" s="218" t="s">
        <v>82</v>
      </c>
      <c r="AV186" s="14" t="s">
        <v>80</v>
      </c>
      <c r="AW186" s="14" t="s">
        <v>32</v>
      </c>
      <c r="AX186" s="14" t="s">
        <v>75</v>
      </c>
      <c r="AY186" s="218" t="s">
        <v>122</v>
      </c>
    </row>
    <row r="187" spans="1:65" s="13" customFormat="1" ht="11.25">
      <c r="B187" s="197"/>
      <c r="C187" s="198"/>
      <c r="D187" s="199" t="s">
        <v>130</v>
      </c>
      <c r="E187" s="200" t="s">
        <v>1</v>
      </c>
      <c r="F187" s="201" t="s">
        <v>188</v>
      </c>
      <c r="G187" s="198"/>
      <c r="H187" s="202">
        <v>17.600000000000001</v>
      </c>
      <c r="I187" s="203"/>
      <c r="J187" s="198"/>
      <c r="K187" s="198"/>
      <c r="L187" s="204"/>
      <c r="M187" s="205"/>
      <c r="N187" s="206"/>
      <c r="O187" s="206"/>
      <c r="P187" s="206"/>
      <c r="Q187" s="206"/>
      <c r="R187" s="206"/>
      <c r="S187" s="206"/>
      <c r="T187" s="207"/>
      <c r="AT187" s="208" t="s">
        <v>130</v>
      </c>
      <c r="AU187" s="208" t="s">
        <v>82</v>
      </c>
      <c r="AV187" s="13" t="s">
        <v>82</v>
      </c>
      <c r="AW187" s="13" t="s">
        <v>32</v>
      </c>
      <c r="AX187" s="13" t="s">
        <v>75</v>
      </c>
      <c r="AY187" s="208" t="s">
        <v>122</v>
      </c>
    </row>
    <row r="188" spans="1:65" s="14" customFormat="1" ht="11.25">
      <c r="B188" s="209"/>
      <c r="C188" s="210"/>
      <c r="D188" s="199" t="s">
        <v>130</v>
      </c>
      <c r="E188" s="211" t="s">
        <v>1</v>
      </c>
      <c r="F188" s="212" t="s">
        <v>159</v>
      </c>
      <c r="G188" s="210"/>
      <c r="H188" s="211" t="s">
        <v>1</v>
      </c>
      <c r="I188" s="213"/>
      <c r="J188" s="210"/>
      <c r="K188" s="210"/>
      <c r="L188" s="214"/>
      <c r="M188" s="215"/>
      <c r="N188" s="216"/>
      <c r="O188" s="216"/>
      <c r="P188" s="216"/>
      <c r="Q188" s="216"/>
      <c r="R188" s="216"/>
      <c r="S188" s="216"/>
      <c r="T188" s="217"/>
      <c r="AT188" s="218" t="s">
        <v>130</v>
      </c>
      <c r="AU188" s="218" t="s">
        <v>82</v>
      </c>
      <c r="AV188" s="14" t="s">
        <v>80</v>
      </c>
      <c r="AW188" s="14" t="s">
        <v>32</v>
      </c>
      <c r="AX188" s="14" t="s">
        <v>75</v>
      </c>
      <c r="AY188" s="218" t="s">
        <v>122</v>
      </c>
    </row>
    <row r="189" spans="1:65" s="13" customFormat="1" ht="11.25">
      <c r="B189" s="197"/>
      <c r="C189" s="198"/>
      <c r="D189" s="199" t="s">
        <v>130</v>
      </c>
      <c r="E189" s="200" t="s">
        <v>1</v>
      </c>
      <c r="F189" s="201" t="s">
        <v>189</v>
      </c>
      <c r="G189" s="198"/>
      <c r="H189" s="202">
        <v>1.8720000000000001</v>
      </c>
      <c r="I189" s="203"/>
      <c r="J189" s="198"/>
      <c r="K189" s="198"/>
      <c r="L189" s="204"/>
      <c r="M189" s="205"/>
      <c r="N189" s="206"/>
      <c r="O189" s="206"/>
      <c r="P189" s="206"/>
      <c r="Q189" s="206"/>
      <c r="R189" s="206"/>
      <c r="S189" s="206"/>
      <c r="T189" s="207"/>
      <c r="AT189" s="208" t="s">
        <v>130</v>
      </c>
      <c r="AU189" s="208" t="s">
        <v>82</v>
      </c>
      <c r="AV189" s="13" t="s">
        <v>82</v>
      </c>
      <c r="AW189" s="13" t="s">
        <v>32</v>
      </c>
      <c r="AX189" s="13" t="s">
        <v>75</v>
      </c>
      <c r="AY189" s="208" t="s">
        <v>122</v>
      </c>
    </row>
    <row r="190" spans="1:65" s="14" customFormat="1" ht="11.25">
      <c r="B190" s="209"/>
      <c r="C190" s="210"/>
      <c r="D190" s="199" t="s">
        <v>130</v>
      </c>
      <c r="E190" s="211" t="s">
        <v>1</v>
      </c>
      <c r="F190" s="212" t="s">
        <v>190</v>
      </c>
      <c r="G190" s="210"/>
      <c r="H190" s="211" t="s">
        <v>1</v>
      </c>
      <c r="I190" s="213"/>
      <c r="J190" s="210"/>
      <c r="K190" s="210"/>
      <c r="L190" s="214"/>
      <c r="M190" s="215"/>
      <c r="N190" s="216"/>
      <c r="O190" s="216"/>
      <c r="P190" s="216"/>
      <c r="Q190" s="216"/>
      <c r="R190" s="216"/>
      <c r="S190" s="216"/>
      <c r="T190" s="217"/>
      <c r="AT190" s="218" t="s">
        <v>130</v>
      </c>
      <c r="AU190" s="218" t="s">
        <v>82</v>
      </c>
      <c r="AV190" s="14" t="s">
        <v>80</v>
      </c>
      <c r="AW190" s="14" t="s">
        <v>32</v>
      </c>
      <c r="AX190" s="14" t="s">
        <v>75</v>
      </c>
      <c r="AY190" s="218" t="s">
        <v>122</v>
      </c>
    </row>
    <row r="191" spans="1:65" s="15" customFormat="1" ht="11.25">
      <c r="B191" s="219"/>
      <c r="C191" s="220"/>
      <c r="D191" s="199" t="s">
        <v>130</v>
      </c>
      <c r="E191" s="221" t="s">
        <v>1</v>
      </c>
      <c r="F191" s="222" t="s">
        <v>160</v>
      </c>
      <c r="G191" s="220"/>
      <c r="H191" s="223">
        <v>1127.4070000000004</v>
      </c>
      <c r="I191" s="224"/>
      <c r="J191" s="220"/>
      <c r="K191" s="220"/>
      <c r="L191" s="225"/>
      <c r="M191" s="226"/>
      <c r="N191" s="227"/>
      <c r="O191" s="227"/>
      <c r="P191" s="227"/>
      <c r="Q191" s="227"/>
      <c r="R191" s="227"/>
      <c r="S191" s="227"/>
      <c r="T191" s="228"/>
      <c r="AT191" s="229" t="s">
        <v>130</v>
      </c>
      <c r="AU191" s="229" t="s">
        <v>82</v>
      </c>
      <c r="AV191" s="15" t="s">
        <v>128</v>
      </c>
      <c r="AW191" s="15" t="s">
        <v>32</v>
      </c>
      <c r="AX191" s="15" t="s">
        <v>80</v>
      </c>
      <c r="AY191" s="229" t="s">
        <v>122</v>
      </c>
    </row>
    <row r="192" spans="1:65" s="2" customFormat="1" ht="24.2" customHeight="1">
      <c r="A192" s="34"/>
      <c r="B192" s="35"/>
      <c r="C192" s="183" t="s">
        <v>191</v>
      </c>
      <c r="D192" s="183" t="s">
        <v>124</v>
      </c>
      <c r="E192" s="184" t="s">
        <v>192</v>
      </c>
      <c r="F192" s="185" t="s">
        <v>193</v>
      </c>
      <c r="G192" s="186" t="s">
        <v>144</v>
      </c>
      <c r="H192" s="187">
        <v>848.12699999999995</v>
      </c>
      <c r="I192" s="188"/>
      <c r="J192" s="189">
        <f>ROUND(I192*H192,2)</f>
        <v>0</v>
      </c>
      <c r="K192" s="190"/>
      <c r="L192" s="39"/>
      <c r="M192" s="191" t="s">
        <v>1</v>
      </c>
      <c r="N192" s="192" t="s">
        <v>40</v>
      </c>
      <c r="O192" s="71"/>
      <c r="P192" s="193">
        <f>O192*H192</f>
        <v>0</v>
      </c>
      <c r="Q192" s="193">
        <v>0</v>
      </c>
      <c r="R192" s="193">
        <f>Q192*H192</f>
        <v>0</v>
      </c>
      <c r="S192" s="193">
        <v>0</v>
      </c>
      <c r="T192" s="194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5" t="s">
        <v>128</v>
      </c>
      <c r="AT192" s="195" t="s">
        <v>124</v>
      </c>
      <c r="AU192" s="195" t="s">
        <v>82</v>
      </c>
      <c r="AY192" s="17" t="s">
        <v>122</v>
      </c>
      <c r="BE192" s="196">
        <f>IF(N192="základní",J192,0)</f>
        <v>0</v>
      </c>
      <c r="BF192" s="196">
        <f>IF(N192="snížená",J192,0)</f>
        <v>0</v>
      </c>
      <c r="BG192" s="196">
        <f>IF(N192="zákl. přenesená",J192,0)</f>
        <v>0</v>
      </c>
      <c r="BH192" s="196">
        <f>IF(N192="sníž. přenesená",J192,0)</f>
        <v>0</v>
      </c>
      <c r="BI192" s="196">
        <f>IF(N192="nulová",J192,0)</f>
        <v>0</v>
      </c>
      <c r="BJ192" s="17" t="s">
        <v>80</v>
      </c>
      <c r="BK192" s="196">
        <f>ROUND(I192*H192,2)</f>
        <v>0</v>
      </c>
      <c r="BL192" s="17" t="s">
        <v>128</v>
      </c>
      <c r="BM192" s="195" t="s">
        <v>194</v>
      </c>
    </row>
    <row r="193" spans="2:51" s="13" customFormat="1" ht="11.25">
      <c r="B193" s="197"/>
      <c r="C193" s="198"/>
      <c r="D193" s="199" t="s">
        <v>130</v>
      </c>
      <c r="E193" s="200" t="s">
        <v>1</v>
      </c>
      <c r="F193" s="201" t="s">
        <v>176</v>
      </c>
      <c r="G193" s="198"/>
      <c r="H193" s="202">
        <v>349.1</v>
      </c>
      <c r="I193" s="203"/>
      <c r="J193" s="198"/>
      <c r="K193" s="198"/>
      <c r="L193" s="204"/>
      <c r="M193" s="205"/>
      <c r="N193" s="206"/>
      <c r="O193" s="206"/>
      <c r="P193" s="206"/>
      <c r="Q193" s="206"/>
      <c r="R193" s="206"/>
      <c r="S193" s="206"/>
      <c r="T193" s="207"/>
      <c r="AT193" s="208" t="s">
        <v>130</v>
      </c>
      <c r="AU193" s="208" t="s">
        <v>82</v>
      </c>
      <c r="AV193" s="13" t="s">
        <v>82</v>
      </c>
      <c r="AW193" s="13" t="s">
        <v>32</v>
      </c>
      <c r="AX193" s="13" t="s">
        <v>75</v>
      </c>
      <c r="AY193" s="208" t="s">
        <v>122</v>
      </c>
    </row>
    <row r="194" spans="2:51" s="14" customFormat="1" ht="11.25">
      <c r="B194" s="209"/>
      <c r="C194" s="210"/>
      <c r="D194" s="199" t="s">
        <v>130</v>
      </c>
      <c r="E194" s="211" t="s">
        <v>1</v>
      </c>
      <c r="F194" s="212" t="s">
        <v>177</v>
      </c>
      <c r="G194" s="210"/>
      <c r="H194" s="211" t="s">
        <v>1</v>
      </c>
      <c r="I194" s="213"/>
      <c r="J194" s="210"/>
      <c r="K194" s="210"/>
      <c r="L194" s="214"/>
      <c r="M194" s="215"/>
      <c r="N194" s="216"/>
      <c r="O194" s="216"/>
      <c r="P194" s="216"/>
      <c r="Q194" s="216"/>
      <c r="R194" s="216"/>
      <c r="S194" s="216"/>
      <c r="T194" s="217"/>
      <c r="AT194" s="218" t="s">
        <v>130</v>
      </c>
      <c r="AU194" s="218" t="s">
        <v>82</v>
      </c>
      <c r="AV194" s="14" t="s">
        <v>80</v>
      </c>
      <c r="AW194" s="14" t="s">
        <v>32</v>
      </c>
      <c r="AX194" s="14" t="s">
        <v>75</v>
      </c>
      <c r="AY194" s="218" t="s">
        <v>122</v>
      </c>
    </row>
    <row r="195" spans="2:51" s="13" customFormat="1" ht="11.25">
      <c r="B195" s="197"/>
      <c r="C195" s="198"/>
      <c r="D195" s="199" t="s">
        <v>130</v>
      </c>
      <c r="E195" s="200" t="s">
        <v>1</v>
      </c>
      <c r="F195" s="201" t="s">
        <v>178</v>
      </c>
      <c r="G195" s="198"/>
      <c r="H195" s="202">
        <v>94</v>
      </c>
      <c r="I195" s="203"/>
      <c r="J195" s="198"/>
      <c r="K195" s="198"/>
      <c r="L195" s="204"/>
      <c r="M195" s="205"/>
      <c r="N195" s="206"/>
      <c r="O195" s="206"/>
      <c r="P195" s="206"/>
      <c r="Q195" s="206"/>
      <c r="R195" s="206"/>
      <c r="S195" s="206"/>
      <c r="T195" s="207"/>
      <c r="AT195" s="208" t="s">
        <v>130</v>
      </c>
      <c r="AU195" s="208" t="s">
        <v>82</v>
      </c>
      <c r="AV195" s="13" t="s">
        <v>82</v>
      </c>
      <c r="AW195" s="13" t="s">
        <v>32</v>
      </c>
      <c r="AX195" s="13" t="s">
        <v>75</v>
      </c>
      <c r="AY195" s="208" t="s">
        <v>122</v>
      </c>
    </row>
    <row r="196" spans="2:51" s="14" customFormat="1" ht="11.25">
      <c r="B196" s="209"/>
      <c r="C196" s="210"/>
      <c r="D196" s="199" t="s">
        <v>130</v>
      </c>
      <c r="E196" s="211" t="s">
        <v>1</v>
      </c>
      <c r="F196" s="212" t="s">
        <v>155</v>
      </c>
      <c r="G196" s="210"/>
      <c r="H196" s="211" t="s">
        <v>1</v>
      </c>
      <c r="I196" s="213"/>
      <c r="J196" s="210"/>
      <c r="K196" s="210"/>
      <c r="L196" s="214"/>
      <c r="M196" s="215"/>
      <c r="N196" s="216"/>
      <c r="O196" s="216"/>
      <c r="P196" s="216"/>
      <c r="Q196" s="216"/>
      <c r="R196" s="216"/>
      <c r="S196" s="216"/>
      <c r="T196" s="217"/>
      <c r="AT196" s="218" t="s">
        <v>130</v>
      </c>
      <c r="AU196" s="218" t="s">
        <v>82</v>
      </c>
      <c r="AV196" s="14" t="s">
        <v>80</v>
      </c>
      <c r="AW196" s="14" t="s">
        <v>32</v>
      </c>
      <c r="AX196" s="14" t="s">
        <v>75</v>
      </c>
      <c r="AY196" s="218" t="s">
        <v>122</v>
      </c>
    </row>
    <row r="197" spans="2:51" s="13" customFormat="1" ht="11.25">
      <c r="B197" s="197"/>
      <c r="C197" s="198"/>
      <c r="D197" s="199" t="s">
        <v>130</v>
      </c>
      <c r="E197" s="200" t="s">
        <v>1</v>
      </c>
      <c r="F197" s="201" t="s">
        <v>156</v>
      </c>
      <c r="G197" s="198"/>
      <c r="H197" s="202">
        <v>233.1</v>
      </c>
      <c r="I197" s="203"/>
      <c r="J197" s="198"/>
      <c r="K197" s="198"/>
      <c r="L197" s="204"/>
      <c r="M197" s="205"/>
      <c r="N197" s="206"/>
      <c r="O197" s="206"/>
      <c r="P197" s="206"/>
      <c r="Q197" s="206"/>
      <c r="R197" s="206"/>
      <c r="S197" s="206"/>
      <c r="T197" s="207"/>
      <c r="AT197" s="208" t="s">
        <v>130</v>
      </c>
      <c r="AU197" s="208" t="s">
        <v>82</v>
      </c>
      <c r="AV197" s="13" t="s">
        <v>82</v>
      </c>
      <c r="AW197" s="13" t="s">
        <v>32</v>
      </c>
      <c r="AX197" s="13" t="s">
        <v>75</v>
      </c>
      <c r="AY197" s="208" t="s">
        <v>122</v>
      </c>
    </row>
    <row r="198" spans="2:51" s="14" customFormat="1" ht="11.25">
      <c r="B198" s="209"/>
      <c r="C198" s="210"/>
      <c r="D198" s="199" t="s">
        <v>130</v>
      </c>
      <c r="E198" s="211" t="s">
        <v>1</v>
      </c>
      <c r="F198" s="212" t="s">
        <v>157</v>
      </c>
      <c r="G198" s="210"/>
      <c r="H198" s="211" t="s">
        <v>1</v>
      </c>
      <c r="I198" s="213"/>
      <c r="J198" s="210"/>
      <c r="K198" s="210"/>
      <c r="L198" s="214"/>
      <c r="M198" s="215"/>
      <c r="N198" s="216"/>
      <c r="O198" s="216"/>
      <c r="P198" s="216"/>
      <c r="Q198" s="216"/>
      <c r="R198" s="216"/>
      <c r="S198" s="216"/>
      <c r="T198" s="217"/>
      <c r="AT198" s="218" t="s">
        <v>130</v>
      </c>
      <c r="AU198" s="218" t="s">
        <v>82</v>
      </c>
      <c r="AV198" s="14" t="s">
        <v>80</v>
      </c>
      <c r="AW198" s="14" t="s">
        <v>32</v>
      </c>
      <c r="AX198" s="14" t="s">
        <v>75</v>
      </c>
      <c r="AY198" s="218" t="s">
        <v>122</v>
      </c>
    </row>
    <row r="199" spans="2:51" s="13" customFormat="1" ht="11.25">
      <c r="B199" s="197"/>
      <c r="C199" s="198"/>
      <c r="D199" s="199" t="s">
        <v>130</v>
      </c>
      <c r="E199" s="200" t="s">
        <v>1</v>
      </c>
      <c r="F199" s="201" t="s">
        <v>165</v>
      </c>
      <c r="G199" s="198"/>
      <c r="H199" s="202">
        <v>70.11</v>
      </c>
      <c r="I199" s="203"/>
      <c r="J199" s="198"/>
      <c r="K199" s="198"/>
      <c r="L199" s="204"/>
      <c r="M199" s="205"/>
      <c r="N199" s="206"/>
      <c r="O199" s="206"/>
      <c r="P199" s="206"/>
      <c r="Q199" s="206"/>
      <c r="R199" s="206"/>
      <c r="S199" s="206"/>
      <c r="T199" s="207"/>
      <c r="AT199" s="208" t="s">
        <v>130</v>
      </c>
      <c r="AU199" s="208" t="s">
        <v>82</v>
      </c>
      <c r="AV199" s="13" t="s">
        <v>82</v>
      </c>
      <c r="AW199" s="13" t="s">
        <v>32</v>
      </c>
      <c r="AX199" s="13" t="s">
        <v>75</v>
      </c>
      <c r="AY199" s="208" t="s">
        <v>122</v>
      </c>
    </row>
    <row r="200" spans="2:51" s="14" customFormat="1" ht="11.25">
      <c r="B200" s="209"/>
      <c r="C200" s="210"/>
      <c r="D200" s="199" t="s">
        <v>130</v>
      </c>
      <c r="E200" s="211" t="s">
        <v>1</v>
      </c>
      <c r="F200" s="212" t="s">
        <v>179</v>
      </c>
      <c r="G200" s="210"/>
      <c r="H200" s="211" t="s">
        <v>1</v>
      </c>
      <c r="I200" s="213"/>
      <c r="J200" s="210"/>
      <c r="K200" s="210"/>
      <c r="L200" s="214"/>
      <c r="M200" s="215"/>
      <c r="N200" s="216"/>
      <c r="O200" s="216"/>
      <c r="P200" s="216"/>
      <c r="Q200" s="216"/>
      <c r="R200" s="216"/>
      <c r="S200" s="216"/>
      <c r="T200" s="217"/>
      <c r="AT200" s="218" t="s">
        <v>130</v>
      </c>
      <c r="AU200" s="218" t="s">
        <v>82</v>
      </c>
      <c r="AV200" s="14" t="s">
        <v>80</v>
      </c>
      <c r="AW200" s="14" t="s">
        <v>32</v>
      </c>
      <c r="AX200" s="14" t="s">
        <v>75</v>
      </c>
      <c r="AY200" s="218" t="s">
        <v>122</v>
      </c>
    </row>
    <row r="201" spans="2:51" s="13" customFormat="1" ht="11.25">
      <c r="B201" s="197"/>
      <c r="C201" s="198"/>
      <c r="D201" s="199" t="s">
        <v>130</v>
      </c>
      <c r="E201" s="200" t="s">
        <v>1</v>
      </c>
      <c r="F201" s="201" t="s">
        <v>180</v>
      </c>
      <c r="G201" s="198"/>
      <c r="H201" s="202">
        <v>166.65</v>
      </c>
      <c r="I201" s="203"/>
      <c r="J201" s="198"/>
      <c r="K201" s="198"/>
      <c r="L201" s="204"/>
      <c r="M201" s="205"/>
      <c r="N201" s="206"/>
      <c r="O201" s="206"/>
      <c r="P201" s="206"/>
      <c r="Q201" s="206"/>
      <c r="R201" s="206"/>
      <c r="S201" s="206"/>
      <c r="T201" s="207"/>
      <c r="AT201" s="208" t="s">
        <v>130</v>
      </c>
      <c r="AU201" s="208" t="s">
        <v>82</v>
      </c>
      <c r="AV201" s="13" t="s">
        <v>82</v>
      </c>
      <c r="AW201" s="13" t="s">
        <v>32</v>
      </c>
      <c r="AX201" s="13" t="s">
        <v>75</v>
      </c>
      <c r="AY201" s="208" t="s">
        <v>122</v>
      </c>
    </row>
    <row r="202" spans="2:51" s="14" customFormat="1" ht="11.25">
      <c r="B202" s="209"/>
      <c r="C202" s="210"/>
      <c r="D202" s="199" t="s">
        <v>130</v>
      </c>
      <c r="E202" s="211" t="s">
        <v>1</v>
      </c>
      <c r="F202" s="212" t="s">
        <v>168</v>
      </c>
      <c r="G202" s="210"/>
      <c r="H202" s="211" t="s">
        <v>1</v>
      </c>
      <c r="I202" s="213"/>
      <c r="J202" s="210"/>
      <c r="K202" s="210"/>
      <c r="L202" s="214"/>
      <c r="M202" s="215"/>
      <c r="N202" s="216"/>
      <c r="O202" s="216"/>
      <c r="P202" s="216"/>
      <c r="Q202" s="216"/>
      <c r="R202" s="216"/>
      <c r="S202" s="216"/>
      <c r="T202" s="217"/>
      <c r="AT202" s="218" t="s">
        <v>130</v>
      </c>
      <c r="AU202" s="218" t="s">
        <v>82</v>
      </c>
      <c r="AV202" s="14" t="s">
        <v>80</v>
      </c>
      <c r="AW202" s="14" t="s">
        <v>32</v>
      </c>
      <c r="AX202" s="14" t="s">
        <v>75</v>
      </c>
      <c r="AY202" s="218" t="s">
        <v>122</v>
      </c>
    </row>
    <row r="203" spans="2:51" s="13" customFormat="1" ht="11.25">
      <c r="B203" s="197"/>
      <c r="C203" s="198"/>
      <c r="D203" s="199" t="s">
        <v>130</v>
      </c>
      <c r="E203" s="200" t="s">
        <v>1</v>
      </c>
      <c r="F203" s="201" t="s">
        <v>181</v>
      </c>
      <c r="G203" s="198"/>
      <c r="H203" s="202">
        <v>101.95</v>
      </c>
      <c r="I203" s="203"/>
      <c r="J203" s="198"/>
      <c r="K203" s="198"/>
      <c r="L203" s="204"/>
      <c r="M203" s="205"/>
      <c r="N203" s="206"/>
      <c r="O203" s="206"/>
      <c r="P203" s="206"/>
      <c r="Q203" s="206"/>
      <c r="R203" s="206"/>
      <c r="S203" s="206"/>
      <c r="T203" s="207"/>
      <c r="AT203" s="208" t="s">
        <v>130</v>
      </c>
      <c r="AU203" s="208" t="s">
        <v>82</v>
      </c>
      <c r="AV203" s="13" t="s">
        <v>82</v>
      </c>
      <c r="AW203" s="13" t="s">
        <v>32</v>
      </c>
      <c r="AX203" s="13" t="s">
        <v>75</v>
      </c>
      <c r="AY203" s="208" t="s">
        <v>122</v>
      </c>
    </row>
    <row r="204" spans="2:51" s="14" customFormat="1" ht="11.25">
      <c r="B204" s="209"/>
      <c r="C204" s="210"/>
      <c r="D204" s="199" t="s">
        <v>130</v>
      </c>
      <c r="E204" s="211" t="s">
        <v>1</v>
      </c>
      <c r="F204" s="212" t="s">
        <v>170</v>
      </c>
      <c r="G204" s="210"/>
      <c r="H204" s="211" t="s">
        <v>1</v>
      </c>
      <c r="I204" s="213"/>
      <c r="J204" s="210"/>
      <c r="K204" s="210"/>
      <c r="L204" s="214"/>
      <c r="M204" s="215"/>
      <c r="N204" s="216"/>
      <c r="O204" s="216"/>
      <c r="P204" s="216"/>
      <c r="Q204" s="216"/>
      <c r="R204" s="216"/>
      <c r="S204" s="216"/>
      <c r="T204" s="217"/>
      <c r="AT204" s="218" t="s">
        <v>130</v>
      </c>
      <c r="AU204" s="218" t="s">
        <v>82</v>
      </c>
      <c r="AV204" s="14" t="s">
        <v>80</v>
      </c>
      <c r="AW204" s="14" t="s">
        <v>32</v>
      </c>
      <c r="AX204" s="14" t="s">
        <v>75</v>
      </c>
      <c r="AY204" s="218" t="s">
        <v>122</v>
      </c>
    </row>
    <row r="205" spans="2:51" s="13" customFormat="1" ht="11.25">
      <c r="B205" s="197"/>
      <c r="C205" s="198"/>
      <c r="D205" s="199" t="s">
        <v>130</v>
      </c>
      <c r="E205" s="200" t="s">
        <v>1</v>
      </c>
      <c r="F205" s="201" t="s">
        <v>182</v>
      </c>
      <c r="G205" s="198"/>
      <c r="H205" s="202">
        <v>80.054000000000002</v>
      </c>
      <c r="I205" s="203"/>
      <c r="J205" s="198"/>
      <c r="K205" s="198"/>
      <c r="L205" s="204"/>
      <c r="M205" s="205"/>
      <c r="N205" s="206"/>
      <c r="O205" s="206"/>
      <c r="P205" s="206"/>
      <c r="Q205" s="206"/>
      <c r="R205" s="206"/>
      <c r="S205" s="206"/>
      <c r="T205" s="207"/>
      <c r="AT205" s="208" t="s">
        <v>130</v>
      </c>
      <c r="AU205" s="208" t="s">
        <v>82</v>
      </c>
      <c r="AV205" s="13" t="s">
        <v>82</v>
      </c>
      <c r="AW205" s="13" t="s">
        <v>32</v>
      </c>
      <c r="AX205" s="13" t="s">
        <v>75</v>
      </c>
      <c r="AY205" s="208" t="s">
        <v>122</v>
      </c>
    </row>
    <row r="206" spans="2:51" s="14" customFormat="1" ht="11.25">
      <c r="B206" s="209"/>
      <c r="C206" s="210"/>
      <c r="D206" s="199" t="s">
        <v>130</v>
      </c>
      <c r="E206" s="211" t="s">
        <v>1</v>
      </c>
      <c r="F206" s="212" t="s">
        <v>183</v>
      </c>
      <c r="G206" s="210"/>
      <c r="H206" s="211" t="s">
        <v>1</v>
      </c>
      <c r="I206" s="213"/>
      <c r="J206" s="210"/>
      <c r="K206" s="210"/>
      <c r="L206" s="214"/>
      <c r="M206" s="215"/>
      <c r="N206" s="216"/>
      <c r="O206" s="216"/>
      <c r="P206" s="216"/>
      <c r="Q206" s="216"/>
      <c r="R206" s="216"/>
      <c r="S206" s="216"/>
      <c r="T206" s="217"/>
      <c r="AT206" s="218" t="s">
        <v>130</v>
      </c>
      <c r="AU206" s="218" t="s">
        <v>82</v>
      </c>
      <c r="AV206" s="14" t="s">
        <v>80</v>
      </c>
      <c r="AW206" s="14" t="s">
        <v>32</v>
      </c>
      <c r="AX206" s="14" t="s">
        <v>75</v>
      </c>
      <c r="AY206" s="218" t="s">
        <v>122</v>
      </c>
    </row>
    <row r="207" spans="2:51" s="13" customFormat="1" ht="11.25">
      <c r="B207" s="197"/>
      <c r="C207" s="198"/>
      <c r="D207" s="199" t="s">
        <v>130</v>
      </c>
      <c r="E207" s="200" t="s">
        <v>1</v>
      </c>
      <c r="F207" s="201" t="s">
        <v>184</v>
      </c>
      <c r="G207" s="198"/>
      <c r="H207" s="202">
        <v>5.88</v>
      </c>
      <c r="I207" s="203"/>
      <c r="J207" s="198"/>
      <c r="K207" s="198"/>
      <c r="L207" s="204"/>
      <c r="M207" s="205"/>
      <c r="N207" s="206"/>
      <c r="O207" s="206"/>
      <c r="P207" s="206"/>
      <c r="Q207" s="206"/>
      <c r="R207" s="206"/>
      <c r="S207" s="206"/>
      <c r="T207" s="207"/>
      <c r="AT207" s="208" t="s">
        <v>130</v>
      </c>
      <c r="AU207" s="208" t="s">
        <v>82</v>
      </c>
      <c r="AV207" s="13" t="s">
        <v>82</v>
      </c>
      <c r="AW207" s="13" t="s">
        <v>32</v>
      </c>
      <c r="AX207" s="13" t="s">
        <v>75</v>
      </c>
      <c r="AY207" s="208" t="s">
        <v>122</v>
      </c>
    </row>
    <row r="208" spans="2:51" s="14" customFormat="1" ht="11.25">
      <c r="B208" s="209"/>
      <c r="C208" s="210"/>
      <c r="D208" s="199" t="s">
        <v>130</v>
      </c>
      <c r="E208" s="211" t="s">
        <v>1</v>
      </c>
      <c r="F208" s="212" t="s">
        <v>185</v>
      </c>
      <c r="G208" s="210"/>
      <c r="H208" s="211" t="s">
        <v>1</v>
      </c>
      <c r="I208" s="213"/>
      <c r="J208" s="210"/>
      <c r="K208" s="210"/>
      <c r="L208" s="214"/>
      <c r="M208" s="215"/>
      <c r="N208" s="216"/>
      <c r="O208" s="216"/>
      <c r="P208" s="216"/>
      <c r="Q208" s="216"/>
      <c r="R208" s="216"/>
      <c r="S208" s="216"/>
      <c r="T208" s="217"/>
      <c r="AT208" s="218" t="s">
        <v>130</v>
      </c>
      <c r="AU208" s="218" t="s">
        <v>82</v>
      </c>
      <c r="AV208" s="14" t="s">
        <v>80</v>
      </c>
      <c r="AW208" s="14" t="s">
        <v>32</v>
      </c>
      <c r="AX208" s="14" t="s">
        <v>75</v>
      </c>
      <c r="AY208" s="218" t="s">
        <v>122</v>
      </c>
    </row>
    <row r="209" spans="1:65" s="13" customFormat="1" ht="11.25">
      <c r="B209" s="197"/>
      <c r="C209" s="198"/>
      <c r="D209" s="199" t="s">
        <v>130</v>
      </c>
      <c r="E209" s="200" t="s">
        <v>1</v>
      </c>
      <c r="F209" s="201" t="s">
        <v>186</v>
      </c>
      <c r="G209" s="198"/>
      <c r="H209" s="202">
        <v>1.526</v>
      </c>
      <c r="I209" s="203"/>
      <c r="J209" s="198"/>
      <c r="K209" s="198"/>
      <c r="L209" s="204"/>
      <c r="M209" s="205"/>
      <c r="N209" s="206"/>
      <c r="O209" s="206"/>
      <c r="P209" s="206"/>
      <c r="Q209" s="206"/>
      <c r="R209" s="206"/>
      <c r="S209" s="206"/>
      <c r="T209" s="207"/>
      <c r="AT209" s="208" t="s">
        <v>130</v>
      </c>
      <c r="AU209" s="208" t="s">
        <v>82</v>
      </c>
      <c r="AV209" s="13" t="s">
        <v>82</v>
      </c>
      <c r="AW209" s="13" t="s">
        <v>32</v>
      </c>
      <c r="AX209" s="13" t="s">
        <v>75</v>
      </c>
      <c r="AY209" s="208" t="s">
        <v>122</v>
      </c>
    </row>
    <row r="210" spans="1:65" s="14" customFormat="1" ht="11.25">
      <c r="B210" s="209"/>
      <c r="C210" s="210"/>
      <c r="D210" s="199" t="s">
        <v>130</v>
      </c>
      <c r="E210" s="211" t="s">
        <v>1</v>
      </c>
      <c r="F210" s="212" t="s">
        <v>138</v>
      </c>
      <c r="G210" s="210"/>
      <c r="H210" s="211" t="s">
        <v>1</v>
      </c>
      <c r="I210" s="213"/>
      <c r="J210" s="210"/>
      <c r="K210" s="210"/>
      <c r="L210" s="214"/>
      <c r="M210" s="215"/>
      <c r="N210" s="216"/>
      <c r="O210" s="216"/>
      <c r="P210" s="216"/>
      <c r="Q210" s="216"/>
      <c r="R210" s="216"/>
      <c r="S210" s="216"/>
      <c r="T210" s="217"/>
      <c r="AT210" s="218" t="s">
        <v>130</v>
      </c>
      <c r="AU210" s="218" t="s">
        <v>82</v>
      </c>
      <c r="AV210" s="14" t="s">
        <v>80</v>
      </c>
      <c r="AW210" s="14" t="s">
        <v>32</v>
      </c>
      <c r="AX210" s="14" t="s">
        <v>75</v>
      </c>
      <c r="AY210" s="218" t="s">
        <v>122</v>
      </c>
    </row>
    <row r="211" spans="1:65" s="13" customFormat="1" ht="11.25">
      <c r="B211" s="197"/>
      <c r="C211" s="198"/>
      <c r="D211" s="199" t="s">
        <v>130</v>
      </c>
      <c r="E211" s="200" t="s">
        <v>1</v>
      </c>
      <c r="F211" s="201" t="s">
        <v>187</v>
      </c>
      <c r="G211" s="198"/>
      <c r="H211" s="202">
        <v>5.5650000000000004</v>
      </c>
      <c r="I211" s="203"/>
      <c r="J211" s="198"/>
      <c r="K211" s="198"/>
      <c r="L211" s="204"/>
      <c r="M211" s="205"/>
      <c r="N211" s="206"/>
      <c r="O211" s="206"/>
      <c r="P211" s="206"/>
      <c r="Q211" s="206"/>
      <c r="R211" s="206"/>
      <c r="S211" s="206"/>
      <c r="T211" s="207"/>
      <c r="AT211" s="208" t="s">
        <v>130</v>
      </c>
      <c r="AU211" s="208" t="s">
        <v>82</v>
      </c>
      <c r="AV211" s="13" t="s">
        <v>82</v>
      </c>
      <c r="AW211" s="13" t="s">
        <v>32</v>
      </c>
      <c r="AX211" s="13" t="s">
        <v>75</v>
      </c>
      <c r="AY211" s="208" t="s">
        <v>122</v>
      </c>
    </row>
    <row r="212" spans="1:65" s="14" customFormat="1" ht="11.25">
      <c r="B212" s="209"/>
      <c r="C212" s="210"/>
      <c r="D212" s="199" t="s">
        <v>130</v>
      </c>
      <c r="E212" s="211" t="s">
        <v>1</v>
      </c>
      <c r="F212" s="212" t="s">
        <v>140</v>
      </c>
      <c r="G212" s="210"/>
      <c r="H212" s="211" t="s">
        <v>1</v>
      </c>
      <c r="I212" s="213"/>
      <c r="J212" s="210"/>
      <c r="K212" s="210"/>
      <c r="L212" s="214"/>
      <c r="M212" s="215"/>
      <c r="N212" s="216"/>
      <c r="O212" s="216"/>
      <c r="P212" s="216"/>
      <c r="Q212" s="216"/>
      <c r="R212" s="216"/>
      <c r="S212" s="216"/>
      <c r="T212" s="217"/>
      <c r="AT212" s="218" t="s">
        <v>130</v>
      </c>
      <c r="AU212" s="218" t="s">
        <v>82</v>
      </c>
      <c r="AV212" s="14" t="s">
        <v>80</v>
      </c>
      <c r="AW212" s="14" t="s">
        <v>32</v>
      </c>
      <c r="AX212" s="14" t="s">
        <v>75</v>
      </c>
      <c r="AY212" s="218" t="s">
        <v>122</v>
      </c>
    </row>
    <row r="213" spans="1:65" s="13" customFormat="1" ht="11.25">
      <c r="B213" s="197"/>
      <c r="C213" s="198"/>
      <c r="D213" s="199" t="s">
        <v>130</v>
      </c>
      <c r="E213" s="200" t="s">
        <v>1</v>
      </c>
      <c r="F213" s="201" t="s">
        <v>188</v>
      </c>
      <c r="G213" s="198"/>
      <c r="H213" s="202">
        <v>17.600000000000001</v>
      </c>
      <c r="I213" s="203"/>
      <c r="J213" s="198"/>
      <c r="K213" s="198"/>
      <c r="L213" s="204"/>
      <c r="M213" s="205"/>
      <c r="N213" s="206"/>
      <c r="O213" s="206"/>
      <c r="P213" s="206"/>
      <c r="Q213" s="206"/>
      <c r="R213" s="206"/>
      <c r="S213" s="206"/>
      <c r="T213" s="207"/>
      <c r="AT213" s="208" t="s">
        <v>130</v>
      </c>
      <c r="AU213" s="208" t="s">
        <v>82</v>
      </c>
      <c r="AV213" s="13" t="s">
        <v>82</v>
      </c>
      <c r="AW213" s="13" t="s">
        <v>32</v>
      </c>
      <c r="AX213" s="13" t="s">
        <v>75</v>
      </c>
      <c r="AY213" s="208" t="s">
        <v>122</v>
      </c>
    </row>
    <row r="214" spans="1:65" s="14" customFormat="1" ht="11.25">
      <c r="B214" s="209"/>
      <c r="C214" s="210"/>
      <c r="D214" s="199" t="s">
        <v>130</v>
      </c>
      <c r="E214" s="211" t="s">
        <v>1</v>
      </c>
      <c r="F214" s="212" t="s">
        <v>159</v>
      </c>
      <c r="G214" s="210"/>
      <c r="H214" s="211" t="s">
        <v>1</v>
      </c>
      <c r="I214" s="213"/>
      <c r="J214" s="210"/>
      <c r="K214" s="210"/>
      <c r="L214" s="214"/>
      <c r="M214" s="215"/>
      <c r="N214" s="216"/>
      <c r="O214" s="216"/>
      <c r="P214" s="216"/>
      <c r="Q214" s="216"/>
      <c r="R214" s="216"/>
      <c r="S214" s="216"/>
      <c r="T214" s="217"/>
      <c r="AT214" s="218" t="s">
        <v>130</v>
      </c>
      <c r="AU214" s="218" t="s">
        <v>82</v>
      </c>
      <c r="AV214" s="14" t="s">
        <v>80</v>
      </c>
      <c r="AW214" s="14" t="s">
        <v>32</v>
      </c>
      <c r="AX214" s="14" t="s">
        <v>75</v>
      </c>
      <c r="AY214" s="218" t="s">
        <v>122</v>
      </c>
    </row>
    <row r="215" spans="1:65" s="13" customFormat="1" ht="11.25">
      <c r="B215" s="197"/>
      <c r="C215" s="198"/>
      <c r="D215" s="199" t="s">
        <v>130</v>
      </c>
      <c r="E215" s="200" t="s">
        <v>1</v>
      </c>
      <c r="F215" s="201" t="s">
        <v>189</v>
      </c>
      <c r="G215" s="198"/>
      <c r="H215" s="202">
        <v>1.8720000000000001</v>
      </c>
      <c r="I215" s="203"/>
      <c r="J215" s="198"/>
      <c r="K215" s="198"/>
      <c r="L215" s="204"/>
      <c r="M215" s="205"/>
      <c r="N215" s="206"/>
      <c r="O215" s="206"/>
      <c r="P215" s="206"/>
      <c r="Q215" s="206"/>
      <c r="R215" s="206"/>
      <c r="S215" s="206"/>
      <c r="T215" s="207"/>
      <c r="AT215" s="208" t="s">
        <v>130</v>
      </c>
      <c r="AU215" s="208" t="s">
        <v>82</v>
      </c>
      <c r="AV215" s="13" t="s">
        <v>82</v>
      </c>
      <c r="AW215" s="13" t="s">
        <v>32</v>
      </c>
      <c r="AX215" s="13" t="s">
        <v>75</v>
      </c>
      <c r="AY215" s="208" t="s">
        <v>122</v>
      </c>
    </row>
    <row r="216" spans="1:65" s="14" customFormat="1" ht="11.25">
      <c r="B216" s="209"/>
      <c r="C216" s="210"/>
      <c r="D216" s="199" t="s">
        <v>130</v>
      </c>
      <c r="E216" s="211" t="s">
        <v>1</v>
      </c>
      <c r="F216" s="212" t="s">
        <v>190</v>
      </c>
      <c r="G216" s="210"/>
      <c r="H216" s="211" t="s">
        <v>1</v>
      </c>
      <c r="I216" s="213"/>
      <c r="J216" s="210"/>
      <c r="K216" s="210"/>
      <c r="L216" s="214"/>
      <c r="M216" s="215"/>
      <c r="N216" s="216"/>
      <c r="O216" s="216"/>
      <c r="P216" s="216"/>
      <c r="Q216" s="216"/>
      <c r="R216" s="216"/>
      <c r="S216" s="216"/>
      <c r="T216" s="217"/>
      <c r="AT216" s="218" t="s">
        <v>130</v>
      </c>
      <c r="AU216" s="218" t="s">
        <v>82</v>
      </c>
      <c r="AV216" s="14" t="s">
        <v>80</v>
      </c>
      <c r="AW216" s="14" t="s">
        <v>32</v>
      </c>
      <c r="AX216" s="14" t="s">
        <v>75</v>
      </c>
      <c r="AY216" s="218" t="s">
        <v>122</v>
      </c>
    </row>
    <row r="217" spans="1:65" s="13" customFormat="1" ht="11.25">
      <c r="B217" s="197"/>
      <c r="C217" s="198"/>
      <c r="D217" s="199" t="s">
        <v>130</v>
      </c>
      <c r="E217" s="200" t="s">
        <v>1</v>
      </c>
      <c r="F217" s="201" t="s">
        <v>195</v>
      </c>
      <c r="G217" s="198"/>
      <c r="H217" s="202">
        <v>-279.27999999999997</v>
      </c>
      <c r="I217" s="203"/>
      <c r="J217" s="198"/>
      <c r="K217" s="198"/>
      <c r="L217" s="204"/>
      <c r="M217" s="205"/>
      <c r="N217" s="206"/>
      <c r="O217" s="206"/>
      <c r="P217" s="206"/>
      <c r="Q217" s="206"/>
      <c r="R217" s="206"/>
      <c r="S217" s="206"/>
      <c r="T217" s="207"/>
      <c r="AT217" s="208" t="s">
        <v>130</v>
      </c>
      <c r="AU217" s="208" t="s">
        <v>82</v>
      </c>
      <c r="AV217" s="13" t="s">
        <v>82</v>
      </c>
      <c r="AW217" s="13" t="s">
        <v>32</v>
      </c>
      <c r="AX217" s="13" t="s">
        <v>75</v>
      </c>
      <c r="AY217" s="208" t="s">
        <v>122</v>
      </c>
    </row>
    <row r="218" spans="1:65" s="14" customFormat="1" ht="11.25">
      <c r="B218" s="209"/>
      <c r="C218" s="210"/>
      <c r="D218" s="199" t="s">
        <v>130</v>
      </c>
      <c r="E218" s="211" t="s">
        <v>1</v>
      </c>
      <c r="F218" s="212" t="s">
        <v>196</v>
      </c>
      <c r="G218" s="210"/>
      <c r="H218" s="211" t="s">
        <v>1</v>
      </c>
      <c r="I218" s="213"/>
      <c r="J218" s="210"/>
      <c r="K218" s="210"/>
      <c r="L218" s="214"/>
      <c r="M218" s="215"/>
      <c r="N218" s="216"/>
      <c r="O218" s="216"/>
      <c r="P218" s="216"/>
      <c r="Q218" s="216"/>
      <c r="R218" s="216"/>
      <c r="S218" s="216"/>
      <c r="T218" s="217"/>
      <c r="AT218" s="218" t="s">
        <v>130</v>
      </c>
      <c r="AU218" s="218" t="s">
        <v>82</v>
      </c>
      <c r="AV218" s="14" t="s">
        <v>80</v>
      </c>
      <c r="AW218" s="14" t="s">
        <v>32</v>
      </c>
      <c r="AX218" s="14" t="s">
        <v>75</v>
      </c>
      <c r="AY218" s="218" t="s">
        <v>122</v>
      </c>
    </row>
    <row r="219" spans="1:65" s="15" customFormat="1" ht="11.25">
      <c r="B219" s="219"/>
      <c r="C219" s="220"/>
      <c r="D219" s="199" t="s">
        <v>130</v>
      </c>
      <c r="E219" s="221" t="s">
        <v>1</v>
      </c>
      <c r="F219" s="222" t="s">
        <v>160</v>
      </c>
      <c r="G219" s="220"/>
      <c r="H219" s="223">
        <v>848.12700000000041</v>
      </c>
      <c r="I219" s="224"/>
      <c r="J219" s="220"/>
      <c r="K219" s="220"/>
      <c r="L219" s="225"/>
      <c r="M219" s="226"/>
      <c r="N219" s="227"/>
      <c r="O219" s="227"/>
      <c r="P219" s="227"/>
      <c r="Q219" s="227"/>
      <c r="R219" s="227"/>
      <c r="S219" s="227"/>
      <c r="T219" s="228"/>
      <c r="AT219" s="229" t="s">
        <v>130</v>
      </c>
      <c r="AU219" s="229" t="s">
        <v>82</v>
      </c>
      <c r="AV219" s="15" t="s">
        <v>128</v>
      </c>
      <c r="AW219" s="15" t="s">
        <v>32</v>
      </c>
      <c r="AX219" s="15" t="s">
        <v>80</v>
      </c>
      <c r="AY219" s="229" t="s">
        <v>122</v>
      </c>
    </row>
    <row r="220" spans="1:65" s="2" customFormat="1" ht="24.2" customHeight="1">
      <c r="A220" s="34"/>
      <c r="B220" s="35"/>
      <c r="C220" s="183" t="s">
        <v>197</v>
      </c>
      <c r="D220" s="183" t="s">
        <v>124</v>
      </c>
      <c r="E220" s="184" t="s">
        <v>198</v>
      </c>
      <c r="F220" s="185" t="s">
        <v>199</v>
      </c>
      <c r="G220" s="186" t="s">
        <v>144</v>
      </c>
      <c r="H220" s="187">
        <v>5936.8890000000001</v>
      </c>
      <c r="I220" s="188"/>
      <c r="J220" s="189">
        <f>ROUND(I220*H220,2)</f>
        <v>0</v>
      </c>
      <c r="K220" s="190"/>
      <c r="L220" s="39"/>
      <c r="M220" s="191" t="s">
        <v>1</v>
      </c>
      <c r="N220" s="192" t="s">
        <v>40</v>
      </c>
      <c r="O220" s="71"/>
      <c r="P220" s="193">
        <f>O220*H220</f>
        <v>0</v>
      </c>
      <c r="Q220" s="193">
        <v>0</v>
      </c>
      <c r="R220" s="193">
        <f>Q220*H220</f>
        <v>0</v>
      </c>
      <c r="S220" s="193">
        <v>0</v>
      </c>
      <c r="T220" s="194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95" t="s">
        <v>128</v>
      </c>
      <c r="AT220" s="195" t="s">
        <v>124</v>
      </c>
      <c r="AU220" s="195" t="s">
        <v>82</v>
      </c>
      <c r="AY220" s="17" t="s">
        <v>122</v>
      </c>
      <c r="BE220" s="196">
        <f>IF(N220="základní",J220,0)</f>
        <v>0</v>
      </c>
      <c r="BF220" s="196">
        <f>IF(N220="snížená",J220,0)</f>
        <v>0</v>
      </c>
      <c r="BG220" s="196">
        <f>IF(N220="zákl. přenesená",J220,0)</f>
        <v>0</v>
      </c>
      <c r="BH220" s="196">
        <f>IF(N220="sníž. přenesená",J220,0)</f>
        <v>0</v>
      </c>
      <c r="BI220" s="196">
        <f>IF(N220="nulová",J220,0)</f>
        <v>0</v>
      </c>
      <c r="BJ220" s="17" t="s">
        <v>80</v>
      </c>
      <c r="BK220" s="196">
        <f>ROUND(I220*H220,2)</f>
        <v>0</v>
      </c>
      <c r="BL220" s="17" t="s">
        <v>128</v>
      </c>
      <c r="BM220" s="195" t="s">
        <v>200</v>
      </c>
    </row>
    <row r="221" spans="1:65" s="13" customFormat="1" ht="11.25">
      <c r="B221" s="197"/>
      <c r="C221" s="198"/>
      <c r="D221" s="199" t="s">
        <v>130</v>
      </c>
      <c r="E221" s="200" t="s">
        <v>1</v>
      </c>
      <c r="F221" s="201" t="s">
        <v>201</v>
      </c>
      <c r="G221" s="198"/>
      <c r="H221" s="202">
        <v>5936.8890000000001</v>
      </c>
      <c r="I221" s="203"/>
      <c r="J221" s="198"/>
      <c r="K221" s="198"/>
      <c r="L221" s="204"/>
      <c r="M221" s="205"/>
      <c r="N221" s="206"/>
      <c r="O221" s="206"/>
      <c r="P221" s="206"/>
      <c r="Q221" s="206"/>
      <c r="R221" s="206"/>
      <c r="S221" s="206"/>
      <c r="T221" s="207"/>
      <c r="AT221" s="208" t="s">
        <v>130</v>
      </c>
      <c r="AU221" s="208" t="s">
        <v>82</v>
      </c>
      <c r="AV221" s="13" t="s">
        <v>82</v>
      </c>
      <c r="AW221" s="13" t="s">
        <v>32</v>
      </c>
      <c r="AX221" s="13" t="s">
        <v>80</v>
      </c>
      <c r="AY221" s="208" t="s">
        <v>122</v>
      </c>
    </row>
    <row r="222" spans="1:65" s="2" customFormat="1" ht="16.5" customHeight="1">
      <c r="A222" s="34"/>
      <c r="B222" s="35"/>
      <c r="C222" s="183" t="s">
        <v>202</v>
      </c>
      <c r="D222" s="183" t="s">
        <v>124</v>
      </c>
      <c r="E222" s="184" t="s">
        <v>203</v>
      </c>
      <c r="F222" s="185" t="s">
        <v>204</v>
      </c>
      <c r="G222" s="186" t="s">
        <v>144</v>
      </c>
      <c r="H222" s="187">
        <v>848.12699999999995</v>
      </c>
      <c r="I222" s="188"/>
      <c r="J222" s="189">
        <f>ROUND(I222*H222,2)</f>
        <v>0</v>
      </c>
      <c r="K222" s="190"/>
      <c r="L222" s="39"/>
      <c r="M222" s="191" t="s">
        <v>1</v>
      </c>
      <c r="N222" s="192" t="s">
        <v>40</v>
      </c>
      <c r="O222" s="71"/>
      <c r="P222" s="193">
        <f>O222*H222</f>
        <v>0</v>
      </c>
      <c r="Q222" s="193">
        <v>0</v>
      </c>
      <c r="R222" s="193">
        <f>Q222*H222</f>
        <v>0</v>
      </c>
      <c r="S222" s="193">
        <v>0</v>
      </c>
      <c r="T222" s="194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95" t="s">
        <v>128</v>
      </c>
      <c r="AT222" s="195" t="s">
        <v>124</v>
      </c>
      <c r="AU222" s="195" t="s">
        <v>82</v>
      </c>
      <c r="AY222" s="17" t="s">
        <v>122</v>
      </c>
      <c r="BE222" s="196">
        <f>IF(N222="základní",J222,0)</f>
        <v>0</v>
      </c>
      <c r="BF222" s="196">
        <f>IF(N222="snížená",J222,0)</f>
        <v>0</v>
      </c>
      <c r="BG222" s="196">
        <f>IF(N222="zákl. přenesená",J222,0)</f>
        <v>0</v>
      </c>
      <c r="BH222" s="196">
        <f>IF(N222="sníž. přenesená",J222,0)</f>
        <v>0</v>
      </c>
      <c r="BI222" s="196">
        <f>IF(N222="nulová",J222,0)</f>
        <v>0</v>
      </c>
      <c r="BJ222" s="17" t="s">
        <v>80</v>
      </c>
      <c r="BK222" s="196">
        <f>ROUND(I222*H222,2)</f>
        <v>0</v>
      </c>
      <c r="BL222" s="17" t="s">
        <v>128</v>
      </c>
      <c r="BM222" s="195" t="s">
        <v>205</v>
      </c>
    </row>
    <row r="223" spans="1:65" s="13" customFormat="1" ht="11.25">
      <c r="B223" s="197"/>
      <c r="C223" s="198"/>
      <c r="D223" s="199" t="s">
        <v>130</v>
      </c>
      <c r="E223" s="200" t="s">
        <v>1</v>
      </c>
      <c r="F223" s="201" t="s">
        <v>206</v>
      </c>
      <c r="G223" s="198"/>
      <c r="H223" s="202">
        <v>848.12699999999995</v>
      </c>
      <c r="I223" s="203"/>
      <c r="J223" s="198"/>
      <c r="K223" s="198"/>
      <c r="L223" s="204"/>
      <c r="M223" s="205"/>
      <c r="N223" s="206"/>
      <c r="O223" s="206"/>
      <c r="P223" s="206"/>
      <c r="Q223" s="206"/>
      <c r="R223" s="206"/>
      <c r="S223" s="206"/>
      <c r="T223" s="207"/>
      <c r="AT223" s="208" t="s">
        <v>130</v>
      </c>
      <c r="AU223" s="208" t="s">
        <v>82</v>
      </c>
      <c r="AV223" s="13" t="s">
        <v>82</v>
      </c>
      <c r="AW223" s="13" t="s">
        <v>32</v>
      </c>
      <c r="AX223" s="13" t="s">
        <v>80</v>
      </c>
      <c r="AY223" s="208" t="s">
        <v>122</v>
      </c>
    </row>
    <row r="224" spans="1:65" s="14" customFormat="1" ht="11.25">
      <c r="B224" s="209"/>
      <c r="C224" s="210"/>
      <c r="D224" s="199" t="s">
        <v>130</v>
      </c>
      <c r="E224" s="211" t="s">
        <v>1</v>
      </c>
      <c r="F224" s="212" t="s">
        <v>207</v>
      </c>
      <c r="G224" s="210"/>
      <c r="H224" s="211" t="s">
        <v>1</v>
      </c>
      <c r="I224" s="213"/>
      <c r="J224" s="210"/>
      <c r="K224" s="210"/>
      <c r="L224" s="214"/>
      <c r="M224" s="215"/>
      <c r="N224" s="216"/>
      <c r="O224" s="216"/>
      <c r="P224" s="216"/>
      <c r="Q224" s="216"/>
      <c r="R224" s="216"/>
      <c r="S224" s="216"/>
      <c r="T224" s="217"/>
      <c r="AT224" s="218" t="s">
        <v>130</v>
      </c>
      <c r="AU224" s="218" t="s">
        <v>82</v>
      </c>
      <c r="AV224" s="14" t="s">
        <v>80</v>
      </c>
      <c r="AW224" s="14" t="s">
        <v>32</v>
      </c>
      <c r="AX224" s="14" t="s">
        <v>75</v>
      </c>
      <c r="AY224" s="218" t="s">
        <v>122</v>
      </c>
    </row>
    <row r="225" spans="1:65" s="2" customFormat="1" ht="24.2" customHeight="1">
      <c r="A225" s="34"/>
      <c r="B225" s="35"/>
      <c r="C225" s="183" t="s">
        <v>208</v>
      </c>
      <c r="D225" s="183" t="s">
        <v>124</v>
      </c>
      <c r="E225" s="184" t="s">
        <v>209</v>
      </c>
      <c r="F225" s="185" t="s">
        <v>210</v>
      </c>
      <c r="G225" s="186" t="s">
        <v>127</v>
      </c>
      <c r="H225" s="187">
        <v>7732</v>
      </c>
      <c r="I225" s="188"/>
      <c r="J225" s="189">
        <f>ROUND(I225*H225,2)</f>
        <v>0</v>
      </c>
      <c r="K225" s="190"/>
      <c r="L225" s="39"/>
      <c r="M225" s="191" t="s">
        <v>1</v>
      </c>
      <c r="N225" s="192" t="s">
        <v>40</v>
      </c>
      <c r="O225" s="71"/>
      <c r="P225" s="193">
        <f>O225*H225</f>
        <v>0</v>
      </c>
      <c r="Q225" s="193">
        <v>0</v>
      </c>
      <c r="R225" s="193">
        <f>Q225*H225</f>
        <v>0</v>
      </c>
      <c r="S225" s="193">
        <v>0</v>
      </c>
      <c r="T225" s="194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95" t="s">
        <v>128</v>
      </c>
      <c r="AT225" s="195" t="s">
        <v>124</v>
      </c>
      <c r="AU225" s="195" t="s">
        <v>82</v>
      </c>
      <c r="AY225" s="17" t="s">
        <v>122</v>
      </c>
      <c r="BE225" s="196">
        <f>IF(N225="základní",J225,0)</f>
        <v>0</v>
      </c>
      <c r="BF225" s="196">
        <f>IF(N225="snížená",J225,0)</f>
        <v>0</v>
      </c>
      <c r="BG225" s="196">
        <f>IF(N225="zákl. přenesená",J225,0)</f>
        <v>0</v>
      </c>
      <c r="BH225" s="196">
        <f>IF(N225="sníž. přenesená",J225,0)</f>
        <v>0</v>
      </c>
      <c r="BI225" s="196">
        <f>IF(N225="nulová",J225,0)</f>
        <v>0</v>
      </c>
      <c r="BJ225" s="17" t="s">
        <v>80</v>
      </c>
      <c r="BK225" s="196">
        <f>ROUND(I225*H225,2)</f>
        <v>0</v>
      </c>
      <c r="BL225" s="17" t="s">
        <v>128</v>
      </c>
      <c r="BM225" s="195" t="s">
        <v>211</v>
      </c>
    </row>
    <row r="226" spans="1:65" s="13" customFormat="1" ht="11.25">
      <c r="B226" s="197"/>
      <c r="C226" s="198"/>
      <c r="D226" s="199" t="s">
        <v>130</v>
      </c>
      <c r="E226" s="200" t="s">
        <v>1</v>
      </c>
      <c r="F226" s="201" t="s">
        <v>212</v>
      </c>
      <c r="G226" s="198"/>
      <c r="H226" s="202">
        <v>7732</v>
      </c>
      <c r="I226" s="203"/>
      <c r="J226" s="198"/>
      <c r="K226" s="198"/>
      <c r="L226" s="204"/>
      <c r="M226" s="205"/>
      <c r="N226" s="206"/>
      <c r="O226" s="206"/>
      <c r="P226" s="206"/>
      <c r="Q226" s="206"/>
      <c r="R226" s="206"/>
      <c r="S226" s="206"/>
      <c r="T226" s="207"/>
      <c r="AT226" s="208" t="s">
        <v>130</v>
      </c>
      <c r="AU226" s="208" t="s">
        <v>82</v>
      </c>
      <c r="AV226" s="13" t="s">
        <v>82</v>
      </c>
      <c r="AW226" s="13" t="s">
        <v>32</v>
      </c>
      <c r="AX226" s="13" t="s">
        <v>80</v>
      </c>
      <c r="AY226" s="208" t="s">
        <v>122</v>
      </c>
    </row>
    <row r="227" spans="1:65" s="14" customFormat="1" ht="11.25">
      <c r="B227" s="209"/>
      <c r="C227" s="210"/>
      <c r="D227" s="199" t="s">
        <v>130</v>
      </c>
      <c r="E227" s="211" t="s">
        <v>1</v>
      </c>
      <c r="F227" s="212" t="s">
        <v>213</v>
      </c>
      <c r="G227" s="210"/>
      <c r="H227" s="211" t="s">
        <v>1</v>
      </c>
      <c r="I227" s="213"/>
      <c r="J227" s="210"/>
      <c r="K227" s="210"/>
      <c r="L227" s="214"/>
      <c r="M227" s="215"/>
      <c r="N227" s="216"/>
      <c r="O227" s="216"/>
      <c r="P227" s="216"/>
      <c r="Q227" s="216"/>
      <c r="R227" s="216"/>
      <c r="S227" s="216"/>
      <c r="T227" s="217"/>
      <c r="AT227" s="218" t="s">
        <v>130</v>
      </c>
      <c r="AU227" s="218" t="s">
        <v>82</v>
      </c>
      <c r="AV227" s="14" t="s">
        <v>80</v>
      </c>
      <c r="AW227" s="14" t="s">
        <v>32</v>
      </c>
      <c r="AX227" s="14" t="s">
        <v>75</v>
      </c>
      <c r="AY227" s="218" t="s">
        <v>122</v>
      </c>
    </row>
    <row r="228" spans="1:65" s="2" customFormat="1" ht="33" customHeight="1">
      <c r="A228" s="34"/>
      <c r="B228" s="35"/>
      <c r="C228" s="183" t="s">
        <v>214</v>
      </c>
      <c r="D228" s="183" t="s">
        <v>124</v>
      </c>
      <c r="E228" s="184" t="s">
        <v>215</v>
      </c>
      <c r="F228" s="185" t="s">
        <v>216</v>
      </c>
      <c r="G228" s="186" t="s">
        <v>217</v>
      </c>
      <c r="H228" s="187">
        <v>1357.0029999999999</v>
      </c>
      <c r="I228" s="188"/>
      <c r="J228" s="189">
        <f>ROUND(I228*H228,2)</f>
        <v>0</v>
      </c>
      <c r="K228" s="190"/>
      <c r="L228" s="39"/>
      <c r="M228" s="191" t="s">
        <v>1</v>
      </c>
      <c r="N228" s="192" t="s">
        <v>40</v>
      </c>
      <c r="O228" s="71"/>
      <c r="P228" s="193">
        <f>O228*H228</f>
        <v>0</v>
      </c>
      <c r="Q228" s="193">
        <v>0</v>
      </c>
      <c r="R228" s="193">
        <f>Q228*H228</f>
        <v>0</v>
      </c>
      <c r="S228" s="193">
        <v>0</v>
      </c>
      <c r="T228" s="194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95" t="s">
        <v>128</v>
      </c>
      <c r="AT228" s="195" t="s">
        <v>124</v>
      </c>
      <c r="AU228" s="195" t="s">
        <v>82</v>
      </c>
      <c r="AY228" s="17" t="s">
        <v>122</v>
      </c>
      <c r="BE228" s="196">
        <f>IF(N228="základní",J228,0)</f>
        <v>0</v>
      </c>
      <c r="BF228" s="196">
        <f>IF(N228="snížená",J228,0)</f>
        <v>0</v>
      </c>
      <c r="BG228" s="196">
        <f>IF(N228="zákl. přenesená",J228,0)</f>
        <v>0</v>
      </c>
      <c r="BH228" s="196">
        <f>IF(N228="sníž. přenesená",J228,0)</f>
        <v>0</v>
      </c>
      <c r="BI228" s="196">
        <f>IF(N228="nulová",J228,0)</f>
        <v>0</v>
      </c>
      <c r="BJ228" s="17" t="s">
        <v>80</v>
      </c>
      <c r="BK228" s="196">
        <f>ROUND(I228*H228,2)</f>
        <v>0</v>
      </c>
      <c r="BL228" s="17" t="s">
        <v>128</v>
      </c>
      <c r="BM228" s="195" t="s">
        <v>218</v>
      </c>
    </row>
    <row r="229" spans="1:65" s="13" customFormat="1" ht="11.25">
      <c r="B229" s="197"/>
      <c r="C229" s="198"/>
      <c r="D229" s="199" t="s">
        <v>130</v>
      </c>
      <c r="E229" s="200" t="s">
        <v>1</v>
      </c>
      <c r="F229" s="201" t="s">
        <v>219</v>
      </c>
      <c r="G229" s="198"/>
      <c r="H229" s="202">
        <v>1357.0029999999999</v>
      </c>
      <c r="I229" s="203"/>
      <c r="J229" s="198"/>
      <c r="K229" s="198"/>
      <c r="L229" s="204"/>
      <c r="M229" s="205"/>
      <c r="N229" s="206"/>
      <c r="O229" s="206"/>
      <c r="P229" s="206"/>
      <c r="Q229" s="206"/>
      <c r="R229" s="206"/>
      <c r="S229" s="206"/>
      <c r="T229" s="207"/>
      <c r="AT229" s="208" t="s">
        <v>130</v>
      </c>
      <c r="AU229" s="208" t="s">
        <v>82</v>
      </c>
      <c r="AV229" s="13" t="s">
        <v>82</v>
      </c>
      <c r="AW229" s="13" t="s">
        <v>32</v>
      </c>
      <c r="AX229" s="13" t="s">
        <v>80</v>
      </c>
      <c r="AY229" s="208" t="s">
        <v>122</v>
      </c>
    </row>
    <row r="230" spans="1:65" s="2" customFormat="1" ht="24.2" customHeight="1">
      <c r="A230" s="34"/>
      <c r="B230" s="35"/>
      <c r="C230" s="183" t="s">
        <v>220</v>
      </c>
      <c r="D230" s="183" t="s">
        <v>124</v>
      </c>
      <c r="E230" s="184" t="s">
        <v>221</v>
      </c>
      <c r="F230" s="185" t="s">
        <v>222</v>
      </c>
      <c r="G230" s="186" t="s">
        <v>144</v>
      </c>
      <c r="H230" s="187">
        <v>102.931</v>
      </c>
      <c r="I230" s="188"/>
      <c r="J230" s="189">
        <f>ROUND(I230*H230,2)</f>
        <v>0</v>
      </c>
      <c r="K230" s="190"/>
      <c r="L230" s="39"/>
      <c r="M230" s="191" t="s">
        <v>1</v>
      </c>
      <c r="N230" s="192" t="s">
        <v>40</v>
      </c>
      <c r="O230" s="71"/>
      <c r="P230" s="193">
        <f>O230*H230</f>
        <v>0</v>
      </c>
      <c r="Q230" s="193">
        <v>0</v>
      </c>
      <c r="R230" s="193">
        <f>Q230*H230</f>
        <v>0</v>
      </c>
      <c r="S230" s="193">
        <v>0</v>
      </c>
      <c r="T230" s="194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95" t="s">
        <v>128</v>
      </c>
      <c r="AT230" s="195" t="s">
        <v>124</v>
      </c>
      <c r="AU230" s="195" t="s">
        <v>82</v>
      </c>
      <c r="AY230" s="17" t="s">
        <v>122</v>
      </c>
      <c r="BE230" s="196">
        <f>IF(N230="základní",J230,0)</f>
        <v>0</v>
      </c>
      <c r="BF230" s="196">
        <f>IF(N230="snížená",J230,0)</f>
        <v>0</v>
      </c>
      <c r="BG230" s="196">
        <f>IF(N230="zákl. přenesená",J230,0)</f>
        <v>0</v>
      </c>
      <c r="BH230" s="196">
        <f>IF(N230="sníž. přenesená",J230,0)</f>
        <v>0</v>
      </c>
      <c r="BI230" s="196">
        <f>IF(N230="nulová",J230,0)</f>
        <v>0</v>
      </c>
      <c r="BJ230" s="17" t="s">
        <v>80</v>
      </c>
      <c r="BK230" s="196">
        <f>ROUND(I230*H230,2)</f>
        <v>0</v>
      </c>
      <c r="BL230" s="17" t="s">
        <v>128</v>
      </c>
      <c r="BM230" s="195" t="s">
        <v>223</v>
      </c>
    </row>
    <row r="231" spans="1:65" s="13" customFormat="1" ht="11.25">
      <c r="B231" s="197"/>
      <c r="C231" s="198"/>
      <c r="D231" s="199" t="s">
        <v>130</v>
      </c>
      <c r="E231" s="200" t="s">
        <v>1</v>
      </c>
      <c r="F231" s="201" t="s">
        <v>152</v>
      </c>
      <c r="G231" s="198"/>
      <c r="H231" s="202">
        <v>173.43700000000001</v>
      </c>
      <c r="I231" s="203"/>
      <c r="J231" s="198"/>
      <c r="K231" s="198"/>
      <c r="L231" s="204"/>
      <c r="M231" s="205"/>
      <c r="N231" s="206"/>
      <c r="O231" s="206"/>
      <c r="P231" s="206"/>
      <c r="Q231" s="206"/>
      <c r="R231" s="206"/>
      <c r="S231" s="206"/>
      <c r="T231" s="207"/>
      <c r="AT231" s="208" t="s">
        <v>130</v>
      </c>
      <c r="AU231" s="208" t="s">
        <v>82</v>
      </c>
      <c r="AV231" s="13" t="s">
        <v>82</v>
      </c>
      <c r="AW231" s="13" t="s">
        <v>32</v>
      </c>
      <c r="AX231" s="13" t="s">
        <v>75</v>
      </c>
      <c r="AY231" s="208" t="s">
        <v>122</v>
      </c>
    </row>
    <row r="232" spans="1:65" s="14" customFormat="1" ht="11.25">
      <c r="B232" s="209"/>
      <c r="C232" s="210"/>
      <c r="D232" s="199" t="s">
        <v>130</v>
      </c>
      <c r="E232" s="211" t="s">
        <v>1</v>
      </c>
      <c r="F232" s="212" t="s">
        <v>153</v>
      </c>
      <c r="G232" s="210"/>
      <c r="H232" s="211" t="s">
        <v>1</v>
      </c>
      <c r="I232" s="213"/>
      <c r="J232" s="210"/>
      <c r="K232" s="210"/>
      <c r="L232" s="214"/>
      <c r="M232" s="215"/>
      <c r="N232" s="216"/>
      <c r="O232" s="216"/>
      <c r="P232" s="216"/>
      <c r="Q232" s="216"/>
      <c r="R232" s="216"/>
      <c r="S232" s="216"/>
      <c r="T232" s="217"/>
      <c r="AT232" s="218" t="s">
        <v>130</v>
      </c>
      <c r="AU232" s="218" t="s">
        <v>82</v>
      </c>
      <c r="AV232" s="14" t="s">
        <v>80</v>
      </c>
      <c r="AW232" s="14" t="s">
        <v>32</v>
      </c>
      <c r="AX232" s="14" t="s">
        <v>75</v>
      </c>
      <c r="AY232" s="218" t="s">
        <v>122</v>
      </c>
    </row>
    <row r="233" spans="1:65" s="13" customFormat="1" ht="11.25">
      <c r="B233" s="197"/>
      <c r="C233" s="198"/>
      <c r="D233" s="199" t="s">
        <v>130</v>
      </c>
      <c r="E233" s="200" t="s">
        <v>1</v>
      </c>
      <c r="F233" s="201" t="s">
        <v>224</v>
      </c>
      <c r="G233" s="198"/>
      <c r="H233" s="202">
        <v>-70.506</v>
      </c>
      <c r="I233" s="203"/>
      <c r="J233" s="198"/>
      <c r="K233" s="198"/>
      <c r="L233" s="204"/>
      <c r="M233" s="205"/>
      <c r="N233" s="206"/>
      <c r="O233" s="206"/>
      <c r="P233" s="206"/>
      <c r="Q233" s="206"/>
      <c r="R233" s="206"/>
      <c r="S233" s="206"/>
      <c r="T233" s="207"/>
      <c r="AT233" s="208" t="s">
        <v>130</v>
      </c>
      <c r="AU233" s="208" t="s">
        <v>82</v>
      </c>
      <c r="AV233" s="13" t="s">
        <v>82</v>
      </c>
      <c r="AW233" s="13" t="s">
        <v>32</v>
      </c>
      <c r="AX233" s="13" t="s">
        <v>75</v>
      </c>
      <c r="AY233" s="208" t="s">
        <v>122</v>
      </c>
    </row>
    <row r="234" spans="1:65" s="14" customFormat="1" ht="11.25">
      <c r="B234" s="209"/>
      <c r="C234" s="210"/>
      <c r="D234" s="199" t="s">
        <v>130</v>
      </c>
      <c r="E234" s="211" t="s">
        <v>1</v>
      </c>
      <c r="F234" s="212" t="s">
        <v>225</v>
      </c>
      <c r="G234" s="210"/>
      <c r="H234" s="211" t="s">
        <v>1</v>
      </c>
      <c r="I234" s="213"/>
      <c r="J234" s="210"/>
      <c r="K234" s="210"/>
      <c r="L234" s="214"/>
      <c r="M234" s="215"/>
      <c r="N234" s="216"/>
      <c r="O234" s="216"/>
      <c r="P234" s="216"/>
      <c r="Q234" s="216"/>
      <c r="R234" s="216"/>
      <c r="S234" s="216"/>
      <c r="T234" s="217"/>
      <c r="AT234" s="218" t="s">
        <v>130</v>
      </c>
      <c r="AU234" s="218" t="s">
        <v>82</v>
      </c>
      <c r="AV234" s="14" t="s">
        <v>80</v>
      </c>
      <c r="AW234" s="14" t="s">
        <v>32</v>
      </c>
      <c r="AX234" s="14" t="s">
        <v>75</v>
      </c>
      <c r="AY234" s="218" t="s">
        <v>122</v>
      </c>
    </row>
    <row r="235" spans="1:65" s="15" customFormat="1" ht="11.25">
      <c r="B235" s="219"/>
      <c r="C235" s="220"/>
      <c r="D235" s="199" t="s">
        <v>130</v>
      </c>
      <c r="E235" s="221" t="s">
        <v>1</v>
      </c>
      <c r="F235" s="222" t="s">
        <v>160</v>
      </c>
      <c r="G235" s="220"/>
      <c r="H235" s="223">
        <v>102.931</v>
      </c>
      <c r="I235" s="224"/>
      <c r="J235" s="220"/>
      <c r="K235" s="220"/>
      <c r="L235" s="225"/>
      <c r="M235" s="226"/>
      <c r="N235" s="227"/>
      <c r="O235" s="227"/>
      <c r="P235" s="227"/>
      <c r="Q235" s="227"/>
      <c r="R235" s="227"/>
      <c r="S235" s="227"/>
      <c r="T235" s="228"/>
      <c r="AT235" s="229" t="s">
        <v>130</v>
      </c>
      <c r="AU235" s="229" t="s">
        <v>82</v>
      </c>
      <c r="AV235" s="15" t="s">
        <v>128</v>
      </c>
      <c r="AW235" s="15" t="s">
        <v>32</v>
      </c>
      <c r="AX235" s="15" t="s">
        <v>80</v>
      </c>
      <c r="AY235" s="229" t="s">
        <v>122</v>
      </c>
    </row>
    <row r="236" spans="1:65" s="2" customFormat="1" ht="24.2" customHeight="1">
      <c r="A236" s="34"/>
      <c r="B236" s="35"/>
      <c r="C236" s="183" t="s">
        <v>226</v>
      </c>
      <c r="D236" s="183" t="s">
        <v>124</v>
      </c>
      <c r="E236" s="184" t="s">
        <v>227</v>
      </c>
      <c r="F236" s="185" t="s">
        <v>228</v>
      </c>
      <c r="G236" s="186" t="s">
        <v>127</v>
      </c>
      <c r="H236" s="187">
        <v>6982</v>
      </c>
      <c r="I236" s="188"/>
      <c r="J236" s="189">
        <f>ROUND(I236*H236,2)</f>
        <v>0</v>
      </c>
      <c r="K236" s="190"/>
      <c r="L236" s="39"/>
      <c r="M236" s="191" t="s">
        <v>1</v>
      </c>
      <c r="N236" s="192" t="s">
        <v>40</v>
      </c>
      <c r="O236" s="71"/>
      <c r="P236" s="193">
        <f>O236*H236</f>
        <v>0</v>
      </c>
      <c r="Q236" s="193">
        <v>0</v>
      </c>
      <c r="R236" s="193">
        <f>Q236*H236</f>
        <v>0</v>
      </c>
      <c r="S236" s="193">
        <v>0</v>
      </c>
      <c r="T236" s="194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95" t="s">
        <v>128</v>
      </c>
      <c r="AT236" s="195" t="s">
        <v>124</v>
      </c>
      <c r="AU236" s="195" t="s">
        <v>82</v>
      </c>
      <c r="AY236" s="17" t="s">
        <v>122</v>
      </c>
      <c r="BE236" s="196">
        <f>IF(N236="základní",J236,0)</f>
        <v>0</v>
      </c>
      <c r="BF236" s="196">
        <f>IF(N236="snížená",J236,0)</f>
        <v>0</v>
      </c>
      <c r="BG236" s="196">
        <f>IF(N236="zákl. přenesená",J236,0)</f>
        <v>0</v>
      </c>
      <c r="BH236" s="196">
        <f>IF(N236="sníž. přenesená",J236,0)</f>
        <v>0</v>
      </c>
      <c r="BI236" s="196">
        <f>IF(N236="nulová",J236,0)</f>
        <v>0</v>
      </c>
      <c r="BJ236" s="17" t="s">
        <v>80</v>
      </c>
      <c r="BK236" s="196">
        <f>ROUND(I236*H236,2)</f>
        <v>0</v>
      </c>
      <c r="BL236" s="17" t="s">
        <v>128</v>
      </c>
      <c r="BM236" s="195" t="s">
        <v>229</v>
      </c>
    </row>
    <row r="237" spans="1:65" s="13" customFormat="1" ht="11.25">
      <c r="B237" s="197"/>
      <c r="C237" s="198"/>
      <c r="D237" s="199" t="s">
        <v>130</v>
      </c>
      <c r="E237" s="200" t="s">
        <v>1</v>
      </c>
      <c r="F237" s="201" t="s">
        <v>230</v>
      </c>
      <c r="G237" s="198"/>
      <c r="H237" s="202">
        <v>6982</v>
      </c>
      <c r="I237" s="203"/>
      <c r="J237" s="198"/>
      <c r="K237" s="198"/>
      <c r="L237" s="204"/>
      <c r="M237" s="205"/>
      <c r="N237" s="206"/>
      <c r="O237" s="206"/>
      <c r="P237" s="206"/>
      <c r="Q237" s="206"/>
      <c r="R237" s="206"/>
      <c r="S237" s="206"/>
      <c r="T237" s="207"/>
      <c r="AT237" s="208" t="s">
        <v>130</v>
      </c>
      <c r="AU237" s="208" t="s">
        <v>82</v>
      </c>
      <c r="AV237" s="13" t="s">
        <v>82</v>
      </c>
      <c r="AW237" s="13" t="s">
        <v>32</v>
      </c>
      <c r="AX237" s="13" t="s">
        <v>75</v>
      </c>
      <c r="AY237" s="208" t="s">
        <v>122</v>
      </c>
    </row>
    <row r="238" spans="1:65" s="14" customFormat="1" ht="11.25">
      <c r="B238" s="209"/>
      <c r="C238" s="210"/>
      <c r="D238" s="199" t="s">
        <v>130</v>
      </c>
      <c r="E238" s="211" t="s">
        <v>1</v>
      </c>
      <c r="F238" s="212" t="s">
        <v>231</v>
      </c>
      <c r="G238" s="210"/>
      <c r="H238" s="211" t="s">
        <v>1</v>
      </c>
      <c r="I238" s="213"/>
      <c r="J238" s="210"/>
      <c r="K238" s="210"/>
      <c r="L238" s="214"/>
      <c r="M238" s="215"/>
      <c r="N238" s="216"/>
      <c r="O238" s="216"/>
      <c r="P238" s="216"/>
      <c r="Q238" s="216"/>
      <c r="R238" s="216"/>
      <c r="S238" s="216"/>
      <c r="T238" s="217"/>
      <c r="AT238" s="218" t="s">
        <v>130</v>
      </c>
      <c r="AU238" s="218" t="s">
        <v>82</v>
      </c>
      <c r="AV238" s="14" t="s">
        <v>80</v>
      </c>
      <c r="AW238" s="14" t="s">
        <v>32</v>
      </c>
      <c r="AX238" s="14" t="s">
        <v>75</v>
      </c>
      <c r="AY238" s="218" t="s">
        <v>122</v>
      </c>
    </row>
    <row r="239" spans="1:65" s="15" customFormat="1" ht="11.25">
      <c r="B239" s="219"/>
      <c r="C239" s="220"/>
      <c r="D239" s="199" t="s">
        <v>130</v>
      </c>
      <c r="E239" s="221" t="s">
        <v>1</v>
      </c>
      <c r="F239" s="222" t="s">
        <v>160</v>
      </c>
      <c r="G239" s="220"/>
      <c r="H239" s="223">
        <v>6982</v>
      </c>
      <c r="I239" s="224"/>
      <c r="J239" s="220"/>
      <c r="K239" s="220"/>
      <c r="L239" s="225"/>
      <c r="M239" s="226"/>
      <c r="N239" s="227"/>
      <c r="O239" s="227"/>
      <c r="P239" s="227"/>
      <c r="Q239" s="227"/>
      <c r="R239" s="227"/>
      <c r="S239" s="227"/>
      <c r="T239" s="228"/>
      <c r="AT239" s="229" t="s">
        <v>130</v>
      </c>
      <c r="AU239" s="229" t="s">
        <v>82</v>
      </c>
      <c r="AV239" s="15" t="s">
        <v>128</v>
      </c>
      <c r="AW239" s="15" t="s">
        <v>32</v>
      </c>
      <c r="AX239" s="15" t="s">
        <v>80</v>
      </c>
      <c r="AY239" s="229" t="s">
        <v>122</v>
      </c>
    </row>
    <row r="240" spans="1:65" s="2" customFormat="1" ht="16.5" customHeight="1">
      <c r="A240" s="34"/>
      <c r="B240" s="35"/>
      <c r="C240" s="230" t="s">
        <v>232</v>
      </c>
      <c r="D240" s="230" t="s">
        <v>233</v>
      </c>
      <c r="E240" s="231" t="s">
        <v>234</v>
      </c>
      <c r="F240" s="232" t="s">
        <v>235</v>
      </c>
      <c r="G240" s="233" t="s">
        <v>236</v>
      </c>
      <c r="H240" s="234">
        <v>244.37</v>
      </c>
      <c r="I240" s="235"/>
      <c r="J240" s="236">
        <f>ROUND(I240*H240,2)</f>
        <v>0</v>
      </c>
      <c r="K240" s="237"/>
      <c r="L240" s="238"/>
      <c r="M240" s="239" t="s">
        <v>1</v>
      </c>
      <c r="N240" s="240" t="s">
        <v>40</v>
      </c>
      <c r="O240" s="71"/>
      <c r="P240" s="193">
        <f>O240*H240</f>
        <v>0</v>
      </c>
      <c r="Q240" s="193">
        <v>1E-3</v>
      </c>
      <c r="R240" s="193">
        <f>Q240*H240</f>
        <v>0.24437</v>
      </c>
      <c r="S240" s="193">
        <v>0</v>
      </c>
      <c r="T240" s="194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95" t="s">
        <v>197</v>
      </c>
      <c r="AT240" s="195" t="s">
        <v>233</v>
      </c>
      <c r="AU240" s="195" t="s">
        <v>82</v>
      </c>
      <c r="AY240" s="17" t="s">
        <v>122</v>
      </c>
      <c r="BE240" s="196">
        <f>IF(N240="základní",J240,0)</f>
        <v>0</v>
      </c>
      <c r="BF240" s="196">
        <f>IF(N240="snížená",J240,0)</f>
        <v>0</v>
      </c>
      <c r="BG240" s="196">
        <f>IF(N240="zákl. přenesená",J240,0)</f>
        <v>0</v>
      </c>
      <c r="BH240" s="196">
        <f>IF(N240="sníž. přenesená",J240,0)</f>
        <v>0</v>
      </c>
      <c r="BI240" s="196">
        <f>IF(N240="nulová",J240,0)</f>
        <v>0</v>
      </c>
      <c r="BJ240" s="17" t="s">
        <v>80</v>
      </c>
      <c r="BK240" s="196">
        <f>ROUND(I240*H240,2)</f>
        <v>0</v>
      </c>
      <c r="BL240" s="17" t="s">
        <v>128</v>
      </c>
      <c r="BM240" s="195" t="s">
        <v>237</v>
      </c>
    </row>
    <row r="241" spans="1:65" s="13" customFormat="1" ht="11.25">
      <c r="B241" s="197"/>
      <c r="C241" s="198"/>
      <c r="D241" s="199" t="s">
        <v>130</v>
      </c>
      <c r="E241" s="198"/>
      <c r="F241" s="201" t="s">
        <v>238</v>
      </c>
      <c r="G241" s="198"/>
      <c r="H241" s="202">
        <v>244.37</v>
      </c>
      <c r="I241" s="203"/>
      <c r="J241" s="198"/>
      <c r="K241" s="198"/>
      <c r="L241" s="204"/>
      <c r="M241" s="205"/>
      <c r="N241" s="206"/>
      <c r="O241" s="206"/>
      <c r="P241" s="206"/>
      <c r="Q241" s="206"/>
      <c r="R241" s="206"/>
      <c r="S241" s="206"/>
      <c r="T241" s="207"/>
      <c r="AT241" s="208" t="s">
        <v>130</v>
      </c>
      <c r="AU241" s="208" t="s">
        <v>82</v>
      </c>
      <c r="AV241" s="13" t="s">
        <v>82</v>
      </c>
      <c r="AW241" s="13" t="s">
        <v>4</v>
      </c>
      <c r="AX241" s="13" t="s">
        <v>80</v>
      </c>
      <c r="AY241" s="208" t="s">
        <v>122</v>
      </c>
    </row>
    <row r="242" spans="1:65" s="2" customFormat="1" ht="24.2" customHeight="1">
      <c r="A242" s="34"/>
      <c r="B242" s="35"/>
      <c r="C242" s="183" t="s">
        <v>239</v>
      </c>
      <c r="D242" s="183" t="s">
        <v>124</v>
      </c>
      <c r="E242" s="184" t="s">
        <v>240</v>
      </c>
      <c r="F242" s="185" t="s">
        <v>241</v>
      </c>
      <c r="G242" s="186" t="s">
        <v>127</v>
      </c>
      <c r="H242" s="187">
        <v>6982</v>
      </c>
      <c r="I242" s="188"/>
      <c r="J242" s="189">
        <f>ROUND(I242*H242,2)</f>
        <v>0</v>
      </c>
      <c r="K242" s="190"/>
      <c r="L242" s="39"/>
      <c r="M242" s="191" t="s">
        <v>1</v>
      </c>
      <c r="N242" s="192" t="s">
        <v>40</v>
      </c>
      <c r="O242" s="71"/>
      <c r="P242" s="193">
        <f>O242*H242</f>
        <v>0</v>
      </c>
      <c r="Q242" s="193">
        <v>0</v>
      </c>
      <c r="R242" s="193">
        <f>Q242*H242</f>
        <v>0</v>
      </c>
      <c r="S242" s="193">
        <v>0</v>
      </c>
      <c r="T242" s="194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95" t="s">
        <v>128</v>
      </c>
      <c r="AT242" s="195" t="s">
        <v>124</v>
      </c>
      <c r="AU242" s="195" t="s">
        <v>82</v>
      </c>
      <c r="AY242" s="17" t="s">
        <v>122</v>
      </c>
      <c r="BE242" s="196">
        <f>IF(N242="základní",J242,0)</f>
        <v>0</v>
      </c>
      <c r="BF242" s="196">
        <f>IF(N242="snížená",J242,0)</f>
        <v>0</v>
      </c>
      <c r="BG242" s="196">
        <f>IF(N242="zákl. přenesená",J242,0)</f>
        <v>0</v>
      </c>
      <c r="BH242" s="196">
        <f>IF(N242="sníž. přenesená",J242,0)</f>
        <v>0</v>
      </c>
      <c r="BI242" s="196">
        <f>IF(N242="nulová",J242,0)</f>
        <v>0</v>
      </c>
      <c r="BJ242" s="17" t="s">
        <v>80</v>
      </c>
      <c r="BK242" s="196">
        <f>ROUND(I242*H242,2)</f>
        <v>0</v>
      </c>
      <c r="BL242" s="17" t="s">
        <v>128</v>
      </c>
      <c r="BM242" s="195" t="s">
        <v>242</v>
      </c>
    </row>
    <row r="243" spans="1:65" s="13" customFormat="1" ht="11.25">
      <c r="B243" s="197"/>
      <c r="C243" s="198"/>
      <c r="D243" s="199" t="s">
        <v>130</v>
      </c>
      <c r="E243" s="200" t="s">
        <v>1</v>
      </c>
      <c r="F243" s="201" t="s">
        <v>230</v>
      </c>
      <c r="G243" s="198"/>
      <c r="H243" s="202">
        <v>6982</v>
      </c>
      <c r="I243" s="203"/>
      <c r="J243" s="198"/>
      <c r="K243" s="198"/>
      <c r="L243" s="204"/>
      <c r="M243" s="205"/>
      <c r="N243" s="206"/>
      <c r="O243" s="206"/>
      <c r="P243" s="206"/>
      <c r="Q243" s="206"/>
      <c r="R243" s="206"/>
      <c r="S243" s="206"/>
      <c r="T243" s="207"/>
      <c r="AT243" s="208" t="s">
        <v>130</v>
      </c>
      <c r="AU243" s="208" t="s">
        <v>82</v>
      </c>
      <c r="AV243" s="13" t="s">
        <v>82</v>
      </c>
      <c r="AW243" s="13" t="s">
        <v>32</v>
      </c>
      <c r="AX243" s="13" t="s">
        <v>80</v>
      </c>
      <c r="AY243" s="208" t="s">
        <v>122</v>
      </c>
    </row>
    <row r="244" spans="1:65" s="14" customFormat="1" ht="11.25">
      <c r="B244" s="209"/>
      <c r="C244" s="210"/>
      <c r="D244" s="199" t="s">
        <v>130</v>
      </c>
      <c r="E244" s="211" t="s">
        <v>1</v>
      </c>
      <c r="F244" s="212" t="s">
        <v>243</v>
      </c>
      <c r="G244" s="210"/>
      <c r="H244" s="211" t="s">
        <v>1</v>
      </c>
      <c r="I244" s="213"/>
      <c r="J244" s="210"/>
      <c r="K244" s="210"/>
      <c r="L244" s="214"/>
      <c r="M244" s="215"/>
      <c r="N244" s="216"/>
      <c r="O244" s="216"/>
      <c r="P244" s="216"/>
      <c r="Q244" s="216"/>
      <c r="R244" s="216"/>
      <c r="S244" s="216"/>
      <c r="T244" s="217"/>
      <c r="AT244" s="218" t="s">
        <v>130</v>
      </c>
      <c r="AU244" s="218" t="s">
        <v>82</v>
      </c>
      <c r="AV244" s="14" t="s">
        <v>80</v>
      </c>
      <c r="AW244" s="14" t="s">
        <v>32</v>
      </c>
      <c r="AX244" s="14" t="s">
        <v>75</v>
      </c>
      <c r="AY244" s="218" t="s">
        <v>122</v>
      </c>
    </row>
    <row r="245" spans="1:65" s="2" customFormat="1" ht="24.2" customHeight="1">
      <c r="A245" s="34"/>
      <c r="B245" s="35"/>
      <c r="C245" s="183" t="s">
        <v>244</v>
      </c>
      <c r="D245" s="183" t="s">
        <v>124</v>
      </c>
      <c r="E245" s="184" t="s">
        <v>245</v>
      </c>
      <c r="F245" s="185" t="s">
        <v>246</v>
      </c>
      <c r="G245" s="186" t="s">
        <v>127</v>
      </c>
      <c r="H245" s="187">
        <v>6982</v>
      </c>
      <c r="I245" s="188"/>
      <c r="J245" s="189">
        <f>ROUND(I245*H245,2)</f>
        <v>0</v>
      </c>
      <c r="K245" s="190"/>
      <c r="L245" s="39"/>
      <c r="M245" s="191" t="s">
        <v>1</v>
      </c>
      <c r="N245" s="192" t="s">
        <v>40</v>
      </c>
      <c r="O245" s="71"/>
      <c r="P245" s="193">
        <f>O245*H245</f>
        <v>0</v>
      </c>
      <c r="Q245" s="193">
        <v>0</v>
      </c>
      <c r="R245" s="193">
        <f>Q245*H245</f>
        <v>0</v>
      </c>
      <c r="S245" s="193">
        <v>0</v>
      </c>
      <c r="T245" s="194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95" t="s">
        <v>128</v>
      </c>
      <c r="AT245" s="195" t="s">
        <v>124</v>
      </c>
      <c r="AU245" s="195" t="s">
        <v>82</v>
      </c>
      <c r="AY245" s="17" t="s">
        <v>122</v>
      </c>
      <c r="BE245" s="196">
        <f>IF(N245="základní",J245,0)</f>
        <v>0</v>
      </c>
      <c r="BF245" s="196">
        <f>IF(N245="snížená",J245,0)</f>
        <v>0</v>
      </c>
      <c r="BG245" s="196">
        <f>IF(N245="zákl. přenesená",J245,0)</f>
        <v>0</v>
      </c>
      <c r="BH245" s="196">
        <f>IF(N245="sníž. přenesená",J245,0)</f>
        <v>0</v>
      </c>
      <c r="BI245" s="196">
        <f>IF(N245="nulová",J245,0)</f>
        <v>0</v>
      </c>
      <c r="BJ245" s="17" t="s">
        <v>80</v>
      </c>
      <c r="BK245" s="196">
        <f>ROUND(I245*H245,2)</f>
        <v>0</v>
      </c>
      <c r="BL245" s="17" t="s">
        <v>128</v>
      </c>
      <c r="BM245" s="195" t="s">
        <v>247</v>
      </c>
    </row>
    <row r="246" spans="1:65" s="13" customFormat="1" ht="11.25">
      <c r="B246" s="197"/>
      <c r="C246" s="198"/>
      <c r="D246" s="199" t="s">
        <v>130</v>
      </c>
      <c r="E246" s="200" t="s">
        <v>1</v>
      </c>
      <c r="F246" s="201" t="s">
        <v>230</v>
      </c>
      <c r="G246" s="198"/>
      <c r="H246" s="202">
        <v>6982</v>
      </c>
      <c r="I246" s="203"/>
      <c r="J246" s="198"/>
      <c r="K246" s="198"/>
      <c r="L246" s="204"/>
      <c r="M246" s="205"/>
      <c r="N246" s="206"/>
      <c r="O246" s="206"/>
      <c r="P246" s="206"/>
      <c r="Q246" s="206"/>
      <c r="R246" s="206"/>
      <c r="S246" s="206"/>
      <c r="T246" s="207"/>
      <c r="AT246" s="208" t="s">
        <v>130</v>
      </c>
      <c r="AU246" s="208" t="s">
        <v>82</v>
      </c>
      <c r="AV246" s="13" t="s">
        <v>82</v>
      </c>
      <c r="AW246" s="13" t="s">
        <v>32</v>
      </c>
      <c r="AX246" s="13" t="s">
        <v>75</v>
      </c>
      <c r="AY246" s="208" t="s">
        <v>122</v>
      </c>
    </row>
    <row r="247" spans="1:65" s="14" customFormat="1" ht="11.25">
      <c r="B247" s="209"/>
      <c r="C247" s="210"/>
      <c r="D247" s="199" t="s">
        <v>130</v>
      </c>
      <c r="E247" s="211" t="s">
        <v>1</v>
      </c>
      <c r="F247" s="212" t="s">
        <v>248</v>
      </c>
      <c r="G247" s="210"/>
      <c r="H247" s="211" t="s">
        <v>1</v>
      </c>
      <c r="I247" s="213"/>
      <c r="J247" s="210"/>
      <c r="K247" s="210"/>
      <c r="L247" s="214"/>
      <c r="M247" s="215"/>
      <c r="N247" s="216"/>
      <c r="O247" s="216"/>
      <c r="P247" s="216"/>
      <c r="Q247" s="216"/>
      <c r="R247" s="216"/>
      <c r="S247" s="216"/>
      <c r="T247" s="217"/>
      <c r="AT247" s="218" t="s">
        <v>130</v>
      </c>
      <c r="AU247" s="218" t="s">
        <v>82</v>
      </c>
      <c r="AV247" s="14" t="s">
        <v>80</v>
      </c>
      <c r="AW247" s="14" t="s">
        <v>32</v>
      </c>
      <c r="AX247" s="14" t="s">
        <v>75</v>
      </c>
      <c r="AY247" s="218" t="s">
        <v>122</v>
      </c>
    </row>
    <row r="248" spans="1:65" s="15" customFormat="1" ht="11.25">
      <c r="B248" s="219"/>
      <c r="C248" s="220"/>
      <c r="D248" s="199" t="s">
        <v>130</v>
      </c>
      <c r="E248" s="221" t="s">
        <v>1</v>
      </c>
      <c r="F248" s="222" t="s">
        <v>160</v>
      </c>
      <c r="G248" s="220"/>
      <c r="H248" s="223">
        <v>6982</v>
      </c>
      <c r="I248" s="224"/>
      <c r="J248" s="220"/>
      <c r="K248" s="220"/>
      <c r="L248" s="225"/>
      <c r="M248" s="226"/>
      <c r="N248" s="227"/>
      <c r="O248" s="227"/>
      <c r="P248" s="227"/>
      <c r="Q248" s="227"/>
      <c r="R248" s="227"/>
      <c r="S248" s="227"/>
      <c r="T248" s="228"/>
      <c r="AT248" s="229" t="s">
        <v>130</v>
      </c>
      <c r="AU248" s="229" t="s">
        <v>82</v>
      </c>
      <c r="AV248" s="15" t="s">
        <v>128</v>
      </c>
      <c r="AW248" s="15" t="s">
        <v>32</v>
      </c>
      <c r="AX248" s="15" t="s">
        <v>80</v>
      </c>
      <c r="AY248" s="229" t="s">
        <v>122</v>
      </c>
    </row>
    <row r="249" spans="1:65" s="2" customFormat="1" ht="21.75" customHeight="1">
      <c r="A249" s="34"/>
      <c r="B249" s="35"/>
      <c r="C249" s="183" t="s">
        <v>249</v>
      </c>
      <c r="D249" s="183" t="s">
        <v>124</v>
      </c>
      <c r="E249" s="184" t="s">
        <v>250</v>
      </c>
      <c r="F249" s="185" t="s">
        <v>251</v>
      </c>
      <c r="G249" s="186" t="s">
        <v>127</v>
      </c>
      <c r="H249" s="187">
        <v>13964</v>
      </c>
      <c r="I249" s="188"/>
      <c r="J249" s="189">
        <f>ROUND(I249*H249,2)</f>
        <v>0</v>
      </c>
      <c r="K249" s="190"/>
      <c r="L249" s="39"/>
      <c r="M249" s="191" t="s">
        <v>1</v>
      </c>
      <c r="N249" s="192" t="s">
        <v>40</v>
      </c>
      <c r="O249" s="71"/>
      <c r="P249" s="193">
        <f>O249*H249</f>
        <v>0</v>
      </c>
      <c r="Q249" s="193">
        <v>0</v>
      </c>
      <c r="R249" s="193">
        <f>Q249*H249</f>
        <v>0</v>
      </c>
      <c r="S249" s="193">
        <v>0</v>
      </c>
      <c r="T249" s="194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95" t="s">
        <v>128</v>
      </c>
      <c r="AT249" s="195" t="s">
        <v>124</v>
      </c>
      <c r="AU249" s="195" t="s">
        <v>82</v>
      </c>
      <c r="AY249" s="17" t="s">
        <v>122</v>
      </c>
      <c r="BE249" s="196">
        <f>IF(N249="základní",J249,0)</f>
        <v>0</v>
      </c>
      <c r="BF249" s="196">
        <f>IF(N249="snížená",J249,0)</f>
        <v>0</v>
      </c>
      <c r="BG249" s="196">
        <f>IF(N249="zákl. přenesená",J249,0)</f>
        <v>0</v>
      </c>
      <c r="BH249" s="196">
        <f>IF(N249="sníž. přenesená",J249,0)</f>
        <v>0</v>
      </c>
      <c r="BI249" s="196">
        <f>IF(N249="nulová",J249,0)</f>
        <v>0</v>
      </c>
      <c r="BJ249" s="17" t="s">
        <v>80</v>
      </c>
      <c r="BK249" s="196">
        <f>ROUND(I249*H249,2)</f>
        <v>0</v>
      </c>
      <c r="BL249" s="17" t="s">
        <v>128</v>
      </c>
      <c r="BM249" s="195" t="s">
        <v>252</v>
      </c>
    </row>
    <row r="250" spans="1:65" s="13" customFormat="1" ht="11.25">
      <c r="B250" s="197"/>
      <c r="C250" s="198"/>
      <c r="D250" s="199" t="s">
        <v>130</v>
      </c>
      <c r="E250" s="200" t="s">
        <v>1</v>
      </c>
      <c r="F250" s="201" t="s">
        <v>253</v>
      </c>
      <c r="G250" s="198"/>
      <c r="H250" s="202">
        <v>13964</v>
      </c>
      <c r="I250" s="203"/>
      <c r="J250" s="198"/>
      <c r="K250" s="198"/>
      <c r="L250" s="204"/>
      <c r="M250" s="205"/>
      <c r="N250" s="206"/>
      <c r="O250" s="206"/>
      <c r="P250" s="206"/>
      <c r="Q250" s="206"/>
      <c r="R250" s="206"/>
      <c r="S250" s="206"/>
      <c r="T250" s="207"/>
      <c r="AT250" s="208" t="s">
        <v>130</v>
      </c>
      <c r="AU250" s="208" t="s">
        <v>82</v>
      </c>
      <c r="AV250" s="13" t="s">
        <v>82</v>
      </c>
      <c r="AW250" s="13" t="s">
        <v>32</v>
      </c>
      <c r="AX250" s="13" t="s">
        <v>75</v>
      </c>
      <c r="AY250" s="208" t="s">
        <v>122</v>
      </c>
    </row>
    <row r="251" spans="1:65" s="14" customFormat="1" ht="11.25">
      <c r="B251" s="209"/>
      <c r="C251" s="210"/>
      <c r="D251" s="199" t="s">
        <v>130</v>
      </c>
      <c r="E251" s="211" t="s">
        <v>1</v>
      </c>
      <c r="F251" s="212" t="s">
        <v>254</v>
      </c>
      <c r="G251" s="210"/>
      <c r="H251" s="211" t="s">
        <v>1</v>
      </c>
      <c r="I251" s="213"/>
      <c r="J251" s="210"/>
      <c r="K251" s="210"/>
      <c r="L251" s="214"/>
      <c r="M251" s="215"/>
      <c r="N251" s="216"/>
      <c r="O251" s="216"/>
      <c r="P251" s="216"/>
      <c r="Q251" s="216"/>
      <c r="R251" s="216"/>
      <c r="S251" s="216"/>
      <c r="T251" s="217"/>
      <c r="AT251" s="218" t="s">
        <v>130</v>
      </c>
      <c r="AU251" s="218" t="s">
        <v>82</v>
      </c>
      <c r="AV251" s="14" t="s">
        <v>80</v>
      </c>
      <c r="AW251" s="14" t="s">
        <v>32</v>
      </c>
      <c r="AX251" s="14" t="s">
        <v>75</v>
      </c>
      <c r="AY251" s="218" t="s">
        <v>122</v>
      </c>
    </row>
    <row r="252" spans="1:65" s="15" customFormat="1" ht="11.25">
      <c r="B252" s="219"/>
      <c r="C252" s="220"/>
      <c r="D252" s="199" t="s">
        <v>130</v>
      </c>
      <c r="E252" s="221" t="s">
        <v>1</v>
      </c>
      <c r="F252" s="222" t="s">
        <v>160</v>
      </c>
      <c r="G252" s="220"/>
      <c r="H252" s="223">
        <v>13964</v>
      </c>
      <c r="I252" s="224"/>
      <c r="J252" s="220"/>
      <c r="K252" s="220"/>
      <c r="L252" s="225"/>
      <c r="M252" s="226"/>
      <c r="N252" s="227"/>
      <c r="O252" s="227"/>
      <c r="P252" s="227"/>
      <c r="Q252" s="227"/>
      <c r="R252" s="227"/>
      <c r="S252" s="227"/>
      <c r="T252" s="228"/>
      <c r="AT252" s="229" t="s">
        <v>130</v>
      </c>
      <c r="AU252" s="229" t="s">
        <v>82</v>
      </c>
      <c r="AV252" s="15" t="s">
        <v>128</v>
      </c>
      <c r="AW252" s="15" t="s">
        <v>32</v>
      </c>
      <c r="AX252" s="15" t="s">
        <v>80</v>
      </c>
      <c r="AY252" s="229" t="s">
        <v>122</v>
      </c>
    </row>
    <row r="253" spans="1:65" s="2" customFormat="1" ht="49.15" customHeight="1">
      <c r="A253" s="34"/>
      <c r="B253" s="35"/>
      <c r="C253" s="183" t="s">
        <v>255</v>
      </c>
      <c r="D253" s="183" t="s">
        <v>124</v>
      </c>
      <c r="E253" s="184" t="s">
        <v>256</v>
      </c>
      <c r="F253" s="185" t="s">
        <v>257</v>
      </c>
      <c r="G253" s="186" t="s">
        <v>127</v>
      </c>
      <c r="H253" s="187">
        <v>6982</v>
      </c>
      <c r="I253" s="188"/>
      <c r="J253" s="189">
        <f>ROUND(I253*H253,2)</f>
        <v>0</v>
      </c>
      <c r="K253" s="190"/>
      <c r="L253" s="39"/>
      <c r="M253" s="191" t="s">
        <v>1</v>
      </c>
      <c r="N253" s="192" t="s">
        <v>40</v>
      </c>
      <c r="O253" s="71"/>
      <c r="P253" s="193">
        <f>O253*H253</f>
        <v>0</v>
      </c>
      <c r="Q253" s="193">
        <v>0</v>
      </c>
      <c r="R253" s="193">
        <f>Q253*H253</f>
        <v>0</v>
      </c>
      <c r="S253" s="193">
        <v>0</v>
      </c>
      <c r="T253" s="194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95" t="s">
        <v>128</v>
      </c>
      <c r="AT253" s="195" t="s">
        <v>124</v>
      </c>
      <c r="AU253" s="195" t="s">
        <v>82</v>
      </c>
      <c r="AY253" s="17" t="s">
        <v>122</v>
      </c>
      <c r="BE253" s="196">
        <f>IF(N253="základní",J253,0)</f>
        <v>0</v>
      </c>
      <c r="BF253" s="196">
        <f>IF(N253="snížená",J253,0)</f>
        <v>0</v>
      </c>
      <c r="BG253" s="196">
        <f>IF(N253="zákl. přenesená",J253,0)</f>
        <v>0</v>
      </c>
      <c r="BH253" s="196">
        <f>IF(N253="sníž. přenesená",J253,0)</f>
        <v>0</v>
      </c>
      <c r="BI253" s="196">
        <f>IF(N253="nulová",J253,0)</f>
        <v>0</v>
      </c>
      <c r="BJ253" s="17" t="s">
        <v>80</v>
      </c>
      <c r="BK253" s="196">
        <f>ROUND(I253*H253,2)</f>
        <v>0</v>
      </c>
      <c r="BL253" s="17" t="s">
        <v>128</v>
      </c>
      <c r="BM253" s="195" t="s">
        <v>258</v>
      </c>
    </row>
    <row r="254" spans="1:65" s="13" customFormat="1" ht="11.25">
      <c r="B254" s="197"/>
      <c r="C254" s="198"/>
      <c r="D254" s="199" t="s">
        <v>130</v>
      </c>
      <c r="E254" s="200" t="s">
        <v>1</v>
      </c>
      <c r="F254" s="201" t="s">
        <v>230</v>
      </c>
      <c r="G254" s="198"/>
      <c r="H254" s="202">
        <v>6982</v>
      </c>
      <c r="I254" s="203"/>
      <c r="J254" s="198"/>
      <c r="K254" s="198"/>
      <c r="L254" s="204"/>
      <c r="M254" s="205"/>
      <c r="N254" s="206"/>
      <c r="O254" s="206"/>
      <c r="P254" s="206"/>
      <c r="Q254" s="206"/>
      <c r="R254" s="206"/>
      <c r="S254" s="206"/>
      <c r="T254" s="207"/>
      <c r="AT254" s="208" t="s">
        <v>130</v>
      </c>
      <c r="AU254" s="208" t="s">
        <v>82</v>
      </c>
      <c r="AV254" s="13" t="s">
        <v>82</v>
      </c>
      <c r="AW254" s="13" t="s">
        <v>32</v>
      </c>
      <c r="AX254" s="13" t="s">
        <v>80</v>
      </c>
      <c r="AY254" s="208" t="s">
        <v>122</v>
      </c>
    </row>
    <row r="255" spans="1:65" s="12" customFormat="1" ht="22.9" customHeight="1">
      <c r="B255" s="168"/>
      <c r="C255" s="169"/>
      <c r="D255" s="170" t="s">
        <v>74</v>
      </c>
      <c r="E255" s="181" t="s">
        <v>82</v>
      </c>
      <c r="F255" s="181" t="s">
        <v>259</v>
      </c>
      <c r="G255" s="169"/>
      <c r="H255" s="169"/>
      <c r="I255" s="172"/>
      <c r="J255" s="182">
        <f>BK255</f>
        <v>0</v>
      </c>
      <c r="K255" s="169"/>
      <c r="L255" s="173"/>
      <c r="M255" s="174"/>
      <c r="N255" s="175"/>
      <c r="O255" s="175"/>
      <c r="P255" s="176">
        <f>SUM(P256:P289)</f>
        <v>0</v>
      </c>
      <c r="Q255" s="175"/>
      <c r="R255" s="176">
        <f>SUM(R256:R289)</f>
        <v>0.50880000000000003</v>
      </c>
      <c r="S255" s="175"/>
      <c r="T255" s="177">
        <f>SUM(T256:T289)</f>
        <v>0</v>
      </c>
      <c r="AR255" s="178" t="s">
        <v>80</v>
      </c>
      <c r="AT255" s="179" t="s">
        <v>74</v>
      </c>
      <c r="AU255" s="179" t="s">
        <v>80</v>
      </c>
      <c r="AY255" s="178" t="s">
        <v>122</v>
      </c>
      <c r="BK255" s="180">
        <f>SUM(BK256:BK289)</f>
        <v>0</v>
      </c>
    </row>
    <row r="256" spans="1:65" s="2" customFormat="1" ht="33" customHeight="1">
      <c r="A256" s="34"/>
      <c r="B256" s="35"/>
      <c r="C256" s="183" t="s">
        <v>260</v>
      </c>
      <c r="D256" s="183" t="s">
        <v>124</v>
      </c>
      <c r="E256" s="184" t="s">
        <v>261</v>
      </c>
      <c r="F256" s="185" t="s">
        <v>262</v>
      </c>
      <c r="G256" s="186" t="s">
        <v>144</v>
      </c>
      <c r="H256" s="187">
        <v>122.37</v>
      </c>
      <c r="I256" s="188"/>
      <c r="J256" s="189">
        <f>ROUND(I256*H256,2)</f>
        <v>0</v>
      </c>
      <c r="K256" s="190"/>
      <c r="L256" s="39"/>
      <c r="M256" s="191" t="s">
        <v>1</v>
      </c>
      <c r="N256" s="192" t="s">
        <v>40</v>
      </c>
      <c r="O256" s="71"/>
      <c r="P256" s="193">
        <f>O256*H256</f>
        <v>0</v>
      </c>
      <c r="Q256" s="193">
        <v>0</v>
      </c>
      <c r="R256" s="193">
        <f>Q256*H256</f>
        <v>0</v>
      </c>
      <c r="S256" s="193">
        <v>0</v>
      </c>
      <c r="T256" s="194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95" t="s">
        <v>128</v>
      </c>
      <c r="AT256" s="195" t="s">
        <v>124</v>
      </c>
      <c r="AU256" s="195" t="s">
        <v>82</v>
      </c>
      <c r="AY256" s="17" t="s">
        <v>122</v>
      </c>
      <c r="BE256" s="196">
        <f>IF(N256="základní",J256,0)</f>
        <v>0</v>
      </c>
      <c r="BF256" s="196">
        <f>IF(N256="snížená",J256,0)</f>
        <v>0</v>
      </c>
      <c r="BG256" s="196">
        <f>IF(N256="zákl. přenesená",J256,0)</f>
        <v>0</v>
      </c>
      <c r="BH256" s="196">
        <f>IF(N256="sníž. přenesená",J256,0)</f>
        <v>0</v>
      </c>
      <c r="BI256" s="196">
        <f>IF(N256="nulová",J256,0)</f>
        <v>0</v>
      </c>
      <c r="BJ256" s="17" t="s">
        <v>80</v>
      </c>
      <c r="BK256" s="196">
        <f>ROUND(I256*H256,2)</f>
        <v>0</v>
      </c>
      <c r="BL256" s="17" t="s">
        <v>128</v>
      </c>
      <c r="BM256" s="195" t="s">
        <v>263</v>
      </c>
    </row>
    <row r="257" spans="1:65" s="13" customFormat="1" ht="11.25">
      <c r="B257" s="197"/>
      <c r="C257" s="198"/>
      <c r="D257" s="199" t="s">
        <v>130</v>
      </c>
      <c r="E257" s="200" t="s">
        <v>1</v>
      </c>
      <c r="F257" s="201" t="s">
        <v>167</v>
      </c>
      <c r="G257" s="198"/>
      <c r="H257" s="202">
        <v>166.65</v>
      </c>
      <c r="I257" s="203"/>
      <c r="J257" s="198"/>
      <c r="K257" s="198"/>
      <c r="L257" s="204"/>
      <c r="M257" s="205"/>
      <c r="N257" s="206"/>
      <c r="O257" s="206"/>
      <c r="P257" s="206"/>
      <c r="Q257" s="206"/>
      <c r="R257" s="206"/>
      <c r="S257" s="206"/>
      <c r="T257" s="207"/>
      <c r="AT257" s="208" t="s">
        <v>130</v>
      </c>
      <c r="AU257" s="208" t="s">
        <v>82</v>
      </c>
      <c r="AV257" s="13" t="s">
        <v>82</v>
      </c>
      <c r="AW257" s="13" t="s">
        <v>32</v>
      </c>
      <c r="AX257" s="13" t="s">
        <v>75</v>
      </c>
      <c r="AY257" s="208" t="s">
        <v>122</v>
      </c>
    </row>
    <row r="258" spans="1:65" s="14" customFormat="1" ht="11.25">
      <c r="B258" s="209"/>
      <c r="C258" s="210"/>
      <c r="D258" s="199" t="s">
        <v>130</v>
      </c>
      <c r="E258" s="211" t="s">
        <v>1</v>
      </c>
      <c r="F258" s="212" t="s">
        <v>264</v>
      </c>
      <c r="G258" s="210"/>
      <c r="H258" s="211" t="s">
        <v>1</v>
      </c>
      <c r="I258" s="213"/>
      <c r="J258" s="210"/>
      <c r="K258" s="210"/>
      <c r="L258" s="214"/>
      <c r="M258" s="215"/>
      <c r="N258" s="216"/>
      <c r="O258" s="216"/>
      <c r="P258" s="216"/>
      <c r="Q258" s="216"/>
      <c r="R258" s="216"/>
      <c r="S258" s="216"/>
      <c r="T258" s="217"/>
      <c r="AT258" s="218" t="s">
        <v>130</v>
      </c>
      <c r="AU258" s="218" t="s">
        <v>82</v>
      </c>
      <c r="AV258" s="14" t="s">
        <v>80</v>
      </c>
      <c r="AW258" s="14" t="s">
        <v>32</v>
      </c>
      <c r="AX258" s="14" t="s">
        <v>75</v>
      </c>
      <c r="AY258" s="218" t="s">
        <v>122</v>
      </c>
    </row>
    <row r="259" spans="1:65" s="13" customFormat="1" ht="11.25">
      <c r="B259" s="197"/>
      <c r="C259" s="198"/>
      <c r="D259" s="199" t="s">
        <v>130</v>
      </c>
      <c r="E259" s="200" t="s">
        <v>1</v>
      </c>
      <c r="F259" s="201" t="s">
        <v>265</v>
      </c>
      <c r="G259" s="198"/>
      <c r="H259" s="202">
        <v>-44.28</v>
      </c>
      <c r="I259" s="203"/>
      <c r="J259" s="198"/>
      <c r="K259" s="198"/>
      <c r="L259" s="204"/>
      <c r="M259" s="205"/>
      <c r="N259" s="206"/>
      <c r="O259" s="206"/>
      <c r="P259" s="206"/>
      <c r="Q259" s="206"/>
      <c r="R259" s="206"/>
      <c r="S259" s="206"/>
      <c r="T259" s="207"/>
      <c r="AT259" s="208" t="s">
        <v>130</v>
      </c>
      <c r="AU259" s="208" t="s">
        <v>82</v>
      </c>
      <c r="AV259" s="13" t="s">
        <v>82</v>
      </c>
      <c r="AW259" s="13" t="s">
        <v>32</v>
      </c>
      <c r="AX259" s="13" t="s">
        <v>75</v>
      </c>
      <c r="AY259" s="208" t="s">
        <v>122</v>
      </c>
    </row>
    <row r="260" spans="1:65" s="14" customFormat="1" ht="11.25">
      <c r="B260" s="209"/>
      <c r="C260" s="210"/>
      <c r="D260" s="199" t="s">
        <v>130</v>
      </c>
      <c r="E260" s="211" t="s">
        <v>1</v>
      </c>
      <c r="F260" s="212" t="s">
        <v>266</v>
      </c>
      <c r="G260" s="210"/>
      <c r="H260" s="211" t="s">
        <v>1</v>
      </c>
      <c r="I260" s="213"/>
      <c r="J260" s="210"/>
      <c r="K260" s="210"/>
      <c r="L260" s="214"/>
      <c r="M260" s="215"/>
      <c r="N260" s="216"/>
      <c r="O260" s="216"/>
      <c r="P260" s="216"/>
      <c r="Q260" s="216"/>
      <c r="R260" s="216"/>
      <c r="S260" s="216"/>
      <c r="T260" s="217"/>
      <c r="AT260" s="218" t="s">
        <v>130</v>
      </c>
      <c r="AU260" s="218" t="s">
        <v>82</v>
      </c>
      <c r="AV260" s="14" t="s">
        <v>80</v>
      </c>
      <c r="AW260" s="14" t="s">
        <v>32</v>
      </c>
      <c r="AX260" s="14" t="s">
        <v>75</v>
      </c>
      <c r="AY260" s="218" t="s">
        <v>122</v>
      </c>
    </row>
    <row r="261" spans="1:65" s="15" customFormat="1" ht="11.25">
      <c r="B261" s="219"/>
      <c r="C261" s="220"/>
      <c r="D261" s="199" t="s">
        <v>130</v>
      </c>
      <c r="E261" s="221" t="s">
        <v>1</v>
      </c>
      <c r="F261" s="222" t="s">
        <v>160</v>
      </c>
      <c r="G261" s="220"/>
      <c r="H261" s="223">
        <v>122.37</v>
      </c>
      <c r="I261" s="224"/>
      <c r="J261" s="220"/>
      <c r="K261" s="220"/>
      <c r="L261" s="225"/>
      <c r="M261" s="226"/>
      <c r="N261" s="227"/>
      <c r="O261" s="227"/>
      <c r="P261" s="227"/>
      <c r="Q261" s="227"/>
      <c r="R261" s="227"/>
      <c r="S261" s="227"/>
      <c r="T261" s="228"/>
      <c r="AT261" s="229" t="s">
        <v>130</v>
      </c>
      <c r="AU261" s="229" t="s">
        <v>82</v>
      </c>
      <c r="AV261" s="15" t="s">
        <v>128</v>
      </c>
      <c r="AW261" s="15" t="s">
        <v>32</v>
      </c>
      <c r="AX261" s="15" t="s">
        <v>80</v>
      </c>
      <c r="AY261" s="229" t="s">
        <v>122</v>
      </c>
    </row>
    <row r="262" spans="1:65" s="2" customFormat="1" ht="33" customHeight="1">
      <c r="A262" s="34"/>
      <c r="B262" s="35"/>
      <c r="C262" s="183" t="s">
        <v>267</v>
      </c>
      <c r="D262" s="183" t="s">
        <v>124</v>
      </c>
      <c r="E262" s="184" t="s">
        <v>268</v>
      </c>
      <c r="F262" s="185" t="s">
        <v>269</v>
      </c>
      <c r="G262" s="186" t="s">
        <v>144</v>
      </c>
      <c r="H262" s="187">
        <v>44.28</v>
      </c>
      <c r="I262" s="188"/>
      <c r="J262" s="189">
        <f>ROUND(I262*H262,2)</f>
        <v>0</v>
      </c>
      <c r="K262" s="190"/>
      <c r="L262" s="39"/>
      <c r="M262" s="191" t="s">
        <v>1</v>
      </c>
      <c r="N262" s="192" t="s">
        <v>40</v>
      </c>
      <c r="O262" s="71"/>
      <c r="P262" s="193">
        <f>O262*H262</f>
        <v>0</v>
      </c>
      <c r="Q262" s="193">
        <v>0</v>
      </c>
      <c r="R262" s="193">
        <f>Q262*H262</f>
        <v>0</v>
      </c>
      <c r="S262" s="193">
        <v>0</v>
      </c>
      <c r="T262" s="194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195" t="s">
        <v>128</v>
      </c>
      <c r="AT262" s="195" t="s">
        <v>124</v>
      </c>
      <c r="AU262" s="195" t="s">
        <v>82</v>
      </c>
      <c r="AY262" s="17" t="s">
        <v>122</v>
      </c>
      <c r="BE262" s="196">
        <f>IF(N262="základní",J262,0)</f>
        <v>0</v>
      </c>
      <c r="BF262" s="196">
        <f>IF(N262="snížená",J262,0)</f>
        <v>0</v>
      </c>
      <c r="BG262" s="196">
        <f>IF(N262="zákl. přenesená",J262,0)</f>
        <v>0</v>
      </c>
      <c r="BH262" s="196">
        <f>IF(N262="sníž. přenesená",J262,0)</f>
        <v>0</v>
      </c>
      <c r="BI262" s="196">
        <f>IF(N262="nulová",J262,0)</f>
        <v>0</v>
      </c>
      <c r="BJ262" s="17" t="s">
        <v>80</v>
      </c>
      <c r="BK262" s="196">
        <f>ROUND(I262*H262,2)</f>
        <v>0</v>
      </c>
      <c r="BL262" s="17" t="s">
        <v>128</v>
      </c>
      <c r="BM262" s="195" t="s">
        <v>270</v>
      </c>
    </row>
    <row r="263" spans="1:65" s="13" customFormat="1" ht="11.25">
      <c r="B263" s="197"/>
      <c r="C263" s="198"/>
      <c r="D263" s="199" t="s">
        <v>130</v>
      </c>
      <c r="E263" s="200" t="s">
        <v>1</v>
      </c>
      <c r="F263" s="201" t="s">
        <v>271</v>
      </c>
      <c r="G263" s="198"/>
      <c r="H263" s="202">
        <v>44.28</v>
      </c>
      <c r="I263" s="203"/>
      <c r="J263" s="198"/>
      <c r="K263" s="198"/>
      <c r="L263" s="204"/>
      <c r="M263" s="205"/>
      <c r="N263" s="206"/>
      <c r="O263" s="206"/>
      <c r="P263" s="206"/>
      <c r="Q263" s="206"/>
      <c r="R263" s="206"/>
      <c r="S263" s="206"/>
      <c r="T263" s="207"/>
      <c r="AT263" s="208" t="s">
        <v>130</v>
      </c>
      <c r="AU263" s="208" t="s">
        <v>82</v>
      </c>
      <c r="AV263" s="13" t="s">
        <v>82</v>
      </c>
      <c r="AW263" s="13" t="s">
        <v>32</v>
      </c>
      <c r="AX263" s="13" t="s">
        <v>75</v>
      </c>
      <c r="AY263" s="208" t="s">
        <v>122</v>
      </c>
    </row>
    <row r="264" spans="1:65" s="14" customFormat="1" ht="11.25">
      <c r="B264" s="209"/>
      <c r="C264" s="210"/>
      <c r="D264" s="199" t="s">
        <v>130</v>
      </c>
      <c r="E264" s="211" t="s">
        <v>1</v>
      </c>
      <c r="F264" s="212" t="s">
        <v>272</v>
      </c>
      <c r="G264" s="210"/>
      <c r="H264" s="211" t="s">
        <v>1</v>
      </c>
      <c r="I264" s="213"/>
      <c r="J264" s="210"/>
      <c r="K264" s="210"/>
      <c r="L264" s="214"/>
      <c r="M264" s="215"/>
      <c r="N264" s="216"/>
      <c r="O264" s="216"/>
      <c r="P264" s="216"/>
      <c r="Q264" s="216"/>
      <c r="R264" s="216"/>
      <c r="S264" s="216"/>
      <c r="T264" s="217"/>
      <c r="AT264" s="218" t="s">
        <v>130</v>
      </c>
      <c r="AU264" s="218" t="s">
        <v>82</v>
      </c>
      <c r="AV264" s="14" t="s">
        <v>80</v>
      </c>
      <c r="AW264" s="14" t="s">
        <v>32</v>
      </c>
      <c r="AX264" s="14" t="s">
        <v>75</v>
      </c>
      <c r="AY264" s="218" t="s">
        <v>122</v>
      </c>
    </row>
    <row r="265" spans="1:65" s="15" customFormat="1" ht="11.25">
      <c r="B265" s="219"/>
      <c r="C265" s="220"/>
      <c r="D265" s="199" t="s">
        <v>130</v>
      </c>
      <c r="E265" s="221" t="s">
        <v>1</v>
      </c>
      <c r="F265" s="222" t="s">
        <v>160</v>
      </c>
      <c r="G265" s="220"/>
      <c r="H265" s="223">
        <v>44.28</v>
      </c>
      <c r="I265" s="224"/>
      <c r="J265" s="220"/>
      <c r="K265" s="220"/>
      <c r="L265" s="225"/>
      <c r="M265" s="226"/>
      <c r="N265" s="227"/>
      <c r="O265" s="227"/>
      <c r="P265" s="227"/>
      <c r="Q265" s="227"/>
      <c r="R265" s="227"/>
      <c r="S265" s="227"/>
      <c r="T265" s="228"/>
      <c r="AT265" s="229" t="s">
        <v>130</v>
      </c>
      <c r="AU265" s="229" t="s">
        <v>82</v>
      </c>
      <c r="AV265" s="15" t="s">
        <v>128</v>
      </c>
      <c r="AW265" s="15" t="s">
        <v>32</v>
      </c>
      <c r="AX265" s="15" t="s">
        <v>80</v>
      </c>
      <c r="AY265" s="229" t="s">
        <v>122</v>
      </c>
    </row>
    <row r="266" spans="1:65" s="2" customFormat="1" ht="24.2" customHeight="1">
      <c r="A266" s="34"/>
      <c r="B266" s="35"/>
      <c r="C266" s="183" t="s">
        <v>273</v>
      </c>
      <c r="D266" s="183" t="s">
        <v>124</v>
      </c>
      <c r="E266" s="184" t="s">
        <v>274</v>
      </c>
      <c r="F266" s="185" t="s">
        <v>275</v>
      </c>
      <c r="G266" s="186" t="s">
        <v>144</v>
      </c>
      <c r="H266" s="187">
        <v>161.13499999999999</v>
      </c>
      <c r="I266" s="188"/>
      <c r="J266" s="189">
        <f>ROUND(I266*H266,2)</f>
        <v>0</v>
      </c>
      <c r="K266" s="190"/>
      <c r="L266" s="39"/>
      <c r="M266" s="191" t="s">
        <v>1</v>
      </c>
      <c r="N266" s="192" t="s">
        <v>40</v>
      </c>
      <c r="O266" s="71"/>
      <c r="P266" s="193">
        <f>O266*H266</f>
        <v>0</v>
      </c>
      <c r="Q266" s="193">
        <v>0</v>
      </c>
      <c r="R266" s="193">
        <f>Q266*H266</f>
        <v>0</v>
      </c>
      <c r="S266" s="193">
        <v>0</v>
      </c>
      <c r="T266" s="194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195" t="s">
        <v>128</v>
      </c>
      <c r="AT266" s="195" t="s">
        <v>124</v>
      </c>
      <c r="AU266" s="195" t="s">
        <v>82</v>
      </c>
      <c r="AY266" s="17" t="s">
        <v>122</v>
      </c>
      <c r="BE266" s="196">
        <f>IF(N266="základní",J266,0)</f>
        <v>0</v>
      </c>
      <c r="BF266" s="196">
        <f>IF(N266="snížená",J266,0)</f>
        <v>0</v>
      </c>
      <c r="BG266" s="196">
        <f>IF(N266="zákl. přenesená",J266,0)</f>
        <v>0</v>
      </c>
      <c r="BH266" s="196">
        <f>IF(N266="sníž. přenesená",J266,0)</f>
        <v>0</v>
      </c>
      <c r="BI266" s="196">
        <f>IF(N266="nulová",J266,0)</f>
        <v>0</v>
      </c>
      <c r="BJ266" s="17" t="s">
        <v>80</v>
      </c>
      <c r="BK266" s="196">
        <f>ROUND(I266*H266,2)</f>
        <v>0</v>
      </c>
      <c r="BL266" s="17" t="s">
        <v>128</v>
      </c>
      <c r="BM266" s="195" t="s">
        <v>276</v>
      </c>
    </row>
    <row r="267" spans="1:65" s="13" customFormat="1" ht="11.25">
      <c r="B267" s="197"/>
      <c r="C267" s="198"/>
      <c r="D267" s="199" t="s">
        <v>130</v>
      </c>
      <c r="E267" s="200" t="s">
        <v>1</v>
      </c>
      <c r="F267" s="201" t="s">
        <v>165</v>
      </c>
      <c r="G267" s="198"/>
      <c r="H267" s="202">
        <v>70.11</v>
      </c>
      <c r="I267" s="203"/>
      <c r="J267" s="198"/>
      <c r="K267" s="198"/>
      <c r="L267" s="204"/>
      <c r="M267" s="205"/>
      <c r="N267" s="206"/>
      <c r="O267" s="206"/>
      <c r="P267" s="206"/>
      <c r="Q267" s="206"/>
      <c r="R267" s="206"/>
      <c r="S267" s="206"/>
      <c r="T267" s="207"/>
      <c r="AT267" s="208" t="s">
        <v>130</v>
      </c>
      <c r="AU267" s="208" t="s">
        <v>82</v>
      </c>
      <c r="AV267" s="13" t="s">
        <v>82</v>
      </c>
      <c r="AW267" s="13" t="s">
        <v>32</v>
      </c>
      <c r="AX267" s="13" t="s">
        <v>75</v>
      </c>
      <c r="AY267" s="208" t="s">
        <v>122</v>
      </c>
    </row>
    <row r="268" spans="1:65" s="14" customFormat="1" ht="11.25">
      <c r="B268" s="209"/>
      <c r="C268" s="210"/>
      <c r="D268" s="199" t="s">
        <v>130</v>
      </c>
      <c r="E268" s="211" t="s">
        <v>1</v>
      </c>
      <c r="F268" s="212" t="s">
        <v>166</v>
      </c>
      <c r="G268" s="210"/>
      <c r="H268" s="211" t="s">
        <v>1</v>
      </c>
      <c r="I268" s="213"/>
      <c r="J268" s="210"/>
      <c r="K268" s="210"/>
      <c r="L268" s="214"/>
      <c r="M268" s="215"/>
      <c r="N268" s="216"/>
      <c r="O268" s="216"/>
      <c r="P268" s="216"/>
      <c r="Q268" s="216"/>
      <c r="R268" s="216"/>
      <c r="S268" s="216"/>
      <c r="T268" s="217"/>
      <c r="AT268" s="218" t="s">
        <v>130</v>
      </c>
      <c r="AU268" s="218" t="s">
        <v>82</v>
      </c>
      <c r="AV268" s="14" t="s">
        <v>80</v>
      </c>
      <c r="AW268" s="14" t="s">
        <v>32</v>
      </c>
      <c r="AX268" s="14" t="s">
        <v>75</v>
      </c>
      <c r="AY268" s="218" t="s">
        <v>122</v>
      </c>
    </row>
    <row r="269" spans="1:65" s="13" customFormat="1" ht="11.25">
      <c r="B269" s="197"/>
      <c r="C269" s="198"/>
      <c r="D269" s="199" t="s">
        <v>130</v>
      </c>
      <c r="E269" s="200" t="s">
        <v>1</v>
      </c>
      <c r="F269" s="201" t="s">
        <v>277</v>
      </c>
      <c r="G269" s="198"/>
      <c r="H269" s="202">
        <v>91.025000000000006</v>
      </c>
      <c r="I269" s="203"/>
      <c r="J269" s="198"/>
      <c r="K269" s="198"/>
      <c r="L269" s="204"/>
      <c r="M269" s="205"/>
      <c r="N269" s="206"/>
      <c r="O269" s="206"/>
      <c r="P269" s="206"/>
      <c r="Q269" s="206"/>
      <c r="R269" s="206"/>
      <c r="S269" s="206"/>
      <c r="T269" s="207"/>
      <c r="AT269" s="208" t="s">
        <v>130</v>
      </c>
      <c r="AU269" s="208" t="s">
        <v>82</v>
      </c>
      <c r="AV269" s="13" t="s">
        <v>82</v>
      </c>
      <c r="AW269" s="13" t="s">
        <v>32</v>
      </c>
      <c r="AX269" s="13" t="s">
        <v>75</v>
      </c>
      <c r="AY269" s="208" t="s">
        <v>122</v>
      </c>
    </row>
    <row r="270" spans="1:65" s="14" customFormat="1" ht="11.25">
      <c r="B270" s="209"/>
      <c r="C270" s="210"/>
      <c r="D270" s="199" t="s">
        <v>130</v>
      </c>
      <c r="E270" s="211" t="s">
        <v>1</v>
      </c>
      <c r="F270" s="212" t="s">
        <v>170</v>
      </c>
      <c r="G270" s="210"/>
      <c r="H270" s="211" t="s">
        <v>1</v>
      </c>
      <c r="I270" s="213"/>
      <c r="J270" s="210"/>
      <c r="K270" s="210"/>
      <c r="L270" s="214"/>
      <c r="M270" s="215"/>
      <c r="N270" s="216"/>
      <c r="O270" s="216"/>
      <c r="P270" s="216"/>
      <c r="Q270" s="216"/>
      <c r="R270" s="216"/>
      <c r="S270" s="216"/>
      <c r="T270" s="217"/>
      <c r="AT270" s="218" t="s">
        <v>130</v>
      </c>
      <c r="AU270" s="218" t="s">
        <v>82</v>
      </c>
      <c r="AV270" s="14" t="s">
        <v>80</v>
      </c>
      <c r="AW270" s="14" t="s">
        <v>32</v>
      </c>
      <c r="AX270" s="14" t="s">
        <v>75</v>
      </c>
      <c r="AY270" s="218" t="s">
        <v>122</v>
      </c>
    </row>
    <row r="271" spans="1:65" s="15" customFormat="1" ht="11.25">
      <c r="B271" s="219"/>
      <c r="C271" s="220"/>
      <c r="D271" s="199" t="s">
        <v>130</v>
      </c>
      <c r="E271" s="221" t="s">
        <v>1</v>
      </c>
      <c r="F271" s="222" t="s">
        <v>160</v>
      </c>
      <c r="G271" s="220"/>
      <c r="H271" s="223">
        <v>161.13499999999999</v>
      </c>
      <c r="I271" s="224"/>
      <c r="J271" s="220"/>
      <c r="K271" s="220"/>
      <c r="L271" s="225"/>
      <c r="M271" s="226"/>
      <c r="N271" s="227"/>
      <c r="O271" s="227"/>
      <c r="P271" s="227"/>
      <c r="Q271" s="227"/>
      <c r="R271" s="227"/>
      <c r="S271" s="227"/>
      <c r="T271" s="228"/>
      <c r="AT271" s="229" t="s">
        <v>130</v>
      </c>
      <c r="AU271" s="229" t="s">
        <v>82</v>
      </c>
      <c r="AV271" s="15" t="s">
        <v>128</v>
      </c>
      <c r="AW271" s="15" t="s">
        <v>32</v>
      </c>
      <c r="AX271" s="15" t="s">
        <v>80</v>
      </c>
      <c r="AY271" s="229" t="s">
        <v>122</v>
      </c>
    </row>
    <row r="272" spans="1:65" s="2" customFormat="1" ht="24.2" customHeight="1">
      <c r="A272" s="34"/>
      <c r="B272" s="35"/>
      <c r="C272" s="183" t="s">
        <v>278</v>
      </c>
      <c r="D272" s="183" t="s">
        <v>124</v>
      </c>
      <c r="E272" s="184" t="s">
        <v>279</v>
      </c>
      <c r="F272" s="185" t="s">
        <v>280</v>
      </c>
      <c r="G272" s="186" t="s">
        <v>135</v>
      </c>
      <c r="H272" s="187">
        <v>1060</v>
      </c>
      <c r="I272" s="188"/>
      <c r="J272" s="189">
        <f>ROUND(I272*H272,2)</f>
        <v>0</v>
      </c>
      <c r="K272" s="190"/>
      <c r="L272" s="39"/>
      <c r="M272" s="191" t="s">
        <v>1</v>
      </c>
      <c r="N272" s="192" t="s">
        <v>40</v>
      </c>
      <c r="O272" s="71"/>
      <c r="P272" s="193">
        <f>O272*H272</f>
        <v>0</v>
      </c>
      <c r="Q272" s="193">
        <v>4.8000000000000001E-4</v>
      </c>
      <c r="R272" s="193">
        <f>Q272*H272</f>
        <v>0.50880000000000003</v>
      </c>
      <c r="S272" s="193">
        <v>0</v>
      </c>
      <c r="T272" s="194">
        <f>S272*H272</f>
        <v>0</v>
      </c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R272" s="195" t="s">
        <v>128</v>
      </c>
      <c r="AT272" s="195" t="s">
        <v>124</v>
      </c>
      <c r="AU272" s="195" t="s">
        <v>82</v>
      </c>
      <c r="AY272" s="17" t="s">
        <v>122</v>
      </c>
      <c r="BE272" s="196">
        <f>IF(N272="základní",J272,0)</f>
        <v>0</v>
      </c>
      <c r="BF272" s="196">
        <f>IF(N272="snížená",J272,0)</f>
        <v>0</v>
      </c>
      <c r="BG272" s="196">
        <f>IF(N272="zákl. přenesená",J272,0)</f>
        <v>0</v>
      </c>
      <c r="BH272" s="196">
        <f>IF(N272="sníž. přenesená",J272,0)</f>
        <v>0</v>
      </c>
      <c r="BI272" s="196">
        <f>IF(N272="nulová",J272,0)</f>
        <v>0</v>
      </c>
      <c r="BJ272" s="17" t="s">
        <v>80</v>
      </c>
      <c r="BK272" s="196">
        <f>ROUND(I272*H272,2)</f>
        <v>0</v>
      </c>
      <c r="BL272" s="17" t="s">
        <v>128</v>
      </c>
      <c r="BM272" s="195" t="s">
        <v>281</v>
      </c>
    </row>
    <row r="273" spans="1:65" s="13" customFormat="1" ht="11.25">
      <c r="B273" s="197"/>
      <c r="C273" s="198"/>
      <c r="D273" s="199" t="s">
        <v>130</v>
      </c>
      <c r="E273" s="200" t="s">
        <v>1</v>
      </c>
      <c r="F273" s="201" t="s">
        <v>282</v>
      </c>
      <c r="G273" s="198"/>
      <c r="H273" s="202">
        <v>1060</v>
      </c>
      <c r="I273" s="203"/>
      <c r="J273" s="198"/>
      <c r="K273" s="198"/>
      <c r="L273" s="204"/>
      <c r="M273" s="205"/>
      <c r="N273" s="206"/>
      <c r="O273" s="206"/>
      <c r="P273" s="206"/>
      <c r="Q273" s="206"/>
      <c r="R273" s="206"/>
      <c r="S273" s="206"/>
      <c r="T273" s="207"/>
      <c r="AT273" s="208" t="s">
        <v>130</v>
      </c>
      <c r="AU273" s="208" t="s">
        <v>82</v>
      </c>
      <c r="AV273" s="13" t="s">
        <v>82</v>
      </c>
      <c r="AW273" s="13" t="s">
        <v>32</v>
      </c>
      <c r="AX273" s="13" t="s">
        <v>75</v>
      </c>
      <c r="AY273" s="208" t="s">
        <v>122</v>
      </c>
    </row>
    <row r="274" spans="1:65" s="14" customFormat="1" ht="11.25">
      <c r="B274" s="209"/>
      <c r="C274" s="210"/>
      <c r="D274" s="199" t="s">
        <v>130</v>
      </c>
      <c r="E274" s="211" t="s">
        <v>1</v>
      </c>
      <c r="F274" s="212" t="s">
        <v>283</v>
      </c>
      <c r="G274" s="210"/>
      <c r="H274" s="211" t="s">
        <v>1</v>
      </c>
      <c r="I274" s="213"/>
      <c r="J274" s="210"/>
      <c r="K274" s="210"/>
      <c r="L274" s="214"/>
      <c r="M274" s="215"/>
      <c r="N274" s="216"/>
      <c r="O274" s="216"/>
      <c r="P274" s="216"/>
      <c r="Q274" s="216"/>
      <c r="R274" s="216"/>
      <c r="S274" s="216"/>
      <c r="T274" s="217"/>
      <c r="AT274" s="218" t="s">
        <v>130</v>
      </c>
      <c r="AU274" s="218" t="s">
        <v>82</v>
      </c>
      <c r="AV274" s="14" t="s">
        <v>80</v>
      </c>
      <c r="AW274" s="14" t="s">
        <v>32</v>
      </c>
      <c r="AX274" s="14" t="s">
        <v>75</v>
      </c>
      <c r="AY274" s="218" t="s">
        <v>122</v>
      </c>
    </row>
    <row r="275" spans="1:65" s="15" customFormat="1" ht="11.25">
      <c r="B275" s="219"/>
      <c r="C275" s="220"/>
      <c r="D275" s="199" t="s">
        <v>130</v>
      </c>
      <c r="E275" s="221" t="s">
        <v>1</v>
      </c>
      <c r="F275" s="222" t="s">
        <v>160</v>
      </c>
      <c r="G275" s="220"/>
      <c r="H275" s="223">
        <v>1060</v>
      </c>
      <c r="I275" s="224"/>
      <c r="J275" s="220"/>
      <c r="K275" s="220"/>
      <c r="L275" s="225"/>
      <c r="M275" s="226"/>
      <c r="N275" s="227"/>
      <c r="O275" s="227"/>
      <c r="P275" s="227"/>
      <c r="Q275" s="227"/>
      <c r="R275" s="227"/>
      <c r="S275" s="227"/>
      <c r="T275" s="228"/>
      <c r="AT275" s="229" t="s">
        <v>130</v>
      </c>
      <c r="AU275" s="229" t="s">
        <v>82</v>
      </c>
      <c r="AV275" s="15" t="s">
        <v>128</v>
      </c>
      <c r="AW275" s="15" t="s">
        <v>32</v>
      </c>
      <c r="AX275" s="15" t="s">
        <v>80</v>
      </c>
      <c r="AY275" s="229" t="s">
        <v>122</v>
      </c>
    </row>
    <row r="276" spans="1:65" s="2" customFormat="1" ht="21.75" customHeight="1">
      <c r="A276" s="34"/>
      <c r="B276" s="35"/>
      <c r="C276" s="183" t="s">
        <v>284</v>
      </c>
      <c r="D276" s="183" t="s">
        <v>124</v>
      </c>
      <c r="E276" s="184" t="s">
        <v>285</v>
      </c>
      <c r="F276" s="185" t="s">
        <v>286</v>
      </c>
      <c r="G276" s="186" t="s">
        <v>144</v>
      </c>
      <c r="H276" s="187">
        <v>29.850999999999999</v>
      </c>
      <c r="I276" s="188"/>
      <c r="J276" s="189">
        <f>ROUND(I276*H276,2)</f>
        <v>0</v>
      </c>
      <c r="K276" s="190"/>
      <c r="L276" s="39"/>
      <c r="M276" s="191" t="s">
        <v>1</v>
      </c>
      <c r="N276" s="192" t="s">
        <v>40</v>
      </c>
      <c r="O276" s="71"/>
      <c r="P276" s="193">
        <f>O276*H276</f>
        <v>0</v>
      </c>
      <c r="Q276" s="193">
        <v>0</v>
      </c>
      <c r="R276" s="193">
        <f>Q276*H276</f>
        <v>0</v>
      </c>
      <c r="S276" s="193">
        <v>0</v>
      </c>
      <c r="T276" s="194">
        <f>S276*H276</f>
        <v>0</v>
      </c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R276" s="195" t="s">
        <v>128</v>
      </c>
      <c r="AT276" s="195" t="s">
        <v>124</v>
      </c>
      <c r="AU276" s="195" t="s">
        <v>82</v>
      </c>
      <c r="AY276" s="17" t="s">
        <v>122</v>
      </c>
      <c r="BE276" s="196">
        <f>IF(N276="základní",J276,0)</f>
        <v>0</v>
      </c>
      <c r="BF276" s="196">
        <f>IF(N276="snížená",J276,0)</f>
        <v>0</v>
      </c>
      <c r="BG276" s="196">
        <f>IF(N276="zákl. přenesená",J276,0)</f>
        <v>0</v>
      </c>
      <c r="BH276" s="196">
        <f>IF(N276="sníž. přenesená",J276,0)</f>
        <v>0</v>
      </c>
      <c r="BI276" s="196">
        <f>IF(N276="nulová",J276,0)</f>
        <v>0</v>
      </c>
      <c r="BJ276" s="17" t="s">
        <v>80</v>
      </c>
      <c r="BK276" s="196">
        <f>ROUND(I276*H276,2)</f>
        <v>0</v>
      </c>
      <c r="BL276" s="17" t="s">
        <v>128</v>
      </c>
      <c r="BM276" s="195" t="s">
        <v>287</v>
      </c>
    </row>
    <row r="277" spans="1:65" s="13" customFormat="1" ht="11.25">
      <c r="B277" s="197"/>
      <c r="C277" s="198"/>
      <c r="D277" s="199" t="s">
        <v>130</v>
      </c>
      <c r="E277" s="200" t="s">
        <v>1</v>
      </c>
      <c r="F277" s="201" t="s">
        <v>288</v>
      </c>
      <c r="G277" s="198"/>
      <c r="H277" s="202">
        <v>1.1519999999999999</v>
      </c>
      <c r="I277" s="203"/>
      <c r="J277" s="198"/>
      <c r="K277" s="198"/>
      <c r="L277" s="204"/>
      <c r="M277" s="205"/>
      <c r="N277" s="206"/>
      <c r="O277" s="206"/>
      <c r="P277" s="206"/>
      <c r="Q277" s="206"/>
      <c r="R277" s="206"/>
      <c r="S277" s="206"/>
      <c r="T277" s="207"/>
      <c r="AT277" s="208" t="s">
        <v>130</v>
      </c>
      <c r="AU277" s="208" t="s">
        <v>82</v>
      </c>
      <c r="AV277" s="13" t="s">
        <v>82</v>
      </c>
      <c r="AW277" s="13" t="s">
        <v>32</v>
      </c>
      <c r="AX277" s="13" t="s">
        <v>75</v>
      </c>
      <c r="AY277" s="208" t="s">
        <v>122</v>
      </c>
    </row>
    <row r="278" spans="1:65" s="14" customFormat="1" ht="11.25">
      <c r="B278" s="209"/>
      <c r="C278" s="210"/>
      <c r="D278" s="199" t="s">
        <v>130</v>
      </c>
      <c r="E278" s="211" t="s">
        <v>1</v>
      </c>
      <c r="F278" s="212" t="s">
        <v>147</v>
      </c>
      <c r="G278" s="210"/>
      <c r="H278" s="211" t="s">
        <v>1</v>
      </c>
      <c r="I278" s="213"/>
      <c r="J278" s="210"/>
      <c r="K278" s="210"/>
      <c r="L278" s="214"/>
      <c r="M278" s="215"/>
      <c r="N278" s="216"/>
      <c r="O278" s="216"/>
      <c r="P278" s="216"/>
      <c r="Q278" s="216"/>
      <c r="R278" s="216"/>
      <c r="S278" s="216"/>
      <c r="T278" s="217"/>
      <c r="AT278" s="218" t="s">
        <v>130</v>
      </c>
      <c r="AU278" s="218" t="s">
        <v>82</v>
      </c>
      <c r="AV278" s="14" t="s">
        <v>80</v>
      </c>
      <c r="AW278" s="14" t="s">
        <v>32</v>
      </c>
      <c r="AX278" s="14" t="s">
        <v>75</v>
      </c>
      <c r="AY278" s="218" t="s">
        <v>122</v>
      </c>
    </row>
    <row r="279" spans="1:65" s="13" customFormat="1" ht="11.25">
      <c r="B279" s="197"/>
      <c r="C279" s="198"/>
      <c r="D279" s="199" t="s">
        <v>130</v>
      </c>
      <c r="E279" s="200" t="s">
        <v>1</v>
      </c>
      <c r="F279" s="201" t="s">
        <v>289</v>
      </c>
      <c r="G279" s="198"/>
      <c r="H279" s="202">
        <v>0.51200000000000001</v>
      </c>
      <c r="I279" s="203"/>
      <c r="J279" s="198"/>
      <c r="K279" s="198"/>
      <c r="L279" s="204"/>
      <c r="M279" s="205"/>
      <c r="N279" s="206"/>
      <c r="O279" s="206"/>
      <c r="P279" s="206"/>
      <c r="Q279" s="206"/>
      <c r="R279" s="206"/>
      <c r="S279" s="206"/>
      <c r="T279" s="207"/>
      <c r="AT279" s="208" t="s">
        <v>130</v>
      </c>
      <c r="AU279" s="208" t="s">
        <v>82</v>
      </c>
      <c r="AV279" s="13" t="s">
        <v>82</v>
      </c>
      <c r="AW279" s="13" t="s">
        <v>32</v>
      </c>
      <c r="AX279" s="13" t="s">
        <v>75</v>
      </c>
      <c r="AY279" s="208" t="s">
        <v>122</v>
      </c>
    </row>
    <row r="280" spans="1:65" s="14" customFormat="1" ht="11.25">
      <c r="B280" s="209"/>
      <c r="C280" s="210"/>
      <c r="D280" s="199" t="s">
        <v>130</v>
      </c>
      <c r="E280" s="211" t="s">
        <v>1</v>
      </c>
      <c r="F280" s="212" t="s">
        <v>149</v>
      </c>
      <c r="G280" s="210"/>
      <c r="H280" s="211" t="s">
        <v>1</v>
      </c>
      <c r="I280" s="213"/>
      <c r="J280" s="210"/>
      <c r="K280" s="210"/>
      <c r="L280" s="214"/>
      <c r="M280" s="215"/>
      <c r="N280" s="216"/>
      <c r="O280" s="216"/>
      <c r="P280" s="216"/>
      <c r="Q280" s="216"/>
      <c r="R280" s="216"/>
      <c r="S280" s="216"/>
      <c r="T280" s="217"/>
      <c r="AT280" s="218" t="s">
        <v>130</v>
      </c>
      <c r="AU280" s="218" t="s">
        <v>82</v>
      </c>
      <c r="AV280" s="14" t="s">
        <v>80</v>
      </c>
      <c r="AW280" s="14" t="s">
        <v>32</v>
      </c>
      <c r="AX280" s="14" t="s">
        <v>75</v>
      </c>
      <c r="AY280" s="218" t="s">
        <v>122</v>
      </c>
    </row>
    <row r="281" spans="1:65" s="13" customFormat="1" ht="11.25">
      <c r="B281" s="197"/>
      <c r="C281" s="198"/>
      <c r="D281" s="199" t="s">
        <v>130</v>
      </c>
      <c r="E281" s="200" t="s">
        <v>1</v>
      </c>
      <c r="F281" s="201" t="s">
        <v>290</v>
      </c>
      <c r="G281" s="198"/>
      <c r="H281" s="202">
        <v>5.0960000000000001</v>
      </c>
      <c r="I281" s="203"/>
      <c r="J281" s="198"/>
      <c r="K281" s="198"/>
      <c r="L281" s="204"/>
      <c r="M281" s="205"/>
      <c r="N281" s="206"/>
      <c r="O281" s="206"/>
      <c r="P281" s="206"/>
      <c r="Q281" s="206"/>
      <c r="R281" s="206"/>
      <c r="S281" s="206"/>
      <c r="T281" s="207"/>
      <c r="AT281" s="208" t="s">
        <v>130</v>
      </c>
      <c r="AU281" s="208" t="s">
        <v>82</v>
      </c>
      <c r="AV281" s="13" t="s">
        <v>82</v>
      </c>
      <c r="AW281" s="13" t="s">
        <v>32</v>
      </c>
      <c r="AX281" s="13" t="s">
        <v>75</v>
      </c>
      <c r="AY281" s="208" t="s">
        <v>122</v>
      </c>
    </row>
    <row r="282" spans="1:65" s="14" customFormat="1" ht="11.25">
      <c r="B282" s="209"/>
      <c r="C282" s="210"/>
      <c r="D282" s="199" t="s">
        <v>130</v>
      </c>
      <c r="E282" s="211" t="s">
        <v>1</v>
      </c>
      <c r="F282" s="212" t="s">
        <v>151</v>
      </c>
      <c r="G282" s="210"/>
      <c r="H282" s="211" t="s">
        <v>1</v>
      </c>
      <c r="I282" s="213"/>
      <c r="J282" s="210"/>
      <c r="K282" s="210"/>
      <c r="L282" s="214"/>
      <c r="M282" s="215"/>
      <c r="N282" s="216"/>
      <c r="O282" s="216"/>
      <c r="P282" s="216"/>
      <c r="Q282" s="216"/>
      <c r="R282" s="216"/>
      <c r="S282" s="216"/>
      <c r="T282" s="217"/>
      <c r="AT282" s="218" t="s">
        <v>130</v>
      </c>
      <c r="AU282" s="218" t="s">
        <v>82</v>
      </c>
      <c r="AV282" s="14" t="s">
        <v>80</v>
      </c>
      <c r="AW282" s="14" t="s">
        <v>32</v>
      </c>
      <c r="AX282" s="14" t="s">
        <v>75</v>
      </c>
      <c r="AY282" s="218" t="s">
        <v>122</v>
      </c>
    </row>
    <row r="283" spans="1:65" s="13" customFormat="1" ht="11.25">
      <c r="B283" s="197"/>
      <c r="C283" s="198"/>
      <c r="D283" s="199" t="s">
        <v>130</v>
      </c>
      <c r="E283" s="200" t="s">
        <v>1</v>
      </c>
      <c r="F283" s="201" t="s">
        <v>291</v>
      </c>
      <c r="G283" s="198"/>
      <c r="H283" s="202">
        <v>16</v>
      </c>
      <c r="I283" s="203"/>
      <c r="J283" s="198"/>
      <c r="K283" s="198"/>
      <c r="L283" s="204"/>
      <c r="M283" s="205"/>
      <c r="N283" s="206"/>
      <c r="O283" s="206"/>
      <c r="P283" s="206"/>
      <c r="Q283" s="206"/>
      <c r="R283" s="206"/>
      <c r="S283" s="206"/>
      <c r="T283" s="207"/>
      <c r="AT283" s="208" t="s">
        <v>130</v>
      </c>
      <c r="AU283" s="208" t="s">
        <v>82</v>
      </c>
      <c r="AV283" s="13" t="s">
        <v>82</v>
      </c>
      <c r="AW283" s="13" t="s">
        <v>32</v>
      </c>
      <c r="AX283" s="13" t="s">
        <v>75</v>
      </c>
      <c r="AY283" s="208" t="s">
        <v>122</v>
      </c>
    </row>
    <row r="284" spans="1:65" s="14" customFormat="1" ht="11.25">
      <c r="B284" s="209"/>
      <c r="C284" s="210"/>
      <c r="D284" s="199" t="s">
        <v>130</v>
      </c>
      <c r="E284" s="211" t="s">
        <v>1</v>
      </c>
      <c r="F284" s="212" t="s">
        <v>159</v>
      </c>
      <c r="G284" s="210"/>
      <c r="H284" s="211" t="s">
        <v>1</v>
      </c>
      <c r="I284" s="213"/>
      <c r="J284" s="210"/>
      <c r="K284" s="210"/>
      <c r="L284" s="214"/>
      <c r="M284" s="215"/>
      <c r="N284" s="216"/>
      <c r="O284" s="216"/>
      <c r="P284" s="216"/>
      <c r="Q284" s="216"/>
      <c r="R284" s="216"/>
      <c r="S284" s="216"/>
      <c r="T284" s="217"/>
      <c r="AT284" s="218" t="s">
        <v>130</v>
      </c>
      <c r="AU284" s="218" t="s">
        <v>82</v>
      </c>
      <c r="AV284" s="14" t="s">
        <v>80</v>
      </c>
      <c r="AW284" s="14" t="s">
        <v>32</v>
      </c>
      <c r="AX284" s="14" t="s">
        <v>75</v>
      </c>
      <c r="AY284" s="218" t="s">
        <v>122</v>
      </c>
    </row>
    <row r="285" spans="1:65" s="13" customFormat="1" ht="11.25">
      <c r="B285" s="197"/>
      <c r="C285" s="198"/>
      <c r="D285" s="199" t="s">
        <v>130</v>
      </c>
      <c r="E285" s="200" t="s">
        <v>1</v>
      </c>
      <c r="F285" s="201" t="s">
        <v>186</v>
      </c>
      <c r="G285" s="198"/>
      <c r="H285" s="202">
        <v>1.526</v>
      </c>
      <c r="I285" s="203"/>
      <c r="J285" s="198"/>
      <c r="K285" s="198"/>
      <c r="L285" s="204"/>
      <c r="M285" s="205"/>
      <c r="N285" s="206"/>
      <c r="O285" s="206"/>
      <c r="P285" s="206"/>
      <c r="Q285" s="206"/>
      <c r="R285" s="206"/>
      <c r="S285" s="206"/>
      <c r="T285" s="207"/>
      <c r="AT285" s="208" t="s">
        <v>130</v>
      </c>
      <c r="AU285" s="208" t="s">
        <v>82</v>
      </c>
      <c r="AV285" s="13" t="s">
        <v>82</v>
      </c>
      <c r="AW285" s="13" t="s">
        <v>32</v>
      </c>
      <c r="AX285" s="13" t="s">
        <v>75</v>
      </c>
      <c r="AY285" s="208" t="s">
        <v>122</v>
      </c>
    </row>
    <row r="286" spans="1:65" s="14" customFormat="1" ht="11.25">
      <c r="B286" s="209"/>
      <c r="C286" s="210"/>
      <c r="D286" s="199" t="s">
        <v>130</v>
      </c>
      <c r="E286" s="211" t="s">
        <v>1</v>
      </c>
      <c r="F286" s="212" t="s">
        <v>138</v>
      </c>
      <c r="G286" s="210"/>
      <c r="H286" s="211" t="s">
        <v>1</v>
      </c>
      <c r="I286" s="213"/>
      <c r="J286" s="210"/>
      <c r="K286" s="210"/>
      <c r="L286" s="214"/>
      <c r="M286" s="215"/>
      <c r="N286" s="216"/>
      <c r="O286" s="216"/>
      <c r="P286" s="216"/>
      <c r="Q286" s="216"/>
      <c r="R286" s="216"/>
      <c r="S286" s="216"/>
      <c r="T286" s="217"/>
      <c r="AT286" s="218" t="s">
        <v>130</v>
      </c>
      <c r="AU286" s="218" t="s">
        <v>82</v>
      </c>
      <c r="AV286" s="14" t="s">
        <v>80</v>
      </c>
      <c r="AW286" s="14" t="s">
        <v>32</v>
      </c>
      <c r="AX286" s="14" t="s">
        <v>75</v>
      </c>
      <c r="AY286" s="218" t="s">
        <v>122</v>
      </c>
    </row>
    <row r="287" spans="1:65" s="13" customFormat="1" ht="11.25">
      <c r="B287" s="197"/>
      <c r="C287" s="198"/>
      <c r="D287" s="199" t="s">
        <v>130</v>
      </c>
      <c r="E287" s="200" t="s">
        <v>1</v>
      </c>
      <c r="F287" s="201" t="s">
        <v>187</v>
      </c>
      <c r="G287" s="198"/>
      <c r="H287" s="202">
        <v>5.5650000000000004</v>
      </c>
      <c r="I287" s="203"/>
      <c r="J287" s="198"/>
      <c r="K287" s="198"/>
      <c r="L287" s="204"/>
      <c r="M287" s="205"/>
      <c r="N287" s="206"/>
      <c r="O287" s="206"/>
      <c r="P287" s="206"/>
      <c r="Q287" s="206"/>
      <c r="R287" s="206"/>
      <c r="S287" s="206"/>
      <c r="T287" s="207"/>
      <c r="AT287" s="208" t="s">
        <v>130</v>
      </c>
      <c r="AU287" s="208" t="s">
        <v>82</v>
      </c>
      <c r="AV287" s="13" t="s">
        <v>82</v>
      </c>
      <c r="AW287" s="13" t="s">
        <v>32</v>
      </c>
      <c r="AX287" s="13" t="s">
        <v>75</v>
      </c>
      <c r="AY287" s="208" t="s">
        <v>122</v>
      </c>
    </row>
    <row r="288" spans="1:65" s="14" customFormat="1" ht="11.25">
      <c r="B288" s="209"/>
      <c r="C288" s="210"/>
      <c r="D288" s="199" t="s">
        <v>130</v>
      </c>
      <c r="E288" s="211" t="s">
        <v>1</v>
      </c>
      <c r="F288" s="212" t="s">
        <v>140</v>
      </c>
      <c r="G288" s="210"/>
      <c r="H288" s="211" t="s">
        <v>1</v>
      </c>
      <c r="I288" s="213"/>
      <c r="J288" s="210"/>
      <c r="K288" s="210"/>
      <c r="L288" s="214"/>
      <c r="M288" s="215"/>
      <c r="N288" s="216"/>
      <c r="O288" s="216"/>
      <c r="P288" s="216"/>
      <c r="Q288" s="216"/>
      <c r="R288" s="216"/>
      <c r="S288" s="216"/>
      <c r="T288" s="217"/>
      <c r="AT288" s="218" t="s">
        <v>130</v>
      </c>
      <c r="AU288" s="218" t="s">
        <v>82</v>
      </c>
      <c r="AV288" s="14" t="s">
        <v>80</v>
      </c>
      <c r="AW288" s="14" t="s">
        <v>32</v>
      </c>
      <c r="AX288" s="14" t="s">
        <v>75</v>
      </c>
      <c r="AY288" s="218" t="s">
        <v>122</v>
      </c>
    </row>
    <row r="289" spans="1:65" s="15" customFormat="1" ht="11.25">
      <c r="B289" s="219"/>
      <c r="C289" s="220"/>
      <c r="D289" s="199" t="s">
        <v>130</v>
      </c>
      <c r="E289" s="221" t="s">
        <v>1</v>
      </c>
      <c r="F289" s="222" t="s">
        <v>160</v>
      </c>
      <c r="G289" s="220"/>
      <c r="H289" s="223">
        <v>29.850999999999999</v>
      </c>
      <c r="I289" s="224"/>
      <c r="J289" s="220"/>
      <c r="K289" s="220"/>
      <c r="L289" s="225"/>
      <c r="M289" s="226"/>
      <c r="N289" s="227"/>
      <c r="O289" s="227"/>
      <c r="P289" s="227"/>
      <c r="Q289" s="227"/>
      <c r="R289" s="227"/>
      <c r="S289" s="227"/>
      <c r="T289" s="228"/>
      <c r="AT289" s="229" t="s">
        <v>130</v>
      </c>
      <c r="AU289" s="229" t="s">
        <v>82</v>
      </c>
      <c r="AV289" s="15" t="s">
        <v>128</v>
      </c>
      <c r="AW289" s="15" t="s">
        <v>32</v>
      </c>
      <c r="AX289" s="15" t="s">
        <v>80</v>
      </c>
      <c r="AY289" s="229" t="s">
        <v>122</v>
      </c>
    </row>
    <row r="290" spans="1:65" s="12" customFormat="1" ht="22.9" customHeight="1">
      <c r="B290" s="168"/>
      <c r="C290" s="169"/>
      <c r="D290" s="170" t="s">
        <v>74</v>
      </c>
      <c r="E290" s="181" t="s">
        <v>292</v>
      </c>
      <c r="F290" s="181" t="s">
        <v>293</v>
      </c>
      <c r="G290" s="169"/>
      <c r="H290" s="169"/>
      <c r="I290" s="172"/>
      <c r="J290" s="182">
        <f>BK290</f>
        <v>0</v>
      </c>
      <c r="K290" s="169"/>
      <c r="L290" s="173"/>
      <c r="M290" s="174"/>
      <c r="N290" s="175"/>
      <c r="O290" s="175"/>
      <c r="P290" s="176">
        <f>SUM(P291:P347)</f>
        <v>0</v>
      </c>
      <c r="Q290" s="175"/>
      <c r="R290" s="176">
        <f>SUM(R291:R347)</f>
        <v>30.472900000000003</v>
      </c>
      <c r="S290" s="175"/>
      <c r="T290" s="177">
        <f>SUM(T291:T347)</f>
        <v>0</v>
      </c>
      <c r="AR290" s="178" t="s">
        <v>80</v>
      </c>
      <c r="AT290" s="179" t="s">
        <v>74</v>
      </c>
      <c r="AU290" s="179" t="s">
        <v>80</v>
      </c>
      <c r="AY290" s="178" t="s">
        <v>122</v>
      </c>
      <c r="BK290" s="180">
        <f>SUM(BK291:BK347)</f>
        <v>0</v>
      </c>
    </row>
    <row r="291" spans="1:65" s="2" customFormat="1" ht="24.2" customHeight="1">
      <c r="A291" s="34"/>
      <c r="B291" s="35"/>
      <c r="C291" s="183" t="s">
        <v>294</v>
      </c>
      <c r="D291" s="183" t="s">
        <v>124</v>
      </c>
      <c r="E291" s="184" t="s">
        <v>295</v>
      </c>
      <c r="F291" s="185" t="s">
        <v>296</v>
      </c>
      <c r="G291" s="186" t="s">
        <v>297</v>
      </c>
      <c r="H291" s="187">
        <v>150</v>
      </c>
      <c r="I291" s="188"/>
      <c r="J291" s="189">
        <f>ROUND(I291*H291,2)</f>
        <v>0</v>
      </c>
      <c r="K291" s="190"/>
      <c r="L291" s="39"/>
      <c r="M291" s="191" t="s">
        <v>1</v>
      </c>
      <c r="N291" s="192" t="s">
        <v>40</v>
      </c>
      <c r="O291" s="71"/>
      <c r="P291" s="193">
        <f>O291*H291</f>
        <v>0</v>
      </c>
      <c r="Q291" s="193">
        <v>0.17488999999999999</v>
      </c>
      <c r="R291" s="193">
        <f>Q291*H291</f>
        <v>26.233499999999999</v>
      </c>
      <c r="S291" s="193">
        <v>0</v>
      </c>
      <c r="T291" s="194">
        <f>S291*H291</f>
        <v>0</v>
      </c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R291" s="195" t="s">
        <v>128</v>
      </c>
      <c r="AT291" s="195" t="s">
        <v>124</v>
      </c>
      <c r="AU291" s="195" t="s">
        <v>82</v>
      </c>
      <c r="AY291" s="17" t="s">
        <v>122</v>
      </c>
      <c r="BE291" s="196">
        <f>IF(N291="základní",J291,0)</f>
        <v>0</v>
      </c>
      <c r="BF291" s="196">
        <f>IF(N291="snížená",J291,0)</f>
        <v>0</v>
      </c>
      <c r="BG291" s="196">
        <f>IF(N291="zákl. přenesená",J291,0)</f>
        <v>0</v>
      </c>
      <c r="BH291" s="196">
        <f>IF(N291="sníž. přenesená",J291,0)</f>
        <v>0</v>
      </c>
      <c r="BI291" s="196">
        <f>IF(N291="nulová",J291,0)</f>
        <v>0</v>
      </c>
      <c r="BJ291" s="17" t="s">
        <v>80</v>
      </c>
      <c r="BK291" s="196">
        <f>ROUND(I291*H291,2)</f>
        <v>0</v>
      </c>
      <c r="BL291" s="17" t="s">
        <v>128</v>
      </c>
      <c r="BM291" s="195" t="s">
        <v>298</v>
      </c>
    </row>
    <row r="292" spans="1:65" s="13" customFormat="1" ht="11.25">
      <c r="B292" s="197"/>
      <c r="C292" s="198"/>
      <c r="D292" s="199" t="s">
        <v>130</v>
      </c>
      <c r="E292" s="200" t="s">
        <v>1</v>
      </c>
      <c r="F292" s="201" t="s">
        <v>299</v>
      </c>
      <c r="G292" s="198"/>
      <c r="H292" s="202">
        <v>140</v>
      </c>
      <c r="I292" s="203"/>
      <c r="J292" s="198"/>
      <c r="K292" s="198"/>
      <c r="L292" s="204"/>
      <c r="M292" s="205"/>
      <c r="N292" s="206"/>
      <c r="O292" s="206"/>
      <c r="P292" s="206"/>
      <c r="Q292" s="206"/>
      <c r="R292" s="206"/>
      <c r="S292" s="206"/>
      <c r="T292" s="207"/>
      <c r="AT292" s="208" t="s">
        <v>130</v>
      </c>
      <c r="AU292" s="208" t="s">
        <v>82</v>
      </c>
      <c r="AV292" s="13" t="s">
        <v>82</v>
      </c>
      <c r="AW292" s="13" t="s">
        <v>32</v>
      </c>
      <c r="AX292" s="13" t="s">
        <v>75</v>
      </c>
      <c r="AY292" s="208" t="s">
        <v>122</v>
      </c>
    </row>
    <row r="293" spans="1:65" s="14" customFormat="1" ht="11.25">
      <c r="B293" s="209"/>
      <c r="C293" s="210"/>
      <c r="D293" s="199" t="s">
        <v>130</v>
      </c>
      <c r="E293" s="211" t="s">
        <v>1</v>
      </c>
      <c r="F293" s="212" t="s">
        <v>300</v>
      </c>
      <c r="G293" s="210"/>
      <c r="H293" s="211" t="s">
        <v>1</v>
      </c>
      <c r="I293" s="213"/>
      <c r="J293" s="210"/>
      <c r="K293" s="210"/>
      <c r="L293" s="214"/>
      <c r="M293" s="215"/>
      <c r="N293" s="216"/>
      <c r="O293" s="216"/>
      <c r="P293" s="216"/>
      <c r="Q293" s="216"/>
      <c r="R293" s="216"/>
      <c r="S293" s="216"/>
      <c r="T293" s="217"/>
      <c r="AT293" s="218" t="s">
        <v>130</v>
      </c>
      <c r="AU293" s="218" t="s">
        <v>82</v>
      </c>
      <c r="AV293" s="14" t="s">
        <v>80</v>
      </c>
      <c r="AW293" s="14" t="s">
        <v>32</v>
      </c>
      <c r="AX293" s="14" t="s">
        <v>75</v>
      </c>
      <c r="AY293" s="218" t="s">
        <v>122</v>
      </c>
    </row>
    <row r="294" spans="1:65" s="13" customFormat="1" ht="11.25">
      <c r="B294" s="197"/>
      <c r="C294" s="198"/>
      <c r="D294" s="199" t="s">
        <v>130</v>
      </c>
      <c r="E294" s="200" t="s">
        <v>1</v>
      </c>
      <c r="F294" s="201" t="s">
        <v>208</v>
      </c>
      <c r="G294" s="198"/>
      <c r="H294" s="202">
        <v>10</v>
      </c>
      <c r="I294" s="203"/>
      <c r="J294" s="198"/>
      <c r="K294" s="198"/>
      <c r="L294" s="204"/>
      <c r="M294" s="205"/>
      <c r="N294" s="206"/>
      <c r="O294" s="206"/>
      <c r="P294" s="206"/>
      <c r="Q294" s="206"/>
      <c r="R294" s="206"/>
      <c r="S294" s="206"/>
      <c r="T294" s="207"/>
      <c r="AT294" s="208" t="s">
        <v>130</v>
      </c>
      <c r="AU294" s="208" t="s">
        <v>82</v>
      </c>
      <c r="AV294" s="13" t="s">
        <v>82</v>
      </c>
      <c r="AW294" s="13" t="s">
        <v>32</v>
      </c>
      <c r="AX294" s="13" t="s">
        <v>75</v>
      </c>
      <c r="AY294" s="208" t="s">
        <v>122</v>
      </c>
    </row>
    <row r="295" spans="1:65" s="14" customFormat="1" ht="11.25">
      <c r="B295" s="209"/>
      <c r="C295" s="210"/>
      <c r="D295" s="199" t="s">
        <v>130</v>
      </c>
      <c r="E295" s="211" t="s">
        <v>1</v>
      </c>
      <c r="F295" s="212" t="s">
        <v>301</v>
      </c>
      <c r="G295" s="210"/>
      <c r="H295" s="211" t="s">
        <v>1</v>
      </c>
      <c r="I295" s="213"/>
      <c r="J295" s="210"/>
      <c r="K295" s="210"/>
      <c r="L295" s="214"/>
      <c r="M295" s="215"/>
      <c r="N295" s="216"/>
      <c r="O295" s="216"/>
      <c r="P295" s="216"/>
      <c r="Q295" s="216"/>
      <c r="R295" s="216"/>
      <c r="S295" s="216"/>
      <c r="T295" s="217"/>
      <c r="AT295" s="218" t="s">
        <v>130</v>
      </c>
      <c r="AU295" s="218" t="s">
        <v>82</v>
      </c>
      <c r="AV295" s="14" t="s">
        <v>80</v>
      </c>
      <c r="AW295" s="14" t="s">
        <v>32</v>
      </c>
      <c r="AX295" s="14" t="s">
        <v>75</v>
      </c>
      <c r="AY295" s="218" t="s">
        <v>122</v>
      </c>
    </row>
    <row r="296" spans="1:65" s="15" customFormat="1" ht="11.25">
      <c r="B296" s="219"/>
      <c r="C296" s="220"/>
      <c r="D296" s="199" t="s">
        <v>130</v>
      </c>
      <c r="E296" s="221" t="s">
        <v>1</v>
      </c>
      <c r="F296" s="222" t="s">
        <v>160</v>
      </c>
      <c r="G296" s="220"/>
      <c r="H296" s="223">
        <v>150</v>
      </c>
      <c r="I296" s="224"/>
      <c r="J296" s="220"/>
      <c r="K296" s="220"/>
      <c r="L296" s="225"/>
      <c r="M296" s="226"/>
      <c r="N296" s="227"/>
      <c r="O296" s="227"/>
      <c r="P296" s="227"/>
      <c r="Q296" s="227"/>
      <c r="R296" s="227"/>
      <c r="S296" s="227"/>
      <c r="T296" s="228"/>
      <c r="AT296" s="229" t="s">
        <v>130</v>
      </c>
      <c r="AU296" s="229" t="s">
        <v>82</v>
      </c>
      <c r="AV296" s="15" t="s">
        <v>128</v>
      </c>
      <c r="AW296" s="15" t="s">
        <v>32</v>
      </c>
      <c r="AX296" s="15" t="s">
        <v>80</v>
      </c>
      <c r="AY296" s="229" t="s">
        <v>122</v>
      </c>
    </row>
    <row r="297" spans="1:65" s="2" customFormat="1" ht="16.5" customHeight="1">
      <c r="A297" s="34"/>
      <c r="B297" s="35"/>
      <c r="C297" s="230" t="s">
        <v>302</v>
      </c>
      <c r="D297" s="230" t="s">
        <v>233</v>
      </c>
      <c r="E297" s="231" t="s">
        <v>303</v>
      </c>
      <c r="F297" s="232" t="s">
        <v>304</v>
      </c>
      <c r="G297" s="233" t="s">
        <v>297</v>
      </c>
      <c r="H297" s="234">
        <v>140</v>
      </c>
      <c r="I297" s="235"/>
      <c r="J297" s="236">
        <f>ROUND(I297*H297,2)</f>
        <v>0</v>
      </c>
      <c r="K297" s="237"/>
      <c r="L297" s="238"/>
      <c r="M297" s="239" t="s">
        <v>1</v>
      </c>
      <c r="N297" s="240" t="s">
        <v>40</v>
      </c>
      <c r="O297" s="71"/>
      <c r="P297" s="193">
        <f>O297*H297</f>
        <v>0</v>
      </c>
      <c r="Q297" s="193">
        <v>5.7000000000000002E-3</v>
      </c>
      <c r="R297" s="193">
        <f>Q297*H297</f>
        <v>0.79800000000000004</v>
      </c>
      <c r="S297" s="193">
        <v>0</v>
      </c>
      <c r="T297" s="194">
        <f>S297*H297</f>
        <v>0</v>
      </c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R297" s="195" t="s">
        <v>197</v>
      </c>
      <c r="AT297" s="195" t="s">
        <v>233</v>
      </c>
      <c r="AU297" s="195" t="s">
        <v>82</v>
      </c>
      <c r="AY297" s="17" t="s">
        <v>122</v>
      </c>
      <c r="BE297" s="196">
        <f>IF(N297="základní",J297,0)</f>
        <v>0</v>
      </c>
      <c r="BF297" s="196">
        <f>IF(N297="snížená",J297,0)</f>
        <v>0</v>
      </c>
      <c r="BG297" s="196">
        <f>IF(N297="zákl. přenesená",J297,0)</f>
        <v>0</v>
      </c>
      <c r="BH297" s="196">
        <f>IF(N297="sníž. přenesená",J297,0)</f>
        <v>0</v>
      </c>
      <c r="BI297" s="196">
        <f>IF(N297="nulová",J297,0)</f>
        <v>0</v>
      </c>
      <c r="BJ297" s="17" t="s">
        <v>80</v>
      </c>
      <c r="BK297" s="196">
        <f>ROUND(I297*H297,2)</f>
        <v>0</v>
      </c>
      <c r="BL297" s="17" t="s">
        <v>128</v>
      </c>
      <c r="BM297" s="195" t="s">
        <v>305</v>
      </c>
    </row>
    <row r="298" spans="1:65" s="2" customFormat="1" ht="24.2" customHeight="1">
      <c r="A298" s="34"/>
      <c r="B298" s="35"/>
      <c r="C298" s="230" t="s">
        <v>306</v>
      </c>
      <c r="D298" s="230" t="s">
        <v>233</v>
      </c>
      <c r="E298" s="231" t="s">
        <v>307</v>
      </c>
      <c r="F298" s="232" t="s">
        <v>308</v>
      </c>
      <c r="G298" s="233" t="s">
        <v>297</v>
      </c>
      <c r="H298" s="234">
        <v>10</v>
      </c>
      <c r="I298" s="235"/>
      <c r="J298" s="236">
        <f>ROUND(I298*H298,2)</f>
        <v>0</v>
      </c>
      <c r="K298" s="237"/>
      <c r="L298" s="238"/>
      <c r="M298" s="239" t="s">
        <v>1</v>
      </c>
      <c r="N298" s="240" t="s">
        <v>40</v>
      </c>
      <c r="O298" s="71"/>
      <c r="P298" s="193">
        <f>O298*H298</f>
        <v>0</v>
      </c>
      <c r="Q298" s="193">
        <v>4.3E-3</v>
      </c>
      <c r="R298" s="193">
        <f>Q298*H298</f>
        <v>4.2999999999999997E-2</v>
      </c>
      <c r="S298" s="193">
        <v>0</v>
      </c>
      <c r="T298" s="194">
        <f>S298*H298</f>
        <v>0</v>
      </c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R298" s="195" t="s">
        <v>197</v>
      </c>
      <c r="AT298" s="195" t="s">
        <v>233</v>
      </c>
      <c r="AU298" s="195" t="s">
        <v>82</v>
      </c>
      <c r="AY298" s="17" t="s">
        <v>122</v>
      </c>
      <c r="BE298" s="196">
        <f>IF(N298="základní",J298,0)</f>
        <v>0</v>
      </c>
      <c r="BF298" s="196">
        <f>IF(N298="snížená",J298,0)</f>
        <v>0</v>
      </c>
      <c r="BG298" s="196">
        <f>IF(N298="zákl. přenesená",J298,0)</f>
        <v>0</v>
      </c>
      <c r="BH298" s="196">
        <f>IF(N298="sníž. přenesená",J298,0)</f>
        <v>0</v>
      </c>
      <c r="BI298" s="196">
        <f>IF(N298="nulová",J298,0)</f>
        <v>0</v>
      </c>
      <c r="BJ298" s="17" t="s">
        <v>80</v>
      </c>
      <c r="BK298" s="196">
        <f>ROUND(I298*H298,2)</f>
        <v>0</v>
      </c>
      <c r="BL298" s="17" t="s">
        <v>128</v>
      </c>
      <c r="BM298" s="195" t="s">
        <v>309</v>
      </c>
    </row>
    <row r="299" spans="1:65" s="2" customFormat="1" ht="24.2" customHeight="1">
      <c r="A299" s="34"/>
      <c r="B299" s="35"/>
      <c r="C299" s="183" t="s">
        <v>310</v>
      </c>
      <c r="D299" s="183" t="s">
        <v>124</v>
      </c>
      <c r="E299" s="184" t="s">
        <v>311</v>
      </c>
      <c r="F299" s="185" t="s">
        <v>312</v>
      </c>
      <c r="G299" s="186" t="s">
        <v>297</v>
      </c>
      <c r="H299" s="187">
        <v>72</v>
      </c>
      <c r="I299" s="188"/>
      <c r="J299" s="189">
        <f>ROUND(I299*H299,2)</f>
        <v>0</v>
      </c>
      <c r="K299" s="190"/>
      <c r="L299" s="39"/>
      <c r="M299" s="191" t="s">
        <v>1</v>
      </c>
      <c r="N299" s="192" t="s">
        <v>40</v>
      </c>
      <c r="O299" s="71"/>
      <c r="P299" s="193">
        <f>O299*H299</f>
        <v>0</v>
      </c>
      <c r="Q299" s="193">
        <v>1.1999999999999999E-3</v>
      </c>
      <c r="R299" s="193">
        <f>Q299*H299</f>
        <v>8.6399999999999991E-2</v>
      </c>
      <c r="S299" s="193">
        <v>0</v>
      </c>
      <c r="T299" s="194">
        <f>S299*H299</f>
        <v>0</v>
      </c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R299" s="195" t="s">
        <v>128</v>
      </c>
      <c r="AT299" s="195" t="s">
        <v>124</v>
      </c>
      <c r="AU299" s="195" t="s">
        <v>82</v>
      </c>
      <c r="AY299" s="17" t="s">
        <v>122</v>
      </c>
      <c r="BE299" s="196">
        <f>IF(N299="základní",J299,0)</f>
        <v>0</v>
      </c>
      <c r="BF299" s="196">
        <f>IF(N299="snížená",J299,0)</f>
        <v>0</v>
      </c>
      <c r="BG299" s="196">
        <f>IF(N299="zákl. přenesená",J299,0)</f>
        <v>0</v>
      </c>
      <c r="BH299" s="196">
        <f>IF(N299="sníž. přenesená",J299,0)</f>
        <v>0</v>
      </c>
      <c r="BI299" s="196">
        <f>IF(N299="nulová",J299,0)</f>
        <v>0</v>
      </c>
      <c r="BJ299" s="17" t="s">
        <v>80</v>
      </c>
      <c r="BK299" s="196">
        <f>ROUND(I299*H299,2)</f>
        <v>0</v>
      </c>
      <c r="BL299" s="17" t="s">
        <v>128</v>
      </c>
      <c r="BM299" s="195" t="s">
        <v>313</v>
      </c>
    </row>
    <row r="300" spans="1:65" s="13" customFormat="1" ht="11.25">
      <c r="B300" s="197"/>
      <c r="C300" s="198"/>
      <c r="D300" s="199" t="s">
        <v>130</v>
      </c>
      <c r="E300" s="200" t="s">
        <v>1</v>
      </c>
      <c r="F300" s="201" t="s">
        <v>314</v>
      </c>
      <c r="G300" s="198"/>
      <c r="H300" s="202">
        <v>72</v>
      </c>
      <c r="I300" s="203"/>
      <c r="J300" s="198"/>
      <c r="K300" s="198"/>
      <c r="L300" s="204"/>
      <c r="M300" s="205"/>
      <c r="N300" s="206"/>
      <c r="O300" s="206"/>
      <c r="P300" s="206"/>
      <c r="Q300" s="206"/>
      <c r="R300" s="206"/>
      <c r="S300" s="206"/>
      <c r="T300" s="207"/>
      <c r="AT300" s="208" t="s">
        <v>130</v>
      </c>
      <c r="AU300" s="208" t="s">
        <v>82</v>
      </c>
      <c r="AV300" s="13" t="s">
        <v>82</v>
      </c>
      <c r="AW300" s="13" t="s">
        <v>32</v>
      </c>
      <c r="AX300" s="13" t="s">
        <v>80</v>
      </c>
      <c r="AY300" s="208" t="s">
        <v>122</v>
      </c>
    </row>
    <row r="301" spans="1:65" s="2" customFormat="1" ht="16.5" customHeight="1">
      <c r="A301" s="34"/>
      <c r="B301" s="35"/>
      <c r="C301" s="230" t="s">
        <v>315</v>
      </c>
      <c r="D301" s="230" t="s">
        <v>233</v>
      </c>
      <c r="E301" s="231" t="s">
        <v>316</v>
      </c>
      <c r="F301" s="232" t="s">
        <v>317</v>
      </c>
      <c r="G301" s="233" t="s">
        <v>297</v>
      </c>
      <c r="H301" s="234">
        <v>72</v>
      </c>
      <c r="I301" s="235"/>
      <c r="J301" s="236">
        <f>ROUND(I301*H301,2)</f>
        <v>0</v>
      </c>
      <c r="K301" s="237"/>
      <c r="L301" s="238"/>
      <c r="M301" s="239" t="s">
        <v>1</v>
      </c>
      <c r="N301" s="240" t="s">
        <v>40</v>
      </c>
      <c r="O301" s="71"/>
      <c r="P301" s="193">
        <f>O301*H301</f>
        <v>0</v>
      </c>
      <c r="Q301" s="193">
        <v>4.5999999999999999E-2</v>
      </c>
      <c r="R301" s="193">
        <f>Q301*H301</f>
        <v>3.3119999999999998</v>
      </c>
      <c r="S301" s="193">
        <v>0</v>
      </c>
      <c r="T301" s="194">
        <f>S301*H301</f>
        <v>0</v>
      </c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R301" s="195" t="s">
        <v>197</v>
      </c>
      <c r="AT301" s="195" t="s">
        <v>233</v>
      </c>
      <c r="AU301" s="195" t="s">
        <v>82</v>
      </c>
      <c r="AY301" s="17" t="s">
        <v>122</v>
      </c>
      <c r="BE301" s="196">
        <f>IF(N301="základní",J301,0)</f>
        <v>0</v>
      </c>
      <c r="BF301" s="196">
        <f>IF(N301="snížená",J301,0)</f>
        <v>0</v>
      </c>
      <c r="BG301" s="196">
        <f>IF(N301="zákl. přenesená",J301,0)</f>
        <v>0</v>
      </c>
      <c r="BH301" s="196">
        <f>IF(N301="sníž. přenesená",J301,0)</f>
        <v>0</v>
      </c>
      <c r="BI301" s="196">
        <f>IF(N301="nulová",J301,0)</f>
        <v>0</v>
      </c>
      <c r="BJ301" s="17" t="s">
        <v>80</v>
      </c>
      <c r="BK301" s="196">
        <f>ROUND(I301*H301,2)</f>
        <v>0</v>
      </c>
      <c r="BL301" s="17" t="s">
        <v>128</v>
      </c>
      <c r="BM301" s="195" t="s">
        <v>318</v>
      </c>
    </row>
    <row r="302" spans="1:65" s="2" customFormat="1" ht="16.5" customHeight="1">
      <c r="A302" s="34"/>
      <c r="B302" s="35"/>
      <c r="C302" s="183" t="s">
        <v>319</v>
      </c>
      <c r="D302" s="183" t="s">
        <v>124</v>
      </c>
      <c r="E302" s="184" t="s">
        <v>320</v>
      </c>
      <c r="F302" s="185" t="s">
        <v>321</v>
      </c>
      <c r="G302" s="186" t="s">
        <v>135</v>
      </c>
      <c r="H302" s="187">
        <v>354.74</v>
      </c>
      <c r="I302" s="188"/>
      <c r="J302" s="189">
        <f>ROUND(I302*H302,2)</f>
        <v>0</v>
      </c>
      <c r="K302" s="190"/>
      <c r="L302" s="39"/>
      <c r="M302" s="191" t="s">
        <v>1</v>
      </c>
      <c r="N302" s="192" t="s">
        <v>40</v>
      </c>
      <c r="O302" s="71"/>
      <c r="P302" s="193">
        <f>O302*H302</f>
        <v>0</v>
      </c>
      <c r="Q302" s="193">
        <v>0</v>
      </c>
      <c r="R302" s="193">
        <f>Q302*H302</f>
        <v>0</v>
      </c>
      <c r="S302" s="193">
        <v>0</v>
      </c>
      <c r="T302" s="194">
        <f>S302*H302</f>
        <v>0</v>
      </c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R302" s="195" t="s">
        <v>128</v>
      </c>
      <c r="AT302" s="195" t="s">
        <v>124</v>
      </c>
      <c r="AU302" s="195" t="s">
        <v>82</v>
      </c>
      <c r="AY302" s="17" t="s">
        <v>122</v>
      </c>
      <c r="BE302" s="196">
        <f>IF(N302="základní",J302,0)</f>
        <v>0</v>
      </c>
      <c r="BF302" s="196">
        <f>IF(N302="snížená",J302,0)</f>
        <v>0</v>
      </c>
      <c r="BG302" s="196">
        <f>IF(N302="zákl. přenesená",J302,0)</f>
        <v>0</v>
      </c>
      <c r="BH302" s="196">
        <f>IF(N302="sníž. přenesená",J302,0)</f>
        <v>0</v>
      </c>
      <c r="BI302" s="196">
        <f>IF(N302="nulová",J302,0)</f>
        <v>0</v>
      </c>
      <c r="BJ302" s="17" t="s">
        <v>80</v>
      </c>
      <c r="BK302" s="196">
        <f>ROUND(I302*H302,2)</f>
        <v>0</v>
      </c>
      <c r="BL302" s="17" t="s">
        <v>128</v>
      </c>
      <c r="BM302" s="195" t="s">
        <v>322</v>
      </c>
    </row>
    <row r="303" spans="1:65" s="13" customFormat="1" ht="11.25">
      <c r="B303" s="197"/>
      <c r="C303" s="198"/>
      <c r="D303" s="199" t="s">
        <v>130</v>
      </c>
      <c r="E303" s="200" t="s">
        <v>1</v>
      </c>
      <c r="F303" s="201" t="s">
        <v>323</v>
      </c>
      <c r="G303" s="198"/>
      <c r="H303" s="202">
        <v>361.39</v>
      </c>
      <c r="I303" s="203"/>
      <c r="J303" s="198"/>
      <c r="K303" s="198"/>
      <c r="L303" s="204"/>
      <c r="M303" s="205"/>
      <c r="N303" s="206"/>
      <c r="O303" s="206"/>
      <c r="P303" s="206"/>
      <c r="Q303" s="206"/>
      <c r="R303" s="206"/>
      <c r="S303" s="206"/>
      <c r="T303" s="207"/>
      <c r="AT303" s="208" t="s">
        <v>130</v>
      </c>
      <c r="AU303" s="208" t="s">
        <v>82</v>
      </c>
      <c r="AV303" s="13" t="s">
        <v>82</v>
      </c>
      <c r="AW303" s="13" t="s">
        <v>32</v>
      </c>
      <c r="AX303" s="13" t="s">
        <v>75</v>
      </c>
      <c r="AY303" s="208" t="s">
        <v>122</v>
      </c>
    </row>
    <row r="304" spans="1:65" s="14" customFormat="1" ht="11.25">
      <c r="B304" s="209"/>
      <c r="C304" s="210"/>
      <c r="D304" s="199" t="s">
        <v>130</v>
      </c>
      <c r="E304" s="211" t="s">
        <v>1</v>
      </c>
      <c r="F304" s="212" t="s">
        <v>324</v>
      </c>
      <c r="G304" s="210"/>
      <c r="H304" s="211" t="s">
        <v>1</v>
      </c>
      <c r="I304" s="213"/>
      <c r="J304" s="210"/>
      <c r="K304" s="210"/>
      <c r="L304" s="214"/>
      <c r="M304" s="215"/>
      <c r="N304" s="216"/>
      <c r="O304" s="216"/>
      <c r="P304" s="216"/>
      <c r="Q304" s="216"/>
      <c r="R304" s="216"/>
      <c r="S304" s="216"/>
      <c r="T304" s="217"/>
      <c r="AT304" s="218" t="s">
        <v>130</v>
      </c>
      <c r="AU304" s="218" t="s">
        <v>82</v>
      </c>
      <c r="AV304" s="14" t="s">
        <v>80</v>
      </c>
      <c r="AW304" s="14" t="s">
        <v>32</v>
      </c>
      <c r="AX304" s="14" t="s">
        <v>75</v>
      </c>
      <c r="AY304" s="218" t="s">
        <v>122</v>
      </c>
    </row>
    <row r="305" spans="1:65" s="13" customFormat="1" ht="11.25">
      <c r="B305" s="197"/>
      <c r="C305" s="198"/>
      <c r="D305" s="199" t="s">
        <v>130</v>
      </c>
      <c r="E305" s="200" t="s">
        <v>1</v>
      </c>
      <c r="F305" s="201" t="s">
        <v>325</v>
      </c>
      <c r="G305" s="198"/>
      <c r="H305" s="202">
        <v>-6.65</v>
      </c>
      <c r="I305" s="203"/>
      <c r="J305" s="198"/>
      <c r="K305" s="198"/>
      <c r="L305" s="204"/>
      <c r="M305" s="205"/>
      <c r="N305" s="206"/>
      <c r="O305" s="206"/>
      <c r="P305" s="206"/>
      <c r="Q305" s="206"/>
      <c r="R305" s="206"/>
      <c r="S305" s="206"/>
      <c r="T305" s="207"/>
      <c r="AT305" s="208" t="s">
        <v>130</v>
      </c>
      <c r="AU305" s="208" t="s">
        <v>82</v>
      </c>
      <c r="AV305" s="13" t="s">
        <v>82</v>
      </c>
      <c r="AW305" s="13" t="s">
        <v>32</v>
      </c>
      <c r="AX305" s="13" t="s">
        <v>75</v>
      </c>
      <c r="AY305" s="208" t="s">
        <v>122</v>
      </c>
    </row>
    <row r="306" spans="1:65" s="14" customFormat="1" ht="11.25">
      <c r="B306" s="209"/>
      <c r="C306" s="210"/>
      <c r="D306" s="199" t="s">
        <v>130</v>
      </c>
      <c r="E306" s="211" t="s">
        <v>1</v>
      </c>
      <c r="F306" s="212" t="s">
        <v>326</v>
      </c>
      <c r="G306" s="210"/>
      <c r="H306" s="211" t="s">
        <v>1</v>
      </c>
      <c r="I306" s="213"/>
      <c r="J306" s="210"/>
      <c r="K306" s="210"/>
      <c r="L306" s="214"/>
      <c r="M306" s="215"/>
      <c r="N306" s="216"/>
      <c r="O306" s="216"/>
      <c r="P306" s="216"/>
      <c r="Q306" s="216"/>
      <c r="R306" s="216"/>
      <c r="S306" s="216"/>
      <c r="T306" s="217"/>
      <c r="AT306" s="218" t="s">
        <v>130</v>
      </c>
      <c r="AU306" s="218" t="s">
        <v>82</v>
      </c>
      <c r="AV306" s="14" t="s">
        <v>80</v>
      </c>
      <c r="AW306" s="14" t="s">
        <v>32</v>
      </c>
      <c r="AX306" s="14" t="s">
        <v>75</v>
      </c>
      <c r="AY306" s="218" t="s">
        <v>122</v>
      </c>
    </row>
    <row r="307" spans="1:65" s="15" customFormat="1" ht="11.25">
      <c r="B307" s="219"/>
      <c r="C307" s="220"/>
      <c r="D307" s="199" t="s">
        <v>130</v>
      </c>
      <c r="E307" s="221" t="s">
        <v>1</v>
      </c>
      <c r="F307" s="222" t="s">
        <v>160</v>
      </c>
      <c r="G307" s="220"/>
      <c r="H307" s="223">
        <v>354.74</v>
      </c>
      <c r="I307" s="224"/>
      <c r="J307" s="220"/>
      <c r="K307" s="220"/>
      <c r="L307" s="225"/>
      <c r="M307" s="226"/>
      <c r="N307" s="227"/>
      <c r="O307" s="227"/>
      <c r="P307" s="227"/>
      <c r="Q307" s="227"/>
      <c r="R307" s="227"/>
      <c r="S307" s="227"/>
      <c r="T307" s="228"/>
      <c r="AT307" s="229" t="s">
        <v>130</v>
      </c>
      <c r="AU307" s="229" t="s">
        <v>82</v>
      </c>
      <c r="AV307" s="15" t="s">
        <v>128</v>
      </c>
      <c r="AW307" s="15" t="s">
        <v>32</v>
      </c>
      <c r="AX307" s="15" t="s">
        <v>80</v>
      </c>
      <c r="AY307" s="229" t="s">
        <v>122</v>
      </c>
    </row>
    <row r="308" spans="1:65" s="2" customFormat="1" ht="24.2" customHeight="1">
      <c r="A308" s="34"/>
      <c r="B308" s="35"/>
      <c r="C308" s="183" t="s">
        <v>327</v>
      </c>
      <c r="D308" s="183" t="s">
        <v>124</v>
      </c>
      <c r="E308" s="184" t="s">
        <v>328</v>
      </c>
      <c r="F308" s="185" t="s">
        <v>329</v>
      </c>
      <c r="G308" s="186" t="s">
        <v>330</v>
      </c>
      <c r="H308" s="187">
        <v>72</v>
      </c>
      <c r="I308" s="188"/>
      <c r="J308" s="189">
        <f>ROUND(I308*H308,2)</f>
        <v>0</v>
      </c>
      <c r="K308" s="190"/>
      <c r="L308" s="39"/>
      <c r="M308" s="191" t="s">
        <v>1</v>
      </c>
      <c r="N308" s="192" t="s">
        <v>40</v>
      </c>
      <c r="O308" s="71"/>
      <c r="P308" s="193">
        <f>O308*H308</f>
        <v>0</v>
      </c>
      <c r="Q308" s="193">
        <v>0</v>
      </c>
      <c r="R308" s="193">
        <f>Q308*H308</f>
        <v>0</v>
      </c>
      <c r="S308" s="193">
        <v>0</v>
      </c>
      <c r="T308" s="194">
        <f>S308*H308</f>
        <v>0</v>
      </c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R308" s="195" t="s">
        <v>128</v>
      </c>
      <c r="AT308" s="195" t="s">
        <v>124</v>
      </c>
      <c r="AU308" s="195" t="s">
        <v>82</v>
      </c>
      <c r="AY308" s="17" t="s">
        <v>122</v>
      </c>
      <c r="BE308" s="196">
        <f>IF(N308="základní",J308,0)</f>
        <v>0</v>
      </c>
      <c r="BF308" s="196">
        <f>IF(N308="snížená",J308,0)</f>
        <v>0</v>
      </c>
      <c r="BG308" s="196">
        <f>IF(N308="zákl. přenesená",J308,0)</f>
        <v>0</v>
      </c>
      <c r="BH308" s="196">
        <f>IF(N308="sníž. přenesená",J308,0)</f>
        <v>0</v>
      </c>
      <c r="BI308" s="196">
        <f>IF(N308="nulová",J308,0)</f>
        <v>0</v>
      </c>
      <c r="BJ308" s="17" t="s">
        <v>80</v>
      </c>
      <c r="BK308" s="196">
        <f>ROUND(I308*H308,2)</f>
        <v>0</v>
      </c>
      <c r="BL308" s="17" t="s">
        <v>128</v>
      </c>
      <c r="BM308" s="195" t="s">
        <v>331</v>
      </c>
    </row>
    <row r="309" spans="1:65" s="13" customFormat="1" ht="11.25">
      <c r="B309" s="197"/>
      <c r="C309" s="198"/>
      <c r="D309" s="199" t="s">
        <v>130</v>
      </c>
      <c r="E309" s="200" t="s">
        <v>1</v>
      </c>
      <c r="F309" s="201" t="s">
        <v>332</v>
      </c>
      <c r="G309" s="198"/>
      <c r="H309" s="202">
        <v>72</v>
      </c>
      <c r="I309" s="203"/>
      <c r="J309" s="198"/>
      <c r="K309" s="198"/>
      <c r="L309" s="204"/>
      <c r="M309" s="205"/>
      <c r="N309" s="206"/>
      <c r="O309" s="206"/>
      <c r="P309" s="206"/>
      <c r="Q309" s="206"/>
      <c r="R309" s="206"/>
      <c r="S309" s="206"/>
      <c r="T309" s="207"/>
      <c r="AT309" s="208" t="s">
        <v>130</v>
      </c>
      <c r="AU309" s="208" t="s">
        <v>82</v>
      </c>
      <c r="AV309" s="13" t="s">
        <v>82</v>
      </c>
      <c r="AW309" s="13" t="s">
        <v>32</v>
      </c>
      <c r="AX309" s="13" t="s">
        <v>80</v>
      </c>
      <c r="AY309" s="208" t="s">
        <v>122</v>
      </c>
    </row>
    <row r="310" spans="1:65" s="14" customFormat="1" ht="11.25">
      <c r="B310" s="209"/>
      <c r="C310" s="210"/>
      <c r="D310" s="199" t="s">
        <v>130</v>
      </c>
      <c r="E310" s="211" t="s">
        <v>1</v>
      </c>
      <c r="F310" s="212" t="s">
        <v>333</v>
      </c>
      <c r="G310" s="210"/>
      <c r="H310" s="211" t="s">
        <v>1</v>
      </c>
      <c r="I310" s="213"/>
      <c r="J310" s="210"/>
      <c r="K310" s="210"/>
      <c r="L310" s="214"/>
      <c r="M310" s="215"/>
      <c r="N310" s="216"/>
      <c r="O310" s="216"/>
      <c r="P310" s="216"/>
      <c r="Q310" s="216"/>
      <c r="R310" s="216"/>
      <c r="S310" s="216"/>
      <c r="T310" s="217"/>
      <c r="AT310" s="218" t="s">
        <v>130</v>
      </c>
      <c r="AU310" s="218" t="s">
        <v>82</v>
      </c>
      <c r="AV310" s="14" t="s">
        <v>80</v>
      </c>
      <c r="AW310" s="14" t="s">
        <v>32</v>
      </c>
      <c r="AX310" s="14" t="s">
        <v>75</v>
      </c>
      <c r="AY310" s="218" t="s">
        <v>122</v>
      </c>
    </row>
    <row r="311" spans="1:65" s="2" customFormat="1" ht="24.2" customHeight="1">
      <c r="A311" s="34"/>
      <c r="B311" s="35"/>
      <c r="C311" s="183" t="s">
        <v>334</v>
      </c>
      <c r="D311" s="183" t="s">
        <v>124</v>
      </c>
      <c r="E311" s="184" t="s">
        <v>335</v>
      </c>
      <c r="F311" s="185" t="s">
        <v>336</v>
      </c>
      <c r="G311" s="186" t="s">
        <v>330</v>
      </c>
      <c r="H311" s="187">
        <v>69</v>
      </c>
      <c r="I311" s="188"/>
      <c r="J311" s="189">
        <f>ROUND(I311*H311,2)</f>
        <v>0</v>
      </c>
      <c r="K311" s="190"/>
      <c r="L311" s="39"/>
      <c r="M311" s="191" t="s">
        <v>1</v>
      </c>
      <c r="N311" s="192" t="s">
        <v>40</v>
      </c>
      <c r="O311" s="71"/>
      <c r="P311" s="193">
        <f>O311*H311</f>
        <v>0</v>
      </c>
      <c r="Q311" s="193">
        <v>0</v>
      </c>
      <c r="R311" s="193">
        <f>Q311*H311</f>
        <v>0</v>
      </c>
      <c r="S311" s="193">
        <v>0</v>
      </c>
      <c r="T311" s="194">
        <f>S311*H311</f>
        <v>0</v>
      </c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R311" s="195" t="s">
        <v>128</v>
      </c>
      <c r="AT311" s="195" t="s">
        <v>124</v>
      </c>
      <c r="AU311" s="195" t="s">
        <v>82</v>
      </c>
      <c r="AY311" s="17" t="s">
        <v>122</v>
      </c>
      <c r="BE311" s="196">
        <f>IF(N311="základní",J311,0)</f>
        <v>0</v>
      </c>
      <c r="BF311" s="196">
        <f>IF(N311="snížená",J311,0)</f>
        <v>0</v>
      </c>
      <c r="BG311" s="196">
        <f>IF(N311="zákl. přenesená",J311,0)</f>
        <v>0</v>
      </c>
      <c r="BH311" s="196">
        <f>IF(N311="sníž. přenesená",J311,0)</f>
        <v>0</v>
      </c>
      <c r="BI311" s="196">
        <f>IF(N311="nulová",J311,0)</f>
        <v>0</v>
      </c>
      <c r="BJ311" s="17" t="s">
        <v>80</v>
      </c>
      <c r="BK311" s="196">
        <f>ROUND(I311*H311,2)</f>
        <v>0</v>
      </c>
      <c r="BL311" s="17" t="s">
        <v>128</v>
      </c>
      <c r="BM311" s="195" t="s">
        <v>337</v>
      </c>
    </row>
    <row r="312" spans="1:65" s="13" customFormat="1" ht="11.25">
      <c r="B312" s="197"/>
      <c r="C312" s="198"/>
      <c r="D312" s="199" t="s">
        <v>130</v>
      </c>
      <c r="E312" s="200" t="s">
        <v>1</v>
      </c>
      <c r="F312" s="201" t="s">
        <v>338</v>
      </c>
      <c r="G312" s="198"/>
      <c r="H312" s="202">
        <v>69</v>
      </c>
      <c r="I312" s="203"/>
      <c r="J312" s="198"/>
      <c r="K312" s="198"/>
      <c r="L312" s="204"/>
      <c r="M312" s="205"/>
      <c r="N312" s="206"/>
      <c r="O312" s="206"/>
      <c r="P312" s="206"/>
      <c r="Q312" s="206"/>
      <c r="R312" s="206"/>
      <c r="S312" s="206"/>
      <c r="T312" s="207"/>
      <c r="AT312" s="208" t="s">
        <v>130</v>
      </c>
      <c r="AU312" s="208" t="s">
        <v>82</v>
      </c>
      <c r="AV312" s="13" t="s">
        <v>82</v>
      </c>
      <c r="AW312" s="13" t="s">
        <v>32</v>
      </c>
      <c r="AX312" s="13" t="s">
        <v>80</v>
      </c>
      <c r="AY312" s="208" t="s">
        <v>122</v>
      </c>
    </row>
    <row r="313" spans="1:65" s="14" customFormat="1" ht="11.25">
      <c r="B313" s="209"/>
      <c r="C313" s="210"/>
      <c r="D313" s="199" t="s">
        <v>130</v>
      </c>
      <c r="E313" s="211" t="s">
        <v>1</v>
      </c>
      <c r="F313" s="212" t="s">
        <v>339</v>
      </c>
      <c r="G313" s="210"/>
      <c r="H313" s="211" t="s">
        <v>1</v>
      </c>
      <c r="I313" s="213"/>
      <c r="J313" s="210"/>
      <c r="K313" s="210"/>
      <c r="L313" s="214"/>
      <c r="M313" s="215"/>
      <c r="N313" s="216"/>
      <c r="O313" s="216"/>
      <c r="P313" s="216"/>
      <c r="Q313" s="216"/>
      <c r="R313" s="216"/>
      <c r="S313" s="216"/>
      <c r="T313" s="217"/>
      <c r="AT313" s="218" t="s">
        <v>130</v>
      </c>
      <c r="AU313" s="218" t="s">
        <v>82</v>
      </c>
      <c r="AV313" s="14" t="s">
        <v>80</v>
      </c>
      <c r="AW313" s="14" t="s">
        <v>32</v>
      </c>
      <c r="AX313" s="14" t="s">
        <v>75</v>
      </c>
      <c r="AY313" s="218" t="s">
        <v>122</v>
      </c>
    </row>
    <row r="314" spans="1:65" s="2" customFormat="1" ht="24.2" customHeight="1">
      <c r="A314" s="34"/>
      <c r="B314" s="35"/>
      <c r="C314" s="183" t="s">
        <v>340</v>
      </c>
      <c r="D314" s="183" t="s">
        <v>124</v>
      </c>
      <c r="E314" s="184" t="s">
        <v>341</v>
      </c>
      <c r="F314" s="185" t="s">
        <v>342</v>
      </c>
      <c r="G314" s="186" t="s">
        <v>330</v>
      </c>
      <c r="H314" s="187">
        <v>5</v>
      </c>
      <c r="I314" s="188"/>
      <c r="J314" s="189">
        <f>ROUND(I314*H314,2)</f>
        <v>0</v>
      </c>
      <c r="K314" s="190"/>
      <c r="L314" s="39"/>
      <c r="M314" s="191" t="s">
        <v>1</v>
      </c>
      <c r="N314" s="192" t="s">
        <v>40</v>
      </c>
      <c r="O314" s="71"/>
      <c r="P314" s="193">
        <f>O314*H314</f>
        <v>0</v>
      </c>
      <c r="Q314" s="193">
        <v>0</v>
      </c>
      <c r="R314" s="193">
        <f>Q314*H314</f>
        <v>0</v>
      </c>
      <c r="S314" s="193">
        <v>0</v>
      </c>
      <c r="T314" s="194">
        <f>S314*H314</f>
        <v>0</v>
      </c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R314" s="195" t="s">
        <v>128</v>
      </c>
      <c r="AT314" s="195" t="s">
        <v>124</v>
      </c>
      <c r="AU314" s="195" t="s">
        <v>82</v>
      </c>
      <c r="AY314" s="17" t="s">
        <v>122</v>
      </c>
      <c r="BE314" s="196">
        <f>IF(N314="základní",J314,0)</f>
        <v>0</v>
      </c>
      <c r="BF314" s="196">
        <f>IF(N314="snížená",J314,0)</f>
        <v>0</v>
      </c>
      <c r="BG314" s="196">
        <f>IF(N314="zákl. přenesená",J314,0)</f>
        <v>0</v>
      </c>
      <c r="BH314" s="196">
        <f>IF(N314="sníž. přenesená",J314,0)</f>
        <v>0</v>
      </c>
      <c r="BI314" s="196">
        <f>IF(N314="nulová",J314,0)</f>
        <v>0</v>
      </c>
      <c r="BJ314" s="17" t="s">
        <v>80</v>
      </c>
      <c r="BK314" s="196">
        <f>ROUND(I314*H314,2)</f>
        <v>0</v>
      </c>
      <c r="BL314" s="17" t="s">
        <v>128</v>
      </c>
      <c r="BM314" s="195" t="s">
        <v>343</v>
      </c>
    </row>
    <row r="315" spans="1:65" s="2" customFormat="1" ht="33" customHeight="1">
      <c r="A315" s="34"/>
      <c r="B315" s="35"/>
      <c r="C315" s="183" t="s">
        <v>344</v>
      </c>
      <c r="D315" s="183" t="s">
        <v>124</v>
      </c>
      <c r="E315" s="184" t="s">
        <v>345</v>
      </c>
      <c r="F315" s="185" t="s">
        <v>346</v>
      </c>
      <c r="G315" s="186" t="s">
        <v>330</v>
      </c>
      <c r="H315" s="187">
        <v>1</v>
      </c>
      <c r="I315" s="188"/>
      <c r="J315" s="189">
        <f>ROUND(I315*H315,2)</f>
        <v>0</v>
      </c>
      <c r="K315" s="190"/>
      <c r="L315" s="39"/>
      <c r="M315" s="191" t="s">
        <v>1</v>
      </c>
      <c r="N315" s="192" t="s">
        <v>40</v>
      </c>
      <c r="O315" s="71"/>
      <c r="P315" s="193">
        <f>O315*H315</f>
        <v>0</v>
      </c>
      <c r="Q315" s="193">
        <v>0</v>
      </c>
      <c r="R315" s="193">
        <f>Q315*H315</f>
        <v>0</v>
      </c>
      <c r="S315" s="193">
        <v>0</v>
      </c>
      <c r="T315" s="194">
        <f>S315*H315</f>
        <v>0</v>
      </c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R315" s="195" t="s">
        <v>128</v>
      </c>
      <c r="AT315" s="195" t="s">
        <v>124</v>
      </c>
      <c r="AU315" s="195" t="s">
        <v>82</v>
      </c>
      <c r="AY315" s="17" t="s">
        <v>122</v>
      </c>
      <c r="BE315" s="196">
        <f>IF(N315="základní",J315,0)</f>
        <v>0</v>
      </c>
      <c r="BF315" s="196">
        <f>IF(N315="snížená",J315,0)</f>
        <v>0</v>
      </c>
      <c r="BG315" s="196">
        <f>IF(N315="zákl. přenesená",J315,0)</f>
        <v>0</v>
      </c>
      <c r="BH315" s="196">
        <f>IF(N315="sníž. přenesená",J315,0)</f>
        <v>0</v>
      </c>
      <c r="BI315" s="196">
        <f>IF(N315="nulová",J315,0)</f>
        <v>0</v>
      </c>
      <c r="BJ315" s="17" t="s">
        <v>80</v>
      </c>
      <c r="BK315" s="196">
        <f>ROUND(I315*H315,2)</f>
        <v>0</v>
      </c>
      <c r="BL315" s="17" t="s">
        <v>128</v>
      </c>
      <c r="BM315" s="195" t="s">
        <v>347</v>
      </c>
    </row>
    <row r="316" spans="1:65" s="2" customFormat="1" ht="24.2" customHeight="1">
      <c r="A316" s="34"/>
      <c r="B316" s="35"/>
      <c r="C316" s="183" t="s">
        <v>348</v>
      </c>
      <c r="D316" s="183" t="s">
        <v>124</v>
      </c>
      <c r="E316" s="184" t="s">
        <v>349</v>
      </c>
      <c r="F316" s="185" t="s">
        <v>350</v>
      </c>
      <c r="G316" s="186" t="s">
        <v>297</v>
      </c>
      <c r="H316" s="187">
        <v>16</v>
      </c>
      <c r="I316" s="188"/>
      <c r="J316" s="189">
        <f>ROUND(I316*H316,2)</f>
        <v>0</v>
      </c>
      <c r="K316" s="190"/>
      <c r="L316" s="39"/>
      <c r="M316" s="191" t="s">
        <v>1</v>
      </c>
      <c r="N316" s="192" t="s">
        <v>40</v>
      </c>
      <c r="O316" s="71"/>
      <c r="P316" s="193">
        <f>O316*H316</f>
        <v>0</v>
      </c>
      <c r="Q316" s="193">
        <v>0</v>
      </c>
      <c r="R316" s="193">
        <f>Q316*H316</f>
        <v>0</v>
      </c>
      <c r="S316" s="193">
        <v>0</v>
      </c>
      <c r="T316" s="194">
        <f>S316*H316</f>
        <v>0</v>
      </c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R316" s="195" t="s">
        <v>128</v>
      </c>
      <c r="AT316" s="195" t="s">
        <v>124</v>
      </c>
      <c r="AU316" s="195" t="s">
        <v>82</v>
      </c>
      <c r="AY316" s="17" t="s">
        <v>122</v>
      </c>
      <c r="BE316" s="196">
        <f>IF(N316="základní",J316,0)</f>
        <v>0</v>
      </c>
      <c r="BF316" s="196">
        <f>IF(N316="snížená",J316,0)</f>
        <v>0</v>
      </c>
      <c r="BG316" s="196">
        <f>IF(N316="zákl. přenesená",J316,0)</f>
        <v>0</v>
      </c>
      <c r="BH316" s="196">
        <f>IF(N316="sníž. přenesená",J316,0)</f>
        <v>0</v>
      </c>
      <c r="BI316" s="196">
        <f>IF(N316="nulová",J316,0)</f>
        <v>0</v>
      </c>
      <c r="BJ316" s="17" t="s">
        <v>80</v>
      </c>
      <c r="BK316" s="196">
        <f>ROUND(I316*H316,2)</f>
        <v>0</v>
      </c>
      <c r="BL316" s="17" t="s">
        <v>128</v>
      </c>
      <c r="BM316" s="195" t="s">
        <v>351</v>
      </c>
    </row>
    <row r="317" spans="1:65" s="2" customFormat="1" ht="16.5" customHeight="1">
      <c r="A317" s="34"/>
      <c r="B317" s="35"/>
      <c r="C317" s="183" t="s">
        <v>352</v>
      </c>
      <c r="D317" s="183" t="s">
        <v>124</v>
      </c>
      <c r="E317" s="184" t="s">
        <v>353</v>
      </c>
      <c r="F317" s="185" t="s">
        <v>354</v>
      </c>
      <c r="G317" s="186" t="s">
        <v>127</v>
      </c>
      <c r="H317" s="187">
        <v>490</v>
      </c>
      <c r="I317" s="188"/>
      <c r="J317" s="189">
        <f>ROUND(I317*H317,2)</f>
        <v>0</v>
      </c>
      <c r="K317" s="190"/>
      <c r="L317" s="39"/>
      <c r="M317" s="191" t="s">
        <v>1</v>
      </c>
      <c r="N317" s="192" t="s">
        <v>40</v>
      </c>
      <c r="O317" s="71"/>
      <c r="P317" s="193">
        <f>O317*H317</f>
        <v>0</v>
      </c>
      <c r="Q317" s="193">
        <v>0</v>
      </c>
      <c r="R317" s="193">
        <f>Q317*H317</f>
        <v>0</v>
      </c>
      <c r="S317" s="193">
        <v>0</v>
      </c>
      <c r="T317" s="194">
        <f>S317*H317</f>
        <v>0</v>
      </c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R317" s="195" t="s">
        <v>128</v>
      </c>
      <c r="AT317" s="195" t="s">
        <v>124</v>
      </c>
      <c r="AU317" s="195" t="s">
        <v>82</v>
      </c>
      <c r="AY317" s="17" t="s">
        <v>122</v>
      </c>
      <c r="BE317" s="196">
        <f>IF(N317="základní",J317,0)</f>
        <v>0</v>
      </c>
      <c r="BF317" s="196">
        <f>IF(N317="snížená",J317,0)</f>
        <v>0</v>
      </c>
      <c r="BG317" s="196">
        <f>IF(N317="zákl. přenesená",J317,0)</f>
        <v>0</v>
      </c>
      <c r="BH317" s="196">
        <f>IF(N317="sníž. přenesená",J317,0)</f>
        <v>0</v>
      </c>
      <c r="BI317" s="196">
        <f>IF(N317="nulová",J317,0)</f>
        <v>0</v>
      </c>
      <c r="BJ317" s="17" t="s">
        <v>80</v>
      </c>
      <c r="BK317" s="196">
        <f>ROUND(I317*H317,2)</f>
        <v>0</v>
      </c>
      <c r="BL317" s="17" t="s">
        <v>128</v>
      </c>
      <c r="BM317" s="195" t="s">
        <v>355</v>
      </c>
    </row>
    <row r="318" spans="1:65" s="13" customFormat="1" ht="11.25">
      <c r="B318" s="197"/>
      <c r="C318" s="198"/>
      <c r="D318" s="199" t="s">
        <v>130</v>
      </c>
      <c r="E318" s="200" t="s">
        <v>1</v>
      </c>
      <c r="F318" s="201" t="s">
        <v>356</v>
      </c>
      <c r="G318" s="198"/>
      <c r="H318" s="202">
        <v>490</v>
      </c>
      <c r="I318" s="203"/>
      <c r="J318" s="198"/>
      <c r="K318" s="198"/>
      <c r="L318" s="204"/>
      <c r="M318" s="205"/>
      <c r="N318" s="206"/>
      <c r="O318" s="206"/>
      <c r="P318" s="206"/>
      <c r="Q318" s="206"/>
      <c r="R318" s="206"/>
      <c r="S318" s="206"/>
      <c r="T318" s="207"/>
      <c r="AT318" s="208" t="s">
        <v>130</v>
      </c>
      <c r="AU318" s="208" t="s">
        <v>82</v>
      </c>
      <c r="AV318" s="13" t="s">
        <v>82</v>
      </c>
      <c r="AW318" s="13" t="s">
        <v>32</v>
      </c>
      <c r="AX318" s="13" t="s">
        <v>80</v>
      </c>
      <c r="AY318" s="208" t="s">
        <v>122</v>
      </c>
    </row>
    <row r="319" spans="1:65" s="14" customFormat="1" ht="11.25">
      <c r="B319" s="209"/>
      <c r="C319" s="210"/>
      <c r="D319" s="199" t="s">
        <v>130</v>
      </c>
      <c r="E319" s="211" t="s">
        <v>1</v>
      </c>
      <c r="F319" s="212" t="s">
        <v>357</v>
      </c>
      <c r="G319" s="210"/>
      <c r="H319" s="211" t="s">
        <v>1</v>
      </c>
      <c r="I319" s="213"/>
      <c r="J319" s="210"/>
      <c r="K319" s="210"/>
      <c r="L319" s="214"/>
      <c r="M319" s="215"/>
      <c r="N319" s="216"/>
      <c r="O319" s="216"/>
      <c r="P319" s="216"/>
      <c r="Q319" s="216"/>
      <c r="R319" s="216"/>
      <c r="S319" s="216"/>
      <c r="T319" s="217"/>
      <c r="AT319" s="218" t="s">
        <v>130</v>
      </c>
      <c r="AU319" s="218" t="s">
        <v>82</v>
      </c>
      <c r="AV319" s="14" t="s">
        <v>80</v>
      </c>
      <c r="AW319" s="14" t="s">
        <v>32</v>
      </c>
      <c r="AX319" s="14" t="s">
        <v>75</v>
      </c>
      <c r="AY319" s="218" t="s">
        <v>122</v>
      </c>
    </row>
    <row r="320" spans="1:65" s="14" customFormat="1" ht="11.25">
      <c r="B320" s="209"/>
      <c r="C320" s="210"/>
      <c r="D320" s="199" t="s">
        <v>130</v>
      </c>
      <c r="E320" s="211" t="s">
        <v>1</v>
      </c>
      <c r="F320" s="212" t="s">
        <v>358</v>
      </c>
      <c r="G320" s="210"/>
      <c r="H320" s="211" t="s">
        <v>1</v>
      </c>
      <c r="I320" s="213"/>
      <c r="J320" s="210"/>
      <c r="K320" s="210"/>
      <c r="L320" s="214"/>
      <c r="M320" s="215"/>
      <c r="N320" s="216"/>
      <c r="O320" s="216"/>
      <c r="P320" s="216"/>
      <c r="Q320" s="216"/>
      <c r="R320" s="216"/>
      <c r="S320" s="216"/>
      <c r="T320" s="217"/>
      <c r="AT320" s="218" t="s">
        <v>130</v>
      </c>
      <c r="AU320" s="218" t="s">
        <v>82</v>
      </c>
      <c r="AV320" s="14" t="s">
        <v>80</v>
      </c>
      <c r="AW320" s="14" t="s">
        <v>32</v>
      </c>
      <c r="AX320" s="14" t="s">
        <v>75</v>
      </c>
      <c r="AY320" s="218" t="s">
        <v>122</v>
      </c>
    </row>
    <row r="321" spans="1:65" s="2" customFormat="1" ht="16.5" customHeight="1">
      <c r="A321" s="34"/>
      <c r="B321" s="35"/>
      <c r="C321" s="183" t="s">
        <v>359</v>
      </c>
      <c r="D321" s="183" t="s">
        <v>124</v>
      </c>
      <c r="E321" s="184" t="s">
        <v>360</v>
      </c>
      <c r="F321" s="185" t="s">
        <v>361</v>
      </c>
      <c r="G321" s="186" t="s">
        <v>127</v>
      </c>
      <c r="H321" s="187">
        <v>4</v>
      </c>
      <c r="I321" s="188"/>
      <c r="J321" s="189">
        <f>ROUND(I321*H321,2)</f>
        <v>0</v>
      </c>
      <c r="K321" s="190"/>
      <c r="L321" s="39"/>
      <c r="M321" s="191" t="s">
        <v>1</v>
      </c>
      <c r="N321" s="192" t="s">
        <v>40</v>
      </c>
      <c r="O321" s="71"/>
      <c r="P321" s="193">
        <f>O321*H321</f>
        <v>0</v>
      </c>
      <c r="Q321" s="193">
        <v>0</v>
      </c>
      <c r="R321" s="193">
        <f>Q321*H321</f>
        <v>0</v>
      </c>
      <c r="S321" s="193">
        <v>0</v>
      </c>
      <c r="T321" s="194">
        <f>S321*H321</f>
        <v>0</v>
      </c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R321" s="195" t="s">
        <v>128</v>
      </c>
      <c r="AT321" s="195" t="s">
        <v>124</v>
      </c>
      <c r="AU321" s="195" t="s">
        <v>82</v>
      </c>
      <c r="AY321" s="17" t="s">
        <v>122</v>
      </c>
      <c r="BE321" s="196">
        <f>IF(N321="základní",J321,0)</f>
        <v>0</v>
      </c>
      <c r="BF321" s="196">
        <f>IF(N321="snížená",J321,0)</f>
        <v>0</v>
      </c>
      <c r="BG321" s="196">
        <f>IF(N321="zákl. přenesená",J321,0)</f>
        <v>0</v>
      </c>
      <c r="BH321" s="196">
        <f>IF(N321="sníž. přenesená",J321,0)</f>
        <v>0</v>
      </c>
      <c r="BI321" s="196">
        <f>IF(N321="nulová",J321,0)</f>
        <v>0</v>
      </c>
      <c r="BJ321" s="17" t="s">
        <v>80</v>
      </c>
      <c r="BK321" s="196">
        <f>ROUND(I321*H321,2)</f>
        <v>0</v>
      </c>
      <c r="BL321" s="17" t="s">
        <v>128</v>
      </c>
      <c r="BM321" s="195" t="s">
        <v>362</v>
      </c>
    </row>
    <row r="322" spans="1:65" s="13" customFormat="1" ht="11.25">
      <c r="B322" s="197"/>
      <c r="C322" s="198"/>
      <c r="D322" s="199" t="s">
        <v>130</v>
      </c>
      <c r="E322" s="200" t="s">
        <v>1</v>
      </c>
      <c r="F322" s="201" t="s">
        <v>128</v>
      </c>
      <c r="G322" s="198"/>
      <c r="H322" s="202">
        <v>4</v>
      </c>
      <c r="I322" s="203"/>
      <c r="J322" s="198"/>
      <c r="K322" s="198"/>
      <c r="L322" s="204"/>
      <c r="M322" s="205"/>
      <c r="N322" s="206"/>
      <c r="O322" s="206"/>
      <c r="P322" s="206"/>
      <c r="Q322" s="206"/>
      <c r="R322" s="206"/>
      <c r="S322" s="206"/>
      <c r="T322" s="207"/>
      <c r="AT322" s="208" t="s">
        <v>130</v>
      </c>
      <c r="AU322" s="208" t="s">
        <v>82</v>
      </c>
      <c r="AV322" s="13" t="s">
        <v>82</v>
      </c>
      <c r="AW322" s="13" t="s">
        <v>32</v>
      </c>
      <c r="AX322" s="13" t="s">
        <v>80</v>
      </c>
      <c r="AY322" s="208" t="s">
        <v>122</v>
      </c>
    </row>
    <row r="323" spans="1:65" s="14" customFormat="1" ht="11.25">
      <c r="B323" s="209"/>
      <c r="C323" s="210"/>
      <c r="D323" s="199" t="s">
        <v>130</v>
      </c>
      <c r="E323" s="211" t="s">
        <v>1</v>
      </c>
      <c r="F323" s="212" t="s">
        <v>363</v>
      </c>
      <c r="G323" s="210"/>
      <c r="H323" s="211" t="s">
        <v>1</v>
      </c>
      <c r="I323" s="213"/>
      <c r="J323" s="210"/>
      <c r="K323" s="210"/>
      <c r="L323" s="214"/>
      <c r="M323" s="215"/>
      <c r="N323" s="216"/>
      <c r="O323" s="216"/>
      <c r="P323" s="216"/>
      <c r="Q323" s="216"/>
      <c r="R323" s="216"/>
      <c r="S323" s="216"/>
      <c r="T323" s="217"/>
      <c r="AT323" s="218" t="s">
        <v>130</v>
      </c>
      <c r="AU323" s="218" t="s">
        <v>82</v>
      </c>
      <c r="AV323" s="14" t="s">
        <v>80</v>
      </c>
      <c r="AW323" s="14" t="s">
        <v>32</v>
      </c>
      <c r="AX323" s="14" t="s">
        <v>75</v>
      </c>
      <c r="AY323" s="218" t="s">
        <v>122</v>
      </c>
    </row>
    <row r="324" spans="1:65" s="2" customFormat="1" ht="24.2" customHeight="1">
      <c r="A324" s="34"/>
      <c r="B324" s="35"/>
      <c r="C324" s="183" t="s">
        <v>338</v>
      </c>
      <c r="D324" s="183" t="s">
        <v>124</v>
      </c>
      <c r="E324" s="184" t="s">
        <v>364</v>
      </c>
      <c r="F324" s="185" t="s">
        <v>365</v>
      </c>
      <c r="G324" s="186" t="s">
        <v>330</v>
      </c>
      <c r="H324" s="187">
        <v>1</v>
      </c>
      <c r="I324" s="188"/>
      <c r="J324" s="189">
        <f>ROUND(I324*H324,2)</f>
        <v>0</v>
      </c>
      <c r="K324" s="190"/>
      <c r="L324" s="39"/>
      <c r="M324" s="191" t="s">
        <v>1</v>
      </c>
      <c r="N324" s="192" t="s">
        <v>40</v>
      </c>
      <c r="O324" s="71"/>
      <c r="P324" s="193">
        <f>O324*H324</f>
        <v>0</v>
      </c>
      <c r="Q324" s="193">
        <v>0</v>
      </c>
      <c r="R324" s="193">
        <f>Q324*H324</f>
        <v>0</v>
      </c>
      <c r="S324" s="193">
        <v>0</v>
      </c>
      <c r="T324" s="194">
        <f>S324*H324</f>
        <v>0</v>
      </c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R324" s="195" t="s">
        <v>128</v>
      </c>
      <c r="AT324" s="195" t="s">
        <v>124</v>
      </c>
      <c r="AU324" s="195" t="s">
        <v>82</v>
      </c>
      <c r="AY324" s="17" t="s">
        <v>122</v>
      </c>
      <c r="BE324" s="196">
        <f>IF(N324="základní",J324,0)</f>
        <v>0</v>
      </c>
      <c r="BF324" s="196">
        <f>IF(N324="snížená",J324,0)</f>
        <v>0</v>
      </c>
      <c r="BG324" s="196">
        <f>IF(N324="zákl. přenesená",J324,0)</f>
        <v>0</v>
      </c>
      <c r="BH324" s="196">
        <f>IF(N324="sníž. přenesená",J324,0)</f>
        <v>0</v>
      </c>
      <c r="BI324" s="196">
        <f>IF(N324="nulová",J324,0)</f>
        <v>0</v>
      </c>
      <c r="BJ324" s="17" t="s">
        <v>80</v>
      </c>
      <c r="BK324" s="196">
        <f>ROUND(I324*H324,2)</f>
        <v>0</v>
      </c>
      <c r="BL324" s="17" t="s">
        <v>128</v>
      </c>
      <c r="BM324" s="195" t="s">
        <v>366</v>
      </c>
    </row>
    <row r="325" spans="1:65" s="13" customFormat="1" ht="11.25">
      <c r="B325" s="197"/>
      <c r="C325" s="198"/>
      <c r="D325" s="199" t="s">
        <v>130</v>
      </c>
      <c r="E325" s="200" t="s">
        <v>1</v>
      </c>
      <c r="F325" s="201" t="s">
        <v>80</v>
      </c>
      <c r="G325" s="198"/>
      <c r="H325" s="202">
        <v>1</v>
      </c>
      <c r="I325" s="203"/>
      <c r="J325" s="198"/>
      <c r="K325" s="198"/>
      <c r="L325" s="204"/>
      <c r="M325" s="205"/>
      <c r="N325" s="206"/>
      <c r="O325" s="206"/>
      <c r="P325" s="206"/>
      <c r="Q325" s="206"/>
      <c r="R325" s="206"/>
      <c r="S325" s="206"/>
      <c r="T325" s="207"/>
      <c r="AT325" s="208" t="s">
        <v>130</v>
      </c>
      <c r="AU325" s="208" t="s">
        <v>82</v>
      </c>
      <c r="AV325" s="13" t="s">
        <v>82</v>
      </c>
      <c r="AW325" s="13" t="s">
        <v>32</v>
      </c>
      <c r="AX325" s="13" t="s">
        <v>80</v>
      </c>
      <c r="AY325" s="208" t="s">
        <v>122</v>
      </c>
    </row>
    <row r="326" spans="1:65" s="14" customFormat="1" ht="11.25">
      <c r="B326" s="209"/>
      <c r="C326" s="210"/>
      <c r="D326" s="199" t="s">
        <v>130</v>
      </c>
      <c r="E326" s="211" t="s">
        <v>1</v>
      </c>
      <c r="F326" s="212" t="s">
        <v>367</v>
      </c>
      <c r="G326" s="210"/>
      <c r="H326" s="211" t="s">
        <v>1</v>
      </c>
      <c r="I326" s="213"/>
      <c r="J326" s="210"/>
      <c r="K326" s="210"/>
      <c r="L326" s="214"/>
      <c r="M326" s="215"/>
      <c r="N326" s="216"/>
      <c r="O326" s="216"/>
      <c r="P326" s="216"/>
      <c r="Q326" s="216"/>
      <c r="R326" s="216"/>
      <c r="S326" s="216"/>
      <c r="T326" s="217"/>
      <c r="AT326" s="218" t="s">
        <v>130</v>
      </c>
      <c r="AU326" s="218" t="s">
        <v>82</v>
      </c>
      <c r="AV326" s="14" t="s">
        <v>80</v>
      </c>
      <c r="AW326" s="14" t="s">
        <v>32</v>
      </c>
      <c r="AX326" s="14" t="s">
        <v>75</v>
      </c>
      <c r="AY326" s="218" t="s">
        <v>122</v>
      </c>
    </row>
    <row r="327" spans="1:65" s="14" customFormat="1" ht="11.25">
      <c r="B327" s="209"/>
      <c r="C327" s="210"/>
      <c r="D327" s="199" t="s">
        <v>130</v>
      </c>
      <c r="E327" s="211" t="s">
        <v>1</v>
      </c>
      <c r="F327" s="212" t="s">
        <v>368</v>
      </c>
      <c r="G327" s="210"/>
      <c r="H327" s="211" t="s">
        <v>1</v>
      </c>
      <c r="I327" s="213"/>
      <c r="J327" s="210"/>
      <c r="K327" s="210"/>
      <c r="L327" s="214"/>
      <c r="M327" s="215"/>
      <c r="N327" s="216"/>
      <c r="O327" s="216"/>
      <c r="P327" s="216"/>
      <c r="Q327" s="216"/>
      <c r="R327" s="216"/>
      <c r="S327" s="216"/>
      <c r="T327" s="217"/>
      <c r="AT327" s="218" t="s">
        <v>130</v>
      </c>
      <c r="AU327" s="218" t="s">
        <v>82</v>
      </c>
      <c r="AV327" s="14" t="s">
        <v>80</v>
      </c>
      <c r="AW327" s="14" t="s">
        <v>32</v>
      </c>
      <c r="AX327" s="14" t="s">
        <v>75</v>
      </c>
      <c r="AY327" s="218" t="s">
        <v>122</v>
      </c>
    </row>
    <row r="328" spans="1:65" s="14" customFormat="1" ht="22.5">
      <c r="B328" s="209"/>
      <c r="C328" s="210"/>
      <c r="D328" s="199" t="s">
        <v>130</v>
      </c>
      <c r="E328" s="211" t="s">
        <v>1</v>
      </c>
      <c r="F328" s="212" t="s">
        <v>369</v>
      </c>
      <c r="G328" s="210"/>
      <c r="H328" s="211" t="s">
        <v>1</v>
      </c>
      <c r="I328" s="213"/>
      <c r="J328" s="210"/>
      <c r="K328" s="210"/>
      <c r="L328" s="214"/>
      <c r="M328" s="215"/>
      <c r="N328" s="216"/>
      <c r="O328" s="216"/>
      <c r="P328" s="216"/>
      <c r="Q328" s="216"/>
      <c r="R328" s="216"/>
      <c r="S328" s="216"/>
      <c r="T328" s="217"/>
      <c r="AT328" s="218" t="s">
        <v>130</v>
      </c>
      <c r="AU328" s="218" t="s">
        <v>82</v>
      </c>
      <c r="AV328" s="14" t="s">
        <v>80</v>
      </c>
      <c r="AW328" s="14" t="s">
        <v>32</v>
      </c>
      <c r="AX328" s="14" t="s">
        <v>75</v>
      </c>
      <c r="AY328" s="218" t="s">
        <v>122</v>
      </c>
    </row>
    <row r="329" spans="1:65" s="14" customFormat="1" ht="11.25">
      <c r="B329" s="209"/>
      <c r="C329" s="210"/>
      <c r="D329" s="199" t="s">
        <v>130</v>
      </c>
      <c r="E329" s="211" t="s">
        <v>1</v>
      </c>
      <c r="F329" s="212" t="s">
        <v>370</v>
      </c>
      <c r="G329" s="210"/>
      <c r="H329" s="211" t="s">
        <v>1</v>
      </c>
      <c r="I329" s="213"/>
      <c r="J329" s="210"/>
      <c r="K329" s="210"/>
      <c r="L329" s="214"/>
      <c r="M329" s="215"/>
      <c r="N329" s="216"/>
      <c r="O329" s="216"/>
      <c r="P329" s="216"/>
      <c r="Q329" s="216"/>
      <c r="R329" s="216"/>
      <c r="S329" s="216"/>
      <c r="T329" s="217"/>
      <c r="AT329" s="218" t="s">
        <v>130</v>
      </c>
      <c r="AU329" s="218" t="s">
        <v>82</v>
      </c>
      <c r="AV329" s="14" t="s">
        <v>80</v>
      </c>
      <c r="AW329" s="14" t="s">
        <v>32</v>
      </c>
      <c r="AX329" s="14" t="s">
        <v>75</v>
      </c>
      <c r="AY329" s="218" t="s">
        <v>122</v>
      </c>
    </row>
    <row r="330" spans="1:65" s="2" customFormat="1" ht="24.2" customHeight="1">
      <c r="A330" s="34"/>
      <c r="B330" s="35"/>
      <c r="C330" s="183" t="s">
        <v>371</v>
      </c>
      <c r="D330" s="183" t="s">
        <v>124</v>
      </c>
      <c r="E330" s="184" t="s">
        <v>372</v>
      </c>
      <c r="F330" s="185" t="s">
        <v>373</v>
      </c>
      <c r="G330" s="186" t="s">
        <v>297</v>
      </c>
      <c r="H330" s="187">
        <v>2</v>
      </c>
      <c r="I330" s="188"/>
      <c r="J330" s="189">
        <f>ROUND(I330*H330,2)</f>
        <v>0</v>
      </c>
      <c r="K330" s="190"/>
      <c r="L330" s="39"/>
      <c r="M330" s="191" t="s">
        <v>1</v>
      </c>
      <c r="N330" s="192" t="s">
        <v>40</v>
      </c>
      <c r="O330" s="71"/>
      <c r="P330" s="193">
        <f>O330*H330</f>
        <v>0</v>
      </c>
      <c r="Q330" s="193">
        <v>0</v>
      </c>
      <c r="R330" s="193">
        <f>Q330*H330</f>
        <v>0</v>
      </c>
      <c r="S330" s="193">
        <v>0</v>
      </c>
      <c r="T330" s="194">
        <f>S330*H330</f>
        <v>0</v>
      </c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R330" s="195" t="s">
        <v>128</v>
      </c>
      <c r="AT330" s="195" t="s">
        <v>124</v>
      </c>
      <c r="AU330" s="195" t="s">
        <v>82</v>
      </c>
      <c r="AY330" s="17" t="s">
        <v>122</v>
      </c>
      <c r="BE330" s="196">
        <f>IF(N330="základní",J330,0)</f>
        <v>0</v>
      </c>
      <c r="BF330" s="196">
        <f>IF(N330="snížená",J330,0)</f>
        <v>0</v>
      </c>
      <c r="BG330" s="196">
        <f>IF(N330="zákl. přenesená",J330,0)</f>
        <v>0</v>
      </c>
      <c r="BH330" s="196">
        <f>IF(N330="sníž. přenesená",J330,0)</f>
        <v>0</v>
      </c>
      <c r="BI330" s="196">
        <f>IF(N330="nulová",J330,0)</f>
        <v>0</v>
      </c>
      <c r="BJ330" s="17" t="s">
        <v>80</v>
      </c>
      <c r="BK330" s="196">
        <f>ROUND(I330*H330,2)</f>
        <v>0</v>
      </c>
      <c r="BL330" s="17" t="s">
        <v>128</v>
      </c>
      <c r="BM330" s="195" t="s">
        <v>374</v>
      </c>
    </row>
    <row r="331" spans="1:65" s="13" customFormat="1" ht="11.25">
      <c r="B331" s="197"/>
      <c r="C331" s="198"/>
      <c r="D331" s="199" t="s">
        <v>130</v>
      </c>
      <c r="E331" s="200" t="s">
        <v>1</v>
      </c>
      <c r="F331" s="201" t="s">
        <v>82</v>
      </c>
      <c r="G331" s="198"/>
      <c r="H331" s="202">
        <v>2</v>
      </c>
      <c r="I331" s="203"/>
      <c r="J331" s="198"/>
      <c r="K331" s="198"/>
      <c r="L331" s="204"/>
      <c r="M331" s="205"/>
      <c r="N331" s="206"/>
      <c r="O331" s="206"/>
      <c r="P331" s="206"/>
      <c r="Q331" s="206"/>
      <c r="R331" s="206"/>
      <c r="S331" s="206"/>
      <c r="T331" s="207"/>
      <c r="AT331" s="208" t="s">
        <v>130</v>
      </c>
      <c r="AU331" s="208" t="s">
        <v>82</v>
      </c>
      <c r="AV331" s="13" t="s">
        <v>82</v>
      </c>
      <c r="AW331" s="13" t="s">
        <v>32</v>
      </c>
      <c r="AX331" s="13" t="s">
        <v>80</v>
      </c>
      <c r="AY331" s="208" t="s">
        <v>122</v>
      </c>
    </row>
    <row r="332" spans="1:65" s="14" customFormat="1" ht="22.5">
      <c r="B332" s="209"/>
      <c r="C332" s="210"/>
      <c r="D332" s="199" t="s">
        <v>130</v>
      </c>
      <c r="E332" s="211" t="s">
        <v>1</v>
      </c>
      <c r="F332" s="212" t="s">
        <v>375</v>
      </c>
      <c r="G332" s="210"/>
      <c r="H332" s="211" t="s">
        <v>1</v>
      </c>
      <c r="I332" s="213"/>
      <c r="J332" s="210"/>
      <c r="K332" s="210"/>
      <c r="L332" s="214"/>
      <c r="M332" s="215"/>
      <c r="N332" s="216"/>
      <c r="O332" s="216"/>
      <c r="P332" s="216"/>
      <c r="Q332" s="216"/>
      <c r="R332" s="216"/>
      <c r="S332" s="216"/>
      <c r="T332" s="217"/>
      <c r="AT332" s="218" t="s">
        <v>130</v>
      </c>
      <c r="AU332" s="218" t="s">
        <v>82</v>
      </c>
      <c r="AV332" s="14" t="s">
        <v>80</v>
      </c>
      <c r="AW332" s="14" t="s">
        <v>32</v>
      </c>
      <c r="AX332" s="14" t="s">
        <v>75</v>
      </c>
      <c r="AY332" s="218" t="s">
        <v>122</v>
      </c>
    </row>
    <row r="333" spans="1:65" s="14" customFormat="1" ht="11.25">
      <c r="B333" s="209"/>
      <c r="C333" s="210"/>
      <c r="D333" s="199" t="s">
        <v>130</v>
      </c>
      <c r="E333" s="211" t="s">
        <v>1</v>
      </c>
      <c r="F333" s="212" t="s">
        <v>376</v>
      </c>
      <c r="G333" s="210"/>
      <c r="H333" s="211" t="s">
        <v>1</v>
      </c>
      <c r="I333" s="213"/>
      <c r="J333" s="210"/>
      <c r="K333" s="210"/>
      <c r="L333" s="214"/>
      <c r="M333" s="215"/>
      <c r="N333" s="216"/>
      <c r="O333" s="216"/>
      <c r="P333" s="216"/>
      <c r="Q333" s="216"/>
      <c r="R333" s="216"/>
      <c r="S333" s="216"/>
      <c r="T333" s="217"/>
      <c r="AT333" s="218" t="s">
        <v>130</v>
      </c>
      <c r="AU333" s="218" t="s">
        <v>82</v>
      </c>
      <c r="AV333" s="14" t="s">
        <v>80</v>
      </c>
      <c r="AW333" s="14" t="s">
        <v>32</v>
      </c>
      <c r="AX333" s="14" t="s">
        <v>75</v>
      </c>
      <c r="AY333" s="218" t="s">
        <v>122</v>
      </c>
    </row>
    <row r="334" spans="1:65" s="14" customFormat="1" ht="11.25">
      <c r="B334" s="209"/>
      <c r="C334" s="210"/>
      <c r="D334" s="199" t="s">
        <v>130</v>
      </c>
      <c r="E334" s="211" t="s">
        <v>1</v>
      </c>
      <c r="F334" s="212" t="s">
        <v>377</v>
      </c>
      <c r="G334" s="210"/>
      <c r="H334" s="211" t="s">
        <v>1</v>
      </c>
      <c r="I334" s="213"/>
      <c r="J334" s="210"/>
      <c r="K334" s="210"/>
      <c r="L334" s="214"/>
      <c r="M334" s="215"/>
      <c r="N334" s="216"/>
      <c r="O334" s="216"/>
      <c r="P334" s="216"/>
      <c r="Q334" s="216"/>
      <c r="R334" s="216"/>
      <c r="S334" s="216"/>
      <c r="T334" s="217"/>
      <c r="AT334" s="218" t="s">
        <v>130</v>
      </c>
      <c r="AU334" s="218" t="s">
        <v>82</v>
      </c>
      <c r="AV334" s="14" t="s">
        <v>80</v>
      </c>
      <c r="AW334" s="14" t="s">
        <v>32</v>
      </c>
      <c r="AX334" s="14" t="s">
        <v>75</v>
      </c>
      <c r="AY334" s="218" t="s">
        <v>122</v>
      </c>
    </row>
    <row r="335" spans="1:65" s="2" customFormat="1" ht="16.5" customHeight="1">
      <c r="A335" s="34"/>
      <c r="B335" s="35"/>
      <c r="C335" s="183" t="s">
        <v>378</v>
      </c>
      <c r="D335" s="183" t="s">
        <v>124</v>
      </c>
      <c r="E335" s="184" t="s">
        <v>379</v>
      </c>
      <c r="F335" s="185" t="s">
        <v>380</v>
      </c>
      <c r="G335" s="186" t="s">
        <v>297</v>
      </c>
      <c r="H335" s="187">
        <v>1</v>
      </c>
      <c r="I335" s="188"/>
      <c r="J335" s="189">
        <f>ROUND(I335*H335,2)</f>
        <v>0</v>
      </c>
      <c r="K335" s="190"/>
      <c r="L335" s="39"/>
      <c r="M335" s="191" t="s">
        <v>1</v>
      </c>
      <c r="N335" s="192" t="s">
        <v>40</v>
      </c>
      <c r="O335" s="71"/>
      <c r="P335" s="193">
        <f>O335*H335</f>
        <v>0</v>
      </c>
      <c r="Q335" s="193">
        <v>0</v>
      </c>
      <c r="R335" s="193">
        <f>Q335*H335</f>
        <v>0</v>
      </c>
      <c r="S335" s="193">
        <v>0</v>
      </c>
      <c r="T335" s="194">
        <f>S335*H335</f>
        <v>0</v>
      </c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R335" s="195" t="s">
        <v>128</v>
      </c>
      <c r="AT335" s="195" t="s">
        <v>124</v>
      </c>
      <c r="AU335" s="195" t="s">
        <v>82</v>
      </c>
      <c r="AY335" s="17" t="s">
        <v>122</v>
      </c>
      <c r="BE335" s="196">
        <f>IF(N335="základní",J335,0)</f>
        <v>0</v>
      </c>
      <c r="BF335" s="196">
        <f>IF(N335="snížená",J335,0)</f>
        <v>0</v>
      </c>
      <c r="BG335" s="196">
        <f>IF(N335="zákl. přenesená",J335,0)</f>
        <v>0</v>
      </c>
      <c r="BH335" s="196">
        <f>IF(N335="sníž. přenesená",J335,0)</f>
        <v>0</v>
      </c>
      <c r="BI335" s="196">
        <f>IF(N335="nulová",J335,0)</f>
        <v>0</v>
      </c>
      <c r="BJ335" s="17" t="s">
        <v>80</v>
      </c>
      <c r="BK335" s="196">
        <f>ROUND(I335*H335,2)</f>
        <v>0</v>
      </c>
      <c r="BL335" s="17" t="s">
        <v>128</v>
      </c>
      <c r="BM335" s="195" t="s">
        <v>381</v>
      </c>
    </row>
    <row r="336" spans="1:65" s="13" customFormat="1" ht="11.25">
      <c r="B336" s="197"/>
      <c r="C336" s="198"/>
      <c r="D336" s="199" t="s">
        <v>130</v>
      </c>
      <c r="E336" s="200" t="s">
        <v>1</v>
      </c>
      <c r="F336" s="201" t="s">
        <v>80</v>
      </c>
      <c r="G336" s="198"/>
      <c r="H336" s="202">
        <v>1</v>
      </c>
      <c r="I336" s="203"/>
      <c r="J336" s="198"/>
      <c r="K336" s="198"/>
      <c r="L336" s="204"/>
      <c r="M336" s="205"/>
      <c r="N336" s="206"/>
      <c r="O336" s="206"/>
      <c r="P336" s="206"/>
      <c r="Q336" s="206"/>
      <c r="R336" s="206"/>
      <c r="S336" s="206"/>
      <c r="T336" s="207"/>
      <c r="AT336" s="208" t="s">
        <v>130</v>
      </c>
      <c r="AU336" s="208" t="s">
        <v>82</v>
      </c>
      <c r="AV336" s="13" t="s">
        <v>82</v>
      </c>
      <c r="AW336" s="13" t="s">
        <v>32</v>
      </c>
      <c r="AX336" s="13" t="s">
        <v>80</v>
      </c>
      <c r="AY336" s="208" t="s">
        <v>122</v>
      </c>
    </row>
    <row r="337" spans="1:65" s="14" customFormat="1" ht="11.25">
      <c r="B337" s="209"/>
      <c r="C337" s="210"/>
      <c r="D337" s="199" t="s">
        <v>130</v>
      </c>
      <c r="E337" s="211" t="s">
        <v>1</v>
      </c>
      <c r="F337" s="212" t="s">
        <v>382</v>
      </c>
      <c r="G337" s="210"/>
      <c r="H337" s="211" t="s">
        <v>1</v>
      </c>
      <c r="I337" s="213"/>
      <c r="J337" s="210"/>
      <c r="K337" s="210"/>
      <c r="L337" s="214"/>
      <c r="M337" s="215"/>
      <c r="N337" s="216"/>
      <c r="O337" s="216"/>
      <c r="P337" s="216"/>
      <c r="Q337" s="216"/>
      <c r="R337" s="216"/>
      <c r="S337" s="216"/>
      <c r="T337" s="217"/>
      <c r="AT337" s="218" t="s">
        <v>130</v>
      </c>
      <c r="AU337" s="218" t="s">
        <v>82</v>
      </c>
      <c r="AV337" s="14" t="s">
        <v>80</v>
      </c>
      <c r="AW337" s="14" t="s">
        <v>32</v>
      </c>
      <c r="AX337" s="14" t="s">
        <v>75</v>
      </c>
      <c r="AY337" s="218" t="s">
        <v>122</v>
      </c>
    </row>
    <row r="338" spans="1:65" s="2" customFormat="1" ht="16.5" customHeight="1">
      <c r="A338" s="34"/>
      <c r="B338" s="35"/>
      <c r="C338" s="183" t="s">
        <v>332</v>
      </c>
      <c r="D338" s="183" t="s">
        <v>124</v>
      </c>
      <c r="E338" s="184" t="s">
        <v>383</v>
      </c>
      <c r="F338" s="185" t="s">
        <v>384</v>
      </c>
      <c r="G338" s="186" t="s">
        <v>297</v>
      </c>
      <c r="H338" s="187">
        <v>2</v>
      </c>
      <c r="I338" s="188"/>
      <c r="J338" s="189">
        <f>ROUND(I338*H338,2)</f>
        <v>0</v>
      </c>
      <c r="K338" s="190"/>
      <c r="L338" s="39"/>
      <c r="M338" s="191" t="s">
        <v>1</v>
      </c>
      <c r="N338" s="192" t="s">
        <v>40</v>
      </c>
      <c r="O338" s="71"/>
      <c r="P338" s="193">
        <f>O338*H338</f>
        <v>0</v>
      </c>
      <c r="Q338" s="193">
        <v>0</v>
      </c>
      <c r="R338" s="193">
        <f>Q338*H338</f>
        <v>0</v>
      </c>
      <c r="S338" s="193">
        <v>0</v>
      </c>
      <c r="T338" s="194">
        <f>S338*H338</f>
        <v>0</v>
      </c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R338" s="195" t="s">
        <v>128</v>
      </c>
      <c r="AT338" s="195" t="s">
        <v>124</v>
      </c>
      <c r="AU338" s="195" t="s">
        <v>82</v>
      </c>
      <c r="AY338" s="17" t="s">
        <v>122</v>
      </c>
      <c r="BE338" s="196">
        <f>IF(N338="základní",J338,0)</f>
        <v>0</v>
      </c>
      <c r="BF338" s="196">
        <f>IF(N338="snížená",J338,0)</f>
        <v>0</v>
      </c>
      <c r="BG338" s="196">
        <f>IF(N338="zákl. přenesená",J338,0)</f>
        <v>0</v>
      </c>
      <c r="BH338" s="196">
        <f>IF(N338="sníž. přenesená",J338,0)</f>
        <v>0</v>
      </c>
      <c r="BI338" s="196">
        <f>IF(N338="nulová",J338,0)</f>
        <v>0</v>
      </c>
      <c r="BJ338" s="17" t="s">
        <v>80</v>
      </c>
      <c r="BK338" s="196">
        <f>ROUND(I338*H338,2)</f>
        <v>0</v>
      </c>
      <c r="BL338" s="17" t="s">
        <v>128</v>
      </c>
      <c r="BM338" s="195" t="s">
        <v>385</v>
      </c>
    </row>
    <row r="339" spans="1:65" s="13" customFormat="1" ht="11.25">
      <c r="B339" s="197"/>
      <c r="C339" s="198"/>
      <c r="D339" s="199" t="s">
        <v>130</v>
      </c>
      <c r="E339" s="200" t="s">
        <v>1</v>
      </c>
      <c r="F339" s="201" t="s">
        <v>82</v>
      </c>
      <c r="G339" s="198"/>
      <c r="H339" s="202">
        <v>2</v>
      </c>
      <c r="I339" s="203"/>
      <c r="J339" s="198"/>
      <c r="K339" s="198"/>
      <c r="L339" s="204"/>
      <c r="M339" s="205"/>
      <c r="N339" s="206"/>
      <c r="O339" s="206"/>
      <c r="P339" s="206"/>
      <c r="Q339" s="206"/>
      <c r="R339" s="206"/>
      <c r="S339" s="206"/>
      <c r="T339" s="207"/>
      <c r="AT339" s="208" t="s">
        <v>130</v>
      </c>
      <c r="AU339" s="208" t="s">
        <v>82</v>
      </c>
      <c r="AV339" s="13" t="s">
        <v>82</v>
      </c>
      <c r="AW339" s="13" t="s">
        <v>32</v>
      </c>
      <c r="AX339" s="13" t="s">
        <v>80</v>
      </c>
      <c r="AY339" s="208" t="s">
        <v>122</v>
      </c>
    </row>
    <row r="340" spans="1:65" s="14" customFormat="1" ht="11.25">
      <c r="B340" s="209"/>
      <c r="C340" s="210"/>
      <c r="D340" s="199" t="s">
        <v>130</v>
      </c>
      <c r="E340" s="211" t="s">
        <v>1</v>
      </c>
      <c r="F340" s="212" t="s">
        <v>386</v>
      </c>
      <c r="G340" s="210"/>
      <c r="H340" s="211" t="s">
        <v>1</v>
      </c>
      <c r="I340" s="213"/>
      <c r="J340" s="210"/>
      <c r="K340" s="210"/>
      <c r="L340" s="214"/>
      <c r="M340" s="215"/>
      <c r="N340" s="216"/>
      <c r="O340" s="216"/>
      <c r="P340" s="216"/>
      <c r="Q340" s="216"/>
      <c r="R340" s="216"/>
      <c r="S340" s="216"/>
      <c r="T340" s="217"/>
      <c r="AT340" s="218" t="s">
        <v>130</v>
      </c>
      <c r="AU340" s="218" t="s">
        <v>82</v>
      </c>
      <c r="AV340" s="14" t="s">
        <v>80</v>
      </c>
      <c r="AW340" s="14" t="s">
        <v>32</v>
      </c>
      <c r="AX340" s="14" t="s">
        <v>75</v>
      </c>
      <c r="AY340" s="218" t="s">
        <v>122</v>
      </c>
    </row>
    <row r="341" spans="1:65" s="14" customFormat="1" ht="11.25">
      <c r="B341" s="209"/>
      <c r="C341" s="210"/>
      <c r="D341" s="199" t="s">
        <v>130</v>
      </c>
      <c r="E341" s="211" t="s">
        <v>1</v>
      </c>
      <c r="F341" s="212" t="s">
        <v>387</v>
      </c>
      <c r="G341" s="210"/>
      <c r="H341" s="211" t="s">
        <v>1</v>
      </c>
      <c r="I341" s="213"/>
      <c r="J341" s="210"/>
      <c r="K341" s="210"/>
      <c r="L341" s="214"/>
      <c r="M341" s="215"/>
      <c r="N341" s="216"/>
      <c r="O341" s="216"/>
      <c r="P341" s="216"/>
      <c r="Q341" s="216"/>
      <c r="R341" s="216"/>
      <c r="S341" s="216"/>
      <c r="T341" s="217"/>
      <c r="AT341" s="218" t="s">
        <v>130</v>
      </c>
      <c r="AU341" s="218" t="s">
        <v>82</v>
      </c>
      <c r="AV341" s="14" t="s">
        <v>80</v>
      </c>
      <c r="AW341" s="14" t="s">
        <v>32</v>
      </c>
      <c r="AX341" s="14" t="s">
        <v>75</v>
      </c>
      <c r="AY341" s="218" t="s">
        <v>122</v>
      </c>
    </row>
    <row r="342" spans="1:65" s="2" customFormat="1" ht="33" customHeight="1">
      <c r="A342" s="34"/>
      <c r="B342" s="35"/>
      <c r="C342" s="183" t="s">
        <v>388</v>
      </c>
      <c r="D342" s="183" t="s">
        <v>124</v>
      </c>
      <c r="E342" s="184" t="s">
        <v>389</v>
      </c>
      <c r="F342" s="185" t="s">
        <v>390</v>
      </c>
      <c r="G342" s="186" t="s">
        <v>135</v>
      </c>
      <c r="H342" s="187">
        <v>112.5</v>
      </c>
      <c r="I342" s="188"/>
      <c r="J342" s="189">
        <f>ROUND(I342*H342,2)</f>
        <v>0</v>
      </c>
      <c r="K342" s="190"/>
      <c r="L342" s="39"/>
      <c r="M342" s="191" t="s">
        <v>1</v>
      </c>
      <c r="N342" s="192" t="s">
        <v>40</v>
      </c>
      <c r="O342" s="71"/>
      <c r="P342" s="193">
        <f>O342*H342</f>
        <v>0</v>
      </c>
      <c r="Q342" s="193">
        <v>0</v>
      </c>
      <c r="R342" s="193">
        <f>Q342*H342</f>
        <v>0</v>
      </c>
      <c r="S342" s="193">
        <v>0</v>
      </c>
      <c r="T342" s="194">
        <f>S342*H342</f>
        <v>0</v>
      </c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R342" s="195" t="s">
        <v>128</v>
      </c>
      <c r="AT342" s="195" t="s">
        <v>124</v>
      </c>
      <c r="AU342" s="195" t="s">
        <v>82</v>
      </c>
      <c r="AY342" s="17" t="s">
        <v>122</v>
      </c>
      <c r="BE342" s="196">
        <f>IF(N342="základní",J342,0)</f>
        <v>0</v>
      </c>
      <c r="BF342" s="196">
        <f>IF(N342="snížená",J342,0)</f>
        <v>0</v>
      </c>
      <c r="BG342" s="196">
        <f>IF(N342="zákl. přenesená",J342,0)</f>
        <v>0</v>
      </c>
      <c r="BH342" s="196">
        <f>IF(N342="sníž. přenesená",J342,0)</f>
        <v>0</v>
      </c>
      <c r="BI342" s="196">
        <f>IF(N342="nulová",J342,0)</f>
        <v>0</v>
      </c>
      <c r="BJ342" s="17" t="s">
        <v>80</v>
      </c>
      <c r="BK342" s="196">
        <f>ROUND(I342*H342,2)</f>
        <v>0</v>
      </c>
      <c r="BL342" s="17" t="s">
        <v>128</v>
      </c>
      <c r="BM342" s="195" t="s">
        <v>391</v>
      </c>
    </row>
    <row r="343" spans="1:65" s="13" customFormat="1" ht="11.25">
      <c r="B343" s="197"/>
      <c r="C343" s="198"/>
      <c r="D343" s="199" t="s">
        <v>130</v>
      </c>
      <c r="E343" s="200" t="s">
        <v>1</v>
      </c>
      <c r="F343" s="201" t="s">
        <v>392</v>
      </c>
      <c r="G343" s="198"/>
      <c r="H343" s="202">
        <v>112.5</v>
      </c>
      <c r="I343" s="203"/>
      <c r="J343" s="198"/>
      <c r="K343" s="198"/>
      <c r="L343" s="204"/>
      <c r="M343" s="205"/>
      <c r="N343" s="206"/>
      <c r="O343" s="206"/>
      <c r="P343" s="206"/>
      <c r="Q343" s="206"/>
      <c r="R343" s="206"/>
      <c r="S343" s="206"/>
      <c r="T343" s="207"/>
      <c r="AT343" s="208" t="s">
        <v>130</v>
      </c>
      <c r="AU343" s="208" t="s">
        <v>82</v>
      </c>
      <c r="AV343" s="13" t="s">
        <v>82</v>
      </c>
      <c r="AW343" s="13" t="s">
        <v>32</v>
      </c>
      <c r="AX343" s="13" t="s">
        <v>75</v>
      </c>
      <c r="AY343" s="208" t="s">
        <v>122</v>
      </c>
    </row>
    <row r="344" spans="1:65" s="15" customFormat="1" ht="11.25">
      <c r="B344" s="219"/>
      <c r="C344" s="220"/>
      <c r="D344" s="199" t="s">
        <v>130</v>
      </c>
      <c r="E344" s="221" t="s">
        <v>1</v>
      </c>
      <c r="F344" s="222" t="s">
        <v>160</v>
      </c>
      <c r="G344" s="220"/>
      <c r="H344" s="223">
        <v>112.5</v>
      </c>
      <c r="I344" s="224"/>
      <c r="J344" s="220"/>
      <c r="K344" s="220"/>
      <c r="L344" s="225"/>
      <c r="M344" s="226"/>
      <c r="N344" s="227"/>
      <c r="O344" s="227"/>
      <c r="P344" s="227"/>
      <c r="Q344" s="227"/>
      <c r="R344" s="227"/>
      <c r="S344" s="227"/>
      <c r="T344" s="228"/>
      <c r="AT344" s="229" t="s">
        <v>130</v>
      </c>
      <c r="AU344" s="229" t="s">
        <v>82</v>
      </c>
      <c r="AV344" s="15" t="s">
        <v>128</v>
      </c>
      <c r="AW344" s="15" t="s">
        <v>32</v>
      </c>
      <c r="AX344" s="15" t="s">
        <v>80</v>
      </c>
      <c r="AY344" s="229" t="s">
        <v>122</v>
      </c>
    </row>
    <row r="345" spans="1:65" s="14" customFormat="1" ht="11.25">
      <c r="B345" s="209"/>
      <c r="C345" s="210"/>
      <c r="D345" s="199" t="s">
        <v>130</v>
      </c>
      <c r="E345" s="211" t="s">
        <v>1</v>
      </c>
      <c r="F345" s="212" t="s">
        <v>393</v>
      </c>
      <c r="G345" s="210"/>
      <c r="H345" s="211" t="s">
        <v>1</v>
      </c>
      <c r="I345" s="213"/>
      <c r="J345" s="210"/>
      <c r="K345" s="210"/>
      <c r="L345" s="214"/>
      <c r="M345" s="215"/>
      <c r="N345" s="216"/>
      <c r="O345" s="216"/>
      <c r="P345" s="216"/>
      <c r="Q345" s="216"/>
      <c r="R345" s="216"/>
      <c r="S345" s="216"/>
      <c r="T345" s="217"/>
      <c r="AT345" s="218" t="s">
        <v>130</v>
      </c>
      <c r="AU345" s="218" t="s">
        <v>82</v>
      </c>
      <c r="AV345" s="14" t="s">
        <v>80</v>
      </c>
      <c r="AW345" s="14" t="s">
        <v>32</v>
      </c>
      <c r="AX345" s="14" t="s">
        <v>75</v>
      </c>
      <c r="AY345" s="218" t="s">
        <v>122</v>
      </c>
    </row>
    <row r="346" spans="1:65" s="14" customFormat="1" ht="11.25">
      <c r="B346" s="209"/>
      <c r="C346" s="210"/>
      <c r="D346" s="199" t="s">
        <v>130</v>
      </c>
      <c r="E346" s="211" t="s">
        <v>1</v>
      </c>
      <c r="F346" s="212" t="s">
        <v>394</v>
      </c>
      <c r="G346" s="210"/>
      <c r="H346" s="211" t="s">
        <v>1</v>
      </c>
      <c r="I346" s="213"/>
      <c r="J346" s="210"/>
      <c r="K346" s="210"/>
      <c r="L346" s="214"/>
      <c r="M346" s="215"/>
      <c r="N346" s="216"/>
      <c r="O346" s="216"/>
      <c r="P346" s="216"/>
      <c r="Q346" s="216"/>
      <c r="R346" s="216"/>
      <c r="S346" s="216"/>
      <c r="T346" s="217"/>
      <c r="AT346" s="218" t="s">
        <v>130</v>
      </c>
      <c r="AU346" s="218" t="s">
        <v>82</v>
      </c>
      <c r="AV346" s="14" t="s">
        <v>80</v>
      </c>
      <c r="AW346" s="14" t="s">
        <v>32</v>
      </c>
      <c r="AX346" s="14" t="s">
        <v>75</v>
      </c>
      <c r="AY346" s="218" t="s">
        <v>122</v>
      </c>
    </row>
    <row r="347" spans="1:65" s="14" customFormat="1" ht="11.25">
      <c r="B347" s="209"/>
      <c r="C347" s="210"/>
      <c r="D347" s="199" t="s">
        <v>130</v>
      </c>
      <c r="E347" s="211" t="s">
        <v>1</v>
      </c>
      <c r="F347" s="212" t="s">
        <v>395</v>
      </c>
      <c r="G347" s="210"/>
      <c r="H347" s="211" t="s">
        <v>1</v>
      </c>
      <c r="I347" s="213"/>
      <c r="J347" s="210"/>
      <c r="K347" s="210"/>
      <c r="L347" s="214"/>
      <c r="M347" s="215"/>
      <c r="N347" s="216"/>
      <c r="O347" s="216"/>
      <c r="P347" s="216"/>
      <c r="Q347" s="216"/>
      <c r="R347" s="216"/>
      <c r="S347" s="216"/>
      <c r="T347" s="217"/>
      <c r="AT347" s="218" t="s">
        <v>130</v>
      </c>
      <c r="AU347" s="218" t="s">
        <v>82</v>
      </c>
      <c r="AV347" s="14" t="s">
        <v>80</v>
      </c>
      <c r="AW347" s="14" t="s">
        <v>32</v>
      </c>
      <c r="AX347" s="14" t="s">
        <v>75</v>
      </c>
      <c r="AY347" s="218" t="s">
        <v>122</v>
      </c>
    </row>
    <row r="348" spans="1:65" s="12" customFormat="1" ht="22.9" customHeight="1">
      <c r="B348" s="168"/>
      <c r="C348" s="169"/>
      <c r="D348" s="170" t="s">
        <v>74</v>
      </c>
      <c r="E348" s="181" t="s">
        <v>396</v>
      </c>
      <c r="F348" s="181" t="s">
        <v>397</v>
      </c>
      <c r="G348" s="169"/>
      <c r="H348" s="169"/>
      <c r="I348" s="172"/>
      <c r="J348" s="182">
        <f>BK348</f>
        <v>0</v>
      </c>
      <c r="K348" s="169"/>
      <c r="L348" s="173"/>
      <c r="M348" s="174"/>
      <c r="N348" s="175"/>
      <c r="O348" s="175"/>
      <c r="P348" s="176">
        <f>SUM(P349:P378)</f>
        <v>0</v>
      </c>
      <c r="Q348" s="175"/>
      <c r="R348" s="176">
        <f>SUM(R349:R378)</f>
        <v>59.866619999999998</v>
      </c>
      <c r="S348" s="175"/>
      <c r="T348" s="177">
        <f>SUM(T349:T378)</f>
        <v>0</v>
      </c>
      <c r="AR348" s="178" t="s">
        <v>80</v>
      </c>
      <c r="AT348" s="179" t="s">
        <v>74</v>
      </c>
      <c r="AU348" s="179" t="s">
        <v>80</v>
      </c>
      <c r="AY348" s="178" t="s">
        <v>122</v>
      </c>
      <c r="BK348" s="180">
        <f>SUM(BK349:BK378)</f>
        <v>0</v>
      </c>
    </row>
    <row r="349" spans="1:65" s="2" customFormat="1" ht="24.2" customHeight="1">
      <c r="A349" s="34"/>
      <c r="B349" s="35"/>
      <c r="C349" s="183" t="s">
        <v>398</v>
      </c>
      <c r="D349" s="183" t="s">
        <v>124</v>
      </c>
      <c r="E349" s="184" t="s">
        <v>399</v>
      </c>
      <c r="F349" s="185" t="s">
        <v>400</v>
      </c>
      <c r="G349" s="186" t="s">
        <v>127</v>
      </c>
      <c r="H349" s="187">
        <v>218.5</v>
      </c>
      <c r="I349" s="188"/>
      <c r="J349" s="189">
        <f>ROUND(I349*H349,2)</f>
        <v>0</v>
      </c>
      <c r="K349" s="190"/>
      <c r="L349" s="39"/>
      <c r="M349" s="191" t="s">
        <v>1</v>
      </c>
      <c r="N349" s="192" t="s">
        <v>40</v>
      </c>
      <c r="O349" s="71"/>
      <c r="P349" s="193">
        <f>O349*H349</f>
        <v>0</v>
      </c>
      <c r="Q349" s="193">
        <v>0</v>
      </c>
      <c r="R349" s="193">
        <f>Q349*H349</f>
        <v>0</v>
      </c>
      <c r="S349" s="193">
        <v>0</v>
      </c>
      <c r="T349" s="194">
        <f>S349*H349</f>
        <v>0</v>
      </c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R349" s="195" t="s">
        <v>128</v>
      </c>
      <c r="AT349" s="195" t="s">
        <v>124</v>
      </c>
      <c r="AU349" s="195" t="s">
        <v>82</v>
      </c>
      <c r="AY349" s="17" t="s">
        <v>122</v>
      </c>
      <c r="BE349" s="196">
        <f>IF(N349="základní",J349,0)</f>
        <v>0</v>
      </c>
      <c r="BF349" s="196">
        <f>IF(N349="snížená",J349,0)</f>
        <v>0</v>
      </c>
      <c r="BG349" s="196">
        <f>IF(N349="zákl. přenesená",J349,0)</f>
        <v>0</v>
      </c>
      <c r="BH349" s="196">
        <f>IF(N349="sníž. přenesená",J349,0)</f>
        <v>0</v>
      </c>
      <c r="BI349" s="196">
        <f>IF(N349="nulová",J349,0)</f>
        <v>0</v>
      </c>
      <c r="BJ349" s="17" t="s">
        <v>80</v>
      </c>
      <c r="BK349" s="196">
        <f>ROUND(I349*H349,2)</f>
        <v>0</v>
      </c>
      <c r="BL349" s="17" t="s">
        <v>128</v>
      </c>
      <c r="BM349" s="195" t="s">
        <v>401</v>
      </c>
    </row>
    <row r="350" spans="1:65" s="13" customFormat="1" ht="11.25">
      <c r="B350" s="197"/>
      <c r="C350" s="198"/>
      <c r="D350" s="199" t="s">
        <v>130</v>
      </c>
      <c r="E350" s="200" t="s">
        <v>1</v>
      </c>
      <c r="F350" s="201" t="s">
        <v>402</v>
      </c>
      <c r="G350" s="198"/>
      <c r="H350" s="202">
        <v>218.5</v>
      </c>
      <c r="I350" s="203"/>
      <c r="J350" s="198"/>
      <c r="K350" s="198"/>
      <c r="L350" s="204"/>
      <c r="M350" s="205"/>
      <c r="N350" s="206"/>
      <c r="O350" s="206"/>
      <c r="P350" s="206"/>
      <c r="Q350" s="206"/>
      <c r="R350" s="206"/>
      <c r="S350" s="206"/>
      <c r="T350" s="207"/>
      <c r="AT350" s="208" t="s">
        <v>130</v>
      </c>
      <c r="AU350" s="208" t="s">
        <v>82</v>
      </c>
      <c r="AV350" s="13" t="s">
        <v>82</v>
      </c>
      <c r="AW350" s="13" t="s">
        <v>32</v>
      </c>
      <c r="AX350" s="13" t="s">
        <v>75</v>
      </c>
      <c r="AY350" s="208" t="s">
        <v>122</v>
      </c>
    </row>
    <row r="351" spans="1:65" s="14" customFormat="1" ht="11.25">
      <c r="B351" s="209"/>
      <c r="C351" s="210"/>
      <c r="D351" s="199" t="s">
        <v>130</v>
      </c>
      <c r="E351" s="211" t="s">
        <v>1</v>
      </c>
      <c r="F351" s="212" t="s">
        <v>403</v>
      </c>
      <c r="G351" s="210"/>
      <c r="H351" s="211" t="s">
        <v>1</v>
      </c>
      <c r="I351" s="213"/>
      <c r="J351" s="210"/>
      <c r="K351" s="210"/>
      <c r="L351" s="214"/>
      <c r="M351" s="215"/>
      <c r="N351" s="216"/>
      <c r="O351" s="216"/>
      <c r="P351" s="216"/>
      <c r="Q351" s="216"/>
      <c r="R351" s="216"/>
      <c r="S351" s="216"/>
      <c r="T351" s="217"/>
      <c r="AT351" s="218" t="s">
        <v>130</v>
      </c>
      <c r="AU351" s="218" t="s">
        <v>82</v>
      </c>
      <c r="AV351" s="14" t="s">
        <v>80</v>
      </c>
      <c r="AW351" s="14" t="s">
        <v>32</v>
      </c>
      <c r="AX351" s="14" t="s">
        <v>75</v>
      </c>
      <c r="AY351" s="218" t="s">
        <v>122</v>
      </c>
    </row>
    <row r="352" spans="1:65" s="15" customFormat="1" ht="11.25">
      <c r="B352" s="219"/>
      <c r="C352" s="220"/>
      <c r="D352" s="199" t="s">
        <v>130</v>
      </c>
      <c r="E352" s="221" t="s">
        <v>1</v>
      </c>
      <c r="F352" s="222" t="s">
        <v>160</v>
      </c>
      <c r="G352" s="220"/>
      <c r="H352" s="223">
        <v>218.5</v>
      </c>
      <c r="I352" s="224"/>
      <c r="J352" s="220"/>
      <c r="K352" s="220"/>
      <c r="L352" s="225"/>
      <c r="M352" s="226"/>
      <c r="N352" s="227"/>
      <c r="O352" s="227"/>
      <c r="P352" s="227"/>
      <c r="Q352" s="227"/>
      <c r="R352" s="227"/>
      <c r="S352" s="227"/>
      <c r="T352" s="228"/>
      <c r="AT352" s="229" t="s">
        <v>130</v>
      </c>
      <c r="AU352" s="229" t="s">
        <v>82</v>
      </c>
      <c r="AV352" s="15" t="s">
        <v>128</v>
      </c>
      <c r="AW352" s="15" t="s">
        <v>32</v>
      </c>
      <c r="AX352" s="15" t="s">
        <v>80</v>
      </c>
      <c r="AY352" s="229" t="s">
        <v>122</v>
      </c>
    </row>
    <row r="353" spans="1:65" s="2" customFormat="1" ht="24.2" customHeight="1">
      <c r="A353" s="34"/>
      <c r="B353" s="35"/>
      <c r="C353" s="183" t="s">
        <v>7</v>
      </c>
      <c r="D353" s="183" t="s">
        <v>124</v>
      </c>
      <c r="E353" s="184" t="s">
        <v>404</v>
      </c>
      <c r="F353" s="185" t="s">
        <v>405</v>
      </c>
      <c r="G353" s="186" t="s">
        <v>127</v>
      </c>
      <c r="H353" s="187">
        <v>73.66</v>
      </c>
      <c r="I353" s="188"/>
      <c r="J353" s="189">
        <f>ROUND(I353*H353,2)</f>
        <v>0</v>
      </c>
      <c r="K353" s="190"/>
      <c r="L353" s="39"/>
      <c r="M353" s="191" t="s">
        <v>1</v>
      </c>
      <c r="N353" s="192" t="s">
        <v>40</v>
      </c>
      <c r="O353" s="71"/>
      <c r="P353" s="193">
        <f>O353*H353</f>
        <v>0</v>
      </c>
      <c r="Q353" s="193">
        <v>0</v>
      </c>
      <c r="R353" s="193">
        <f>Q353*H353</f>
        <v>0</v>
      </c>
      <c r="S353" s="193">
        <v>0</v>
      </c>
      <c r="T353" s="194">
        <f>S353*H353</f>
        <v>0</v>
      </c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R353" s="195" t="s">
        <v>128</v>
      </c>
      <c r="AT353" s="195" t="s">
        <v>124</v>
      </c>
      <c r="AU353" s="195" t="s">
        <v>82</v>
      </c>
      <c r="AY353" s="17" t="s">
        <v>122</v>
      </c>
      <c r="BE353" s="196">
        <f>IF(N353="základní",J353,0)</f>
        <v>0</v>
      </c>
      <c r="BF353" s="196">
        <f>IF(N353="snížená",J353,0)</f>
        <v>0</v>
      </c>
      <c r="BG353" s="196">
        <f>IF(N353="zákl. přenesená",J353,0)</f>
        <v>0</v>
      </c>
      <c r="BH353" s="196">
        <f>IF(N353="sníž. přenesená",J353,0)</f>
        <v>0</v>
      </c>
      <c r="BI353" s="196">
        <f>IF(N353="nulová",J353,0)</f>
        <v>0</v>
      </c>
      <c r="BJ353" s="17" t="s">
        <v>80</v>
      </c>
      <c r="BK353" s="196">
        <f>ROUND(I353*H353,2)</f>
        <v>0</v>
      </c>
      <c r="BL353" s="17" t="s">
        <v>128</v>
      </c>
      <c r="BM353" s="195" t="s">
        <v>406</v>
      </c>
    </row>
    <row r="354" spans="1:65" s="13" customFormat="1" ht="11.25">
      <c r="B354" s="197"/>
      <c r="C354" s="198"/>
      <c r="D354" s="199" t="s">
        <v>130</v>
      </c>
      <c r="E354" s="200" t="s">
        <v>1</v>
      </c>
      <c r="F354" s="201" t="s">
        <v>407</v>
      </c>
      <c r="G354" s="198"/>
      <c r="H354" s="202">
        <v>47.74</v>
      </c>
      <c r="I354" s="203"/>
      <c r="J354" s="198"/>
      <c r="K354" s="198"/>
      <c r="L354" s="204"/>
      <c r="M354" s="205"/>
      <c r="N354" s="206"/>
      <c r="O354" s="206"/>
      <c r="P354" s="206"/>
      <c r="Q354" s="206"/>
      <c r="R354" s="206"/>
      <c r="S354" s="206"/>
      <c r="T354" s="207"/>
      <c r="AT354" s="208" t="s">
        <v>130</v>
      </c>
      <c r="AU354" s="208" t="s">
        <v>82</v>
      </c>
      <c r="AV354" s="13" t="s">
        <v>82</v>
      </c>
      <c r="AW354" s="13" t="s">
        <v>32</v>
      </c>
      <c r="AX354" s="13" t="s">
        <v>75</v>
      </c>
      <c r="AY354" s="208" t="s">
        <v>122</v>
      </c>
    </row>
    <row r="355" spans="1:65" s="14" customFormat="1" ht="11.25">
      <c r="B355" s="209"/>
      <c r="C355" s="210"/>
      <c r="D355" s="199" t="s">
        <v>130</v>
      </c>
      <c r="E355" s="211" t="s">
        <v>1</v>
      </c>
      <c r="F355" s="212" t="s">
        <v>408</v>
      </c>
      <c r="G355" s="210"/>
      <c r="H355" s="211" t="s">
        <v>1</v>
      </c>
      <c r="I355" s="213"/>
      <c r="J355" s="210"/>
      <c r="K355" s="210"/>
      <c r="L355" s="214"/>
      <c r="M355" s="215"/>
      <c r="N355" s="216"/>
      <c r="O355" s="216"/>
      <c r="P355" s="216"/>
      <c r="Q355" s="216"/>
      <c r="R355" s="216"/>
      <c r="S355" s="216"/>
      <c r="T355" s="217"/>
      <c r="AT355" s="218" t="s">
        <v>130</v>
      </c>
      <c r="AU355" s="218" t="s">
        <v>82</v>
      </c>
      <c r="AV355" s="14" t="s">
        <v>80</v>
      </c>
      <c r="AW355" s="14" t="s">
        <v>32</v>
      </c>
      <c r="AX355" s="14" t="s">
        <v>75</v>
      </c>
      <c r="AY355" s="218" t="s">
        <v>122</v>
      </c>
    </row>
    <row r="356" spans="1:65" s="13" customFormat="1" ht="11.25">
      <c r="B356" s="197"/>
      <c r="C356" s="198"/>
      <c r="D356" s="199" t="s">
        <v>130</v>
      </c>
      <c r="E356" s="200" t="s">
        <v>1</v>
      </c>
      <c r="F356" s="201" t="s">
        <v>409</v>
      </c>
      <c r="G356" s="198"/>
      <c r="H356" s="202">
        <v>16</v>
      </c>
      <c r="I356" s="203"/>
      <c r="J356" s="198"/>
      <c r="K356" s="198"/>
      <c r="L356" s="204"/>
      <c r="M356" s="205"/>
      <c r="N356" s="206"/>
      <c r="O356" s="206"/>
      <c r="P356" s="206"/>
      <c r="Q356" s="206"/>
      <c r="R356" s="206"/>
      <c r="S356" s="206"/>
      <c r="T356" s="207"/>
      <c r="AT356" s="208" t="s">
        <v>130</v>
      </c>
      <c r="AU356" s="208" t="s">
        <v>82</v>
      </c>
      <c r="AV356" s="13" t="s">
        <v>82</v>
      </c>
      <c r="AW356" s="13" t="s">
        <v>32</v>
      </c>
      <c r="AX356" s="13" t="s">
        <v>75</v>
      </c>
      <c r="AY356" s="208" t="s">
        <v>122</v>
      </c>
    </row>
    <row r="357" spans="1:65" s="14" customFormat="1" ht="11.25">
      <c r="B357" s="209"/>
      <c r="C357" s="210"/>
      <c r="D357" s="199" t="s">
        <v>130</v>
      </c>
      <c r="E357" s="211" t="s">
        <v>1</v>
      </c>
      <c r="F357" s="212" t="s">
        <v>410</v>
      </c>
      <c r="G357" s="210"/>
      <c r="H357" s="211" t="s">
        <v>1</v>
      </c>
      <c r="I357" s="213"/>
      <c r="J357" s="210"/>
      <c r="K357" s="210"/>
      <c r="L357" s="214"/>
      <c r="M357" s="215"/>
      <c r="N357" s="216"/>
      <c r="O357" s="216"/>
      <c r="P357" s="216"/>
      <c r="Q357" s="216"/>
      <c r="R357" s="216"/>
      <c r="S357" s="216"/>
      <c r="T357" s="217"/>
      <c r="AT357" s="218" t="s">
        <v>130</v>
      </c>
      <c r="AU357" s="218" t="s">
        <v>82</v>
      </c>
      <c r="AV357" s="14" t="s">
        <v>80</v>
      </c>
      <c r="AW357" s="14" t="s">
        <v>32</v>
      </c>
      <c r="AX357" s="14" t="s">
        <v>75</v>
      </c>
      <c r="AY357" s="218" t="s">
        <v>122</v>
      </c>
    </row>
    <row r="358" spans="1:65" s="13" customFormat="1" ht="11.25">
      <c r="B358" s="197"/>
      <c r="C358" s="198"/>
      <c r="D358" s="199" t="s">
        <v>130</v>
      </c>
      <c r="E358" s="200" t="s">
        <v>1</v>
      </c>
      <c r="F358" s="201" t="s">
        <v>411</v>
      </c>
      <c r="G358" s="198"/>
      <c r="H358" s="202">
        <v>1.44</v>
      </c>
      <c r="I358" s="203"/>
      <c r="J358" s="198"/>
      <c r="K358" s="198"/>
      <c r="L358" s="204"/>
      <c r="M358" s="205"/>
      <c r="N358" s="206"/>
      <c r="O358" s="206"/>
      <c r="P358" s="206"/>
      <c r="Q358" s="206"/>
      <c r="R358" s="206"/>
      <c r="S358" s="206"/>
      <c r="T358" s="207"/>
      <c r="AT358" s="208" t="s">
        <v>130</v>
      </c>
      <c r="AU358" s="208" t="s">
        <v>82</v>
      </c>
      <c r="AV358" s="13" t="s">
        <v>82</v>
      </c>
      <c r="AW358" s="13" t="s">
        <v>32</v>
      </c>
      <c r="AX358" s="13" t="s">
        <v>75</v>
      </c>
      <c r="AY358" s="208" t="s">
        <v>122</v>
      </c>
    </row>
    <row r="359" spans="1:65" s="14" customFormat="1" ht="11.25">
      <c r="B359" s="209"/>
      <c r="C359" s="210"/>
      <c r="D359" s="199" t="s">
        <v>130</v>
      </c>
      <c r="E359" s="211" t="s">
        <v>1</v>
      </c>
      <c r="F359" s="212" t="s">
        <v>147</v>
      </c>
      <c r="G359" s="210"/>
      <c r="H359" s="211" t="s">
        <v>1</v>
      </c>
      <c r="I359" s="213"/>
      <c r="J359" s="210"/>
      <c r="K359" s="210"/>
      <c r="L359" s="214"/>
      <c r="M359" s="215"/>
      <c r="N359" s="216"/>
      <c r="O359" s="216"/>
      <c r="P359" s="216"/>
      <c r="Q359" s="216"/>
      <c r="R359" s="216"/>
      <c r="S359" s="216"/>
      <c r="T359" s="217"/>
      <c r="AT359" s="218" t="s">
        <v>130</v>
      </c>
      <c r="AU359" s="218" t="s">
        <v>82</v>
      </c>
      <c r="AV359" s="14" t="s">
        <v>80</v>
      </c>
      <c r="AW359" s="14" t="s">
        <v>32</v>
      </c>
      <c r="AX359" s="14" t="s">
        <v>75</v>
      </c>
      <c r="AY359" s="218" t="s">
        <v>122</v>
      </c>
    </row>
    <row r="360" spans="1:65" s="13" customFormat="1" ht="11.25">
      <c r="B360" s="197"/>
      <c r="C360" s="198"/>
      <c r="D360" s="199" t="s">
        <v>130</v>
      </c>
      <c r="E360" s="200" t="s">
        <v>1</v>
      </c>
      <c r="F360" s="201" t="s">
        <v>412</v>
      </c>
      <c r="G360" s="198"/>
      <c r="H360" s="202">
        <v>0.64</v>
      </c>
      <c r="I360" s="203"/>
      <c r="J360" s="198"/>
      <c r="K360" s="198"/>
      <c r="L360" s="204"/>
      <c r="M360" s="205"/>
      <c r="N360" s="206"/>
      <c r="O360" s="206"/>
      <c r="P360" s="206"/>
      <c r="Q360" s="206"/>
      <c r="R360" s="206"/>
      <c r="S360" s="206"/>
      <c r="T360" s="207"/>
      <c r="AT360" s="208" t="s">
        <v>130</v>
      </c>
      <c r="AU360" s="208" t="s">
        <v>82</v>
      </c>
      <c r="AV360" s="13" t="s">
        <v>82</v>
      </c>
      <c r="AW360" s="13" t="s">
        <v>32</v>
      </c>
      <c r="AX360" s="13" t="s">
        <v>75</v>
      </c>
      <c r="AY360" s="208" t="s">
        <v>122</v>
      </c>
    </row>
    <row r="361" spans="1:65" s="14" customFormat="1" ht="11.25">
      <c r="B361" s="209"/>
      <c r="C361" s="210"/>
      <c r="D361" s="199" t="s">
        <v>130</v>
      </c>
      <c r="E361" s="211" t="s">
        <v>1</v>
      </c>
      <c r="F361" s="212" t="s">
        <v>149</v>
      </c>
      <c r="G361" s="210"/>
      <c r="H361" s="211" t="s">
        <v>1</v>
      </c>
      <c r="I361" s="213"/>
      <c r="J361" s="210"/>
      <c r="K361" s="210"/>
      <c r="L361" s="214"/>
      <c r="M361" s="215"/>
      <c r="N361" s="216"/>
      <c r="O361" s="216"/>
      <c r="P361" s="216"/>
      <c r="Q361" s="216"/>
      <c r="R361" s="216"/>
      <c r="S361" s="216"/>
      <c r="T361" s="217"/>
      <c r="AT361" s="218" t="s">
        <v>130</v>
      </c>
      <c r="AU361" s="218" t="s">
        <v>82</v>
      </c>
      <c r="AV361" s="14" t="s">
        <v>80</v>
      </c>
      <c r="AW361" s="14" t="s">
        <v>32</v>
      </c>
      <c r="AX361" s="14" t="s">
        <v>75</v>
      </c>
      <c r="AY361" s="218" t="s">
        <v>122</v>
      </c>
    </row>
    <row r="362" spans="1:65" s="13" customFormat="1" ht="11.25">
      <c r="B362" s="197"/>
      <c r="C362" s="198"/>
      <c r="D362" s="199" t="s">
        <v>130</v>
      </c>
      <c r="E362" s="200" t="s">
        <v>1</v>
      </c>
      <c r="F362" s="201" t="s">
        <v>413</v>
      </c>
      <c r="G362" s="198"/>
      <c r="H362" s="202">
        <v>7.84</v>
      </c>
      <c r="I362" s="203"/>
      <c r="J362" s="198"/>
      <c r="K362" s="198"/>
      <c r="L362" s="204"/>
      <c r="M362" s="205"/>
      <c r="N362" s="206"/>
      <c r="O362" s="206"/>
      <c r="P362" s="206"/>
      <c r="Q362" s="206"/>
      <c r="R362" s="206"/>
      <c r="S362" s="206"/>
      <c r="T362" s="207"/>
      <c r="AT362" s="208" t="s">
        <v>130</v>
      </c>
      <c r="AU362" s="208" t="s">
        <v>82</v>
      </c>
      <c r="AV362" s="13" t="s">
        <v>82</v>
      </c>
      <c r="AW362" s="13" t="s">
        <v>32</v>
      </c>
      <c r="AX362" s="13" t="s">
        <v>75</v>
      </c>
      <c r="AY362" s="208" t="s">
        <v>122</v>
      </c>
    </row>
    <row r="363" spans="1:65" s="14" customFormat="1" ht="11.25">
      <c r="B363" s="209"/>
      <c r="C363" s="210"/>
      <c r="D363" s="199" t="s">
        <v>130</v>
      </c>
      <c r="E363" s="211" t="s">
        <v>1</v>
      </c>
      <c r="F363" s="212" t="s">
        <v>151</v>
      </c>
      <c r="G363" s="210"/>
      <c r="H363" s="211" t="s">
        <v>1</v>
      </c>
      <c r="I363" s="213"/>
      <c r="J363" s="210"/>
      <c r="K363" s="210"/>
      <c r="L363" s="214"/>
      <c r="M363" s="215"/>
      <c r="N363" s="216"/>
      <c r="O363" s="216"/>
      <c r="P363" s="216"/>
      <c r="Q363" s="216"/>
      <c r="R363" s="216"/>
      <c r="S363" s="216"/>
      <c r="T363" s="217"/>
      <c r="AT363" s="218" t="s">
        <v>130</v>
      </c>
      <c r="AU363" s="218" t="s">
        <v>82</v>
      </c>
      <c r="AV363" s="14" t="s">
        <v>80</v>
      </c>
      <c r="AW363" s="14" t="s">
        <v>32</v>
      </c>
      <c r="AX363" s="14" t="s">
        <v>75</v>
      </c>
      <c r="AY363" s="218" t="s">
        <v>122</v>
      </c>
    </row>
    <row r="364" spans="1:65" s="15" customFormat="1" ht="11.25">
      <c r="B364" s="219"/>
      <c r="C364" s="220"/>
      <c r="D364" s="199" t="s">
        <v>130</v>
      </c>
      <c r="E364" s="221" t="s">
        <v>1</v>
      </c>
      <c r="F364" s="222" t="s">
        <v>160</v>
      </c>
      <c r="G364" s="220"/>
      <c r="H364" s="223">
        <v>73.66</v>
      </c>
      <c r="I364" s="224"/>
      <c r="J364" s="220"/>
      <c r="K364" s="220"/>
      <c r="L364" s="225"/>
      <c r="M364" s="226"/>
      <c r="N364" s="227"/>
      <c r="O364" s="227"/>
      <c r="P364" s="227"/>
      <c r="Q364" s="227"/>
      <c r="R364" s="227"/>
      <c r="S364" s="227"/>
      <c r="T364" s="228"/>
      <c r="AT364" s="229" t="s">
        <v>130</v>
      </c>
      <c r="AU364" s="229" t="s">
        <v>82</v>
      </c>
      <c r="AV364" s="15" t="s">
        <v>128</v>
      </c>
      <c r="AW364" s="15" t="s">
        <v>32</v>
      </c>
      <c r="AX364" s="15" t="s">
        <v>80</v>
      </c>
      <c r="AY364" s="229" t="s">
        <v>122</v>
      </c>
    </row>
    <row r="365" spans="1:65" s="2" customFormat="1" ht="37.9" customHeight="1">
      <c r="A365" s="34"/>
      <c r="B365" s="35"/>
      <c r="C365" s="183" t="s">
        <v>414</v>
      </c>
      <c r="D365" s="183" t="s">
        <v>124</v>
      </c>
      <c r="E365" s="184" t="s">
        <v>415</v>
      </c>
      <c r="F365" s="185" t="s">
        <v>416</v>
      </c>
      <c r="G365" s="186" t="s">
        <v>127</v>
      </c>
      <c r="H365" s="187">
        <v>6982</v>
      </c>
      <c r="I365" s="188"/>
      <c r="J365" s="189">
        <f>ROUND(I365*H365,2)</f>
        <v>0</v>
      </c>
      <c r="K365" s="190"/>
      <c r="L365" s="39"/>
      <c r="M365" s="191" t="s">
        <v>1</v>
      </c>
      <c r="N365" s="192" t="s">
        <v>40</v>
      </c>
      <c r="O365" s="71"/>
      <c r="P365" s="193">
        <f>O365*H365</f>
        <v>0</v>
      </c>
      <c r="Q365" s="193">
        <v>0</v>
      </c>
      <c r="R365" s="193">
        <f>Q365*H365</f>
        <v>0</v>
      </c>
      <c r="S365" s="193">
        <v>0</v>
      </c>
      <c r="T365" s="194">
        <f>S365*H365</f>
        <v>0</v>
      </c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R365" s="195" t="s">
        <v>128</v>
      </c>
      <c r="AT365" s="195" t="s">
        <v>124</v>
      </c>
      <c r="AU365" s="195" t="s">
        <v>82</v>
      </c>
      <c r="AY365" s="17" t="s">
        <v>122</v>
      </c>
      <c r="BE365" s="196">
        <f>IF(N365="základní",J365,0)</f>
        <v>0</v>
      </c>
      <c r="BF365" s="196">
        <f>IF(N365="snížená",J365,0)</f>
        <v>0</v>
      </c>
      <c r="BG365" s="196">
        <f>IF(N365="zákl. přenesená",J365,0)</f>
        <v>0</v>
      </c>
      <c r="BH365" s="196">
        <f>IF(N365="sníž. přenesená",J365,0)</f>
        <v>0</v>
      </c>
      <c r="BI365" s="196">
        <f>IF(N365="nulová",J365,0)</f>
        <v>0</v>
      </c>
      <c r="BJ365" s="17" t="s">
        <v>80</v>
      </c>
      <c r="BK365" s="196">
        <f>ROUND(I365*H365,2)</f>
        <v>0</v>
      </c>
      <c r="BL365" s="17" t="s">
        <v>128</v>
      </c>
      <c r="BM365" s="195" t="s">
        <v>417</v>
      </c>
    </row>
    <row r="366" spans="1:65" s="13" customFormat="1" ht="11.25">
      <c r="B366" s="197"/>
      <c r="C366" s="198"/>
      <c r="D366" s="199" t="s">
        <v>130</v>
      </c>
      <c r="E366" s="200" t="s">
        <v>1</v>
      </c>
      <c r="F366" s="201" t="s">
        <v>230</v>
      </c>
      <c r="G366" s="198"/>
      <c r="H366" s="202">
        <v>6982</v>
      </c>
      <c r="I366" s="203"/>
      <c r="J366" s="198"/>
      <c r="K366" s="198"/>
      <c r="L366" s="204"/>
      <c r="M366" s="205"/>
      <c r="N366" s="206"/>
      <c r="O366" s="206"/>
      <c r="P366" s="206"/>
      <c r="Q366" s="206"/>
      <c r="R366" s="206"/>
      <c r="S366" s="206"/>
      <c r="T366" s="207"/>
      <c r="AT366" s="208" t="s">
        <v>130</v>
      </c>
      <c r="AU366" s="208" t="s">
        <v>82</v>
      </c>
      <c r="AV366" s="13" t="s">
        <v>82</v>
      </c>
      <c r="AW366" s="13" t="s">
        <v>32</v>
      </c>
      <c r="AX366" s="13" t="s">
        <v>80</v>
      </c>
      <c r="AY366" s="208" t="s">
        <v>122</v>
      </c>
    </row>
    <row r="367" spans="1:65" s="14" customFormat="1" ht="11.25">
      <c r="B367" s="209"/>
      <c r="C367" s="210"/>
      <c r="D367" s="199" t="s">
        <v>130</v>
      </c>
      <c r="E367" s="211" t="s">
        <v>1</v>
      </c>
      <c r="F367" s="212" t="s">
        <v>418</v>
      </c>
      <c r="G367" s="210"/>
      <c r="H367" s="211" t="s">
        <v>1</v>
      </c>
      <c r="I367" s="213"/>
      <c r="J367" s="210"/>
      <c r="K367" s="210"/>
      <c r="L367" s="214"/>
      <c r="M367" s="215"/>
      <c r="N367" s="216"/>
      <c r="O367" s="216"/>
      <c r="P367" s="216"/>
      <c r="Q367" s="216"/>
      <c r="R367" s="216"/>
      <c r="S367" s="216"/>
      <c r="T367" s="217"/>
      <c r="AT367" s="218" t="s">
        <v>130</v>
      </c>
      <c r="AU367" s="218" t="s">
        <v>82</v>
      </c>
      <c r="AV367" s="14" t="s">
        <v>80</v>
      </c>
      <c r="AW367" s="14" t="s">
        <v>32</v>
      </c>
      <c r="AX367" s="14" t="s">
        <v>75</v>
      </c>
      <c r="AY367" s="218" t="s">
        <v>122</v>
      </c>
    </row>
    <row r="368" spans="1:65" s="14" customFormat="1" ht="11.25">
      <c r="B368" s="209"/>
      <c r="C368" s="210"/>
      <c r="D368" s="199" t="s">
        <v>130</v>
      </c>
      <c r="E368" s="211" t="s">
        <v>1</v>
      </c>
      <c r="F368" s="212" t="s">
        <v>419</v>
      </c>
      <c r="G368" s="210"/>
      <c r="H368" s="211" t="s">
        <v>1</v>
      </c>
      <c r="I368" s="213"/>
      <c r="J368" s="210"/>
      <c r="K368" s="210"/>
      <c r="L368" s="214"/>
      <c r="M368" s="215"/>
      <c r="N368" s="216"/>
      <c r="O368" s="216"/>
      <c r="P368" s="216"/>
      <c r="Q368" s="216"/>
      <c r="R368" s="216"/>
      <c r="S368" s="216"/>
      <c r="T368" s="217"/>
      <c r="AT368" s="218" t="s">
        <v>130</v>
      </c>
      <c r="AU368" s="218" t="s">
        <v>82</v>
      </c>
      <c r="AV368" s="14" t="s">
        <v>80</v>
      </c>
      <c r="AW368" s="14" t="s">
        <v>32</v>
      </c>
      <c r="AX368" s="14" t="s">
        <v>75</v>
      </c>
      <c r="AY368" s="218" t="s">
        <v>122</v>
      </c>
    </row>
    <row r="369" spans="1:65" s="14" customFormat="1" ht="11.25">
      <c r="B369" s="209"/>
      <c r="C369" s="210"/>
      <c r="D369" s="199" t="s">
        <v>130</v>
      </c>
      <c r="E369" s="211" t="s">
        <v>1</v>
      </c>
      <c r="F369" s="212" t="s">
        <v>420</v>
      </c>
      <c r="G369" s="210"/>
      <c r="H369" s="211" t="s">
        <v>1</v>
      </c>
      <c r="I369" s="213"/>
      <c r="J369" s="210"/>
      <c r="K369" s="210"/>
      <c r="L369" s="214"/>
      <c r="M369" s="215"/>
      <c r="N369" s="216"/>
      <c r="O369" s="216"/>
      <c r="P369" s="216"/>
      <c r="Q369" s="216"/>
      <c r="R369" s="216"/>
      <c r="S369" s="216"/>
      <c r="T369" s="217"/>
      <c r="AT369" s="218" t="s">
        <v>130</v>
      </c>
      <c r="AU369" s="218" t="s">
        <v>82</v>
      </c>
      <c r="AV369" s="14" t="s">
        <v>80</v>
      </c>
      <c r="AW369" s="14" t="s">
        <v>32</v>
      </c>
      <c r="AX369" s="14" t="s">
        <v>75</v>
      </c>
      <c r="AY369" s="218" t="s">
        <v>122</v>
      </c>
    </row>
    <row r="370" spans="1:65" s="2" customFormat="1" ht="24.2" customHeight="1">
      <c r="A370" s="34"/>
      <c r="B370" s="35"/>
      <c r="C370" s="183" t="s">
        <v>421</v>
      </c>
      <c r="D370" s="183" t="s">
        <v>124</v>
      </c>
      <c r="E370" s="184" t="s">
        <v>422</v>
      </c>
      <c r="F370" s="185" t="s">
        <v>423</v>
      </c>
      <c r="G370" s="186" t="s">
        <v>127</v>
      </c>
      <c r="H370" s="187">
        <v>671</v>
      </c>
      <c r="I370" s="188"/>
      <c r="J370" s="189">
        <f>ROUND(I370*H370,2)</f>
        <v>0</v>
      </c>
      <c r="K370" s="190"/>
      <c r="L370" s="39"/>
      <c r="M370" s="191" t="s">
        <v>1</v>
      </c>
      <c r="N370" s="192" t="s">
        <v>40</v>
      </c>
      <c r="O370" s="71"/>
      <c r="P370" s="193">
        <f>O370*H370</f>
        <v>0</v>
      </c>
      <c r="Q370" s="193">
        <v>0</v>
      </c>
      <c r="R370" s="193">
        <f>Q370*H370</f>
        <v>0</v>
      </c>
      <c r="S370" s="193">
        <v>0</v>
      </c>
      <c r="T370" s="194">
        <f>S370*H370</f>
        <v>0</v>
      </c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R370" s="195" t="s">
        <v>128</v>
      </c>
      <c r="AT370" s="195" t="s">
        <v>124</v>
      </c>
      <c r="AU370" s="195" t="s">
        <v>82</v>
      </c>
      <c r="AY370" s="17" t="s">
        <v>122</v>
      </c>
      <c r="BE370" s="196">
        <f>IF(N370="základní",J370,0)</f>
        <v>0</v>
      </c>
      <c r="BF370" s="196">
        <f>IF(N370="snížená",J370,0)</f>
        <v>0</v>
      </c>
      <c r="BG370" s="196">
        <f>IF(N370="zákl. přenesená",J370,0)</f>
        <v>0</v>
      </c>
      <c r="BH370" s="196">
        <f>IF(N370="sníž. přenesená",J370,0)</f>
        <v>0</v>
      </c>
      <c r="BI370" s="196">
        <f>IF(N370="nulová",J370,0)</f>
        <v>0</v>
      </c>
      <c r="BJ370" s="17" t="s">
        <v>80</v>
      </c>
      <c r="BK370" s="196">
        <f>ROUND(I370*H370,2)</f>
        <v>0</v>
      </c>
      <c r="BL370" s="17" t="s">
        <v>128</v>
      </c>
      <c r="BM370" s="195" t="s">
        <v>424</v>
      </c>
    </row>
    <row r="371" spans="1:65" s="13" customFormat="1" ht="11.25">
      <c r="B371" s="197"/>
      <c r="C371" s="198"/>
      <c r="D371" s="199" t="s">
        <v>130</v>
      </c>
      <c r="E371" s="200" t="s">
        <v>1</v>
      </c>
      <c r="F371" s="201" t="s">
        <v>425</v>
      </c>
      <c r="G371" s="198"/>
      <c r="H371" s="202">
        <v>671</v>
      </c>
      <c r="I371" s="203"/>
      <c r="J371" s="198"/>
      <c r="K371" s="198"/>
      <c r="L371" s="204"/>
      <c r="M371" s="205"/>
      <c r="N371" s="206"/>
      <c r="O371" s="206"/>
      <c r="P371" s="206"/>
      <c r="Q371" s="206"/>
      <c r="R371" s="206"/>
      <c r="S371" s="206"/>
      <c r="T371" s="207"/>
      <c r="AT371" s="208" t="s">
        <v>130</v>
      </c>
      <c r="AU371" s="208" t="s">
        <v>82</v>
      </c>
      <c r="AV371" s="13" t="s">
        <v>82</v>
      </c>
      <c r="AW371" s="13" t="s">
        <v>32</v>
      </c>
      <c r="AX371" s="13" t="s">
        <v>80</v>
      </c>
      <c r="AY371" s="208" t="s">
        <v>122</v>
      </c>
    </row>
    <row r="372" spans="1:65" s="14" customFormat="1" ht="11.25">
      <c r="B372" s="209"/>
      <c r="C372" s="210"/>
      <c r="D372" s="199" t="s">
        <v>130</v>
      </c>
      <c r="E372" s="211" t="s">
        <v>1</v>
      </c>
      <c r="F372" s="212" t="s">
        <v>426</v>
      </c>
      <c r="G372" s="210"/>
      <c r="H372" s="211" t="s">
        <v>1</v>
      </c>
      <c r="I372" s="213"/>
      <c r="J372" s="210"/>
      <c r="K372" s="210"/>
      <c r="L372" s="214"/>
      <c r="M372" s="215"/>
      <c r="N372" s="216"/>
      <c r="O372" s="216"/>
      <c r="P372" s="216"/>
      <c r="Q372" s="216"/>
      <c r="R372" s="216"/>
      <c r="S372" s="216"/>
      <c r="T372" s="217"/>
      <c r="AT372" s="218" t="s">
        <v>130</v>
      </c>
      <c r="AU372" s="218" t="s">
        <v>82</v>
      </c>
      <c r="AV372" s="14" t="s">
        <v>80</v>
      </c>
      <c r="AW372" s="14" t="s">
        <v>32</v>
      </c>
      <c r="AX372" s="14" t="s">
        <v>75</v>
      </c>
      <c r="AY372" s="218" t="s">
        <v>122</v>
      </c>
    </row>
    <row r="373" spans="1:65" s="2" customFormat="1" ht="21.75" customHeight="1">
      <c r="A373" s="34"/>
      <c r="B373" s="35"/>
      <c r="C373" s="183" t="s">
        <v>427</v>
      </c>
      <c r="D373" s="183" t="s">
        <v>124</v>
      </c>
      <c r="E373" s="184" t="s">
        <v>428</v>
      </c>
      <c r="F373" s="185" t="s">
        <v>429</v>
      </c>
      <c r="G373" s="186" t="s">
        <v>127</v>
      </c>
      <c r="H373" s="187">
        <v>671</v>
      </c>
      <c r="I373" s="188"/>
      <c r="J373" s="189">
        <f>ROUND(I373*H373,2)</f>
        <v>0</v>
      </c>
      <c r="K373" s="190"/>
      <c r="L373" s="39"/>
      <c r="M373" s="191" t="s">
        <v>1</v>
      </c>
      <c r="N373" s="192" t="s">
        <v>40</v>
      </c>
      <c r="O373" s="71"/>
      <c r="P373" s="193">
        <f>O373*H373</f>
        <v>0</v>
      </c>
      <c r="Q373" s="193">
        <v>0</v>
      </c>
      <c r="R373" s="193">
        <f>Q373*H373</f>
        <v>0</v>
      </c>
      <c r="S373" s="193">
        <v>0</v>
      </c>
      <c r="T373" s="194">
        <f>S373*H373</f>
        <v>0</v>
      </c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  <c r="AR373" s="195" t="s">
        <v>128</v>
      </c>
      <c r="AT373" s="195" t="s">
        <v>124</v>
      </c>
      <c r="AU373" s="195" t="s">
        <v>82</v>
      </c>
      <c r="AY373" s="17" t="s">
        <v>122</v>
      </c>
      <c r="BE373" s="196">
        <f>IF(N373="základní",J373,0)</f>
        <v>0</v>
      </c>
      <c r="BF373" s="196">
        <f>IF(N373="snížená",J373,0)</f>
        <v>0</v>
      </c>
      <c r="BG373" s="196">
        <f>IF(N373="zákl. přenesená",J373,0)</f>
        <v>0</v>
      </c>
      <c r="BH373" s="196">
        <f>IF(N373="sníž. přenesená",J373,0)</f>
        <v>0</v>
      </c>
      <c r="BI373" s="196">
        <f>IF(N373="nulová",J373,0)</f>
        <v>0</v>
      </c>
      <c r="BJ373" s="17" t="s">
        <v>80</v>
      </c>
      <c r="BK373" s="196">
        <f>ROUND(I373*H373,2)</f>
        <v>0</v>
      </c>
      <c r="BL373" s="17" t="s">
        <v>128</v>
      </c>
      <c r="BM373" s="195" t="s">
        <v>430</v>
      </c>
    </row>
    <row r="374" spans="1:65" s="13" customFormat="1" ht="11.25">
      <c r="B374" s="197"/>
      <c r="C374" s="198"/>
      <c r="D374" s="199" t="s">
        <v>130</v>
      </c>
      <c r="E374" s="200" t="s">
        <v>1</v>
      </c>
      <c r="F374" s="201" t="s">
        <v>425</v>
      </c>
      <c r="G374" s="198"/>
      <c r="H374" s="202">
        <v>671</v>
      </c>
      <c r="I374" s="203"/>
      <c r="J374" s="198"/>
      <c r="K374" s="198"/>
      <c r="L374" s="204"/>
      <c r="M374" s="205"/>
      <c r="N374" s="206"/>
      <c r="O374" s="206"/>
      <c r="P374" s="206"/>
      <c r="Q374" s="206"/>
      <c r="R374" s="206"/>
      <c r="S374" s="206"/>
      <c r="T374" s="207"/>
      <c r="AT374" s="208" t="s">
        <v>130</v>
      </c>
      <c r="AU374" s="208" t="s">
        <v>82</v>
      </c>
      <c r="AV374" s="13" t="s">
        <v>82</v>
      </c>
      <c r="AW374" s="13" t="s">
        <v>32</v>
      </c>
      <c r="AX374" s="13" t="s">
        <v>80</v>
      </c>
      <c r="AY374" s="208" t="s">
        <v>122</v>
      </c>
    </row>
    <row r="375" spans="1:65" s="14" customFormat="1" ht="11.25">
      <c r="B375" s="209"/>
      <c r="C375" s="210"/>
      <c r="D375" s="199" t="s">
        <v>130</v>
      </c>
      <c r="E375" s="211" t="s">
        <v>1</v>
      </c>
      <c r="F375" s="212" t="s">
        <v>431</v>
      </c>
      <c r="G375" s="210"/>
      <c r="H375" s="211" t="s">
        <v>1</v>
      </c>
      <c r="I375" s="213"/>
      <c r="J375" s="210"/>
      <c r="K375" s="210"/>
      <c r="L375" s="214"/>
      <c r="M375" s="215"/>
      <c r="N375" s="216"/>
      <c r="O375" s="216"/>
      <c r="P375" s="216"/>
      <c r="Q375" s="216"/>
      <c r="R375" s="216"/>
      <c r="S375" s="216"/>
      <c r="T375" s="217"/>
      <c r="AT375" s="218" t="s">
        <v>130</v>
      </c>
      <c r="AU375" s="218" t="s">
        <v>82</v>
      </c>
      <c r="AV375" s="14" t="s">
        <v>80</v>
      </c>
      <c r="AW375" s="14" t="s">
        <v>32</v>
      </c>
      <c r="AX375" s="14" t="s">
        <v>75</v>
      </c>
      <c r="AY375" s="218" t="s">
        <v>122</v>
      </c>
    </row>
    <row r="376" spans="1:65" s="2" customFormat="1" ht="24.2" customHeight="1">
      <c r="A376" s="34"/>
      <c r="B376" s="35"/>
      <c r="C376" s="183" t="s">
        <v>432</v>
      </c>
      <c r="D376" s="183" t="s">
        <v>124</v>
      </c>
      <c r="E376" s="184" t="s">
        <v>433</v>
      </c>
      <c r="F376" s="185" t="s">
        <v>434</v>
      </c>
      <c r="G376" s="186" t="s">
        <v>127</v>
      </c>
      <c r="H376" s="187">
        <v>671</v>
      </c>
      <c r="I376" s="188"/>
      <c r="J376" s="189">
        <f>ROUND(I376*H376,2)</f>
        <v>0</v>
      </c>
      <c r="K376" s="190"/>
      <c r="L376" s="39"/>
      <c r="M376" s="191" t="s">
        <v>1</v>
      </c>
      <c r="N376" s="192" t="s">
        <v>40</v>
      </c>
      <c r="O376" s="71"/>
      <c r="P376" s="193">
        <f>O376*H376</f>
        <v>0</v>
      </c>
      <c r="Q376" s="193">
        <v>8.9219999999999994E-2</v>
      </c>
      <c r="R376" s="193">
        <f>Q376*H376</f>
        <v>59.866619999999998</v>
      </c>
      <c r="S376" s="193">
        <v>0</v>
      </c>
      <c r="T376" s="194">
        <f>S376*H376</f>
        <v>0</v>
      </c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R376" s="195" t="s">
        <v>435</v>
      </c>
      <c r="AT376" s="195" t="s">
        <v>124</v>
      </c>
      <c r="AU376" s="195" t="s">
        <v>82</v>
      </c>
      <c r="AY376" s="17" t="s">
        <v>122</v>
      </c>
      <c r="BE376" s="196">
        <f>IF(N376="základní",J376,0)</f>
        <v>0</v>
      </c>
      <c r="BF376" s="196">
        <f>IF(N376="snížená",J376,0)</f>
        <v>0</v>
      </c>
      <c r="BG376" s="196">
        <f>IF(N376="zákl. přenesená",J376,0)</f>
        <v>0</v>
      </c>
      <c r="BH376" s="196">
        <f>IF(N376="sníž. přenesená",J376,0)</f>
        <v>0</v>
      </c>
      <c r="BI376" s="196">
        <f>IF(N376="nulová",J376,0)</f>
        <v>0</v>
      </c>
      <c r="BJ376" s="17" t="s">
        <v>80</v>
      </c>
      <c r="BK376" s="196">
        <f>ROUND(I376*H376,2)</f>
        <v>0</v>
      </c>
      <c r="BL376" s="17" t="s">
        <v>435</v>
      </c>
      <c r="BM376" s="195" t="s">
        <v>436</v>
      </c>
    </row>
    <row r="377" spans="1:65" s="2" customFormat="1" ht="44.25" customHeight="1">
      <c r="A377" s="34"/>
      <c r="B377" s="35"/>
      <c r="C377" s="230" t="s">
        <v>437</v>
      </c>
      <c r="D377" s="230" t="s">
        <v>233</v>
      </c>
      <c r="E377" s="231" t="s">
        <v>438</v>
      </c>
      <c r="F377" s="232" t="s">
        <v>439</v>
      </c>
      <c r="G377" s="233" t="s">
        <v>127</v>
      </c>
      <c r="H377" s="234">
        <v>677.71</v>
      </c>
      <c r="I377" s="235"/>
      <c r="J377" s="236">
        <f>ROUND(I377*H377,2)</f>
        <v>0</v>
      </c>
      <c r="K377" s="237"/>
      <c r="L377" s="238"/>
      <c r="M377" s="239" t="s">
        <v>1</v>
      </c>
      <c r="N377" s="240" t="s">
        <v>40</v>
      </c>
      <c r="O377" s="71"/>
      <c r="P377" s="193">
        <f>O377*H377</f>
        <v>0</v>
      </c>
      <c r="Q377" s="193">
        <v>0</v>
      </c>
      <c r="R377" s="193">
        <f>Q377*H377</f>
        <v>0</v>
      </c>
      <c r="S377" s="193">
        <v>0</v>
      </c>
      <c r="T377" s="194">
        <f>S377*H377</f>
        <v>0</v>
      </c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R377" s="195" t="s">
        <v>440</v>
      </c>
      <c r="AT377" s="195" t="s">
        <v>233</v>
      </c>
      <c r="AU377" s="195" t="s">
        <v>82</v>
      </c>
      <c r="AY377" s="17" t="s">
        <v>122</v>
      </c>
      <c r="BE377" s="196">
        <f>IF(N377="základní",J377,0)</f>
        <v>0</v>
      </c>
      <c r="BF377" s="196">
        <f>IF(N377="snížená",J377,0)</f>
        <v>0</v>
      </c>
      <c r="BG377" s="196">
        <f>IF(N377="zákl. přenesená",J377,0)</f>
        <v>0</v>
      </c>
      <c r="BH377" s="196">
        <f>IF(N377="sníž. přenesená",J377,0)</f>
        <v>0</v>
      </c>
      <c r="BI377" s="196">
        <f>IF(N377="nulová",J377,0)</f>
        <v>0</v>
      </c>
      <c r="BJ377" s="17" t="s">
        <v>80</v>
      </c>
      <c r="BK377" s="196">
        <f>ROUND(I377*H377,2)</f>
        <v>0</v>
      </c>
      <c r="BL377" s="17" t="s">
        <v>440</v>
      </c>
      <c r="BM377" s="195" t="s">
        <v>441</v>
      </c>
    </row>
    <row r="378" spans="1:65" s="13" customFormat="1" ht="11.25">
      <c r="B378" s="197"/>
      <c r="C378" s="198"/>
      <c r="D378" s="199" t="s">
        <v>130</v>
      </c>
      <c r="E378" s="198"/>
      <c r="F378" s="201" t="s">
        <v>442</v>
      </c>
      <c r="G378" s="198"/>
      <c r="H378" s="202">
        <v>677.71</v>
      </c>
      <c r="I378" s="203"/>
      <c r="J378" s="198"/>
      <c r="K378" s="198"/>
      <c r="L378" s="204"/>
      <c r="M378" s="205"/>
      <c r="N378" s="206"/>
      <c r="O378" s="206"/>
      <c r="P378" s="206"/>
      <c r="Q378" s="206"/>
      <c r="R378" s="206"/>
      <c r="S378" s="206"/>
      <c r="T378" s="207"/>
      <c r="AT378" s="208" t="s">
        <v>130</v>
      </c>
      <c r="AU378" s="208" t="s">
        <v>82</v>
      </c>
      <c r="AV378" s="13" t="s">
        <v>82</v>
      </c>
      <c r="AW378" s="13" t="s">
        <v>4</v>
      </c>
      <c r="AX378" s="13" t="s">
        <v>80</v>
      </c>
      <c r="AY378" s="208" t="s">
        <v>122</v>
      </c>
    </row>
    <row r="379" spans="1:65" s="12" customFormat="1" ht="22.9" customHeight="1">
      <c r="B379" s="168"/>
      <c r="C379" s="169"/>
      <c r="D379" s="170" t="s">
        <v>74</v>
      </c>
      <c r="E379" s="181" t="s">
        <v>197</v>
      </c>
      <c r="F379" s="181" t="s">
        <v>443</v>
      </c>
      <c r="G379" s="169"/>
      <c r="H379" s="169"/>
      <c r="I379" s="172"/>
      <c r="J379" s="182">
        <f>BK379</f>
        <v>0</v>
      </c>
      <c r="K379" s="169"/>
      <c r="L379" s="173"/>
      <c r="M379" s="174"/>
      <c r="N379" s="175"/>
      <c r="O379" s="175"/>
      <c r="P379" s="176">
        <f>SUM(P380:P412)</f>
        <v>0</v>
      </c>
      <c r="Q379" s="175"/>
      <c r="R379" s="176">
        <f>SUM(R380:R412)</f>
        <v>1.6680936500000001</v>
      </c>
      <c r="S379" s="175"/>
      <c r="T379" s="177">
        <f>SUM(T380:T412)</f>
        <v>0</v>
      </c>
      <c r="AR379" s="178" t="s">
        <v>80</v>
      </c>
      <c r="AT379" s="179" t="s">
        <v>74</v>
      </c>
      <c r="AU379" s="179" t="s">
        <v>80</v>
      </c>
      <c r="AY379" s="178" t="s">
        <v>122</v>
      </c>
      <c r="BK379" s="180">
        <f>SUM(BK380:BK412)</f>
        <v>0</v>
      </c>
    </row>
    <row r="380" spans="1:65" s="2" customFormat="1" ht="24.2" customHeight="1">
      <c r="A380" s="34"/>
      <c r="B380" s="35"/>
      <c r="C380" s="183" t="s">
        <v>444</v>
      </c>
      <c r="D380" s="183" t="s">
        <v>124</v>
      </c>
      <c r="E380" s="184" t="s">
        <v>445</v>
      </c>
      <c r="F380" s="185" t="s">
        <v>446</v>
      </c>
      <c r="G380" s="186" t="s">
        <v>135</v>
      </c>
      <c r="H380" s="187">
        <v>280</v>
      </c>
      <c r="I380" s="188"/>
      <c r="J380" s="189">
        <f>ROUND(I380*H380,2)</f>
        <v>0</v>
      </c>
      <c r="K380" s="190"/>
      <c r="L380" s="39"/>
      <c r="M380" s="191" t="s">
        <v>1</v>
      </c>
      <c r="N380" s="192" t="s">
        <v>40</v>
      </c>
      <c r="O380" s="71"/>
      <c r="P380" s="193">
        <f>O380*H380</f>
        <v>0</v>
      </c>
      <c r="Q380" s="193">
        <v>0</v>
      </c>
      <c r="R380" s="193">
        <f>Q380*H380</f>
        <v>0</v>
      </c>
      <c r="S380" s="193">
        <v>0</v>
      </c>
      <c r="T380" s="194">
        <f>S380*H380</f>
        <v>0</v>
      </c>
      <c r="U380" s="34"/>
      <c r="V380" s="34"/>
      <c r="W380" s="34"/>
      <c r="X380" s="34"/>
      <c r="Y380" s="34"/>
      <c r="Z380" s="34"/>
      <c r="AA380" s="34"/>
      <c r="AB380" s="34"/>
      <c r="AC380" s="34"/>
      <c r="AD380" s="34"/>
      <c r="AE380" s="34"/>
      <c r="AR380" s="195" t="s">
        <v>128</v>
      </c>
      <c r="AT380" s="195" t="s">
        <v>124</v>
      </c>
      <c r="AU380" s="195" t="s">
        <v>82</v>
      </c>
      <c r="AY380" s="17" t="s">
        <v>122</v>
      </c>
      <c r="BE380" s="196">
        <f>IF(N380="základní",J380,0)</f>
        <v>0</v>
      </c>
      <c r="BF380" s="196">
        <f>IF(N380="snížená",J380,0)</f>
        <v>0</v>
      </c>
      <c r="BG380" s="196">
        <f>IF(N380="zákl. přenesená",J380,0)</f>
        <v>0</v>
      </c>
      <c r="BH380" s="196">
        <f>IF(N380="sníž. přenesená",J380,0)</f>
        <v>0</v>
      </c>
      <c r="BI380" s="196">
        <f>IF(N380="nulová",J380,0)</f>
        <v>0</v>
      </c>
      <c r="BJ380" s="17" t="s">
        <v>80</v>
      </c>
      <c r="BK380" s="196">
        <f>ROUND(I380*H380,2)</f>
        <v>0</v>
      </c>
      <c r="BL380" s="17" t="s">
        <v>128</v>
      </c>
      <c r="BM380" s="195" t="s">
        <v>447</v>
      </c>
    </row>
    <row r="381" spans="1:65" s="13" customFormat="1" ht="11.25">
      <c r="B381" s="197"/>
      <c r="C381" s="198"/>
      <c r="D381" s="199" t="s">
        <v>130</v>
      </c>
      <c r="E381" s="200" t="s">
        <v>1</v>
      </c>
      <c r="F381" s="201" t="s">
        <v>448</v>
      </c>
      <c r="G381" s="198"/>
      <c r="H381" s="202">
        <v>150</v>
      </c>
      <c r="I381" s="203"/>
      <c r="J381" s="198"/>
      <c r="K381" s="198"/>
      <c r="L381" s="204"/>
      <c r="M381" s="205"/>
      <c r="N381" s="206"/>
      <c r="O381" s="206"/>
      <c r="P381" s="206"/>
      <c r="Q381" s="206"/>
      <c r="R381" s="206"/>
      <c r="S381" s="206"/>
      <c r="T381" s="207"/>
      <c r="AT381" s="208" t="s">
        <v>130</v>
      </c>
      <c r="AU381" s="208" t="s">
        <v>82</v>
      </c>
      <c r="AV381" s="13" t="s">
        <v>82</v>
      </c>
      <c r="AW381" s="13" t="s">
        <v>32</v>
      </c>
      <c r="AX381" s="13" t="s">
        <v>75</v>
      </c>
      <c r="AY381" s="208" t="s">
        <v>122</v>
      </c>
    </row>
    <row r="382" spans="1:65" s="14" customFormat="1" ht="11.25">
      <c r="B382" s="209"/>
      <c r="C382" s="210"/>
      <c r="D382" s="199" t="s">
        <v>130</v>
      </c>
      <c r="E382" s="211" t="s">
        <v>1</v>
      </c>
      <c r="F382" s="212" t="s">
        <v>449</v>
      </c>
      <c r="G382" s="210"/>
      <c r="H382" s="211" t="s">
        <v>1</v>
      </c>
      <c r="I382" s="213"/>
      <c r="J382" s="210"/>
      <c r="K382" s="210"/>
      <c r="L382" s="214"/>
      <c r="M382" s="215"/>
      <c r="N382" s="216"/>
      <c r="O382" s="216"/>
      <c r="P382" s="216"/>
      <c r="Q382" s="216"/>
      <c r="R382" s="216"/>
      <c r="S382" s="216"/>
      <c r="T382" s="217"/>
      <c r="AT382" s="218" t="s">
        <v>130</v>
      </c>
      <c r="AU382" s="218" t="s">
        <v>82</v>
      </c>
      <c r="AV382" s="14" t="s">
        <v>80</v>
      </c>
      <c r="AW382" s="14" t="s">
        <v>32</v>
      </c>
      <c r="AX382" s="14" t="s">
        <v>75</v>
      </c>
      <c r="AY382" s="218" t="s">
        <v>122</v>
      </c>
    </row>
    <row r="383" spans="1:65" s="13" customFormat="1" ht="11.25">
      <c r="B383" s="197"/>
      <c r="C383" s="198"/>
      <c r="D383" s="199" t="s">
        <v>130</v>
      </c>
      <c r="E383" s="200" t="s">
        <v>1</v>
      </c>
      <c r="F383" s="201" t="s">
        <v>255</v>
      </c>
      <c r="G383" s="198"/>
      <c r="H383" s="202">
        <v>130</v>
      </c>
      <c r="I383" s="203"/>
      <c r="J383" s="198"/>
      <c r="K383" s="198"/>
      <c r="L383" s="204"/>
      <c r="M383" s="205"/>
      <c r="N383" s="206"/>
      <c r="O383" s="206"/>
      <c r="P383" s="206"/>
      <c r="Q383" s="206"/>
      <c r="R383" s="206"/>
      <c r="S383" s="206"/>
      <c r="T383" s="207"/>
      <c r="AT383" s="208" t="s">
        <v>130</v>
      </c>
      <c r="AU383" s="208" t="s">
        <v>82</v>
      </c>
      <c r="AV383" s="13" t="s">
        <v>82</v>
      </c>
      <c r="AW383" s="13" t="s">
        <v>32</v>
      </c>
      <c r="AX383" s="13" t="s">
        <v>75</v>
      </c>
      <c r="AY383" s="208" t="s">
        <v>122</v>
      </c>
    </row>
    <row r="384" spans="1:65" s="14" customFormat="1" ht="11.25">
      <c r="B384" s="209"/>
      <c r="C384" s="210"/>
      <c r="D384" s="199" t="s">
        <v>130</v>
      </c>
      <c r="E384" s="211" t="s">
        <v>1</v>
      </c>
      <c r="F384" s="212" t="s">
        <v>450</v>
      </c>
      <c r="G384" s="210"/>
      <c r="H384" s="211" t="s">
        <v>1</v>
      </c>
      <c r="I384" s="213"/>
      <c r="J384" s="210"/>
      <c r="K384" s="210"/>
      <c r="L384" s="214"/>
      <c r="M384" s="215"/>
      <c r="N384" s="216"/>
      <c r="O384" s="216"/>
      <c r="P384" s="216"/>
      <c r="Q384" s="216"/>
      <c r="R384" s="216"/>
      <c r="S384" s="216"/>
      <c r="T384" s="217"/>
      <c r="AT384" s="218" t="s">
        <v>130</v>
      </c>
      <c r="AU384" s="218" t="s">
        <v>82</v>
      </c>
      <c r="AV384" s="14" t="s">
        <v>80</v>
      </c>
      <c r="AW384" s="14" t="s">
        <v>32</v>
      </c>
      <c r="AX384" s="14" t="s">
        <v>75</v>
      </c>
      <c r="AY384" s="218" t="s">
        <v>122</v>
      </c>
    </row>
    <row r="385" spans="1:65" s="15" customFormat="1" ht="11.25">
      <c r="B385" s="219"/>
      <c r="C385" s="220"/>
      <c r="D385" s="199" t="s">
        <v>130</v>
      </c>
      <c r="E385" s="221" t="s">
        <v>1</v>
      </c>
      <c r="F385" s="222" t="s">
        <v>160</v>
      </c>
      <c r="G385" s="220"/>
      <c r="H385" s="223">
        <v>280</v>
      </c>
      <c r="I385" s="224"/>
      <c r="J385" s="220"/>
      <c r="K385" s="220"/>
      <c r="L385" s="225"/>
      <c r="M385" s="226"/>
      <c r="N385" s="227"/>
      <c r="O385" s="227"/>
      <c r="P385" s="227"/>
      <c r="Q385" s="227"/>
      <c r="R385" s="227"/>
      <c r="S385" s="227"/>
      <c r="T385" s="228"/>
      <c r="AT385" s="229" t="s">
        <v>130</v>
      </c>
      <c r="AU385" s="229" t="s">
        <v>82</v>
      </c>
      <c r="AV385" s="15" t="s">
        <v>128</v>
      </c>
      <c r="AW385" s="15" t="s">
        <v>32</v>
      </c>
      <c r="AX385" s="15" t="s">
        <v>80</v>
      </c>
      <c r="AY385" s="229" t="s">
        <v>122</v>
      </c>
    </row>
    <row r="386" spans="1:65" s="2" customFormat="1" ht="24.2" customHeight="1">
      <c r="A386" s="34"/>
      <c r="B386" s="35"/>
      <c r="C386" s="230" t="s">
        <v>451</v>
      </c>
      <c r="D386" s="230" t="s">
        <v>233</v>
      </c>
      <c r="E386" s="231" t="s">
        <v>452</v>
      </c>
      <c r="F386" s="232" t="s">
        <v>453</v>
      </c>
      <c r="G386" s="233" t="s">
        <v>135</v>
      </c>
      <c r="H386" s="234">
        <v>284.2</v>
      </c>
      <c r="I386" s="235"/>
      <c r="J386" s="236">
        <f>ROUND(I386*H386,2)</f>
        <v>0</v>
      </c>
      <c r="K386" s="237"/>
      <c r="L386" s="238"/>
      <c r="M386" s="239" t="s">
        <v>1</v>
      </c>
      <c r="N386" s="240" t="s">
        <v>40</v>
      </c>
      <c r="O386" s="71"/>
      <c r="P386" s="193">
        <f>O386*H386</f>
        <v>0</v>
      </c>
      <c r="Q386" s="193">
        <v>2.7E-4</v>
      </c>
      <c r="R386" s="193">
        <f>Q386*H386</f>
        <v>7.6733999999999997E-2</v>
      </c>
      <c r="S386" s="193">
        <v>0</v>
      </c>
      <c r="T386" s="194">
        <f>S386*H386</f>
        <v>0</v>
      </c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  <c r="AR386" s="195" t="s">
        <v>197</v>
      </c>
      <c r="AT386" s="195" t="s">
        <v>233</v>
      </c>
      <c r="AU386" s="195" t="s">
        <v>82</v>
      </c>
      <c r="AY386" s="17" t="s">
        <v>122</v>
      </c>
      <c r="BE386" s="196">
        <f>IF(N386="základní",J386,0)</f>
        <v>0</v>
      </c>
      <c r="BF386" s="196">
        <f>IF(N386="snížená",J386,0)</f>
        <v>0</v>
      </c>
      <c r="BG386" s="196">
        <f>IF(N386="zákl. přenesená",J386,0)</f>
        <v>0</v>
      </c>
      <c r="BH386" s="196">
        <f>IF(N386="sníž. přenesená",J386,0)</f>
        <v>0</v>
      </c>
      <c r="BI386" s="196">
        <f>IF(N386="nulová",J386,0)</f>
        <v>0</v>
      </c>
      <c r="BJ386" s="17" t="s">
        <v>80</v>
      </c>
      <c r="BK386" s="196">
        <f>ROUND(I386*H386,2)</f>
        <v>0</v>
      </c>
      <c r="BL386" s="17" t="s">
        <v>128</v>
      </c>
      <c r="BM386" s="195" t="s">
        <v>454</v>
      </c>
    </row>
    <row r="387" spans="1:65" s="13" customFormat="1" ht="11.25">
      <c r="B387" s="197"/>
      <c r="C387" s="198"/>
      <c r="D387" s="199" t="s">
        <v>130</v>
      </c>
      <c r="E387" s="198"/>
      <c r="F387" s="201" t="s">
        <v>455</v>
      </c>
      <c r="G387" s="198"/>
      <c r="H387" s="202">
        <v>284.2</v>
      </c>
      <c r="I387" s="203"/>
      <c r="J387" s="198"/>
      <c r="K387" s="198"/>
      <c r="L387" s="204"/>
      <c r="M387" s="205"/>
      <c r="N387" s="206"/>
      <c r="O387" s="206"/>
      <c r="P387" s="206"/>
      <c r="Q387" s="206"/>
      <c r="R387" s="206"/>
      <c r="S387" s="206"/>
      <c r="T387" s="207"/>
      <c r="AT387" s="208" t="s">
        <v>130</v>
      </c>
      <c r="AU387" s="208" t="s">
        <v>82</v>
      </c>
      <c r="AV387" s="13" t="s">
        <v>82</v>
      </c>
      <c r="AW387" s="13" t="s">
        <v>4</v>
      </c>
      <c r="AX387" s="13" t="s">
        <v>80</v>
      </c>
      <c r="AY387" s="208" t="s">
        <v>122</v>
      </c>
    </row>
    <row r="388" spans="1:65" s="2" customFormat="1" ht="24.2" customHeight="1">
      <c r="A388" s="34"/>
      <c r="B388" s="35"/>
      <c r="C388" s="183" t="s">
        <v>456</v>
      </c>
      <c r="D388" s="183" t="s">
        <v>124</v>
      </c>
      <c r="E388" s="184" t="s">
        <v>457</v>
      </c>
      <c r="F388" s="185" t="s">
        <v>458</v>
      </c>
      <c r="G388" s="186" t="s">
        <v>135</v>
      </c>
      <c r="H388" s="187">
        <v>525</v>
      </c>
      <c r="I388" s="188"/>
      <c r="J388" s="189">
        <f>ROUND(I388*H388,2)</f>
        <v>0</v>
      </c>
      <c r="K388" s="190"/>
      <c r="L388" s="39"/>
      <c r="M388" s="191" t="s">
        <v>1</v>
      </c>
      <c r="N388" s="192" t="s">
        <v>40</v>
      </c>
      <c r="O388" s="71"/>
      <c r="P388" s="193">
        <f>O388*H388</f>
        <v>0</v>
      </c>
      <c r="Q388" s="193">
        <v>0</v>
      </c>
      <c r="R388" s="193">
        <f>Q388*H388</f>
        <v>0</v>
      </c>
      <c r="S388" s="193">
        <v>0</v>
      </c>
      <c r="T388" s="194">
        <f>S388*H388</f>
        <v>0</v>
      </c>
      <c r="U388" s="34"/>
      <c r="V388" s="34"/>
      <c r="W388" s="34"/>
      <c r="X388" s="34"/>
      <c r="Y388" s="34"/>
      <c r="Z388" s="34"/>
      <c r="AA388" s="34"/>
      <c r="AB388" s="34"/>
      <c r="AC388" s="34"/>
      <c r="AD388" s="34"/>
      <c r="AE388" s="34"/>
      <c r="AR388" s="195" t="s">
        <v>128</v>
      </c>
      <c r="AT388" s="195" t="s">
        <v>124</v>
      </c>
      <c r="AU388" s="195" t="s">
        <v>82</v>
      </c>
      <c r="AY388" s="17" t="s">
        <v>122</v>
      </c>
      <c r="BE388" s="196">
        <f>IF(N388="základní",J388,0)</f>
        <v>0</v>
      </c>
      <c r="BF388" s="196">
        <f>IF(N388="snížená",J388,0)</f>
        <v>0</v>
      </c>
      <c r="BG388" s="196">
        <f>IF(N388="zákl. přenesená",J388,0)</f>
        <v>0</v>
      </c>
      <c r="BH388" s="196">
        <f>IF(N388="sníž. přenesená",J388,0)</f>
        <v>0</v>
      </c>
      <c r="BI388" s="196">
        <f>IF(N388="nulová",J388,0)</f>
        <v>0</v>
      </c>
      <c r="BJ388" s="17" t="s">
        <v>80</v>
      </c>
      <c r="BK388" s="196">
        <f>ROUND(I388*H388,2)</f>
        <v>0</v>
      </c>
      <c r="BL388" s="17" t="s">
        <v>128</v>
      </c>
      <c r="BM388" s="195" t="s">
        <v>459</v>
      </c>
    </row>
    <row r="389" spans="1:65" s="13" customFormat="1" ht="11.25">
      <c r="B389" s="197"/>
      <c r="C389" s="198"/>
      <c r="D389" s="199" t="s">
        <v>130</v>
      </c>
      <c r="E389" s="200" t="s">
        <v>1</v>
      </c>
      <c r="F389" s="201" t="s">
        <v>460</v>
      </c>
      <c r="G389" s="198"/>
      <c r="H389" s="202">
        <v>440</v>
      </c>
      <c r="I389" s="203"/>
      <c r="J389" s="198"/>
      <c r="K389" s="198"/>
      <c r="L389" s="204"/>
      <c r="M389" s="205"/>
      <c r="N389" s="206"/>
      <c r="O389" s="206"/>
      <c r="P389" s="206"/>
      <c r="Q389" s="206"/>
      <c r="R389" s="206"/>
      <c r="S389" s="206"/>
      <c r="T389" s="207"/>
      <c r="AT389" s="208" t="s">
        <v>130</v>
      </c>
      <c r="AU389" s="208" t="s">
        <v>82</v>
      </c>
      <c r="AV389" s="13" t="s">
        <v>82</v>
      </c>
      <c r="AW389" s="13" t="s">
        <v>32</v>
      </c>
      <c r="AX389" s="13" t="s">
        <v>75</v>
      </c>
      <c r="AY389" s="208" t="s">
        <v>122</v>
      </c>
    </row>
    <row r="390" spans="1:65" s="14" customFormat="1" ht="11.25">
      <c r="B390" s="209"/>
      <c r="C390" s="210"/>
      <c r="D390" s="199" t="s">
        <v>130</v>
      </c>
      <c r="E390" s="211" t="s">
        <v>1</v>
      </c>
      <c r="F390" s="212" t="s">
        <v>461</v>
      </c>
      <c r="G390" s="210"/>
      <c r="H390" s="211" t="s">
        <v>1</v>
      </c>
      <c r="I390" s="213"/>
      <c r="J390" s="210"/>
      <c r="K390" s="210"/>
      <c r="L390" s="214"/>
      <c r="M390" s="215"/>
      <c r="N390" s="216"/>
      <c r="O390" s="216"/>
      <c r="P390" s="216"/>
      <c r="Q390" s="216"/>
      <c r="R390" s="216"/>
      <c r="S390" s="216"/>
      <c r="T390" s="217"/>
      <c r="AT390" s="218" t="s">
        <v>130</v>
      </c>
      <c r="AU390" s="218" t="s">
        <v>82</v>
      </c>
      <c r="AV390" s="14" t="s">
        <v>80</v>
      </c>
      <c r="AW390" s="14" t="s">
        <v>32</v>
      </c>
      <c r="AX390" s="14" t="s">
        <v>75</v>
      </c>
      <c r="AY390" s="218" t="s">
        <v>122</v>
      </c>
    </row>
    <row r="391" spans="1:65" s="13" customFormat="1" ht="11.25">
      <c r="B391" s="197"/>
      <c r="C391" s="198"/>
      <c r="D391" s="199" t="s">
        <v>130</v>
      </c>
      <c r="E391" s="200" t="s">
        <v>1</v>
      </c>
      <c r="F391" s="201" t="s">
        <v>462</v>
      </c>
      <c r="G391" s="198"/>
      <c r="H391" s="202">
        <v>85</v>
      </c>
      <c r="I391" s="203"/>
      <c r="J391" s="198"/>
      <c r="K391" s="198"/>
      <c r="L391" s="204"/>
      <c r="M391" s="205"/>
      <c r="N391" s="206"/>
      <c r="O391" s="206"/>
      <c r="P391" s="206"/>
      <c r="Q391" s="206"/>
      <c r="R391" s="206"/>
      <c r="S391" s="206"/>
      <c r="T391" s="207"/>
      <c r="AT391" s="208" t="s">
        <v>130</v>
      </c>
      <c r="AU391" s="208" t="s">
        <v>82</v>
      </c>
      <c r="AV391" s="13" t="s">
        <v>82</v>
      </c>
      <c r="AW391" s="13" t="s">
        <v>32</v>
      </c>
      <c r="AX391" s="13" t="s">
        <v>75</v>
      </c>
      <c r="AY391" s="208" t="s">
        <v>122</v>
      </c>
    </row>
    <row r="392" spans="1:65" s="14" customFormat="1" ht="11.25">
      <c r="B392" s="209"/>
      <c r="C392" s="210"/>
      <c r="D392" s="199" t="s">
        <v>130</v>
      </c>
      <c r="E392" s="211" t="s">
        <v>1</v>
      </c>
      <c r="F392" s="212" t="s">
        <v>463</v>
      </c>
      <c r="G392" s="210"/>
      <c r="H392" s="211" t="s">
        <v>1</v>
      </c>
      <c r="I392" s="213"/>
      <c r="J392" s="210"/>
      <c r="K392" s="210"/>
      <c r="L392" s="214"/>
      <c r="M392" s="215"/>
      <c r="N392" s="216"/>
      <c r="O392" s="216"/>
      <c r="P392" s="216"/>
      <c r="Q392" s="216"/>
      <c r="R392" s="216"/>
      <c r="S392" s="216"/>
      <c r="T392" s="217"/>
      <c r="AT392" s="218" t="s">
        <v>130</v>
      </c>
      <c r="AU392" s="218" t="s">
        <v>82</v>
      </c>
      <c r="AV392" s="14" t="s">
        <v>80</v>
      </c>
      <c r="AW392" s="14" t="s">
        <v>32</v>
      </c>
      <c r="AX392" s="14" t="s">
        <v>75</v>
      </c>
      <c r="AY392" s="218" t="s">
        <v>122</v>
      </c>
    </row>
    <row r="393" spans="1:65" s="15" customFormat="1" ht="11.25">
      <c r="B393" s="219"/>
      <c r="C393" s="220"/>
      <c r="D393" s="199" t="s">
        <v>130</v>
      </c>
      <c r="E393" s="221" t="s">
        <v>1</v>
      </c>
      <c r="F393" s="222" t="s">
        <v>160</v>
      </c>
      <c r="G393" s="220"/>
      <c r="H393" s="223">
        <v>525</v>
      </c>
      <c r="I393" s="224"/>
      <c r="J393" s="220"/>
      <c r="K393" s="220"/>
      <c r="L393" s="225"/>
      <c r="M393" s="226"/>
      <c r="N393" s="227"/>
      <c r="O393" s="227"/>
      <c r="P393" s="227"/>
      <c r="Q393" s="227"/>
      <c r="R393" s="227"/>
      <c r="S393" s="227"/>
      <c r="T393" s="228"/>
      <c r="AT393" s="229" t="s">
        <v>130</v>
      </c>
      <c r="AU393" s="229" t="s">
        <v>82</v>
      </c>
      <c r="AV393" s="15" t="s">
        <v>128</v>
      </c>
      <c r="AW393" s="15" t="s">
        <v>32</v>
      </c>
      <c r="AX393" s="15" t="s">
        <v>80</v>
      </c>
      <c r="AY393" s="229" t="s">
        <v>122</v>
      </c>
    </row>
    <row r="394" spans="1:65" s="2" customFormat="1" ht="16.5" customHeight="1">
      <c r="A394" s="34"/>
      <c r="B394" s="35"/>
      <c r="C394" s="230" t="s">
        <v>464</v>
      </c>
      <c r="D394" s="230" t="s">
        <v>233</v>
      </c>
      <c r="E394" s="231" t="s">
        <v>465</v>
      </c>
      <c r="F394" s="232" t="s">
        <v>466</v>
      </c>
      <c r="G394" s="233" t="s">
        <v>135</v>
      </c>
      <c r="H394" s="234">
        <v>532.875</v>
      </c>
      <c r="I394" s="235"/>
      <c r="J394" s="236">
        <f>ROUND(I394*H394,2)</f>
        <v>0</v>
      </c>
      <c r="K394" s="237"/>
      <c r="L394" s="238"/>
      <c r="M394" s="239" t="s">
        <v>1</v>
      </c>
      <c r="N394" s="240" t="s">
        <v>40</v>
      </c>
      <c r="O394" s="71"/>
      <c r="P394" s="193">
        <f>O394*H394</f>
        <v>0</v>
      </c>
      <c r="Q394" s="193">
        <v>1.0499999999999999E-3</v>
      </c>
      <c r="R394" s="193">
        <f>Q394*H394</f>
        <v>0.55951874999999995</v>
      </c>
      <c r="S394" s="193">
        <v>0</v>
      </c>
      <c r="T394" s="194">
        <f>S394*H394</f>
        <v>0</v>
      </c>
      <c r="U394" s="34"/>
      <c r="V394" s="34"/>
      <c r="W394" s="34"/>
      <c r="X394" s="34"/>
      <c r="Y394" s="34"/>
      <c r="Z394" s="34"/>
      <c r="AA394" s="34"/>
      <c r="AB394" s="34"/>
      <c r="AC394" s="34"/>
      <c r="AD394" s="34"/>
      <c r="AE394" s="34"/>
      <c r="AR394" s="195" t="s">
        <v>197</v>
      </c>
      <c r="AT394" s="195" t="s">
        <v>233</v>
      </c>
      <c r="AU394" s="195" t="s">
        <v>82</v>
      </c>
      <c r="AY394" s="17" t="s">
        <v>122</v>
      </c>
      <c r="BE394" s="196">
        <f>IF(N394="základní",J394,0)</f>
        <v>0</v>
      </c>
      <c r="BF394" s="196">
        <f>IF(N394="snížená",J394,0)</f>
        <v>0</v>
      </c>
      <c r="BG394" s="196">
        <f>IF(N394="zákl. přenesená",J394,0)</f>
        <v>0</v>
      </c>
      <c r="BH394" s="196">
        <f>IF(N394="sníž. přenesená",J394,0)</f>
        <v>0</v>
      </c>
      <c r="BI394" s="196">
        <f>IF(N394="nulová",J394,0)</f>
        <v>0</v>
      </c>
      <c r="BJ394" s="17" t="s">
        <v>80</v>
      </c>
      <c r="BK394" s="196">
        <f>ROUND(I394*H394,2)</f>
        <v>0</v>
      </c>
      <c r="BL394" s="17" t="s">
        <v>128</v>
      </c>
      <c r="BM394" s="195" t="s">
        <v>467</v>
      </c>
    </row>
    <row r="395" spans="1:65" s="13" customFormat="1" ht="11.25">
      <c r="B395" s="197"/>
      <c r="C395" s="198"/>
      <c r="D395" s="199" t="s">
        <v>130</v>
      </c>
      <c r="E395" s="198"/>
      <c r="F395" s="201" t="s">
        <v>468</v>
      </c>
      <c r="G395" s="198"/>
      <c r="H395" s="202">
        <v>532.875</v>
      </c>
      <c r="I395" s="203"/>
      <c r="J395" s="198"/>
      <c r="K395" s="198"/>
      <c r="L395" s="204"/>
      <c r="M395" s="205"/>
      <c r="N395" s="206"/>
      <c r="O395" s="206"/>
      <c r="P395" s="206"/>
      <c r="Q395" s="206"/>
      <c r="R395" s="206"/>
      <c r="S395" s="206"/>
      <c r="T395" s="207"/>
      <c r="AT395" s="208" t="s">
        <v>130</v>
      </c>
      <c r="AU395" s="208" t="s">
        <v>82</v>
      </c>
      <c r="AV395" s="13" t="s">
        <v>82</v>
      </c>
      <c r="AW395" s="13" t="s">
        <v>4</v>
      </c>
      <c r="AX395" s="13" t="s">
        <v>80</v>
      </c>
      <c r="AY395" s="208" t="s">
        <v>122</v>
      </c>
    </row>
    <row r="396" spans="1:65" s="2" customFormat="1" ht="33" customHeight="1">
      <c r="A396" s="34"/>
      <c r="B396" s="35"/>
      <c r="C396" s="183" t="s">
        <v>469</v>
      </c>
      <c r="D396" s="183" t="s">
        <v>124</v>
      </c>
      <c r="E396" s="184" t="s">
        <v>470</v>
      </c>
      <c r="F396" s="185" t="s">
        <v>471</v>
      </c>
      <c r="G396" s="186" t="s">
        <v>135</v>
      </c>
      <c r="H396" s="187">
        <v>154</v>
      </c>
      <c r="I396" s="188"/>
      <c r="J396" s="189">
        <f>ROUND(I396*H396,2)</f>
        <v>0</v>
      </c>
      <c r="K396" s="190"/>
      <c r="L396" s="39"/>
      <c r="M396" s="191" t="s">
        <v>1</v>
      </c>
      <c r="N396" s="192" t="s">
        <v>40</v>
      </c>
      <c r="O396" s="71"/>
      <c r="P396" s="193">
        <f>O396*H396</f>
        <v>0</v>
      </c>
      <c r="Q396" s="193">
        <v>1.0000000000000001E-5</v>
      </c>
      <c r="R396" s="193">
        <f>Q396*H396</f>
        <v>1.5400000000000001E-3</v>
      </c>
      <c r="S396" s="193">
        <v>0</v>
      </c>
      <c r="T396" s="194">
        <f>S396*H396</f>
        <v>0</v>
      </c>
      <c r="U396" s="34"/>
      <c r="V396" s="34"/>
      <c r="W396" s="34"/>
      <c r="X396" s="34"/>
      <c r="Y396" s="34"/>
      <c r="Z396" s="34"/>
      <c r="AA396" s="34"/>
      <c r="AB396" s="34"/>
      <c r="AC396" s="34"/>
      <c r="AD396" s="34"/>
      <c r="AE396" s="34"/>
      <c r="AR396" s="195" t="s">
        <v>128</v>
      </c>
      <c r="AT396" s="195" t="s">
        <v>124</v>
      </c>
      <c r="AU396" s="195" t="s">
        <v>82</v>
      </c>
      <c r="AY396" s="17" t="s">
        <v>122</v>
      </c>
      <c r="BE396" s="196">
        <f>IF(N396="základní",J396,0)</f>
        <v>0</v>
      </c>
      <c r="BF396" s="196">
        <f>IF(N396="snížená",J396,0)</f>
        <v>0</v>
      </c>
      <c r="BG396" s="196">
        <f>IF(N396="zákl. přenesená",J396,0)</f>
        <v>0</v>
      </c>
      <c r="BH396" s="196">
        <f>IF(N396="sníž. přenesená",J396,0)</f>
        <v>0</v>
      </c>
      <c r="BI396" s="196">
        <f>IF(N396="nulová",J396,0)</f>
        <v>0</v>
      </c>
      <c r="BJ396" s="17" t="s">
        <v>80</v>
      </c>
      <c r="BK396" s="196">
        <f>ROUND(I396*H396,2)</f>
        <v>0</v>
      </c>
      <c r="BL396" s="17" t="s">
        <v>128</v>
      </c>
      <c r="BM396" s="195" t="s">
        <v>472</v>
      </c>
    </row>
    <row r="397" spans="1:65" s="13" customFormat="1" ht="11.25">
      <c r="B397" s="197"/>
      <c r="C397" s="198"/>
      <c r="D397" s="199" t="s">
        <v>130</v>
      </c>
      <c r="E397" s="200" t="s">
        <v>1</v>
      </c>
      <c r="F397" s="201" t="s">
        <v>473</v>
      </c>
      <c r="G397" s="198"/>
      <c r="H397" s="202">
        <v>154</v>
      </c>
      <c r="I397" s="203"/>
      <c r="J397" s="198"/>
      <c r="K397" s="198"/>
      <c r="L397" s="204"/>
      <c r="M397" s="205"/>
      <c r="N397" s="206"/>
      <c r="O397" s="206"/>
      <c r="P397" s="206"/>
      <c r="Q397" s="206"/>
      <c r="R397" s="206"/>
      <c r="S397" s="206"/>
      <c r="T397" s="207"/>
      <c r="AT397" s="208" t="s">
        <v>130</v>
      </c>
      <c r="AU397" s="208" t="s">
        <v>82</v>
      </c>
      <c r="AV397" s="13" t="s">
        <v>82</v>
      </c>
      <c r="AW397" s="13" t="s">
        <v>32</v>
      </c>
      <c r="AX397" s="13" t="s">
        <v>80</v>
      </c>
      <c r="AY397" s="208" t="s">
        <v>122</v>
      </c>
    </row>
    <row r="398" spans="1:65" s="14" customFormat="1" ht="11.25">
      <c r="B398" s="209"/>
      <c r="C398" s="210"/>
      <c r="D398" s="199" t="s">
        <v>130</v>
      </c>
      <c r="E398" s="211" t="s">
        <v>1</v>
      </c>
      <c r="F398" s="212" t="s">
        <v>474</v>
      </c>
      <c r="G398" s="210"/>
      <c r="H398" s="211" t="s">
        <v>1</v>
      </c>
      <c r="I398" s="213"/>
      <c r="J398" s="210"/>
      <c r="K398" s="210"/>
      <c r="L398" s="214"/>
      <c r="M398" s="215"/>
      <c r="N398" s="216"/>
      <c r="O398" s="216"/>
      <c r="P398" s="216"/>
      <c r="Q398" s="216"/>
      <c r="R398" s="216"/>
      <c r="S398" s="216"/>
      <c r="T398" s="217"/>
      <c r="AT398" s="218" t="s">
        <v>130</v>
      </c>
      <c r="AU398" s="218" t="s">
        <v>82</v>
      </c>
      <c r="AV398" s="14" t="s">
        <v>80</v>
      </c>
      <c r="AW398" s="14" t="s">
        <v>32</v>
      </c>
      <c r="AX398" s="14" t="s">
        <v>75</v>
      </c>
      <c r="AY398" s="218" t="s">
        <v>122</v>
      </c>
    </row>
    <row r="399" spans="1:65" s="2" customFormat="1" ht="16.5" customHeight="1">
      <c r="A399" s="34"/>
      <c r="B399" s="35"/>
      <c r="C399" s="230" t="s">
        <v>475</v>
      </c>
      <c r="D399" s="230" t="s">
        <v>233</v>
      </c>
      <c r="E399" s="231" t="s">
        <v>476</v>
      </c>
      <c r="F399" s="232" t="s">
        <v>477</v>
      </c>
      <c r="G399" s="233" t="s">
        <v>135</v>
      </c>
      <c r="H399" s="234">
        <v>158.62</v>
      </c>
      <c r="I399" s="235"/>
      <c r="J399" s="236">
        <f>ROUND(I399*H399,2)</f>
        <v>0</v>
      </c>
      <c r="K399" s="237"/>
      <c r="L399" s="238"/>
      <c r="M399" s="239" t="s">
        <v>1</v>
      </c>
      <c r="N399" s="240" t="s">
        <v>40</v>
      </c>
      <c r="O399" s="71"/>
      <c r="P399" s="193">
        <f>O399*H399</f>
        <v>0</v>
      </c>
      <c r="Q399" s="193">
        <v>1.5399999999999999E-3</v>
      </c>
      <c r="R399" s="193">
        <f>Q399*H399</f>
        <v>0.24427479999999999</v>
      </c>
      <c r="S399" s="193">
        <v>0</v>
      </c>
      <c r="T399" s="194">
        <f>S399*H399</f>
        <v>0</v>
      </c>
      <c r="U399" s="34"/>
      <c r="V399" s="34"/>
      <c r="W399" s="34"/>
      <c r="X399" s="34"/>
      <c r="Y399" s="34"/>
      <c r="Z399" s="34"/>
      <c r="AA399" s="34"/>
      <c r="AB399" s="34"/>
      <c r="AC399" s="34"/>
      <c r="AD399" s="34"/>
      <c r="AE399" s="34"/>
      <c r="AR399" s="195" t="s">
        <v>197</v>
      </c>
      <c r="AT399" s="195" t="s">
        <v>233</v>
      </c>
      <c r="AU399" s="195" t="s">
        <v>82</v>
      </c>
      <c r="AY399" s="17" t="s">
        <v>122</v>
      </c>
      <c r="BE399" s="196">
        <f>IF(N399="základní",J399,0)</f>
        <v>0</v>
      </c>
      <c r="BF399" s="196">
        <f>IF(N399="snížená",J399,0)</f>
        <v>0</v>
      </c>
      <c r="BG399" s="196">
        <f>IF(N399="zákl. přenesená",J399,0)</f>
        <v>0</v>
      </c>
      <c r="BH399" s="196">
        <f>IF(N399="sníž. přenesená",J399,0)</f>
        <v>0</v>
      </c>
      <c r="BI399" s="196">
        <f>IF(N399="nulová",J399,0)</f>
        <v>0</v>
      </c>
      <c r="BJ399" s="17" t="s">
        <v>80</v>
      </c>
      <c r="BK399" s="196">
        <f>ROUND(I399*H399,2)</f>
        <v>0</v>
      </c>
      <c r="BL399" s="17" t="s">
        <v>128</v>
      </c>
      <c r="BM399" s="195" t="s">
        <v>478</v>
      </c>
    </row>
    <row r="400" spans="1:65" s="13" customFormat="1" ht="11.25">
      <c r="B400" s="197"/>
      <c r="C400" s="198"/>
      <c r="D400" s="199" t="s">
        <v>130</v>
      </c>
      <c r="E400" s="198"/>
      <c r="F400" s="201" t="s">
        <v>479</v>
      </c>
      <c r="G400" s="198"/>
      <c r="H400" s="202">
        <v>158.62</v>
      </c>
      <c r="I400" s="203"/>
      <c r="J400" s="198"/>
      <c r="K400" s="198"/>
      <c r="L400" s="204"/>
      <c r="M400" s="205"/>
      <c r="N400" s="206"/>
      <c r="O400" s="206"/>
      <c r="P400" s="206"/>
      <c r="Q400" s="206"/>
      <c r="R400" s="206"/>
      <c r="S400" s="206"/>
      <c r="T400" s="207"/>
      <c r="AT400" s="208" t="s">
        <v>130</v>
      </c>
      <c r="AU400" s="208" t="s">
        <v>82</v>
      </c>
      <c r="AV400" s="13" t="s">
        <v>82</v>
      </c>
      <c r="AW400" s="13" t="s">
        <v>4</v>
      </c>
      <c r="AX400" s="13" t="s">
        <v>80</v>
      </c>
      <c r="AY400" s="208" t="s">
        <v>122</v>
      </c>
    </row>
    <row r="401" spans="1:65" s="2" customFormat="1" ht="33" customHeight="1">
      <c r="A401" s="34"/>
      <c r="B401" s="35"/>
      <c r="C401" s="183" t="s">
        <v>480</v>
      </c>
      <c r="D401" s="183" t="s">
        <v>124</v>
      </c>
      <c r="E401" s="184" t="s">
        <v>481</v>
      </c>
      <c r="F401" s="185" t="s">
        <v>482</v>
      </c>
      <c r="G401" s="186" t="s">
        <v>135</v>
      </c>
      <c r="H401" s="187">
        <v>123</v>
      </c>
      <c r="I401" s="188"/>
      <c r="J401" s="189">
        <f>ROUND(I401*H401,2)</f>
        <v>0</v>
      </c>
      <c r="K401" s="190"/>
      <c r="L401" s="39"/>
      <c r="M401" s="191" t="s">
        <v>1</v>
      </c>
      <c r="N401" s="192" t="s">
        <v>40</v>
      </c>
      <c r="O401" s="71"/>
      <c r="P401" s="193">
        <f>O401*H401</f>
        <v>0</v>
      </c>
      <c r="Q401" s="193">
        <v>1.0000000000000001E-5</v>
      </c>
      <c r="R401" s="193">
        <f>Q401*H401</f>
        <v>1.2300000000000002E-3</v>
      </c>
      <c r="S401" s="193">
        <v>0</v>
      </c>
      <c r="T401" s="194">
        <f>S401*H401</f>
        <v>0</v>
      </c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R401" s="195" t="s">
        <v>128</v>
      </c>
      <c r="AT401" s="195" t="s">
        <v>124</v>
      </c>
      <c r="AU401" s="195" t="s">
        <v>82</v>
      </c>
      <c r="AY401" s="17" t="s">
        <v>122</v>
      </c>
      <c r="BE401" s="196">
        <f>IF(N401="základní",J401,0)</f>
        <v>0</v>
      </c>
      <c r="BF401" s="196">
        <f>IF(N401="snížená",J401,0)</f>
        <v>0</v>
      </c>
      <c r="BG401" s="196">
        <f>IF(N401="zákl. přenesená",J401,0)</f>
        <v>0</v>
      </c>
      <c r="BH401" s="196">
        <f>IF(N401="sníž. přenesená",J401,0)</f>
        <v>0</v>
      </c>
      <c r="BI401" s="196">
        <f>IF(N401="nulová",J401,0)</f>
        <v>0</v>
      </c>
      <c r="BJ401" s="17" t="s">
        <v>80</v>
      </c>
      <c r="BK401" s="196">
        <f>ROUND(I401*H401,2)</f>
        <v>0</v>
      </c>
      <c r="BL401" s="17" t="s">
        <v>128</v>
      </c>
      <c r="BM401" s="195" t="s">
        <v>483</v>
      </c>
    </row>
    <row r="402" spans="1:65" s="13" customFormat="1" ht="11.25">
      <c r="B402" s="197"/>
      <c r="C402" s="198"/>
      <c r="D402" s="199" t="s">
        <v>130</v>
      </c>
      <c r="E402" s="200" t="s">
        <v>1</v>
      </c>
      <c r="F402" s="201" t="s">
        <v>484</v>
      </c>
      <c r="G402" s="198"/>
      <c r="H402" s="202">
        <v>123</v>
      </c>
      <c r="I402" s="203"/>
      <c r="J402" s="198"/>
      <c r="K402" s="198"/>
      <c r="L402" s="204"/>
      <c r="M402" s="205"/>
      <c r="N402" s="206"/>
      <c r="O402" s="206"/>
      <c r="P402" s="206"/>
      <c r="Q402" s="206"/>
      <c r="R402" s="206"/>
      <c r="S402" s="206"/>
      <c r="T402" s="207"/>
      <c r="AT402" s="208" t="s">
        <v>130</v>
      </c>
      <c r="AU402" s="208" t="s">
        <v>82</v>
      </c>
      <c r="AV402" s="13" t="s">
        <v>82</v>
      </c>
      <c r="AW402" s="13" t="s">
        <v>32</v>
      </c>
      <c r="AX402" s="13" t="s">
        <v>80</v>
      </c>
      <c r="AY402" s="208" t="s">
        <v>122</v>
      </c>
    </row>
    <row r="403" spans="1:65" s="14" customFormat="1" ht="11.25">
      <c r="B403" s="209"/>
      <c r="C403" s="210"/>
      <c r="D403" s="199" t="s">
        <v>130</v>
      </c>
      <c r="E403" s="211" t="s">
        <v>1</v>
      </c>
      <c r="F403" s="212" t="s">
        <v>485</v>
      </c>
      <c r="G403" s="210"/>
      <c r="H403" s="211" t="s">
        <v>1</v>
      </c>
      <c r="I403" s="213"/>
      <c r="J403" s="210"/>
      <c r="K403" s="210"/>
      <c r="L403" s="214"/>
      <c r="M403" s="215"/>
      <c r="N403" s="216"/>
      <c r="O403" s="216"/>
      <c r="P403" s="216"/>
      <c r="Q403" s="216"/>
      <c r="R403" s="216"/>
      <c r="S403" s="216"/>
      <c r="T403" s="217"/>
      <c r="AT403" s="218" t="s">
        <v>130</v>
      </c>
      <c r="AU403" s="218" t="s">
        <v>82</v>
      </c>
      <c r="AV403" s="14" t="s">
        <v>80</v>
      </c>
      <c r="AW403" s="14" t="s">
        <v>32</v>
      </c>
      <c r="AX403" s="14" t="s">
        <v>75</v>
      </c>
      <c r="AY403" s="218" t="s">
        <v>122</v>
      </c>
    </row>
    <row r="404" spans="1:65" s="2" customFormat="1" ht="16.5" customHeight="1">
      <c r="A404" s="34"/>
      <c r="B404" s="35"/>
      <c r="C404" s="230" t="s">
        <v>486</v>
      </c>
      <c r="D404" s="230" t="s">
        <v>233</v>
      </c>
      <c r="E404" s="231" t="s">
        <v>487</v>
      </c>
      <c r="F404" s="232" t="s">
        <v>488</v>
      </c>
      <c r="G404" s="233" t="s">
        <v>135</v>
      </c>
      <c r="H404" s="234">
        <v>126.69</v>
      </c>
      <c r="I404" s="235"/>
      <c r="J404" s="236">
        <f>ROUND(I404*H404,2)</f>
        <v>0</v>
      </c>
      <c r="K404" s="237"/>
      <c r="L404" s="238"/>
      <c r="M404" s="239" t="s">
        <v>1</v>
      </c>
      <c r="N404" s="240" t="s">
        <v>40</v>
      </c>
      <c r="O404" s="71"/>
      <c r="P404" s="193">
        <f>O404*H404</f>
        <v>0</v>
      </c>
      <c r="Q404" s="193">
        <v>4.6899999999999997E-3</v>
      </c>
      <c r="R404" s="193">
        <f>Q404*H404</f>
        <v>0.59417609999999998</v>
      </c>
      <c r="S404" s="193">
        <v>0</v>
      </c>
      <c r="T404" s="194">
        <f>S404*H404</f>
        <v>0</v>
      </c>
      <c r="U404" s="34"/>
      <c r="V404" s="34"/>
      <c r="W404" s="34"/>
      <c r="X404" s="34"/>
      <c r="Y404" s="34"/>
      <c r="Z404" s="34"/>
      <c r="AA404" s="34"/>
      <c r="AB404" s="34"/>
      <c r="AC404" s="34"/>
      <c r="AD404" s="34"/>
      <c r="AE404" s="34"/>
      <c r="AR404" s="195" t="s">
        <v>197</v>
      </c>
      <c r="AT404" s="195" t="s">
        <v>233</v>
      </c>
      <c r="AU404" s="195" t="s">
        <v>82</v>
      </c>
      <c r="AY404" s="17" t="s">
        <v>122</v>
      </c>
      <c r="BE404" s="196">
        <f>IF(N404="základní",J404,0)</f>
        <v>0</v>
      </c>
      <c r="BF404" s="196">
        <f>IF(N404="snížená",J404,0)</f>
        <v>0</v>
      </c>
      <c r="BG404" s="196">
        <f>IF(N404="zákl. přenesená",J404,0)</f>
        <v>0</v>
      </c>
      <c r="BH404" s="196">
        <f>IF(N404="sníž. přenesená",J404,0)</f>
        <v>0</v>
      </c>
      <c r="BI404" s="196">
        <f>IF(N404="nulová",J404,0)</f>
        <v>0</v>
      </c>
      <c r="BJ404" s="17" t="s">
        <v>80</v>
      </c>
      <c r="BK404" s="196">
        <f>ROUND(I404*H404,2)</f>
        <v>0</v>
      </c>
      <c r="BL404" s="17" t="s">
        <v>128</v>
      </c>
      <c r="BM404" s="195" t="s">
        <v>489</v>
      </c>
    </row>
    <row r="405" spans="1:65" s="13" customFormat="1" ht="11.25">
      <c r="B405" s="197"/>
      <c r="C405" s="198"/>
      <c r="D405" s="199" t="s">
        <v>130</v>
      </c>
      <c r="E405" s="198"/>
      <c r="F405" s="201" t="s">
        <v>490</v>
      </c>
      <c r="G405" s="198"/>
      <c r="H405" s="202">
        <v>126.69</v>
      </c>
      <c r="I405" s="203"/>
      <c r="J405" s="198"/>
      <c r="K405" s="198"/>
      <c r="L405" s="204"/>
      <c r="M405" s="205"/>
      <c r="N405" s="206"/>
      <c r="O405" s="206"/>
      <c r="P405" s="206"/>
      <c r="Q405" s="206"/>
      <c r="R405" s="206"/>
      <c r="S405" s="206"/>
      <c r="T405" s="207"/>
      <c r="AT405" s="208" t="s">
        <v>130</v>
      </c>
      <c r="AU405" s="208" t="s">
        <v>82</v>
      </c>
      <c r="AV405" s="13" t="s">
        <v>82</v>
      </c>
      <c r="AW405" s="13" t="s">
        <v>4</v>
      </c>
      <c r="AX405" s="13" t="s">
        <v>80</v>
      </c>
      <c r="AY405" s="208" t="s">
        <v>122</v>
      </c>
    </row>
    <row r="406" spans="1:65" s="2" customFormat="1" ht="24.2" customHeight="1">
      <c r="A406" s="34"/>
      <c r="B406" s="35"/>
      <c r="C406" s="183" t="s">
        <v>491</v>
      </c>
      <c r="D406" s="183" t="s">
        <v>124</v>
      </c>
      <c r="E406" s="184" t="s">
        <v>492</v>
      </c>
      <c r="F406" s="185" t="s">
        <v>493</v>
      </c>
      <c r="G406" s="186" t="s">
        <v>297</v>
      </c>
      <c r="H406" s="187">
        <v>20</v>
      </c>
      <c r="I406" s="188"/>
      <c r="J406" s="189">
        <f>ROUND(I406*H406,2)</f>
        <v>0</v>
      </c>
      <c r="K406" s="190"/>
      <c r="L406" s="39"/>
      <c r="M406" s="191" t="s">
        <v>1</v>
      </c>
      <c r="N406" s="192" t="s">
        <v>40</v>
      </c>
      <c r="O406" s="71"/>
      <c r="P406" s="193">
        <f>O406*H406</f>
        <v>0</v>
      </c>
      <c r="Q406" s="193">
        <v>0</v>
      </c>
      <c r="R406" s="193">
        <f>Q406*H406</f>
        <v>0</v>
      </c>
      <c r="S406" s="193">
        <v>0</v>
      </c>
      <c r="T406" s="194">
        <f>S406*H406</f>
        <v>0</v>
      </c>
      <c r="U406" s="34"/>
      <c r="V406" s="34"/>
      <c r="W406" s="34"/>
      <c r="X406" s="34"/>
      <c r="Y406" s="34"/>
      <c r="Z406" s="34"/>
      <c r="AA406" s="34"/>
      <c r="AB406" s="34"/>
      <c r="AC406" s="34"/>
      <c r="AD406" s="34"/>
      <c r="AE406" s="34"/>
      <c r="AR406" s="195" t="s">
        <v>128</v>
      </c>
      <c r="AT406" s="195" t="s">
        <v>124</v>
      </c>
      <c r="AU406" s="195" t="s">
        <v>82</v>
      </c>
      <c r="AY406" s="17" t="s">
        <v>122</v>
      </c>
      <c r="BE406" s="196">
        <f>IF(N406="základní",J406,0)</f>
        <v>0</v>
      </c>
      <c r="BF406" s="196">
        <f>IF(N406="snížená",J406,0)</f>
        <v>0</v>
      </c>
      <c r="BG406" s="196">
        <f>IF(N406="zákl. přenesená",J406,0)</f>
        <v>0</v>
      </c>
      <c r="BH406" s="196">
        <f>IF(N406="sníž. přenesená",J406,0)</f>
        <v>0</v>
      </c>
      <c r="BI406" s="196">
        <f>IF(N406="nulová",J406,0)</f>
        <v>0</v>
      </c>
      <c r="BJ406" s="17" t="s">
        <v>80</v>
      </c>
      <c r="BK406" s="196">
        <f>ROUND(I406*H406,2)</f>
        <v>0</v>
      </c>
      <c r="BL406" s="17" t="s">
        <v>128</v>
      </c>
      <c r="BM406" s="195" t="s">
        <v>494</v>
      </c>
    </row>
    <row r="407" spans="1:65" s="2" customFormat="1" ht="16.5" customHeight="1">
      <c r="A407" s="34"/>
      <c r="B407" s="35"/>
      <c r="C407" s="230" t="s">
        <v>495</v>
      </c>
      <c r="D407" s="230" t="s">
        <v>233</v>
      </c>
      <c r="E407" s="231" t="s">
        <v>496</v>
      </c>
      <c r="F407" s="232" t="s">
        <v>497</v>
      </c>
      <c r="G407" s="233" t="s">
        <v>297</v>
      </c>
      <c r="H407" s="234">
        <v>20</v>
      </c>
      <c r="I407" s="235"/>
      <c r="J407" s="236">
        <f>ROUND(I407*H407,2)</f>
        <v>0</v>
      </c>
      <c r="K407" s="237"/>
      <c r="L407" s="238"/>
      <c r="M407" s="239" t="s">
        <v>1</v>
      </c>
      <c r="N407" s="240" t="s">
        <v>40</v>
      </c>
      <c r="O407" s="71"/>
      <c r="P407" s="193">
        <f>O407*H407</f>
        <v>0</v>
      </c>
      <c r="Q407" s="193">
        <v>1.4E-3</v>
      </c>
      <c r="R407" s="193">
        <f>Q407*H407</f>
        <v>2.8000000000000001E-2</v>
      </c>
      <c r="S407" s="193">
        <v>0</v>
      </c>
      <c r="T407" s="194">
        <f>S407*H407</f>
        <v>0</v>
      </c>
      <c r="U407" s="34"/>
      <c r="V407" s="34"/>
      <c r="W407" s="34"/>
      <c r="X407" s="34"/>
      <c r="Y407" s="34"/>
      <c r="Z407" s="34"/>
      <c r="AA407" s="34"/>
      <c r="AB407" s="34"/>
      <c r="AC407" s="34"/>
      <c r="AD407" s="34"/>
      <c r="AE407" s="34"/>
      <c r="AR407" s="195" t="s">
        <v>197</v>
      </c>
      <c r="AT407" s="195" t="s">
        <v>233</v>
      </c>
      <c r="AU407" s="195" t="s">
        <v>82</v>
      </c>
      <c r="AY407" s="17" t="s">
        <v>122</v>
      </c>
      <c r="BE407" s="196">
        <f>IF(N407="základní",J407,0)</f>
        <v>0</v>
      </c>
      <c r="BF407" s="196">
        <f>IF(N407="snížená",J407,0)</f>
        <v>0</v>
      </c>
      <c r="BG407" s="196">
        <f>IF(N407="zákl. přenesená",J407,0)</f>
        <v>0</v>
      </c>
      <c r="BH407" s="196">
        <f>IF(N407="sníž. přenesená",J407,0)</f>
        <v>0</v>
      </c>
      <c r="BI407" s="196">
        <f>IF(N407="nulová",J407,0)</f>
        <v>0</v>
      </c>
      <c r="BJ407" s="17" t="s">
        <v>80</v>
      </c>
      <c r="BK407" s="196">
        <f>ROUND(I407*H407,2)</f>
        <v>0</v>
      </c>
      <c r="BL407" s="17" t="s">
        <v>128</v>
      </c>
      <c r="BM407" s="195" t="s">
        <v>498</v>
      </c>
    </row>
    <row r="408" spans="1:65" s="2" customFormat="1" ht="16.5" customHeight="1">
      <c r="A408" s="34"/>
      <c r="B408" s="35"/>
      <c r="C408" s="183" t="s">
        <v>499</v>
      </c>
      <c r="D408" s="183" t="s">
        <v>124</v>
      </c>
      <c r="E408" s="184" t="s">
        <v>500</v>
      </c>
      <c r="F408" s="185" t="s">
        <v>501</v>
      </c>
      <c r="G408" s="186" t="s">
        <v>502</v>
      </c>
      <c r="H408" s="187">
        <v>1</v>
      </c>
      <c r="I408" s="188"/>
      <c r="J408" s="189">
        <f>ROUND(I408*H408,2)</f>
        <v>0</v>
      </c>
      <c r="K408" s="190"/>
      <c r="L408" s="39"/>
      <c r="M408" s="191" t="s">
        <v>1</v>
      </c>
      <c r="N408" s="192" t="s">
        <v>40</v>
      </c>
      <c r="O408" s="71"/>
      <c r="P408" s="193">
        <f>O408*H408</f>
        <v>0</v>
      </c>
      <c r="Q408" s="193">
        <v>3.4009999999999999E-2</v>
      </c>
      <c r="R408" s="193">
        <f>Q408*H408</f>
        <v>3.4009999999999999E-2</v>
      </c>
      <c r="S408" s="193">
        <v>0</v>
      </c>
      <c r="T408" s="194">
        <f>S408*H408</f>
        <v>0</v>
      </c>
      <c r="U408" s="34"/>
      <c r="V408" s="34"/>
      <c r="W408" s="34"/>
      <c r="X408" s="34"/>
      <c r="Y408" s="34"/>
      <c r="Z408" s="34"/>
      <c r="AA408" s="34"/>
      <c r="AB408" s="34"/>
      <c r="AC408" s="34"/>
      <c r="AD408" s="34"/>
      <c r="AE408" s="34"/>
      <c r="AR408" s="195" t="s">
        <v>128</v>
      </c>
      <c r="AT408" s="195" t="s">
        <v>124</v>
      </c>
      <c r="AU408" s="195" t="s">
        <v>82</v>
      </c>
      <c r="AY408" s="17" t="s">
        <v>122</v>
      </c>
      <c r="BE408" s="196">
        <f>IF(N408="základní",J408,0)</f>
        <v>0</v>
      </c>
      <c r="BF408" s="196">
        <f>IF(N408="snížená",J408,0)</f>
        <v>0</v>
      </c>
      <c r="BG408" s="196">
        <f>IF(N408="zákl. přenesená",J408,0)</f>
        <v>0</v>
      </c>
      <c r="BH408" s="196">
        <f>IF(N408="sníž. přenesená",J408,0)</f>
        <v>0</v>
      </c>
      <c r="BI408" s="196">
        <f>IF(N408="nulová",J408,0)</f>
        <v>0</v>
      </c>
      <c r="BJ408" s="17" t="s">
        <v>80</v>
      </c>
      <c r="BK408" s="196">
        <f>ROUND(I408*H408,2)</f>
        <v>0</v>
      </c>
      <c r="BL408" s="17" t="s">
        <v>128</v>
      </c>
      <c r="BM408" s="195" t="s">
        <v>503</v>
      </c>
    </row>
    <row r="409" spans="1:65" s="2" customFormat="1" ht="24.2" customHeight="1">
      <c r="A409" s="34"/>
      <c r="B409" s="35"/>
      <c r="C409" s="183" t="s">
        <v>435</v>
      </c>
      <c r="D409" s="183" t="s">
        <v>124</v>
      </c>
      <c r="E409" s="184" t="s">
        <v>504</v>
      </c>
      <c r="F409" s="185" t="s">
        <v>505</v>
      </c>
      <c r="G409" s="186" t="s">
        <v>297</v>
      </c>
      <c r="H409" s="187">
        <v>3</v>
      </c>
      <c r="I409" s="188"/>
      <c r="J409" s="189">
        <f>ROUND(I409*H409,2)</f>
        <v>0</v>
      </c>
      <c r="K409" s="190"/>
      <c r="L409" s="39"/>
      <c r="M409" s="191" t="s">
        <v>1</v>
      </c>
      <c r="N409" s="192" t="s">
        <v>40</v>
      </c>
      <c r="O409" s="71"/>
      <c r="P409" s="193">
        <f>O409*H409</f>
        <v>0</v>
      </c>
      <c r="Q409" s="193">
        <v>3.4009999999999999E-2</v>
      </c>
      <c r="R409" s="193">
        <f>Q409*H409</f>
        <v>0.10203</v>
      </c>
      <c r="S409" s="193">
        <v>0</v>
      </c>
      <c r="T409" s="194">
        <f>S409*H409</f>
        <v>0</v>
      </c>
      <c r="U409" s="34"/>
      <c r="V409" s="34"/>
      <c r="W409" s="34"/>
      <c r="X409" s="34"/>
      <c r="Y409" s="34"/>
      <c r="Z409" s="34"/>
      <c r="AA409" s="34"/>
      <c r="AB409" s="34"/>
      <c r="AC409" s="34"/>
      <c r="AD409" s="34"/>
      <c r="AE409" s="34"/>
      <c r="AR409" s="195" t="s">
        <v>128</v>
      </c>
      <c r="AT409" s="195" t="s">
        <v>124</v>
      </c>
      <c r="AU409" s="195" t="s">
        <v>82</v>
      </c>
      <c r="AY409" s="17" t="s">
        <v>122</v>
      </c>
      <c r="BE409" s="196">
        <f>IF(N409="základní",J409,0)</f>
        <v>0</v>
      </c>
      <c r="BF409" s="196">
        <f>IF(N409="snížená",J409,0)</f>
        <v>0</v>
      </c>
      <c r="BG409" s="196">
        <f>IF(N409="zákl. přenesená",J409,0)</f>
        <v>0</v>
      </c>
      <c r="BH409" s="196">
        <f>IF(N409="sníž. přenesená",J409,0)</f>
        <v>0</v>
      </c>
      <c r="BI409" s="196">
        <f>IF(N409="nulová",J409,0)</f>
        <v>0</v>
      </c>
      <c r="BJ409" s="17" t="s">
        <v>80</v>
      </c>
      <c r="BK409" s="196">
        <f>ROUND(I409*H409,2)</f>
        <v>0</v>
      </c>
      <c r="BL409" s="17" t="s">
        <v>128</v>
      </c>
      <c r="BM409" s="195" t="s">
        <v>506</v>
      </c>
    </row>
    <row r="410" spans="1:65" s="2" customFormat="1" ht="21.75" customHeight="1">
      <c r="A410" s="34"/>
      <c r="B410" s="35"/>
      <c r="C410" s="183" t="s">
        <v>507</v>
      </c>
      <c r="D410" s="183" t="s">
        <v>124</v>
      </c>
      <c r="E410" s="184" t="s">
        <v>508</v>
      </c>
      <c r="F410" s="185" t="s">
        <v>509</v>
      </c>
      <c r="G410" s="186" t="s">
        <v>135</v>
      </c>
      <c r="H410" s="187">
        <v>443</v>
      </c>
      <c r="I410" s="188"/>
      <c r="J410" s="189">
        <f>ROUND(I410*H410,2)</f>
        <v>0</v>
      </c>
      <c r="K410" s="190"/>
      <c r="L410" s="39"/>
      <c r="M410" s="191" t="s">
        <v>1</v>
      </c>
      <c r="N410" s="192" t="s">
        <v>40</v>
      </c>
      <c r="O410" s="71"/>
      <c r="P410" s="193">
        <f>O410*H410</f>
        <v>0</v>
      </c>
      <c r="Q410" s="193">
        <v>6.0000000000000002E-5</v>
      </c>
      <c r="R410" s="193">
        <f>Q410*H410</f>
        <v>2.6579999999999999E-2</v>
      </c>
      <c r="S410" s="193">
        <v>0</v>
      </c>
      <c r="T410" s="194">
        <f>S410*H410</f>
        <v>0</v>
      </c>
      <c r="U410" s="34"/>
      <c r="V410" s="34"/>
      <c r="W410" s="34"/>
      <c r="X410" s="34"/>
      <c r="Y410" s="34"/>
      <c r="Z410" s="34"/>
      <c r="AA410" s="34"/>
      <c r="AB410" s="34"/>
      <c r="AC410" s="34"/>
      <c r="AD410" s="34"/>
      <c r="AE410" s="34"/>
      <c r="AR410" s="195" t="s">
        <v>128</v>
      </c>
      <c r="AT410" s="195" t="s">
        <v>124</v>
      </c>
      <c r="AU410" s="195" t="s">
        <v>82</v>
      </c>
      <c r="AY410" s="17" t="s">
        <v>122</v>
      </c>
      <c r="BE410" s="196">
        <f>IF(N410="základní",J410,0)</f>
        <v>0</v>
      </c>
      <c r="BF410" s="196">
        <f>IF(N410="snížená",J410,0)</f>
        <v>0</v>
      </c>
      <c r="BG410" s="196">
        <f>IF(N410="zákl. přenesená",J410,0)</f>
        <v>0</v>
      </c>
      <c r="BH410" s="196">
        <f>IF(N410="sníž. přenesená",J410,0)</f>
        <v>0</v>
      </c>
      <c r="BI410" s="196">
        <f>IF(N410="nulová",J410,0)</f>
        <v>0</v>
      </c>
      <c r="BJ410" s="17" t="s">
        <v>80</v>
      </c>
      <c r="BK410" s="196">
        <f>ROUND(I410*H410,2)</f>
        <v>0</v>
      </c>
      <c r="BL410" s="17" t="s">
        <v>128</v>
      </c>
      <c r="BM410" s="195" t="s">
        <v>510</v>
      </c>
    </row>
    <row r="411" spans="1:65" s="13" customFormat="1" ht="11.25">
      <c r="B411" s="197"/>
      <c r="C411" s="198"/>
      <c r="D411" s="199" t="s">
        <v>130</v>
      </c>
      <c r="E411" s="200" t="s">
        <v>1</v>
      </c>
      <c r="F411" s="201" t="s">
        <v>511</v>
      </c>
      <c r="G411" s="198"/>
      <c r="H411" s="202">
        <v>443</v>
      </c>
      <c r="I411" s="203"/>
      <c r="J411" s="198"/>
      <c r="K411" s="198"/>
      <c r="L411" s="204"/>
      <c r="M411" s="205"/>
      <c r="N411" s="206"/>
      <c r="O411" s="206"/>
      <c r="P411" s="206"/>
      <c r="Q411" s="206"/>
      <c r="R411" s="206"/>
      <c r="S411" s="206"/>
      <c r="T411" s="207"/>
      <c r="AT411" s="208" t="s">
        <v>130</v>
      </c>
      <c r="AU411" s="208" t="s">
        <v>82</v>
      </c>
      <c r="AV411" s="13" t="s">
        <v>82</v>
      </c>
      <c r="AW411" s="13" t="s">
        <v>32</v>
      </c>
      <c r="AX411" s="13" t="s">
        <v>80</v>
      </c>
      <c r="AY411" s="208" t="s">
        <v>122</v>
      </c>
    </row>
    <row r="412" spans="1:65" s="14" customFormat="1" ht="22.5">
      <c r="B412" s="209"/>
      <c r="C412" s="210"/>
      <c r="D412" s="199" t="s">
        <v>130</v>
      </c>
      <c r="E412" s="211" t="s">
        <v>1</v>
      </c>
      <c r="F412" s="212" t="s">
        <v>512</v>
      </c>
      <c r="G412" s="210"/>
      <c r="H412" s="211" t="s">
        <v>1</v>
      </c>
      <c r="I412" s="213"/>
      <c r="J412" s="210"/>
      <c r="K412" s="210"/>
      <c r="L412" s="214"/>
      <c r="M412" s="215"/>
      <c r="N412" s="216"/>
      <c r="O412" s="216"/>
      <c r="P412" s="216"/>
      <c r="Q412" s="216"/>
      <c r="R412" s="216"/>
      <c r="S412" s="216"/>
      <c r="T412" s="217"/>
      <c r="AT412" s="218" t="s">
        <v>130</v>
      </c>
      <c r="AU412" s="218" t="s">
        <v>82</v>
      </c>
      <c r="AV412" s="14" t="s">
        <v>80</v>
      </c>
      <c r="AW412" s="14" t="s">
        <v>32</v>
      </c>
      <c r="AX412" s="14" t="s">
        <v>75</v>
      </c>
      <c r="AY412" s="218" t="s">
        <v>122</v>
      </c>
    </row>
    <row r="413" spans="1:65" s="12" customFormat="1" ht="22.9" customHeight="1">
      <c r="B413" s="168"/>
      <c r="C413" s="169"/>
      <c r="D413" s="170" t="s">
        <v>74</v>
      </c>
      <c r="E413" s="181" t="s">
        <v>202</v>
      </c>
      <c r="F413" s="181" t="s">
        <v>513</v>
      </c>
      <c r="G413" s="169"/>
      <c r="H413" s="169"/>
      <c r="I413" s="172"/>
      <c r="J413" s="182">
        <f>BK413</f>
        <v>0</v>
      </c>
      <c r="K413" s="169"/>
      <c r="L413" s="173"/>
      <c r="M413" s="174"/>
      <c r="N413" s="175"/>
      <c r="O413" s="175"/>
      <c r="P413" s="176">
        <f>SUM(P414:P430)</f>
        <v>0</v>
      </c>
      <c r="Q413" s="175"/>
      <c r="R413" s="176">
        <f>SUM(R414:R430)</f>
        <v>49.457135000000008</v>
      </c>
      <c r="S413" s="175"/>
      <c r="T413" s="177">
        <f>SUM(T414:T430)</f>
        <v>9.4413000000000018</v>
      </c>
      <c r="AR413" s="178" t="s">
        <v>80</v>
      </c>
      <c r="AT413" s="179" t="s">
        <v>74</v>
      </c>
      <c r="AU413" s="179" t="s">
        <v>80</v>
      </c>
      <c r="AY413" s="178" t="s">
        <v>122</v>
      </c>
      <c r="BK413" s="180">
        <f>SUM(BK414:BK430)</f>
        <v>0</v>
      </c>
    </row>
    <row r="414" spans="1:65" s="2" customFormat="1" ht="24.2" customHeight="1">
      <c r="A414" s="34"/>
      <c r="B414" s="35"/>
      <c r="C414" s="183" t="s">
        <v>514</v>
      </c>
      <c r="D414" s="183" t="s">
        <v>124</v>
      </c>
      <c r="E414" s="184" t="s">
        <v>515</v>
      </c>
      <c r="F414" s="185" t="s">
        <v>516</v>
      </c>
      <c r="G414" s="186" t="s">
        <v>135</v>
      </c>
      <c r="H414" s="187">
        <v>71</v>
      </c>
      <c r="I414" s="188"/>
      <c r="J414" s="189">
        <f>ROUND(I414*H414,2)</f>
        <v>0</v>
      </c>
      <c r="K414" s="190"/>
      <c r="L414" s="39"/>
      <c r="M414" s="191" t="s">
        <v>1</v>
      </c>
      <c r="N414" s="192" t="s">
        <v>40</v>
      </c>
      <c r="O414" s="71"/>
      <c r="P414" s="193">
        <f>O414*H414</f>
        <v>0</v>
      </c>
      <c r="Q414" s="193">
        <v>0.11808</v>
      </c>
      <c r="R414" s="193">
        <f>Q414*H414</f>
        <v>8.38368</v>
      </c>
      <c r="S414" s="193">
        <v>0</v>
      </c>
      <c r="T414" s="194">
        <f>S414*H414</f>
        <v>0</v>
      </c>
      <c r="U414" s="34"/>
      <c r="V414" s="34"/>
      <c r="W414" s="34"/>
      <c r="X414" s="34"/>
      <c r="Y414" s="34"/>
      <c r="Z414" s="34"/>
      <c r="AA414" s="34"/>
      <c r="AB414" s="34"/>
      <c r="AC414" s="34"/>
      <c r="AD414" s="34"/>
      <c r="AE414" s="34"/>
      <c r="AR414" s="195" t="s">
        <v>128</v>
      </c>
      <c r="AT414" s="195" t="s">
        <v>124</v>
      </c>
      <c r="AU414" s="195" t="s">
        <v>82</v>
      </c>
      <c r="AY414" s="17" t="s">
        <v>122</v>
      </c>
      <c r="BE414" s="196">
        <f>IF(N414="základní",J414,0)</f>
        <v>0</v>
      </c>
      <c r="BF414" s="196">
        <f>IF(N414="snížená",J414,0)</f>
        <v>0</v>
      </c>
      <c r="BG414" s="196">
        <f>IF(N414="zákl. přenesená",J414,0)</f>
        <v>0</v>
      </c>
      <c r="BH414" s="196">
        <f>IF(N414="sníž. přenesená",J414,0)</f>
        <v>0</v>
      </c>
      <c r="BI414" s="196">
        <f>IF(N414="nulová",J414,0)</f>
        <v>0</v>
      </c>
      <c r="BJ414" s="17" t="s">
        <v>80</v>
      </c>
      <c r="BK414" s="196">
        <f>ROUND(I414*H414,2)</f>
        <v>0</v>
      </c>
      <c r="BL414" s="17" t="s">
        <v>128</v>
      </c>
      <c r="BM414" s="195" t="s">
        <v>517</v>
      </c>
    </row>
    <row r="415" spans="1:65" s="13" customFormat="1" ht="11.25">
      <c r="B415" s="197"/>
      <c r="C415" s="198"/>
      <c r="D415" s="199" t="s">
        <v>130</v>
      </c>
      <c r="E415" s="200" t="s">
        <v>1</v>
      </c>
      <c r="F415" s="201" t="s">
        <v>378</v>
      </c>
      <c r="G415" s="198"/>
      <c r="H415" s="202">
        <v>71</v>
      </c>
      <c r="I415" s="203"/>
      <c r="J415" s="198"/>
      <c r="K415" s="198"/>
      <c r="L415" s="204"/>
      <c r="M415" s="205"/>
      <c r="N415" s="206"/>
      <c r="O415" s="206"/>
      <c r="P415" s="206"/>
      <c r="Q415" s="206"/>
      <c r="R415" s="206"/>
      <c r="S415" s="206"/>
      <c r="T415" s="207"/>
      <c r="AT415" s="208" t="s">
        <v>130</v>
      </c>
      <c r="AU415" s="208" t="s">
        <v>82</v>
      </c>
      <c r="AV415" s="13" t="s">
        <v>82</v>
      </c>
      <c r="AW415" s="13" t="s">
        <v>32</v>
      </c>
      <c r="AX415" s="13" t="s">
        <v>80</v>
      </c>
      <c r="AY415" s="208" t="s">
        <v>122</v>
      </c>
    </row>
    <row r="416" spans="1:65" s="14" customFormat="1" ht="11.25">
      <c r="B416" s="209"/>
      <c r="C416" s="210"/>
      <c r="D416" s="199" t="s">
        <v>130</v>
      </c>
      <c r="E416" s="211" t="s">
        <v>1</v>
      </c>
      <c r="F416" s="212" t="s">
        <v>518</v>
      </c>
      <c r="G416" s="210"/>
      <c r="H416" s="211" t="s">
        <v>1</v>
      </c>
      <c r="I416" s="213"/>
      <c r="J416" s="210"/>
      <c r="K416" s="210"/>
      <c r="L416" s="214"/>
      <c r="M416" s="215"/>
      <c r="N416" s="216"/>
      <c r="O416" s="216"/>
      <c r="P416" s="216"/>
      <c r="Q416" s="216"/>
      <c r="R416" s="216"/>
      <c r="S416" s="216"/>
      <c r="T416" s="217"/>
      <c r="AT416" s="218" t="s">
        <v>130</v>
      </c>
      <c r="AU416" s="218" t="s">
        <v>82</v>
      </c>
      <c r="AV416" s="14" t="s">
        <v>80</v>
      </c>
      <c r="AW416" s="14" t="s">
        <v>32</v>
      </c>
      <c r="AX416" s="14" t="s">
        <v>75</v>
      </c>
      <c r="AY416" s="218" t="s">
        <v>122</v>
      </c>
    </row>
    <row r="417" spans="1:65" s="2" customFormat="1" ht="16.5" customHeight="1">
      <c r="A417" s="34"/>
      <c r="B417" s="35"/>
      <c r="C417" s="230" t="s">
        <v>519</v>
      </c>
      <c r="D417" s="230" t="s">
        <v>233</v>
      </c>
      <c r="E417" s="231" t="s">
        <v>520</v>
      </c>
      <c r="F417" s="232" t="s">
        <v>521</v>
      </c>
      <c r="G417" s="233" t="s">
        <v>135</v>
      </c>
      <c r="H417" s="234">
        <v>71</v>
      </c>
      <c r="I417" s="235"/>
      <c r="J417" s="236">
        <f>ROUND(I417*H417,2)</f>
        <v>0</v>
      </c>
      <c r="K417" s="237"/>
      <c r="L417" s="238"/>
      <c r="M417" s="239" t="s">
        <v>1</v>
      </c>
      <c r="N417" s="240" t="s">
        <v>40</v>
      </c>
      <c r="O417" s="71"/>
      <c r="P417" s="193">
        <f>O417*H417</f>
        <v>0</v>
      </c>
      <c r="Q417" s="193">
        <v>0.12</v>
      </c>
      <c r="R417" s="193">
        <f>Q417*H417</f>
        <v>8.52</v>
      </c>
      <c r="S417" s="193">
        <v>0</v>
      </c>
      <c r="T417" s="194">
        <f>S417*H417</f>
        <v>0</v>
      </c>
      <c r="U417" s="34"/>
      <c r="V417" s="34"/>
      <c r="W417" s="34"/>
      <c r="X417" s="34"/>
      <c r="Y417" s="34"/>
      <c r="Z417" s="34"/>
      <c r="AA417" s="34"/>
      <c r="AB417" s="34"/>
      <c r="AC417" s="34"/>
      <c r="AD417" s="34"/>
      <c r="AE417" s="34"/>
      <c r="AR417" s="195" t="s">
        <v>197</v>
      </c>
      <c r="AT417" s="195" t="s">
        <v>233</v>
      </c>
      <c r="AU417" s="195" t="s">
        <v>82</v>
      </c>
      <c r="AY417" s="17" t="s">
        <v>122</v>
      </c>
      <c r="BE417" s="196">
        <f>IF(N417="základní",J417,0)</f>
        <v>0</v>
      </c>
      <c r="BF417" s="196">
        <f>IF(N417="snížená",J417,0)</f>
        <v>0</v>
      </c>
      <c r="BG417" s="196">
        <f>IF(N417="zákl. přenesená",J417,0)</f>
        <v>0</v>
      </c>
      <c r="BH417" s="196">
        <f>IF(N417="sníž. přenesená",J417,0)</f>
        <v>0</v>
      </c>
      <c r="BI417" s="196">
        <f>IF(N417="nulová",J417,0)</f>
        <v>0</v>
      </c>
      <c r="BJ417" s="17" t="s">
        <v>80</v>
      </c>
      <c r="BK417" s="196">
        <f>ROUND(I417*H417,2)</f>
        <v>0</v>
      </c>
      <c r="BL417" s="17" t="s">
        <v>128</v>
      </c>
      <c r="BM417" s="195" t="s">
        <v>522</v>
      </c>
    </row>
    <row r="418" spans="1:65" s="2" customFormat="1" ht="33" customHeight="1">
      <c r="A418" s="34"/>
      <c r="B418" s="35"/>
      <c r="C418" s="183" t="s">
        <v>523</v>
      </c>
      <c r="D418" s="183" t="s">
        <v>124</v>
      </c>
      <c r="E418" s="184" t="s">
        <v>524</v>
      </c>
      <c r="F418" s="185" t="s">
        <v>525</v>
      </c>
      <c r="G418" s="186" t="s">
        <v>297</v>
      </c>
      <c r="H418" s="187">
        <v>2</v>
      </c>
      <c r="I418" s="188"/>
      <c r="J418" s="189">
        <f>ROUND(I418*H418,2)</f>
        <v>0</v>
      </c>
      <c r="K418" s="190"/>
      <c r="L418" s="39"/>
      <c r="M418" s="191" t="s">
        <v>1</v>
      </c>
      <c r="N418" s="192" t="s">
        <v>40</v>
      </c>
      <c r="O418" s="71"/>
      <c r="P418" s="193">
        <f>O418*H418</f>
        <v>0</v>
      </c>
      <c r="Q418" s="193">
        <v>0.37164000000000003</v>
      </c>
      <c r="R418" s="193">
        <f>Q418*H418</f>
        <v>0.74328000000000005</v>
      </c>
      <c r="S418" s="193">
        <v>0</v>
      </c>
      <c r="T418" s="194">
        <f>S418*H418</f>
        <v>0</v>
      </c>
      <c r="U418" s="34"/>
      <c r="V418" s="34"/>
      <c r="W418" s="34"/>
      <c r="X418" s="34"/>
      <c r="Y418" s="34"/>
      <c r="Z418" s="34"/>
      <c r="AA418" s="34"/>
      <c r="AB418" s="34"/>
      <c r="AC418" s="34"/>
      <c r="AD418" s="34"/>
      <c r="AE418" s="34"/>
      <c r="AR418" s="195" t="s">
        <v>128</v>
      </c>
      <c r="AT418" s="195" t="s">
        <v>124</v>
      </c>
      <c r="AU418" s="195" t="s">
        <v>82</v>
      </c>
      <c r="AY418" s="17" t="s">
        <v>122</v>
      </c>
      <c r="BE418" s="196">
        <f>IF(N418="základní",J418,0)</f>
        <v>0</v>
      </c>
      <c r="BF418" s="196">
        <f>IF(N418="snížená",J418,0)</f>
        <v>0</v>
      </c>
      <c r="BG418" s="196">
        <f>IF(N418="zákl. přenesená",J418,0)</f>
        <v>0</v>
      </c>
      <c r="BH418" s="196">
        <f>IF(N418="sníž. přenesená",J418,0)</f>
        <v>0</v>
      </c>
      <c r="BI418" s="196">
        <f>IF(N418="nulová",J418,0)</f>
        <v>0</v>
      </c>
      <c r="BJ418" s="17" t="s">
        <v>80</v>
      </c>
      <c r="BK418" s="196">
        <f>ROUND(I418*H418,2)</f>
        <v>0</v>
      </c>
      <c r="BL418" s="17" t="s">
        <v>128</v>
      </c>
      <c r="BM418" s="195" t="s">
        <v>526</v>
      </c>
    </row>
    <row r="419" spans="1:65" s="2" customFormat="1" ht="24.2" customHeight="1">
      <c r="A419" s="34"/>
      <c r="B419" s="35"/>
      <c r="C419" s="230" t="s">
        <v>527</v>
      </c>
      <c r="D419" s="230" t="s">
        <v>233</v>
      </c>
      <c r="E419" s="231" t="s">
        <v>528</v>
      </c>
      <c r="F419" s="232" t="s">
        <v>529</v>
      </c>
      <c r="G419" s="233" t="s">
        <v>297</v>
      </c>
      <c r="H419" s="234">
        <v>2</v>
      </c>
      <c r="I419" s="235"/>
      <c r="J419" s="236">
        <f>ROUND(I419*H419,2)</f>
        <v>0</v>
      </c>
      <c r="K419" s="237"/>
      <c r="L419" s="238"/>
      <c r="M419" s="239" t="s">
        <v>1</v>
      </c>
      <c r="N419" s="240" t="s">
        <v>40</v>
      </c>
      <c r="O419" s="71"/>
      <c r="P419" s="193">
        <f>O419*H419</f>
        <v>0</v>
      </c>
      <c r="Q419" s="193">
        <v>6.8000000000000005E-2</v>
      </c>
      <c r="R419" s="193">
        <f>Q419*H419</f>
        <v>0.13600000000000001</v>
      </c>
      <c r="S419" s="193">
        <v>0</v>
      </c>
      <c r="T419" s="194">
        <f>S419*H419</f>
        <v>0</v>
      </c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R419" s="195" t="s">
        <v>197</v>
      </c>
      <c r="AT419" s="195" t="s">
        <v>233</v>
      </c>
      <c r="AU419" s="195" t="s">
        <v>82</v>
      </c>
      <c r="AY419" s="17" t="s">
        <v>122</v>
      </c>
      <c r="BE419" s="196">
        <f>IF(N419="základní",J419,0)</f>
        <v>0</v>
      </c>
      <c r="BF419" s="196">
        <f>IF(N419="snížená",J419,0)</f>
        <v>0</v>
      </c>
      <c r="BG419" s="196">
        <f>IF(N419="zákl. přenesená",J419,0)</f>
        <v>0</v>
      </c>
      <c r="BH419" s="196">
        <f>IF(N419="sníž. přenesená",J419,0)</f>
        <v>0</v>
      </c>
      <c r="BI419" s="196">
        <f>IF(N419="nulová",J419,0)</f>
        <v>0</v>
      </c>
      <c r="BJ419" s="17" t="s">
        <v>80</v>
      </c>
      <c r="BK419" s="196">
        <f>ROUND(I419*H419,2)</f>
        <v>0</v>
      </c>
      <c r="BL419" s="17" t="s">
        <v>128</v>
      </c>
      <c r="BM419" s="195" t="s">
        <v>530</v>
      </c>
    </row>
    <row r="420" spans="1:65" s="2" customFormat="1" ht="24.2" customHeight="1">
      <c r="A420" s="34"/>
      <c r="B420" s="35"/>
      <c r="C420" s="183" t="s">
        <v>531</v>
      </c>
      <c r="D420" s="183" t="s">
        <v>124</v>
      </c>
      <c r="E420" s="184" t="s">
        <v>532</v>
      </c>
      <c r="F420" s="185" t="s">
        <v>533</v>
      </c>
      <c r="G420" s="186" t="s">
        <v>135</v>
      </c>
      <c r="H420" s="187">
        <v>102.5</v>
      </c>
      <c r="I420" s="188"/>
      <c r="J420" s="189">
        <f>ROUND(I420*H420,2)</f>
        <v>0</v>
      </c>
      <c r="K420" s="190"/>
      <c r="L420" s="39"/>
      <c r="M420" s="191" t="s">
        <v>1</v>
      </c>
      <c r="N420" s="192" t="s">
        <v>40</v>
      </c>
      <c r="O420" s="71"/>
      <c r="P420" s="193">
        <f>O420*H420</f>
        <v>0</v>
      </c>
      <c r="Q420" s="193">
        <v>0.29221000000000003</v>
      </c>
      <c r="R420" s="193">
        <f>Q420*H420</f>
        <v>29.951525000000004</v>
      </c>
      <c r="S420" s="193">
        <v>0</v>
      </c>
      <c r="T420" s="194">
        <f>S420*H420</f>
        <v>0</v>
      </c>
      <c r="U420" s="34"/>
      <c r="V420" s="34"/>
      <c r="W420" s="34"/>
      <c r="X420" s="34"/>
      <c r="Y420" s="34"/>
      <c r="Z420" s="34"/>
      <c r="AA420" s="34"/>
      <c r="AB420" s="34"/>
      <c r="AC420" s="34"/>
      <c r="AD420" s="34"/>
      <c r="AE420" s="34"/>
      <c r="AR420" s="195" t="s">
        <v>128</v>
      </c>
      <c r="AT420" s="195" t="s">
        <v>124</v>
      </c>
      <c r="AU420" s="195" t="s">
        <v>82</v>
      </c>
      <c r="AY420" s="17" t="s">
        <v>122</v>
      </c>
      <c r="BE420" s="196">
        <f>IF(N420="základní",J420,0)</f>
        <v>0</v>
      </c>
      <c r="BF420" s="196">
        <f>IF(N420="snížená",J420,0)</f>
        <v>0</v>
      </c>
      <c r="BG420" s="196">
        <f>IF(N420="zákl. přenesená",J420,0)</f>
        <v>0</v>
      </c>
      <c r="BH420" s="196">
        <f>IF(N420="sníž. přenesená",J420,0)</f>
        <v>0</v>
      </c>
      <c r="BI420" s="196">
        <f>IF(N420="nulová",J420,0)</f>
        <v>0</v>
      </c>
      <c r="BJ420" s="17" t="s">
        <v>80</v>
      </c>
      <c r="BK420" s="196">
        <f>ROUND(I420*H420,2)</f>
        <v>0</v>
      </c>
      <c r="BL420" s="17" t="s">
        <v>128</v>
      </c>
      <c r="BM420" s="195" t="s">
        <v>534</v>
      </c>
    </row>
    <row r="421" spans="1:65" s="13" customFormat="1" ht="11.25">
      <c r="B421" s="197"/>
      <c r="C421" s="198"/>
      <c r="D421" s="199" t="s">
        <v>130</v>
      </c>
      <c r="E421" s="200" t="s">
        <v>1</v>
      </c>
      <c r="F421" s="201" t="s">
        <v>535</v>
      </c>
      <c r="G421" s="198"/>
      <c r="H421" s="202">
        <v>104</v>
      </c>
      <c r="I421" s="203"/>
      <c r="J421" s="198"/>
      <c r="K421" s="198"/>
      <c r="L421" s="204"/>
      <c r="M421" s="205"/>
      <c r="N421" s="206"/>
      <c r="O421" s="206"/>
      <c r="P421" s="206"/>
      <c r="Q421" s="206"/>
      <c r="R421" s="206"/>
      <c r="S421" s="206"/>
      <c r="T421" s="207"/>
      <c r="AT421" s="208" t="s">
        <v>130</v>
      </c>
      <c r="AU421" s="208" t="s">
        <v>82</v>
      </c>
      <c r="AV421" s="13" t="s">
        <v>82</v>
      </c>
      <c r="AW421" s="13" t="s">
        <v>32</v>
      </c>
      <c r="AX421" s="13" t="s">
        <v>75</v>
      </c>
      <c r="AY421" s="208" t="s">
        <v>122</v>
      </c>
    </row>
    <row r="422" spans="1:65" s="14" customFormat="1" ht="11.25">
      <c r="B422" s="209"/>
      <c r="C422" s="210"/>
      <c r="D422" s="199" t="s">
        <v>130</v>
      </c>
      <c r="E422" s="211" t="s">
        <v>1</v>
      </c>
      <c r="F422" s="212" t="s">
        <v>536</v>
      </c>
      <c r="G422" s="210"/>
      <c r="H422" s="211" t="s">
        <v>1</v>
      </c>
      <c r="I422" s="213"/>
      <c r="J422" s="210"/>
      <c r="K422" s="210"/>
      <c r="L422" s="214"/>
      <c r="M422" s="215"/>
      <c r="N422" s="216"/>
      <c r="O422" s="216"/>
      <c r="P422" s="216"/>
      <c r="Q422" s="216"/>
      <c r="R422" s="216"/>
      <c r="S422" s="216"/>
      <c r="T422" s="217"/>
      <c r="AT422" s="218" t="s">
        <v>130</v>
      </c>
      <c r="AU422" s="218" t="s">
        <v>82</v>
      </c>
      <c r="AV422" s="14" t="s">
        <v>80</v>
      </c>
      <c r="AW422" s="14" t="s">
        <v>32</v>
      </c>
      <c r="AX422" s="14" t="s">
        <v>75</v>
      </c>
      <c r="AY422" s="218" t="s">
        <v>122</v>
      </c>
    </row>
    <row r="423" spans="1:65" s="13" customFormat="1" ht="11.25">
      <c r="B423" s="197"/>
      <c r="C423" s="198"/>
      <c r="D423" s="199" t="s">
        <v>130</v>
      </c>
      <c r="E423" s="200" t="s">
        <v>1</v>
      </c>
      <c r="F423" s="201" t="s">
        <v>537</v>
      </c>
      <c r="G423" s="198"/>
      <c r="H423" s="202">
        <v>-1.5</v>
      </c>
      <c r="I423" s="203"/>
      <c r="J423" s="198"/>
      <c r="K423" s="198"/>
      <c r="L423" s="204"/>
      <c r="M423" s="205"/>
      <c r="N423" s="206"/>
      <c r="O423" s="206"/>
      <c r="P423" s="206"/>
      <c r="Q423" s="206"/>
      <c r="R423" s="206"/>
      <c r="S423" s="206"/>
      <c r="T423" s="207"/>
      <c r="AT423" s="208" t="s">
        <v>130</v>
      </c>
      <c r="AU423" s="208" t="s">
        <v>82</v>
      </c>
      <c r="AV423" s="13" t="s">
        <v>82</v>
      </c>
      <c r="AW423" s="13" t="s">
        <v>32</v>
      </c>
      <c r="AX423" s="13" t="s">
        <v>75</v>
      </c>
      <c r="AY423" s="208" t="s">
        <v>122</v>
      </c>
    </row>
    <row r="424" spans="1:65" s="14" customFormat="1" ht="11.25">
      <c r="B424" s="209"/>
      <c r="C424" s="210"/>
      <c r="D424" s="199" t="s">
        <v>130</v>
      </c>
      <c r="E424" s="211" t="s">
        <v>1</v>
      </c>
      <c r="F424" s="212" t="s">
        <v>538</v>
      </c>
      <c r="G424" s="210"/>
      <c r="H424" s="211" t="s">
        <v>1</v>
      </c>
      <c r="I424" s="213"/>
      <c r="J424" s="210"/>
      <c r="K424" s="210"/>
      <c r="L424" s="214"/>
      <c r="M424" s="215"/>
      <c r="N424" s="216"/>
      <c r="O424" s="216"/>
      <c r="P424" s="216"/>
      <c r="Q424" s="216"/>
      <c r="R424" s="216"/>
      <c r="S424" s="216"/>
      <c r="T424" s="217"/>
      <c r="AT424" s="218" t="s">
        <v>130</v>
      </c>
      <c r="AU424" s="218" t="s">
        <v>82</v>
      </c>
      <c r="AV424" s="14" t="s">
        <v>80</v>
      </c>
      <c r="AW424" s="14" t="s">
        <v>32</v>
      </c>
      <c r="AX424" s="14" t="s">
        <v>75</v>
      </c>
      <c r="AY424" s="218" t="s">
        <v>122</v>
      </c>
    </row>
    <row r="425" spans="1:65" s="15" customFormat="1" ht="11.25">
      <c r="B425" s="219"/>
      <c r="C425" s="220"/>
      <c r="D425" s="199" t="s">
        <v>130</v>
      </c>
      <c r="E425" s="221" t="s">
        <v>1</v>
      </c>
      <c r="F425" s="222" t="s">
        <v>160</v>
      </c>
      <c r="G425" s="220"/>
      <c r="H425" s="223">
        <v>102.5</v>
      </c>
      <c r="I425" s="224"/>
      <c r="J425" s="220"/>
      <c r="K425" s="220"/>
      <c r="L425" s="225"/>
      <c r="M425" s="226"/>
      <c r="N425" s="227"/>
      <c r="O425" s="227"/>
      <c r="P425" s="227"/>
      <c r="Q425" s="227"/>
      <c r="R425" s="227"/>
      <c r="S425" s="227"/>
      <c r="T425" s="228"/>
      <c r="AT425" s="229" t="s">
        <v>130</v>
      </c>
      <c r="AU425" s="229" t="s">
        <v>82</v>
      </c>
      <c r="AV425" s="15" t="s">
        <v>128</v>
      </c>
      <c r="AW425" s="15" t="s">
        <v>32</v>
      </c>
      <c r="AX425" s="15" t="s">
        <v>80</v>
      </c>
      <c r="AY425" s="229" t="s">
        <v>122</v>
      </c>
    </row>
    <row r="426" spans="1:65" s="2" customFormat="1" ht="24.2" customHeight="1">
      <c r="A426" s="34"/>
      <c r="B426" s="35"/>
      <c r="C426" s="230" t="s">
        <v>539</v>
      </c>
      <c r="D426" s="230" t="s">
        <v>233</v>
      </c>
      <c r="E426" s="231" t="s">
        <v>540</v>
      </c>
      <c r="F426" s="232" t="s">
        <v>541</v>
      </c>
      <c r="G426" s="233" t="s">
        <v>135</v>
      </c>
      <c r="H426" s="234">
        <v>102.5</v>
      </c>
      <c r="I426" s="235"/>
      <c r="J426" s="236">
        <f>ROUND(I426*H426,2)</f>
        <v>0</v>
      </c>
      <c r="K426" s="237"/>
      <c r="L426" s="238"/>
      <c r="M426" s="239" t="s">
        <v>1</v>
      </c>
      <c r="N426" s="240" t="s">
        <v>40</v>
      </c>
      <c r="O426" s="71"/>
      <c r="P426" s="193">
        <f>O426*H426</f>
        <v>0</v>
      </c>
      <c r="Q426" s="193">
        <v>8.2000000000000007E-3</v>
      </c>
      <c r="R426" s="193">
        <f>Q426*H426</f>
        <v>0.84050000000000002</v>
      </c>
      <c r="S426" s="193">
        <v>0</v>
      </c>
      <c r="T426" s="194">
        <f>S426*H426</f>
        <v>0</v>
      </c>
      <c r="U426" s="34"/>
      <c r="V426" s="34"/>
      <c r="W426" s="34"/>
      <c r="X426" s="34"/>
      <c r="Y426" s="34"/>
      <c r="Z426" s="34"/>
      <c r="AA426" s="34"/>
      <c r="AB426" s="34"/>
      <c r="AC426" s="34"/>
      <c r="AD426" s="34"/>
      <c r="AE426" s="34"/>
      <c r="AR426" s="195" t="s">
        <v>197</v>
      </c>
      <c r="AT426" s="195" t="s">
        <v>233</v>
      </c>
      <c r="AU426" s="195" t="s">
        <v>82</v>
      </c>
      <c r="AY426" s="17" t="s">
        <v>122</v>
      </c>
      <c r="BE426" s="196">
        <f>IF(N426="základní",J426,0)</f>
        <v>0</v>
      </c>
      <c r="BF426" s="196">
        <f>IF(N426="snížená",J426,0)</f>
        <v>0</v>
      </c>
      <c r="BG426" s="196">
        <f>IF(N426="zákl. přenesená",J426,0)</f>
        <v>0</v>
      </c>
      <c r="BH426" s="196">
        <f>IF(N426="sníž. přenesená",J426,0)</f>
        <v>0</v>
      </c>
      <c r="BI426" s="196">
        <f>IF(N426="nulová",J426,0)</f>
        <v>0</v>
      </c>
      <c r="BJ426" s="17" t="s">
        <v>80</v>
      </c>
      <c r="BK426" s="196">
        <f>ROUND(I426*H426,2)</f>
        <v>0</v>
      </c>
      <c r="BL426" s="17" t="s">
        <v>128</v>
      </c>
      <c r="BM426" s="195" t="s">
        <v>542</v>
      </c>
    </row>
    <row r="427" spans="1:65" s="2" customFormat="1" ht="33" customHeight="1">
      <c r="A427" s="34"/>
      <c r="B427" s="35"/>
      <c r="C427" s="183" t="s">
        <v>462</v>
      </c>
      <c r="D427" s="183" t="s">
        <v>124</v>
      </c>
      <c r="E427" s="184" t="s">
        <v>543</v>
      </c>
      <c r="F427" s="185" t="s">
        <v>544</v>
      </c>
      <c r="G427" s="186" t="s">
        <v>297</v>
      </c>
      <c r="H427" s="187">
        <v>3</v>
      </c>
      <c r="I427" s="188"/>
      <c r="J427" s="189">
        <f>ROUND(I427*H427,2)</f>
        <v>0</v>
      </c>
      <c r="K427" s="190"/>
      <c r="L427" s="39"/>
      <c r="M427" s="191" t="s">
        <v>1</v>
      </c>
      <c r="N427" s="192" t="s">
        <v>40</v>
      </c>
      <c r="O427" s="71"/>
      <c r="P427" s="193">
        <f>O427*H427</f>
        <v>0</v>
      </c>
      <c r="Q427" s="193">
        <v>0.27205000000000001</v>
      </c>
      <c r="R427" s="193">
        <f>Q427*H427</f>
        <v>0.81615000000000004</v>
      </c>
      <c r="S427" s="193">
        <v>0</v>
      </c>
      <c r="T427" s="194">
        <f>S427*H427</f>
        <v>0</v>
      </c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  <c r="AR427" s="195" t="s">
        <v>128</v>
      </c>
      <c r="AT427" s="195" t="s">
        <v>124</v>
      </c>
      <c r="AU427" s="195" t="s">
        <v>82</v>
      </c>
      <c r="AY427" s="17" t="s">
        <v>122</v>
      </c>
      <c r="BE427" s="196">
        <f>IF(N427="základní",J427,0)</f>
        <v>0</v>
      </c>
      <c r="BF427" s="196">
        <f>IF(N427="snížená",J427,0)</f>
        <v>0</v>
      </c>
      <c r="BG427" s="196">
        <f>IF(N427="zákl. přenesená",J427,0)</f>
        <v>0</v>
      </c>
      <c r="BH427" s="196">
        <f>IF(N427="sníž. přenesená",J427,0)</f>
        <v>0</v>
      </c>
      <c r="BI427" s="196">
        <f>IF(N427="nulová",J427,0)</f>
        <v>0</v>
      </c>
      <c r="BJ427" s="17" t="s">
        <v>80</v>
      </c>
      <c r="BK427" s="196">
        <f>ROUND(I427*H427,2)</f>
        <v>0</v>
      </c>
      <c r="BL427" s="17" t="s">
        <v>128</v>
      </c>
      <c r="BM427" s="195" t="s">
        <v>545</v>
      </c>
    </row>
    <row r="428" spans="1:65" s="2" customFormat="1" ht="24.2" customHeight="1">
      <c r="A428" s="34"/>
      <c r="B428" s="35"/>
      <c r="C428" s="230" t="s">
        <v>546</v>
      </c>
      <c r="D428" s="230" t="s">
        <v>233</v>
      </c>
      <c r="E428" s="231" t="s">
        <v>547</v>
      </c>
      <c r="F428" s="232" t="s">
        <v>548</v>
      </c>
      <c r="G428" s="233" t="s">
        <v>297</v>
      </c>
      <c r="H428" s="234">
        <v>3</v>
      </c>
      <c r="I428" s="235"/>
      <c r="J428" s="236">
        <f>ROUND(I428*H428,2)</f>
        <v>0</v>
      </c>
      <c r="K428" s="237"/>
      <c r="L428" s="238"/>
      <c r="M428" s="239" t="s">
        <v>1</v>
      </c>
      <c r="N428" s="240" t="s">
        <v>40</v>
      </c>
      <c r="O428" s="71"/>
      <c r="P428" s="193">
        <f>O428*H428</f>
        <v>0</v>
      </c>
      <c r="Q428" s="193">
        <v>2.1999999999999999E-2</v>
      </c>
      <c r="R428" s="193">
        <f>Q428*H428</f>
        <v>6.6000000000000003E-2</v>
      </c>
      <c r="S428" s="193">
        <v>0</v>
      </c>
      <c r="T428" s="194">
        <f>S428*H428</f>
        <v>0</v>
      </c>
      <c r="U428" s="34"/>
      <c r="V428" s="34"/>
      <c r="W428" s="34"/>
      <c r="X428" s="34"/>
      <c r="Y428" s="34"/>
      <c r="Z428" s="34"/>
      <c r="AA428" s="34"/>
      <c r="AB428" s="34"/>
      <c r="AC428" s="34"/>
      <c r="AD428" s="34"/>
      <c r="AE428" s="34"/>
      <c r="AR428" s="195" t="s">
        <v>197</v>
      </c>
      <c r="AT428" s="195" t="s">
        <v>233</v>
      </c>
      <c r="AU428" s="195" t="s">
        <v>82</v>
      </c>
      <c r="AY428" s="17" t="s">
        <v>122</v>
      </c>
      <c r="BE428" s="196">
        <f>IF(N428="základní",J428,0)</f>
        <v>0</v>
      </c>
      <c r="BF428" s="196">
        <f>IF(N428="snížená",J428,0)</f>
        <v>0</v>
      </c>
      <c r="BG428" s="196">
        <f>IF(N428="zákl. přenesená",J428,0)</f>
        <v>0</v>
      </c>
      <c r="BH428" s="196">
        <f>IF(N428="sníž. přenesená",J428,0)</f>
        <v>0</v>
      </c>
      <c r="BI428" s="196">
        <f>IF(N428="nulová",J428,0)</f>
        <v>0</v>
      </c>
      <c r="BJ428" s="17" t="s">
        <v>80</v>
      </c>
      <c r="BK428" s="196">
        <f>ROUND(I428*H428,2)</f>
        <v>0</v>
      </c>
      <c r="BL428" s="17" t="s">
        <v>128</v>
      </c>
      <c r="BM428" s="195" t="s">
        <v>549</v>
      </c>
    </row>
    <row r="429" spans="1:65" s="2" customFormat="1" ht="24.2" customHeight="1">
      <c r="A429" s="34"/>
      <c r="B429" s="35"/>
      <c r="C429" s="183" t="s">
        <v>550</v>
      </c>
      <c r="D429" s="183" t="s">
        <v>124</v>
      </c>
      <c r="E429" s="184" t="s">
        <v>551</v>
      </c>
      <c r="F429" s="185" t="s">
        <v>552</v>
      </c>
      <c r="G429" s="186" t="s">
        <v>297</v>
      </c>
      <c r="H429" s="187">
        <v>55</v>
      </c>
      <c r="I429" s="188"/>
      <c r="J429" s="189">
        <f>ROUND(I429*H429,2)</f>
        <v>0</v>
      </c>
      <c r="K429" s="190"/>
      <c r="L429" s="39"/>
      <c r="M429" s="191" t="s">
        <v>1</v>
      </c>
      <c r="N429" s="192" t="s">
        <v>40</v>
      </c>
      <c r="O429" s="71"/>
      <c r="P429" s="193">
        <f>O429*H429</f>
        <v>0</v>
      </c>
      <c r="Q429" s="193">
        <v>0</v>
      </c>
      <c r="R429" s="193">
        <f>Q429*H429</f>
        <v>0</v>
      </c>
      <c r="S429" s="193">
        <v>0.16500000000000001</v>
      </c>
      <c r="T429" s="194">
        <f>S429*H429</f>
        <v>9.0750000000000011</v>
      </c>
      <c r="U429" s="34"/>
      <c r="V429" s="34"/>
      <c r="W429" s="34"/>
      <c r="X429" s="34"/>
      <c r="Y429" s="34"/>
      <c r="Z429" s="34"/>
      <c r="AA429" s="34"/>
      <c r="AB429" s="34"/>
      <c r="AC429" s="34"/>
      <c r="AD429" s="34"/>
      <c r="AE429" s="34"/>
      <c r="AR429" s="195" t="s">
        <v>128</v>
      </c>
      <c r="AT429" s="195" t="s">
        <v>124</v>
      </c>
      <c r="AU429" s="195" t="s">
        <v>82</v>
      </c>
      <c r="AY429" s="17" t="s">
        <v>122</v>
      </c>
      <c r="BE429" s="196">
        <f>IF(N429="základní",J429,0)</f>
        <v>0</v>
      </c>
      <c r="BF429" s="196">
        <f>IF(N429="snížená",J429,0)</f>
        <v>0</v>
      </c>
      <c r="BG429" s="196">
        <f>IF(N429="zákl. přenesená",J429,0)</f>
        <v>0</v>
      </c>
      <c r="BH429" s="196">
        <f>IF(N429="sníž. přenesená",J429,0)</f>
        <v>0</v>
      </c>
      <c r="BI429" s="196">
        <f>IF(N429="nulová",J429,0)</f>
        <v>0</v>
      </c>
      <c r="BJ429" s="17" t="s">
        <v>80</v>
      </c>
      <c r="BK429" s="196">
        <f>ROUND(I429*H429,2)</f>
        <v>0</v>
      </c>
      <c r="BL429" s="17" t="s">
        <v>128</v>
      </c>
      <c r="BM429" s="195" t="s">
        <v>553</v>
      </c>
    </row>
    <row r="430" spans="1:65" s="2" customFormat="1" ht="24.2" customHeight="1">
      <c r="A430" s="34"/>
      <c r="B430" s="35"/>
      <c r="C430" s="183" t="s">
        <v>554</v>
      </c>
      <c r="D430" s="183" t="s">
        <v>124</v>
      </c>
      <c r="E430" s="184" t="s">
        <v>555</v>
      </c>
      <c r="F430" s="185" t="s">
        <v>556</v>
      </c>
      <c r="G430" s="186" t="s">
        <v>135</v>
      </c>
      <c r="H430" s="187">
        <v>185</v>
      </c>
      <c r="I430" s="188"/>
      <c r="J430" s="189">
        <f>ROUND(I430*H430,2)</f>
        <v>0</v>
      </c>
      <c r="K430" s="190"/>
      <c r="L430" s="39"/>
      <c r="M430" s="191" t="s">
        <v>1</v>
      </c>
      <c r="N430" s="192" t="s">
        <v>40</v>
      </c>
      <c r="O430" s="71"/>
      <c r="P430" s="193">
        <f>O430*H430</f>
        <v>0</v>
      </c>
      <c r="Q430" s="193">
        <v>0</v>
      </c>
      <c r="R430" s="193">
        <f>Q430*H430</f>
        <v>0</v>
      </c>
      <c r="S430" s="193">
        <v>1.98E-3</v>
      </c>
      <c r="T430" s="194">
        <f>S430*H430</f>
        <v>0.36630000000000001</v>
      </c>
      <c r="U430" s="34"/>
      <c r="V430" s="34"/>
      <c r="W430" s="34"/>
      <c r="X430" s="34"/>
      <c r="Y430" s="34"/>
      <c r="Z430" s="34"/>
      <c r="AA430" s="34"/>
      <c r="AB430" s="34"/>
      <c r="AC430" s="34"/>
      <c r="AD430" s="34"/>
      <c r="AE430" s="34"/>
      <c r="AR430" s="195" t="s">
        <v>128</v>
      </c>
      <c r="AT430" s="195" t="s">
        <v>124</v>
      </c>
      <c r="AU430" s="195" t="s">
        <v>82</v>
      </c>
      <c r="AY430" s="17" t="s">
        <v>122</v>
      </c>
      <c r="BE430" s="196">
        <f>IF(N430="základní",J430,0)</f>
        <v>0</v>
      </c>
      <c r="BF430" s="196">
        <f>IF(N430="snížená",J430,0)</f>
        <v>0</v>
      </c>
      <c r="BG430" s="196">
        <f>IF(N430="zákl. přenesená",J430,0)</f>
        <v>0</v>
      </c>
      <c r="BH430" s="196">
        <f>IF(N430="sníž. přenesená",J430,0)</f>
        <v>0</v>
      </c>
      <c r="BI430" s="196">
        <f>IF(N430="nulová",J430,0)</f>
        <v>0</v>
      </c>
      <c r="BJ430" s="17" t="s">
        <v>80</v>
      </c>
      <c r="BK430" s="196">
        <f>ROUND(I430*H430,2)</f>
        <v>0</v>
      </c>
      <c r="BL430" s="17" t="s">
        <v>128</v>
      </c>
      <c r="BM430" s="195" t="s">
        <v>557</v>
      </c>
    </row>
    <row r="431" spans="1:65" s="12" customFormat="1" ht="22.9" customHeight="1">
      <c r="B431" s="168"/>
      <c r="C431" s="169"/>
      <c r="D431" s="170" t="s">
        <v>74</v>
      </c>
      <c r="E431" s="181" t="s">
        <v>558</v>
      </c>
      <c r="F431" s="181" t="s">
        <v>559</v>
      </c>
      <c r="G431" s="169"/>
      <c r="H431" s="169"/>
      <c r="I431" s="172"/>
      <c r="J431" s="182">
        <f>BK431</f>
        <v>0</v>
      </c>
      <c r="K431" s="169"/>
      <c r="L431" s="173"/>
      <c r="M431" s="174"/>
      <c r="N431" s="175"/>
      <c r="O431" s="175"/>
      <c r="P431" s="176">
        <f>P432</f>
        <v>0</v>
      </c>
      <c r="Q431" s="175"/>
      <c r="R431" s="176">
        <f>R432</f>
        <v>0</v>
      </c>
      <c r="S431" s="175"/>
      <c r="T431" s="177">
        <f>T432</f>
        <v>0</v>
      </c>
      <c r="AR431" s="178" t="s">
        <v>80</v>
      </c>
      <c r="AT431" s="179" t="s">
        <v>74</v>
      </c>
      <c r="AU431" s="179" t="s">
        <v>80</v>
      </c>
      <c r="AY431" s="178" t="s">
        <v>122</v>
      </c>
      <c r="BK431" s="180">
        <f>BK432</f>
        <v>0</v>
      </c>
    </row>
    <row r="432" spans="1:65" s="2" customFormat="1" ht="21.75" customHeight="1">
      <c r="A432" s="34"/>
      <c r="B432" s="35"/>
      <c r="C432" s="183" t="s">
        <v>560</v>
      </c>
      <c r="D432" s="183" t="s">
        <v>124</v>
      </c>
      <c r="E432" s="184" t="s">
        <v>561</v>
      </c>
      <c r="F432" s="185" t="s">
        <v>562</v>
      </c>
      <c r="G432" s="186" t="s">
        <v>217</v>
      </c>
      <c r="H432" s="187">
        <v>82.350999999999999</v>
      </c>
      <c r="I432" s="188"/>
      <c r="J432" s="189">
        <f>ROUND(I432*H432,2)</f>
        <v>0</v>
      </c>
      <c r="K432" s="190"/>
      <c r="L432" s="39"/>
      <c r="M432" s="191" t="s">
        <v>1</v>
      </c>
      <c r="N432" s="192" t="s">
        <v>40</v>
      </c>
      <c r="O432" s="71"/>
      <c r="P432" s="193">
        <f>O432*H432</f>
        <v>0</v>
      </c>
      <c r="Q432" s="193">
        <v>0</v>
      </c>
      <c r="R432" s="193">
        <f>Q432*H432</f>
        <v>0</v>
      </c>
      <c r="S432" s="193">
        <v>0</v>
      </c>
      <c r="T432" s="194">
        <f>S432*H432</f>
        <v>0</v>
      </c>
      <c r="U432" s="34"/>
      <c r="V432" s="34"/>
      <c r="W432" s="34"/>
      <c r="X432" s="34"/>
      <c r="Y432" s="34"/>
      <c r="Z432" s="34"/>
      <c r="AA432" s="34"/>
      <c r="AB432" s="34"/>
      <c r="AC432" s="34"/>
      <c r="AD432" s="34"/>
      <c r="AE432" s="34"/>
      <c r="AR432" s="195" t="s">
        <v>128</v>
      </c>
      <c r="AT432" s="195" t="s">
        <v>124</v>
      </c>
      <c r="AU432" s="195" t="s">
        <v>82</v>
      </c>
      <c r="AY432" s="17" t="s">
        <v>122</v>
      </c>
      <c r="BE432" s="196">
        <f>IF(N432="základní",J432,0)</f>
        <v>0</v>
      </c>
      <c r="BF432" s="196">
        <f>IF(N432="snížená",J432,0)</f>
        <v>0</v>
      </c>
      <c r="BG432" s="196">
        <f>IF(N432="zákl. přenesená",J432,0)</f>
        <v>0</v>
      </c>
      <c r="BH432" s="196">
        <f>IF(N432="sníž. přenesená",J432,0)</f>
        <v>0</v>
      </c>
      <c r="BI432" s="196">
        <f>IF(N432="nulová",J432,0)</f>
        <v>0</v>
      </c>
      <c r="BJ432" s="17" t="s">
        <v>80</v>
      </c>
      <c r="BK432" s="196">
        <f>ROUND(I432*H432,2)</f>
        <v>0</v>
      </c>
      <c r="BL432" s="17" t="s">
        <v>128</v>
      </c>
      <c r="BM432" s="195" t="s">
        <v>563</v>
      </c>
    </row>
    <row r="433" spans="1:65" s="12" customFormat="1" ht="22.9" customHeight="1">
      <c r="B433" s="168"/>
      <c r="C433" s="169"/>
      <c r="D433" s="170" t="s">
        <v>74</v>
      </c>
      <c r="E433" s="181" t="s">
        <v>564</v>
      </c>
      <c r="F433" s="181" t="s">
        <v>565</v>
      </c>
      <c r="G433" s="169"/>
      <c r="H433" s="169"/>
      <c r="I433" s="172"/>
      <c r="J433" s="182">
        <f>BK433</f>
        <v>0</v>
      </c>
      <c r="K433" s="169"/>
      <c r="L433" s="173"/>
      <c r="M433" s="174"/>
      <c r="N433" s="175"/>
      <c r="O433" s="175"/>
      <c r="P433" s="176">
        <f>SUM(P434:P438)</f>
        <v>0</v>
      </c>
      <c r="Q433" s="175"/>
      <c r="R433" s="176">
        <f>SUM(R434:R438)</f>
        <v>0</v>
      </c>
      <c r="S433" s="175"/>
      <c r="T433" s="177">
        <f>SUM(T434:T438)</f>
        <v>0</v>
      </c>
      <c r="AR433" s="178" t="s">
        <v>80</v>
      </c>
      <c r="AT433" s="179" t="s">
        <v>74</v>
      </c>
      <c r="AU433" s="179" t="s">
        <v>80</v>
      </c>
      <c r="AY433" s="178" t="s">
        <v>122</v>
      </c>
      <c r="BK433" s="180">
        <f>SUM(BK434:BK438)</f>
        <v>0</v>
      </c>
    </row>
    <row r="434" spans="1:65" s="2" customFormat="1" ht="37.9" customHeight="1">
      <c r="A434" s="34"/>
      <c r="B434" s="35"/>
      <c r="C434" s="183" t="s">
        <v>566</v>
      </c>
      <c r="D434" s="183" t="s">
        <v>124</v>
      </c>
      <c r="E434" s="184" t="s">
        <v>567</v>
      </c>
      <c r="F434" s="185" t="s">
        <v>568</v>
      </c>
      <c r="G434" s="186" t="s">
        <v>330</v>
      </c>
      <c r="H434" s="187">
        <v>1</v>
      </c>
      <c r="I434" s="188"/>
      <c r="J434" s="189">
        <f>ROUND(I434*H434,2)</f>
        <v>0</v>
      </c>
      <c r="K434" s="190"/>
      <c r="L434" s="39"/>
      <c r="M434" s="191" t="s">
        <v>1</v>
      </c>
      <c r="N434" s="192" t="s">
        <v>40</v>
      </c>
      <c r="O434" s="71"/>
      <c r="P434" s="193">
        <f>O434*H434</f>
        <v>0</v>
      </c>
      <c r="Q434" s="193">
        <v>0</v>
      </c>
      <c r="R434" s="193">
        <f>Q434*H434</f>
        <v>0</v>
      </c>
      <c r="S434" s="193">
        <v>0</v>
      </c>
      <c r="T434" s="194">
        <f>S434*H434</f>
        <v>0</v>
      </c>
      <c r="U434" s="34"/>
      <c r="V434" s="34"/>
      <c r="W434" s="34"/>
      <c r="X434" s="34"/>
      <c r="Y434" s="34"/>
      <c r="Z434" s="34"/>
      <c r="AA434" s="34"/>
      <c r="AB434" s="34"/>
      <c r="AC434" s="34"/>
      <c r="AD434" s="34"/>
      <c r="AE434" s="34"/>
      <c r="AR434" s="195" t="s">
        <v>128</v>
      </c>
      <c r="AT434" s="195" t="s">
        <v>124</v>
      </c>
      <c r="AU434" s="195" t="s">
        <v>82</v>
      </c>
      <c r="AY434" s="17" t="s">
        <v>122</v>
      </c>
      <c r="BE434" s="196">
        <f>IF(N434="základní",J434,0)</f>
        <v>0</v>
      </c>
      <c r="BF434" s="196">
        <f>IF(N434="snížená",J434,0)</f>
        <v>0</v>
      </c>
      <c r="BG434" s="196">
        <f>IF(N434="zákl. přenesená",J434,0)</f>
        <v>0</v>
      </c>
      <c r="BH434" s="196">
        <f>IF(N434="sníž. přenesená",J434,0)</f>
        <v>0</v>
      </c>
      <c r="BI434" s="196">
        <f>IF(N434="nulová",J434,0)</f>
        <v>0</v>
      </c>
      <c r="BJ434" s="17" t="s">
        <v>80</v>
      </c>
      <c r="BK434" s="196">
        <f>ROUND(I434*H434,2)</f>
        <v>0</v>
      </c>
      <c r="BL434" s="17" t="s">
        <v>128</v>
      </c>
      <c r="BM434" s="195" t="s">
        <v>569</v>
      </c>
    </row>
    <row r="435" spans="1:65" s="2" customFormat="1" ht="37.9" customHeight="1">
      <c r="A435" s="34"/>
      <c r="B435" s="35"/>
      <c r="C435" s="183" t="s">
        <v>570</v>
      </c>
      <c r="D435" s="183" t="s">
        <v>124</v>
      </c>
      <c r="E435" s="184" t="s">
        <v>571</v>
      </c>
      <c r="F435" s="185" t="s">
        <v>572</v>
      </c>
      <c r="G435" s="186" t="s">
        <v>330</v>
      </c>
      <c r="H435" s="187">
        <v>2</v>
      </c>
      <c r="I435" s="188"/>
      <c r="J435" s="189">
        <f>ROUND(I435*H435,2)</f>
        <v>0</v>
      </c>
      <c r="K435" s="190"/>
      <c r="L435" s="39"/>
      <c r="M435" s="191" t="s">
        <v>1</v>
      </c>
      <c r="N435" s="192" t="s">
        <v>40</v>
      </c>
      <c r="O435" s="71"/>
      <c r="P435" s="193">
        <f>O435*H435</f>
        <v>0</v>
      </c>
      <c r="Q435" s="193">
        <v>0</v>
      </c>
      <c r="R435" s="193">
        <f>Q435*H435</f>
        <v>0</v>
      </c>
      <c r="S435" s="193">
        <v>0</v>
      </c>
      <c r="T435" s="194">
        <f>S435*H435</f>
        <v>0</v>
      </c>
      <c r="U435" s="34"/>
      <c r="V435" s="34"/>
      <c r="W435" s="34"/>
      <c r="X435" s="34"/>
      <c r="Y435" s="34"/>
      <c r="Z435" s="34"/>
      <c r="AA435" s="34"/>
      <c r="AB435" s="34"/>
      <c r="AC435" s="34"/>
      <c r="AD435" s="34"/>
      <c r="AE435" s="34"/>
      <c r="AR435" s="195" t="s">
        <v>128</v>
      </c>
      <c r="AT435" s="195" t="s">
        <v>124</v>
      </c>
      <c r="AU435" s="195" t="s">
        <v>82</v>
      </c>
      <c r="AY435" s="17" t="s">
        <v>122</v>
      </c>
      <c r="BE435" s="196">
        <f>IF(N435="základní",J435,0)</f>
        <v>0</v>
      </c>
      <c r="BF435" s="196">
        <f>IF(N435="snížená",J435,0)</f>
        <v>0</v>
      </c>
      <c r="BG435" s="196">
        <f>IF(N435="zákl. přenesená",J435,0)</f>
        <v>0</v>
      </c>
      <c r="BH435" s="196">
        <f>IF(N435="sníž. přenesená",J435,0)</f>
        <v>0</v>
      </c>
      <c r="BI435" s="196">
        <f>IF(N435="nulová",J435,0)</f>
        <v>0</v>
      </c>
      <c r="BJ435" s="17" t="s">
        <v>80</v>
      </c>
      <c r="BK435" s="196">
        <f>ROUND(I435*H435,2)</f>
        <v>0</v>
      </c>
      <c r="BL435" s="17" t="s">
        <v>128</v>
      </c>
      <c r="BM435" s="195" t="s">
        <v>573</v>
      </c>
    </row>
    <row r="436" spans="1:65" s="2" customFormat="1" ht="24.2" customHeight="1">
      <c r="A436" s="34"/>
      <c r="B436" s="35"/>
      <c r="C436" s="183" t="s">
        <v>574</v>
      </c>
      <c r="D436" s="183" t="s">
        <v>124</v>
      </c>
      <c r="E436" s="184" t="s">
        <v>575</v>
      </c>
      <c r="F436" s="185" t="s">
        <v>576</v>
      </c>
      <c r="G436" s="186" t="s">
        <v>330</v>
      </c>
      <c r="H436" s="187">
        <v>1</v>
      </c>
      <c r="I436" s="188"/>
      <c r="J436" s="189">
        <f>ROUND(I436*H436,2)</f>
        <v>0</v>
      </c>
      <c r="K436" s="190"/>
      <c r="L436" s="39"/>
      <c r="M436" s="191" t="s">
        <v>1</v>
      </c>
      <c r="N436" s="192" t="s">
        <v>40</v>
      </c>
      <c r="O436" s="71"/>
      <c r="P436" s="193">
        <f>O436*H436</f>
        <v>0</v>
      </c>
      <c r="Q436" s="193">
        <v>0</v>
      </c>
      <c r="R436" s="193">
        <f>Q436*H436</f>
        <v>0</v>
      </c>
      <c r="S436" s="193">
        <v>0</v>
      </c>
      <c r="T436" s="194">
        <f>S436*H436</f>
        <v>0</v>
      </c>
      <c r="U436" s="34"/>
      <c r="V436" s="34"/>
      <c r="W436" s="34"/>
      <c r="X436" s="34"/>
      <c r="Y436" s="34"/>
      <c r="Z436" s="34"/>
      <c r="AA436" s="34"/>
      <c r="AB436" s="34"/>
      <c r="AC436" s="34"/>
      <c r="AD436" s="34"/>
      <c r="AE436" s="34"/>
      <c r="AR436" s="195" t="s">
        <v>128</v>
      </c>
      <c r="AT436" s="195" t="s">
        <v>124</v>
      </c>
      <c r="AU436" s="195" t="s">
        <v>82</v>
      </c>
      <c r="AY436" s="17" t="s">
        <v>122</v>
      </c>
      <c r="BE436" s="196">
        <f>IF(N436="základní",J436,0)</f>
        <v>0</v>
      </c>
      <c r="BF436" s="196">
        <f>IF(N436="snížená",J436,0)</f>
        <v>0</v>
      </c>
      <c r="BG436" s="196">
        <f>IF(N436="zákl. přenesená",J436,0)</f>
        <v>0</v>
      </c>
      <c r="BH436" s="196">
        <f>IF(N436="sníž. přenesená",J436,0)</f>
        <v>0</v>
      </c>
      <c r="BI436" s="196">
        <f>IF(N436="nulová",J436,0)</f>
        <v>0</v>
      </c>
      <c r="BJ436" s="17" t="s">
        <v>80</v>
      </c>
      <c r="BK436" s="196">
        <f>ROUND(I436*H436,2)</f>
        <v>0</v>
      </c>
      <c r="BL436" s="17" t="s">
        <v>128</v>
      </c>
      <c r="BM436" s="195" t="s">
        <v>577</v>
      </c>
    </row>
    <row r="437" spans="1:65" s="2" customFormat="1" ht="16.5" customHeight="1">
      <c r="A437" s="34"/>
      <c r="B437" s="35"/>
      <c r="C437" s="183" t="s">
        <v>578</v>
      </c>
      <c r="D437" s="183" t="s">
        <v>124</v>
      </c>
      <c r="E437" s="184" t="s">
        <v>579</v>
      </c>
      <c r="F437" s="185" t="s">
        <v>580</v>
      </c>
      <c r="G437" s="186" t="s">
        <v>502</v>
      </c>
      <c r="H437" s="187">
        <v>1</v>
      </c>
      <c r="I437" s="188"/>
      <c r="J437" s="189">
        <f>ROUND(I437*H437,2)</f>
        <v>0</v>
      </c>
      <c r="K437" s="190"/>
      <c r="L437" s="39"/>
      <c r="M437" s="191" t="s">
        <v>1</v>
      </c>
      <c r="N437" s="192" t="s">
        <v>40</v>
      </c>
      <c r="O437" s="71"/>
      <c r="P437" s="193">
        <f>O437*H437</f>
        <v>0</v>
      </c>
      <c r="Q437" s="193">
        <v>0</v>
      </c>
      <c r="R437" s="193">
        <f>Q437*H437</f>
        <v>0</v>
      </c>
      <c r="S437" s="193">
        <v>0</v>
      </c>
      <c r="T437" s="194">
        <f>S437*H437</f>
        <v>0</v>
      </c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R437" s="195" t="s">
        <v>128</v>
      </c>
      <c r="AT437" s="195" t="s">
        <v>124</v>
      </c>
      <c r="AU437" s="195" t="s">
        <v>82</v>
      </c>
      <c r="AY437" s="17" t="s">
        <v>122</v>
      </c>
      <c r="BE437" s="196">
        <f>IF(N437="základní",J437,0)</f>
        <v>0</v>
      </c>
      <c r="BF437" s="196">
        <f>IF(N437="snížená",J437,0)</f>
        <v>0</v>
      </c>
      <c r="BG437" s="196">
        <f>IF(N437="zákl. přenesená",J437,0)</f>
        <v>0</v>
      </c>
      <c r="BH437" s="196">
        <f>IF(N437="sníž. přenesená",J437,0)</f>
        <v>0</v>
      </c>
      <c r="BI437" s="196">
        <f>IF(N437="nulová",J437,0)</f>
        <v>0</v>
      </c>
      <c r="BJ437" s="17" t="s">
        <v>80</v>
      </c>
      <c r="BK437" s="196">
        <f>ROUND(I437*H437,2)</f>
        <v>0</v>
      </c>
      <c r="BL437" s="17" t="s">
        <v>128</v>
      </c>
      <c r="BM437" s="195" t="s">
        <v>581</v>
      </c>
    </row>
    <row r="438" spans="1:65" s="2" customFormat="1" ht="16.5" customHeight="1">
      <c r="A438" s="34"/>
      <c r="B438" s="35"/>
      <c r="C438" s="183" t="s">
        <v>582</v>
      </c>
      <c r="D438" s="183" t="s">
        <v>124</v>
      </c>
      <c r="E438" s="184" t="s">
        <v>583</v>
      </c>
      <c r="F438" s="185" t="s">
        <v>584</v>
      </c>
      <c r="G438" s="186" t="s">
        <v>502</v>
      </c>
      <c r="H438" s="187">
        <v>1</v>
      </c>
      <c r="I438" s="188"/>
      <c r="J438" s="189">
        <f>ROUND(I438*H438,2)</f>
        <v>0</v>
      </c>
      <c r="K438" s="190"/>
      <c r="L438" s="39"/>
      <c r="M438" s="191" t="s">
        <v>1</v>
      </c>
      <c r="N438" s="192" t="s">
        <v>40</v>
      </c>
      <c r="O438" s="71"/>
      <c r="P438" s="193">
        <f>O438*H438</f>
        <v>0</v>
      </c>
      <c r="Q438" s="193">
        <v>0</v>
      </c>
      <c r="R438" s="193">
        <f>Q438*H438</f>
        <v>0</v>
      </c>
      <c r="S438" s="193">
        <v>0</v>
      </c>
      <c r="T438" s="194">
        <f>S438*H438</f>
        <v>0</v>
      </c>
      <c r="U438" s="34"/>
      <c r="V438" s="34"/>
      <c r="W438" s="34"/>
      <c r="X438" s="34"/>
      <c r="Y438" s="34"/>
      <c r="Z438" s="34"/>
      <c r="AA438" s="34"/>
      <c r="AB438" s="34"/>
      <c r="AC438" s="34"/>
      <c r="AD438" s="34"/>
      <c r="AE438" s="34"/>
      <c r="AR438" s="195" t="s">
        <v>128</v>
      </c>
      <c r="AT438" s="195" t="s">
        <v>124</v>
      </c>
      <c r="AU438" s="195" t="s">
        <v>82</v>
      </c>
      <c r="AY438" s="17" t="s">
        <v>122</v>
      </c>
      <c r="BE438" s="196">
        <f>IF(N438="základní",J438,0)</f>
        <v>0</v>
      </c>
      <c r="BF438" s="196">
        <f>IF(N438="snížená",J438,0)</f>
        <v>0</v>
      </c>
      <c r="BG438" s="196">
        <f>IF(N438="zákl. přenesená",J438,0)</f>
        <v>0</v>
      </c>
      <c r="BH438" s="196">
        <f>IF(N438="sníž. přenesená",J438,0)</f>
        <v>0</v>
      </c>
      <c r="BI438" s="196">
        <f>IF(N438="nulová",J438,0)</f>
        <v>0</v>
      </c>
      <c r="BJ438" s="17" t="s">
        <v>80</v>
      </c>
      <c r="BK438" s="196">
        <f>ROUND(I438*H438,2)</f>
        <v>0</v>
      </c>
      <c r="BL438" s="17" t="s">
        <v>128</v>
      </c>
      <c r="BM438" s="195" t="s">
        <v>585</v>
      </c>
    </row>
    <row r="439" spans="1:65" s="12" customFormat="1" ht="22.9" customHeight="1">
      <c r="B439" s="168"/>
      <c r="C439" s="169"/>
      <c r="D439" s="170" t="s">
        <v>74</v>
      </c>
      <c r="E439" s="181" t="s">
        <v>586</v>
      </c>
      <c r="F439" s="181" t="s">
        <v>587</v>
      </c>
      <c r="G439" s="169"/>
      <c r="H439" s="169"/>
      <c r="I439" s="172"/>
      <c r="J439" s="182">
        <f>BK439</f>
        <v>0</v>
      </c>
      <c r="K439" s="169"/>
      <c r="L439" s="173"/>
      <c r="M439" s="174"/>
      <c r="N439" s="175"/>
      <c r="O439" s="175"/>
      <c r="P439" s="176">
        <f>SUM(P440:P445)</f>
        <v>0</v>
      </c>
      <c r="Q439" s="175"/>
      <c r="R439" s="176">
        <f>SUM(R440:R445)</f>
        <v>0</v>
      </c>
      <c r="S439" s="175"/>
      <c r="T439" s="177">
        <f>SUM(T440:T445)</f>
        <v>0</v>
      </c>
      <c r="AR439" s="178" t="s">
        <v>80</v>
      </c>
      <c r="AT439" s="179" t="s">
        <v>74</v>
      </c>
      <c r="AU439" s="179" t="s">
        <v>80</v>
      </c>
      <c r="AY439" s="178" t="s">
        <v>122</v>
      </c>
      <c r="BK439" s="180">
        <f>SUM(BK440:BK445)</f>
        <v>0</v>
      </c>
    </row>
    <row r="440" spans="1:65" s="2" customFormat="1" ht="33" customHeight="1">
      <c r="A440" s="34"/>
      <c r="B440" s="35"/>
      <c r="C440" s="183" t="s">
        <v>588</v>
      </c>
      <c r="D440" s="183" t="s">
        <v>124</v>
      </c>
      <c r="E440" s="184" t="s">
        <v>589</v>
      </c>
      <c r="F440" s="185" t="s">
        <v>590</v>
      </c>
      <c r="G440" s="186" t="s">
        <v>330</v>
      </c>
      <c r="H440" s="187">
        <v>1</v>
      </c>
      <c r="I440" s="188"/>
      <c r="J440" s="189">
        <f t="shared" ref="J440:J445" si="0">ROUND(I440*H440,2)</f>
        <v>0</v>
      </c>
      <c r="K440" s="190"/>
      <c r="L440" s="39"/>
      <c r="M440" s="191" t="s">
        <v>1</v>
      </c>
      <c r="N440" s="192" t="s">
        <v>40</v>
      </c>
      <c r="O440" s="71"/>
      <c r="P440" s="193">
        <f t="shared" ref="P440:P445" si="1">O440*H440</f>
        <v>0</v>
      </c>
      <c r="Q440" s="193">
        <v>0</v>
      </c>
      <c r="R440" s="193">
        <f t="shared" ref="R440:R445" si="2">Q440*H440</f>
        <v>0</v>
      </c>
      <c r="S440" s="193">
        <v>0</v>
      </c>
      <c r="T440" s="194">
        <f t="shared" ref="T440:T445" si="3">S440*H440</f>
        <v>0</v>
      </c>
      <c r="U440" s="34"/>
      <c r="V440" s="34"/>
      <c r="W440" s="34"/>
      <c r="X440" s="34"/>
      <c r="Y440" s="34"/>
      <c r="Z440" s="34"/>
      <c r="AA440" s="34"/>
      <c r="AB440" s="34"/>
      <c r="AC440" s="34"/>
      <c r="AD440" s="34"/>
      <c r="AE440" s="34"/>
      <c r="AR440" s="195" t="s">
        <v>128</v>
      </c>
      <c r="AT440" s="195" t="s">
        <v>124</v>
      </c>
      <c r="AU440" s="195" t="s">
        <v>82</v>
      </c>
      <c r="AY440" s="17" t="s">
        <v>122</v>
      </c>
      <c r="BE440" s="196">
        <f t="shared" ref="BE440:BE445" si="4">IF(N440="základní",J440,0)</f>
        <v>0</v>
      </c>
      <c r="BF440" s="196">
        <f t="shared" ref="BF440:BF445" si="5">IF(N440="snížená",J440,0)</f>
        <v>0</v>
      </c>
      <c r="BG440" s="196">
        <f t="shared" ref="BG440:BG445" si="6">IF(N440="zákl. přenesená",J440,0)</f>
        <v>0</v>
      </c>
      <c r="BH440" s="196">
        <f t="shared" ref="BH440:BH445" si="7">IF(N440="sníž. přenesená",J440,0)</f>
        <v>0</v>
      </c>
      <c r="BI440" s="196">
        <f t="shared" ref="BI440:BI445" si="8">IF(N440="nulová",J440,0)</f>
        <v>0</v>
      </c>
      <c r="BJ440" s="17" t="s">
        <v>80</v>
      </c>
      <c r="BK440" s="196">
        <f t="shared" ref="BK440:BK445" si="9">ROUND(I440*H440,2)</f>
        <v>0</v>
      </c>
      <c r="BL440" s="17" t="s">
        <v>128</v>
      </c>
      <c r="BM440" s="195" t="s">
        <v>591</v>
      </c>
    </row>
    <row r="441" spans="1:65" s="2" customFormat="1" ht="24.2" customHeight="1">
      <c r="A441" s="34"/>
      <c r="B441" s="35"/>
      <c r="C441" s="183" t="s">
        <v>592</v>
      </c>
      <c r="D441" s="183" t="s">
        <v>124</v>
      </c>
      <c r="E441" s="184" t="s">
        <v>593</v>
      </c>
      <c r="F441" s="185" t="s">
        <v>594</v>
      </c>
      <c r="G441" s="186" t="s">
        <v>330</v>
      </c>
      <c r="H441" s="187">
        <v>1</v>
      </c>
      <c r="I441" s="188"/>
      <c r="J441" s="189">
        <f t="shared" si="0"/>
        <v>0</v>
      </c>
      <c r="K441" s="190"/>
      <c r="L441" s="39"/>
      <c r="M441" s="191" t="s">
        <v>1</v>
      </c>
      <c r="N441" s="192" t="s">
        <v>40</v>
      </c>
      <c r="O441" s="71"/>
      <c r="P441" s="193">
        <f t="shared" si="1"/>
        <v>0</v>
      </c>
      <c r="Q441" s="193">
        <v>0</v>
      </c>
      <c r="R441" s="193">
        <f t="shared" si="2"/>
        <v>0</v>
      </c>
      <c r="S441" s="193">
        <v>0</v>
      </c>
      <c r="T441" s="194">
        <f t="shared" si="3"/>
        <v>0</v>
      </c>
      <c r="U441" s="34"/>
      <c r="V441" s="34"/>
      <c r="W441" s="34"/>
      <c r="X441" s="34"/>
      <c r="Y441" s="34"/>
      <c r="Z441" s="34"/>
      <c r="AA441" s="34"/>
      <c r="AB441" s="34"/>
      <c r="AC441" s="34"/>
      <c r="AD441" s="34"/>
      <c r="AE441" s="34"/>
      <c r="AR441" s="195" t="s">
        <v>128</v>
      </c>
      <c r="AT441" s="195" t="s">
        <v>124</v>
      </c>
      <c r="AU441" s="195" t="s">
        <v>82</v>
      </c>
      <c r="AY441" s="17" t="s">
        <v>122</v>
      </c>
      <c r="BE441" s="196">
        <f t="shared" si="4"/>
        <v>0</v>
      </c>
      <c r="BF441" s="196">
        <f t="shared" si="5"/>
        <v>0</v>
      </c>
      <c r="BG441" s="196">
        <f t="shared" si="6"/>
        <v>0</v>
      </c>
      <c r="BH441" s="196">
        <f t="shared" si="7"/>
        <v>0</v>
      </c>
      <c r="BI441" s="196">
        <f t="shared" si="8"/>
        <v>0</v>
      </c>
      <c r="BJ441" s="17" t="s">
        <v>80</v>
      </c>
      <c r="BK441" s="196">
        <f t="shared" si="9"/>
        <v>0</v>
      </c>
      <c r="BL441" s="17" t="s">
        <v>128</v>
      </c>
      <c r="BM441" s="195" t="s">
        <v>595</v>
      </c>
    </row>
    <row r="442" spans="1:65" s="2" customFormat="1" ht="21.75" customHeight="1">
      <c r="A442" s="34"/>
      <c r="B442" s="35"/>
      <c r="C442" s="183" t="s">
        <v>596</v>
      </c>
      <c r="D442" s="183" t="s">
        <v>124</v>
      </c>
      <c r="E442" s="184" t="s">
        <v>597</v>
      </c>
      <c r="F442" s="185" t="s">
        <v>598</v>
      </c>
      <c r="G442" s="186" t="s">
        <v>330</v>
      </c>
      <c r="H442" s="187">
        <v>2</v>
      </c>
      <c r="I442" s="188"/>
      <c r="J442" s="189">
        <f t="shared" si="0"/>
        <v>0</v>
      </c>
      <c r="K442" s="190"/>
      <c r="L442" s="39"/>
      <c r="M442" s="191" t="s">
        <v>1</v>
      </c>
      <c r="N442" s="192" t="s">
        <v>40</v>
      </c>
      <c r="O442" s="71"/>
      <c r="P442" s="193">
        <f t="shared" si="1"/>
        <v>0</v>
      </c>
      <c r="Q442" s="193">
        <v>0</v>
      </c>
      <c r="R442" s="193">
        <f t="shared" si="2"/>
        <v>0</v>
      </c>
      <c r="S442" s="193">
        <v>0</v>
      </c>
      <c r="T442" s="194">
        <f t="shared" si="3"/>
        <v>0</v>
      </c>
      <c r="U442" s="34"/>
      <c r="V442" s="34"/>
      <c r="W442" s="34"/>
      <c r="X442" s="34"/>
      <c r="Y442" s="34"/>
      <c r="Z442" s="34"/>
      <c r="AA442" s="34"/>
      <c r="AB442" s="34"/>
      <c r="AC442" s="34"/>
      <c r="AD442" s="34"/>
      <c r="AE442" s="34"/>
      <c r="AR442" s="195" t="s">
        <v>128</v>
      </c>
      <c r="AT442" s="195" t="s">
        <v>124</v>
      </c>
      <c r="AU442" s="195" t="s">
        <v>82</v>
      </c>
      <c r="AY442" s="17" t="s">
        <v>122</v>
      </c>
      <c r="BE442" s="196">
        <f t="shared" si="4"/>
        <v>0</v>
      </c>
      <c r="BF442" s="196">
        <f t="shared" si="5"/>
        <v>0</v>
      </c>
      <c r="BG442" s="196">
        <f t="shared" si="6"/>
        <v>0</v>
      </c>
      <c r="BH442" s="196">
        <f t="shared" si="7"/>
        <v>0</v>
      </c>
      <c r="BI442" s="196">
        <f t="shared" si="8"/>
        <v>0</v>
      </c>
      <c r="BJ442" s="17" t="s">
        <v>80</v>
      </c>
      <c r="BK442" s="196">
        <f t="shared" si="9"/>
        <v>0</v>
      </c>
      <c r="BL442" s="17" t="s">
        <v>128</v>
      </c>
      <c r="BM442" s="195" t="s">
        <v>599</v>
      </c>
    </row>
    <row r="443" spans="1:65" s="2" customFormat="1" ht="16.5" customHeight="1">
      <c r="A443" s="34"/>
      <c r="B443" s="35"/>
      <c r="C443" s="183" t="s">
        <v>600</v>
      </c>
      <c r="D443" s="183" t="s">
        <v>124</v>
      </c>
      <c r="E443" s="184" t="s">
        <v>601</v>
      </c>
      <c r="F443" s="185" t="s">
        <v>602</v>
      </c>
      <c r="G443" s="186" t="s">
        <v>330</v>
      </c>
      <c r="H443" s="187">
        <v>1</v>
      </c>
      <c r="I443" s="188"/>
      <c r="J443" s="189">
        <f t="shared" si="0"/>
        <v>0</v>
      </c>
      <c r="K443" s="190"/>
      <c r="L443" s="39"/>
      <c r="M443" s="191" t="s">
        <v>1</v>
      </c>
      <c r="N443" s="192" t="s">
        <v>40</v>
      </c>
      <c r="O443" s="71"/>
      <c r="P443" s="193">
        <f t="shared" si="1"/>
        <v>0</v>
      </c>
      <c r="Q443" s="193">
        <v>0</v>
      </c>
      <c r="R443" s="193">
        <f t="shared" si="2"/>
        <v>0</v>
      </c>
      <c r="S443" s="193">
        <v>0</v>
      </c>
      <c r="T443" s="194">
        <f t="shared" si="3"/>
        <v>0</v>
      </c>
      <c r="U443" s="34"/>
      <c r="V443" s="34"/>
      <c r="W443" s="34"/>
      <c r="X443" s="34"/>
      <c r="Y443" s="34"/>
      <c r="Z443" s="34"/>
      <c r="AA443" s="34"/>
      <c r="AB443" s="34"/>
      <c r="AC443" s="34"/>
      <c r="AD443" s="34"/>
      <c r="AE443" s="34"/>
      <c r="AR443" s="195" t="s">
        <v>128</v>
      </c>
      <c r="AT443" s="195" t="s">
        <v>124</v>
      </c>
      <c r="AU443" s="195" t="s">
        <v>82</v>
      </c>
      <c r="AY443" s="17" t="s">
        <v>122</v>
      </c>
      <c r="BE443" s="196">
        <f t="shared" si="4"/>
        <v>0</v>
      </c>
      <c r="BF443" s="196">
        <f t="shared" si="5"/>
        <v>0</v>
      </c>
      <c r="BG443" s="196">
        <f t="shared" si="6"/>
        <v>0</v>
      </c>
      <c r="BH443" s="196">
        <f t="shared" si="7"/>
        <v>0</v>
      </c>
      <c r="BI443" s="196">
        <f t="shared" si="8"/>
        <v>0</v>
      </c>
      <c r="BJ443" s="17" t="s">
        <v>80</v>
      </c>
      <c r="BK443" s="196">
        <f t="shared" si="9"/>
        <v>0</v>
      </c>
      <c r="BL443" s="17" t="s">
        <v>128</v>
      </c>
      <c r="BM443" s="195" t="s">
        <v>603</v>
      </c>
    </row>
    <row r="444" spans="1:65" s="2" customFormat="1" ht="21.75" customHeight="1">
      <c r="A444" s="34"/>
      <c r="B444" s="35"/>
      <c r="C444" s="183" t="s">
        <v>604</v>
      </c>
      <c r="D444" s="183" t="s">
        <v>124</v>
      </c>
      <c r="E444" s="184" t="s">
        <v>605</v>
      </c>
      <c r="F444" s="185" t="s">
        <v>606</v>
      </c>
      <c r="G444" s="186" t="s">
        <v>330</v>
      </c>
      <c r="H444" s="187">
        <v>1</v>
      </c>
      <c r="I444" s="188"/>
      <c r="J444" s="189">
        <f t="shared" si="0"/>
        <v>0</v>
      </c>
      <c r="K444" s="190"/>
      <c r="L444" s="39"/>
      <c r="M444" s="191" t="s">
        <v>1</v>
      </c>
      <c r="N444" s="192" t="s">
        <v>40</v>
      </c>
      <c r="O444" s="71"/>
      <c r="P444" s="193">
        <f t="shared" si="1"/>
        <v>0</v>
      </c>
      <c r="Q444" s="193">
        <v>0</v>
      </c>
      <c r="R444" s="193">
        <f t="shared" si="2"/>
        <v>0</v>
      </c>
      <c r="S444" s="193">
        <v>0</v>
      </c>
      <c r="T444" s="194">
        <f t="shared" si="3"/>
        <v>0</v>
      </c>
      <c r="U444" s="34"/>
      <c r="V444" s="34"/>
      <c r="W444" s="34"/>
      <c r="X444" s="34"/>
      <c r="Y444" s="34"/>
      <c r="Z444" s="34"/>
      <c r="AA444" s="34"/>
      <c r="AB444" s="34"/>
      <c r="AC444" s="34"/>
      <c r="AD444" s="34"/>
      <c r="AE444" s="34"/>
      <c r="AR444" s="195" t="s">
        <v>128</v>
      </c>
      <c r="AT444" s="195" t="s">
        <v>124</v>
      </c>
      <c r="AU444" s="195" t="s">
        <v>82</v>
      </c>
      <c r="AY444" s="17" t="s">
        <v>122</v>
      </c>
      <c r="BE444" s="196">
        <f t="shared" si="4"/>
        <v>0</v>
      </c>
      <c r="BF444" s="196">
        <f t="shared" si="5"/>
        <v>0</v>
      </c>
      <c r="BG444" s="196">
        <f t="shared" si="6"/>
        <v>0</v>
      </c>
      <c r="BH444" s="196">
        <f t="shared" si="7"/>
        <v>0</v>
      </c>
      <c r="BI444" s="196">
        <f t="shared" si="8"/>
        <v>0</v>
      </c>
      <c r="BJ444" s="17" t="s">
        <v>80</v>
      </c>
      <c r="BK444" s="196">
        <f t="shared" si="9"/>
        <v>0</v>
      </c>
      <c r="BL444" s="17" t="s">
        <v>128</v>
      </c>
      <c r="BM444" s="195" t="s">
        <v>607</v>
      </c>
    </row>
    <row r="445" spans="1:65" s="2" customFormat="1" ht="24.2" customHeight="1">
      <c r="A445" s="34"/>
      <c r="B445" s="35"/>
      <c r="C445" s="183" t="s">
        <v>608</v>
      </c>
      <c r="D445" s="183" t="s">
        <v>124</v>
      </c>
      <c r="E445" s="184" t="s">
        <v>609</v>
      </c>
      <c r="F445" s="185" t="s">
        <v>610</v>
      </c>
      <c r="G445" s="186" t="s">
        <v>330</v>
      </c>
      <c r="H445" s="187">
        <v>1</v>
      </c>
      <c r="I445" s="188"/>
      <c r="J445" s="189">
        <f t="shared" si="0"/>
        <v>0</v>
      </c>
      <c r="K445" s="190"/>
      <c r="L445" s="39"/>
      <c r="M445" s="191" t="s">
        <v>1</v>
      </c>
      <c r="N445" s="192" t="s">
        <v>40</v>
      </c>
      <c r="O445" s="71"/>
      <c r="P445" s="193">
        <f t="shared" si="1"/>
        <v>0</v>
      </c>
      <c r="Q445" s="193">
        <v>0</v>
      </c>
      <c r="R445" s="193">
        <f t="shared" si="2"/>
        <v>0</v>
      </c>
      <c r="S445" s="193">
        <v>0</v>
      </c>
      <c r="T445" s="194">
        <f t="shared" si="3"/>
        <v>0</v>
      </c>
      <c r="U445" s="34"/>
      <c r="V445" s="34"/>
      <c r="W445" s="34"/>
      <c r="X445" s="34"/>
      <c r="Y445" s="34"/>
      <c r="Z445" s="34"/>
      <c r="AA445" s="34"/>
      <c r="AB445" s="34"/>
      <c r="AC445" s="34"/>
      <c r="AD445" s="34"/>
      <c r="AE445" s="34"/>
      <c r="AR445" s="195" t="s">
        <v>128</v>
      </c>
      <c r="AT445" s="195" t="s">
        <v>124</v>
      </c>
      <c r="AU445" s="195" t="s">
        <v>82</v>
      </c>
      <c r="AY445" s="17" t="s">
        <v>122</v>
      </c>
      <c r="BE445" s="196">
        <f t="shared" si="4"/>
        <v>0</v>
      </c>
      <c r="BF445" s="196">
        <f t="shared" si="5"/>
        <v>0</v>
      </c>
      <c r="BG445" s="196">
        <f t="shared" si="6"/>
        <v>0</v>
      </c>
      <c r="BH445" s="196">
        <f t="shared" si="7"/>
        <v>0</v>
      </c>
      <c r="BI445" s="196">
        <f t="shared" si="8"/>
        <v>0</v>
      </c>
      <c r="BJ445" s="17" t="s">
        <v>80</v>
      </c>
      <c r="BK445" s="196">
        <f t="shared" si="9"/>
        <v>0</v>
      </c>
      <c r="BL445" s="17" t="s">
        <v>128</v>
      </c>
      <c r="BM445" s="195" t="s">
        <v>611</v>
      </c>
    </row>
    <row r="446" spans="1:65" s="12" customFormat="1" ht="22.9" customHeight="1">
      <c r="B446" s="168"/>
      <c r="C446" s="169"/>
      <c r="D446" s="170" t="s">
        <v>74</v>
      </c>
      <c r="E446" s="181" t="s">
        <v>612</v>
      </c>
      <c r="F446" s="181" t="s">
        <v>612</v>
      </c>
      <c r="G446" s="169"/>
      <c r="H446" s="169"/>
      <c r="I446" s="172"/>
      <c r="J446" s="182">
        <f>BK446</f>
        <v>0</v>
      </c>
      <c r="K446" s="169"/>
      <c r="L446" s="173"/>
      <c r="M446" s="174"/>
      <c r="N446" s="175"/>
      <c r="O446" s="175"/>
      <c r="P446" s="176">
        <f>SUM(P447:P463)</f>
        <v>0</v>
      </c>
      <c r="Q446" s="175"/>
      <c r="R446" s="176">
        <f>SUM(R447:R463)</f>
        <v>0</v>
      </c>
      <c r="S446" s="175"/>
      <c r="T446" s="177">
        <f>SUM(T447:T463)</f>
        <v>0</v>
      </c>
      <c r="AR446" s="178" t="s">
        <v>80</v>
      </c>
      <c r="AT446" s="179" t="s">
        <v>74</v>
      </c>
      <c r="AU446" s="179" t="s">
        <v>80</v>
      </c>
      <c r="AY446" s="178" t="s">
        <v>122</v>
      </c>
      <c r="BK446" s="180">
        <f>SUM(BK447:BK463)</f>
        <v>0</v>
      </c>
    </row>
    <row r="447" spans="1:65" s="2" customFormat="1" ht="33" customHeight="1">
      <c r="A447" s="34"/>
      <c r="B447" s="35"/>
      <c r="C447" s="183" t="s">
        <v>613</v>
      </c>
      <c r="D447" s="183" t="s">
        <v>124</v>
      </c>
      <c r="E447" s="184" t="s">
        <v>614</v>
      </c>
      <c r="F447" s="185" t="s">
        <v>615</v>
      </c>
      <c r="G447" s="186" t="s">
        <v>330</v>
      </c>
      <c r="H447" s="187">
        <v>12</v>
      </c>
      <c r="I447" s="188"/>
      <c r="J447" s="189">
        <f>ROUND(I447*H447,2)</f>
        <v>0</v>
      </c>
      <c r="K447" s="190"/>
      <c r="L447" s="39"/>
      <c r="M447" s="191" t="s">
        <v>1</v>
      </c>
      <c r="N447" s="192" t="s">
        <v>40</v>
      </c>
      <c r="O447" s="71"/>
      <c r="P447" s="193">
        <f>O447*H447</f>
        <v>0</v>
      </c>
      <c r="Q447" s="193">
        <v>0</v>
      </c>
      <c r="R447" s="193">
        <f>Q447*H447</f>
        <v>0</v>
      </c>
      <c r="S447" s="193">
        <v>0</v>
      </c>
      <c r="T447" s="194">
        <f>S447*H447</f>
        <v>0</v>
      </c>
      <c r="U447" s="34"/>
      <c r="V447" s="34"/>
      <c r="W447" s="34"/>
      <c r="X447" s="34"/>
      <c r="Y447" s="34"/>
      <c r="Z447" s="34"/>
      <c r="AA447" s="34"/>
      <c r="AB447" s="34"/>
      <c r="AC447" s="34"/>
      <c r="AD447" s="34"/>
      <c r="AE447" s="34"/>
      <c r="AR447" s="195" t="s">
        <v>128</v>
      </c>
      <c r="AT447" s="195" t="s">
        <v>124</v>
      </c>
      <c r="AU447" s="195" t="s">
        <v>82</v>
      </c>
      <c r="AY447" s="17" t="s">
        <v>122</v>
      </c>
      <c r="BE447" s="196">
        <f>IF(N447="základní",J447,0)</f>
        <v>0</v>
      </c>
      <c r="BF447" s="196">
        <f>IF(N447="snížená",J447,0)</f>
        <v>0</v>
      </c>
      <c r="BG447" s="196">
        <f>IF(N447="zákl. přenesená",J447,0)</f>
        <v>0</v>
      </c>
      <c r="BH447" s="196">
        <f>IF(N447="sníž. přenesená",J447,0)</f>
        <v>0</v>
      </c>
      <c r="BI447" s="196">
        <f>IF(N447="nulová",J447,0)</f>
        <v>0</v>
      </c>
      <c r="BJ447" s="17" t="s">
        <v>80</v>
      </c>
      <c r="BK447" s="196">
        <f>ROUND(I447*H447,2)</f>
        <v>0</v>
      </c>
      <c r="BL447" s="17" t="s">
        <v>128</v>
      </c>
      <c r="BM447" s="195" t="s">
        <v>616</v>
      </c>
    </row>
    <row r="448" spans="1:65" s="2" customFormat="1" ht="33" customHeight="1">
      <c r="A448" s="34"/>
      <c r="B448" s="35"/>
      <c r="C448" s="183" t="s">
        <v>617</v>
      </c>
      <c r="D448" s="183" t="s">
        <v>124</v>
      </c>
      <c r="E448" s="184" t="s">
        <v>618</v>
      </c>
      <c r="F448" s="185" t="s">
        <v>619</v>
      </c>
      <c r="G448" s="186" t="s">
        <v>330</v>
      </c>
      <c r="H448" s="187">
        <v>3</v>
      </c>
      <c r="I448" s="188"/>
      <c r="J448" s="189">
        <f>ROUND(I448*H448,2)</f>
        <v>0</v>
      </c>
      <c r="K448" s="190"/>
      <c r="L448" s="39"/>
      <c r="M448" s="191" t="s">
        <v>1</v>
      </c>
      <c r="N448" s="192" t="s">
        <v>40</v>
      </c>
      <c r="O448" s="71"/>
      <c r="P448" s="193">
        <f>O448*H448</f>
        <v>0</v>
      </c>
      <c r="Q448" s="193">
        <v>0</v>
      </c>
      <c r="R448" s="193">
        <f>Q448*H448</f>
        <v>0</v>
      </c>
      <c r="S448" s="193">
        <v>0</v>
      </c>
      <c r="T448" s="194">
        <f>S448*H448</f>
        <v>0</v>
      </c>
      <c r="U448" s="34"/>
      <c r="V448" s="34"/>
      <c r="W448" s="34"/>
      <c r="X448" s="34"/>
      <c r="Y448" s="34"/>
      <c r="Z448" s="34"/>
      <c r="AA448" s="34"/>
      <c r="AB448" s="34"/>
      <c r="AC448" s="34"/>
      <c r="AD448" s="34"/>
      <c r="AE448" s="34"/>
      <c r="AR448" s="195" t="s">
        <v>128</v>
      </c>
      <c r="AT448" s="195" t="s">
        <v>124</v>
      </c>
      <c r="AU448" s="195" t="s">
        <v>82</v>
      </c>
      <c r="AY448" s="17" t="s">
        <v>122</v>
      </c>
      <c r="BE448" s="196">
        <f>IF(N448="základní",J448,0)</f>
        <v>0</v>
      </c>
      <c r="BF448" s="196">
        <f>IF(N448="snížená",J448,0)</f>
        <v>0</v>
      </c>
      <c r="BG448" s="196">
        <f>IF(N448="zákl. přenesená",J448,0)</f>
        <v>0</v>
      </c>
      <c r="BH448" s="196">
        <f>IF(N448="sníž. přenesená",J448,0)</f>
        <v>0</v>
      </c>
      <c r="BI448" s="196">
        <f>IF(N448="nulová",J448,0)</f>
        <v>0</v>
      </c>
      <c r="BJ448" s="17" t="s">
        <v>80</v>
      </c>
      <c r="BK448" s="196">
        <f>ROUND(I448*H448,2)</f>
        <v>0</v>
      </c>
      <c r="BL448" s="17" t="s">
        <v>128</v>
      </c>
      <c r="BM448" s="195" t="s">
        <v>620</v>
      </c>
    </row>
    <row r="449" spans="1:65" s="2" customFormat="1" ht="16.5" customHeight="1">
      <c r="A449" s="34"/>
      <c r="B449" s="35"/>
      <c r="C449" s="183" t="s">
        <v>621</v>
      </c>
      <c r="D449" s="183" t="s">
        <v>124</v>
      </c>
      <c r="E449" s="184" t="s">
        <v>622</v>
      </c>
      <c r="F449" s="185" t="s">
        <v>623</v>
      </c>
      <c r="G449" s="186" t="s">
        <v>330</v>
      </c>
      <c r="H449" s="187">
        <v>60</v>
      </c>
      <c r="I449" s="188"/>
      <c r="J449" s="189">
        <f>ROUND(I449*H449,2)</f>
        <v>0</v>
      </c>
      <c r="K449" s="190"/>
      <c r="L449" s="39"/>
      <c r="M449" s="191" t="s">
        <v>1</v>
      </c>
      <c r="N449" s="192" t="s">
        <v>40</v>
      </c>
      <c r="O449" s="71"/>
      <c r="P449" s="193">
        <f>O449*H449</f>
        <v>0</v>
      </c>
      <c r="Q449" s="193">
        <v>0</v>
      </c>
      <c r="R449" s="193">
        <f>Q449*H449</f>
        <v>0</v>
      </c>
      <c r="S449" s="193">
        <v>0</v>
      </c>
      <c r="T449" s="194">
        <f>S449*H449</f>
        <v>0</v>
      </c>
      <c r="U449" s="34"/>
      <c r="V449" s="34"/>
      <c r="W449" s="34"/>
      <c r="X449" s="34"/>
      <c r="Y449" s="34"/>
      <c r="Z449" s="34"/>
      <c r="AA449" s="34"/>
      <c r="AB449" s="34"/>
      <c r="AC449" s="34"/>
      <c r="AD449" s="34"/>
      <c r="AE449" s="34"/>
      <c r="AR449" s="195" t="s">
        <v>128</v>
      </c>
      <c r="AT449" s="195" t="s">
        <v>124</v>
      </c>
      <c r="AU449" s="195" t="s">
        <v>82</v>
      </c>
      <c r="AY449" s="17" t="s">
        <v>122</v>
      </c>
      <c r="BE449" s="196">
        <f>IF(N449="základní",J449,0)</f>
        <v>0</v>
      </c>
      <c r="BF449" s="196">
        <f>IF(N449="snížená",J449,0)</f>
        <v>0</v>
      </c>
      <c r="BG449" s="196">
        <f>IF(N449="zákl. přenesená",J449,0)</f>
        <v>0</v>
      </c>
      <c r="BH449" s="196">
        <f>IF(N449="sníž. přenesená",J449,0)</f>
        <v>0</v>
      </c>
      <c r="BI449" s="196">
        <f>IF(N449="nulová",J449,0)</f>
        <v>0</v>
      </c>
      <c r="BJ449" s="17" t="s">
        <v>80</v>
      </c>
      <c r="BK449" s="196">
        <f>ROUND(I449*H449,2)</f>
        <v>0</v>
      </c>
      <c r="BL449" s="17" t="s">
        <v>128</v>
      </c>
      <c r="BM449" s="195" t="s">
        <v>624</v>
      </c>
    </row>
    <row r="450" spans="1:65" s="2" customFormat="1" ht="16.5" customHeight="1">
      <c r="A450" s="34"/>
      <c r="B450" s="35"/>
      <c r="C450" s="183" t="s">
        <v>625</v>
      </c>
      <c r="D450" s="183" t="s">
        <v>124</v>
      </c>
      <c r="E450" s="184" t="s">
        <v>626</v>
      </c>
      <c r="F450" s="185" t="s">
        <v>627</v>
      </c>
      <c r="G450" s="186" t="s">
        <v>628</v>
      </c>
      <c r="H450" s="187">
        <v>1020</v>
      </c>
      <c r="I450" s="188"/>
      <c r="J450" s="189">
        <f>ROUND(I450*H450,2)</f>
        <v>0</v>
      </c>
      <c r="K450" s="190"/>
      <c r="L450" s="39"/>
      <c r="M450" s="191" t="s">
        <v>1</v>
      </c>
      <c r="N450" s="192" t="s">
        <v>40</v>
      </c>
      <c r="O450" s="71"/>
      <c r="P450" s="193">
        <f>O450*H450</f>
        <v>0</v>
      </c>
      <c r="Q450" s="193">
        <v>0</v>
      </c>
      <c r="R450" s="193">
        <f>Q450*H450</f>
        <v>0</v>
      </c>
      <c r="S450" s="193">
        <v>0</v>
      </c>
      <c r="T450" s="194">
        <f>S450*H450</f>
        <v>0</v>
      </c>
      <c r="U450" s="34"/>
      <c r="V450" s="34"/>
      <c r="W450" s="34"/>
      <c r="X450" s="34"/>
      <c r="Y450" s="34"/>
      <c r="Z450" s="34"/>
      <c r="AA450" s="34"/>
      <c r="AB450" s="34"/>
      <c r="AC450" s="34"/>
      <c r="AD450" s="34"/>
      <c r="AE450" s="34"/>
      <c r="AR450" s="195" t="s">
        <v>128</v>
      </c>
      <c r="AT450" s="195" t="s">
        <v>124</v>
      </c>
      <c r="AU450" s="195" t="s">
        <v>82</v>
      </c>
      <c r="AY450" s="17" t="s">
        <v>122</v>
      </c>
      <c r="BE450" s="196">
        <f>IF(N450="základní",J450,0)</f>
        <v>0</v>
      </c>
      <c r="BF450" s="196">
        <f>IF(N450="snížená",J450,0)</f>
        <v>0</v>
      </c>
      <c r="BG450" s="196">
        <f>IF(N450="zákl. přenesená",J450,0)</f>
        <v>0</v>
      </c>
      <c r="BH450" s="196">
        <f>IF(N450="sníž. přenesená",J450,0)</f>
        <v>0</v>
      </c>
      <c r="BI450" s="196">
        <f>IF(N450="nulová",J450,0)</f>
        <v>0</v>
      </c>
      <c r="BJ450" s="17" t="s">
        <v>80</v>
      </c>
      <c r="BK450" s="196">
        <f>ROUND(I450*H450,2)</f>
        <v>0</v>
      </c>
      <c r="BL450" s="17" t="s">
        <v>128</v>
      </c>
      <c r="BM450" s="195" t="s">
        <v>629</v>
      </c>
    </row>
    <row r="451" spans="1:65" s="13" customFormat="1" ht="11.25">
      <c r="B451" s="197"/>
      <c r="C451" s="198"/>
      <c r="D451" s="199" t="s">
        <v>130</v>
      </c>
      <c r="E451" s="200" t="s">
        <v>1</v>
      </c>
      <c r="F451" s="201" t="s">
        <v>630</v>
      </c>
      <c r="G451" s="198"/>
      <c r="H451" s="202">
        <v>720</v>
      </c>
      <c r="I451" s="203"/>
      <c r="J451" s="198"/>
      <c r="K451" s="198"/>
      <c r="L451" s="204"/>
      <c r="M451" s="205"/>
      <c r="N451" s="206"/>
      <c r="O451" s="206"/>
      <c r="P451" s="206"/>
      <c r="Q451" s="206"/>
      <c r="R451" s="206"/>
      <c r="S451" s="206"/>
      <c r="T451" s="207"/>
      <c r="AT451" s="208" t="s">
        <v>130</v>
      </c>
      <c r="AU451" s="208" t="s">
        <v>82</v>
      </c>
      <c r="AV451" s="13" t="s">
        <v>82</v>
      </c>
      <c r="AW451" s="13" t="s">
        <v>32</v>
      </c>
      <c r="AX451" s="13" t="s">
        <v>75</v>
      </c>
      <c r="AY451" s="208" t="s">
        <v>122</v>
      </c>
    </row>
    <row r="452" spans="1:65" s="14" customFormat="1" ht="11.25">
      <c r="B452" s="209"/>
      <c r="C452" s="210"/>
      <c r="D452" s="199" t="s">
        <v>130</v>
      </c>
      <c r="E452" s="211" t="s">
        <v>1</v>
      </c>
      <c r="F452" s="212" t="s">
        <v>631</v>
      </c>
      <c r="G452" s="210"/>
      <c r="H452" s="211" t="s">
        <v>1</v>
      </c>
      <c r="I452" s="213"/>
      <c r="J452" s="210"/>
      <c r="K452" s="210"/>
      <c r="L452" s="214"/>
      <c r="M452" s="215"/>
      <c r="N452" s="216"/>
      <c r="O452" s="216"/>
      <c r="P452" s="216"/>
      <c r="Q452" s="216"/>
      <c r="R452" s="216"/>
      <c r="S452" s="216"/>
      <c r="T452" s="217"/>
      <c r="AT452" s="218" t="s">
        <v>130</v>
      </c>
      <c r="AU452" s="218" t="s">
        <v>82</v>
      </c>
      <c r="AV452" s="14" t="s">
        <v>80</v>
      </c>
      <c r="AW452" s="14" t="s">
        <v>32</v>
      </c>
      <c r="AX452" s="14" t="s">
        <v>75</v>
      </c>
      <c r="AY452" s="218" t="s">
        <v>122</v>
      </c>
    </row>
    <row r="453" spans="1:65" s="13" customFormat="1" ht="11.25">
      <c r="B453" s="197"/>
      <c r="C453" s="198"/>
      <c r="D453" s="199" t="s">
        <v>130</v>
      </c>
      <c r="E453" s="200" t="s">
        <v>1</v>
      </c>
      <c r="F453" s="201" t="s">
        <v>632</v>
      </c>
      <c r="G453" s="198"/>
      <c r="H453" s="202">
        <v>300</v>
      </c>
      <c r="I453" s="203"/>
      <c r="J453" s="198"/>
      <c r="K453" s="198"/>
      <c r="L453" s="204"/>
      <c r="M453" s="205"/>
      <c r="N453" s="206"/>
      <c r="O453" s="206"/>
      <c r="P453" s="206"/>
      <c r="Q453" s="206"/>
      <c r="R453" s="206"/>
      <c r="S453" s="206"/>
      <c r="T453" s="207"/>
      <c r="AT453" s="208" t="s">
        <v>130</v>
      </c>
      <c r="AU453" s="208" t="s">
        <v>82</v>
      </c>
      <c r="AV453" s="13" t="s">
        <v>82</v>
      </c>
      <c r="AW453" s="13" t="s">
        <v>32</v>
      </c>
      <c r="AX453" s="13" t="s">
        <v>75</v>
      </c>
      <c r="AY453" s="208" t="s">
        <v>122</v>
      </c>
    </row>
    <row r="454" spans="1:65" s="14" customFormat="1" ht="11.25">
      <c r="B454" s="209"/>
      <c r="C454" s="210"/>
      <c r="D454" s="199" t="s">
        <v>130</v>
      </c>
      <c r="E454" s="211" t="s">
        <v>1</v>
      </c>
      <c r="F454" s="212" t="s">
        <v>633</v>
      </c>
      <c r="G454" s="210"/>
      <c r="H454" s="211" t="s">
        <v>1</v>
      </c>
      <c r="I454" s="213"/>
      <c r="J454" s="210"/>
      <c r="K454" s="210"/>
      <c r="L454" s="214"/>
      <c r="M454" s="215"/>
      <c r="N454" s="216"/>
      <c r="O454" s="216"/>
      <c r="P454" s="216"/>
      <c r="Q454" s="216"/>
      <c r="R454" s="216"/>
      <c r="S454" s="216"/>
      <c r="T454" s="217"/>
      <c r="AT454" s="218" t="s">
        <v>130</v>
      </c>
      <c r="AU454" s="218" t="s">
        <v>82</v>
      </c>
      <c r="AV454" s="14" t="s">
        <v>80</v>
      </c>
      <c r="AW454" s="14" t="s">
        <v>32</v>
      </c>
      <c r="AX454" s="14" t="s">
        <v>75</v>
      </c>
      <c r="AY454" s="218" t="s">
        <v>122</v>
      </c>
    </row>
    <row r="455" spans="1:65" s="15" customFormat="1" ht="11.25">
      <c r="B455" s="219"/>
      <c r="C455" s="220"/>
      <c r="D455" s="199" t="s">
        <v>130</v>
      </c>
      <c r="E455" s="221" t="s">
        <v>1</v>
      </c>
      <c r="F455" s="222" t="s">
        <v>160</v>
      </c>
      <c r="G455" s="220"/>
      <c r="H455" s="223">
        <v>1020</v>
      </c>
      <c r="I455" s="224"/>
      <c r="J455" s="220"/>
      <c r="K455" s="220"/>
      <c r="L455" s="225"/>
      <c r="M455" s="226"/>
      <c r="N455" s="227"/>
      <c r="O455" s="227"/>
      <c r="P455" s="227"/>
      <c r="Q455" s="227"/>
      <c r="R455" s="227"/>
      <c r="S455" s="227"/>
      <c r="T455" s="228"/>
      <c r="AT455" s="229" t="s">
        <v>130</v>
      </c>
      <c r="AU455" s="229" t="s">
        <v>82</v>
      </c>
      <c r="AV455" s="15" t="s">
        <v>128</v>
      </c>
      <c r="AW455" s="15" t="s">
        <v>32</v>
      </c>
      <c r="AX455" s="15" t="s">
        <v>80</v>
      </c>
      <c r="AY455" s="229" t="s">
        <v>122</v>
      </c>
    </row>
    <row r="456" spans="1:65" s="2" customFormat="1" ht="16.5" customHeight="1">
      <c r="A456" s="34"/>
      <c r="B456" s="35"/>
      <c r="C456" s="183" t="s">
        <v>634</v>
      </c>
      <c r="D456" s="183" t="s">
        <v>124</v>
      </c>
      <c r="E456" s="184" t="s">
        <v>635</v>
      </c>
      <c r="F456" s="185" t="s">
        <v>636</v>
      </c>
      <c r="G456" s="186" t="s">
        <v>628</v>
      </c>
      <c r="H456" s="187">
        <v>300</v>
      </c>
      <c r="I456" s="188"/>
      <c r="J456" s="189">
        <f>ROUND(I456*H456,2)</f>
        <v>0</v>
      </c>
      <c r="K456" s="190"/>
      <c r="L456" s="39"/>
      <c r="M456" s="191" t="s">
        <v>1</v>
      </c>
      <c r="N456" s="192" t="s">
        <v>40</v>
      </c>
      <c r="O456" s="71"/>
      <c r="P456" s="193">
        <f>O456*H456</f>
        <v>0</v>
      </c>
      <c r="Q456" s="193">
        <v>0</v>
      </c>
      <c r="R456" s="193">
        <f>Q456*H456</f>
        <v>0</v>
      </c>
      <c r="S456" s="193">
        <v>0</v>
      </c>
      <c r="T456" s="194">
        <f>S456*H456</f>
        <v>0</v>
      </c>
      <c r="U456" s="34"/>
      <c r="V456" s="34"/>
      <c r="W456" s="34"/>
      <c r="X456" s="34"/>
      <c r="Y456" s="34"/>
      <c r="Z456" s="34"/>
      <c r="AA456" s="34"/>
      <c r="AB456" s="34"/>
      <c r="AC456" s="34"/>
      <c r="AD456" s="34"/>
      <c r="AE456" s="34"/>
      <c r="AR456" s="195" t="s">
        <v>128</v>
      </c>
      <c r="AT456" s="195" t="s">
        <v>124</v>
      </c>
      <c r="AU456" s="195" t="s">
        <v>82</v>
      </c>
      <c r="AY456" s="17" t="s">
        <v>122</v>
      </c>
      <c r="BE456" s="196">
        <f>IF(N456="základní",J456,0)</f>
        <v>0</v>
      </c>
      <c r="BF456" s="196">
        <f>IF(N456="snížená",J456,0)</f>
        <v>0</v>
      </c>
      <c r="BG456" s="196">
        <f>IF(N456="zákl. přenesená",J456,0)</f>
        <v>0</v>
      </c>
      <c r="BH456" s="196">
        <f>IF(N456="sníž. přenesená",J456,0)</f>
        <v>0</v>
      </c>
      <c r="BI456" s="196">
        <f>IF(N456="nulová",J456,0)</f>
        <v>0</v>
      </c>
      <c r="BJ456" s="17" t="s">
        <v>80</v>
      </c>
      <c r="BK456" s="196">
        <f>ROUND(I456*H456,2)</f>
        <v>0</v>
      </c>
      <c r="BL456" s="17" t="s">
        <v>128</v>
      </c>
      <c r="BM456" s="195" t="s">
        <v>637</v>
      </c>
    </row>
    <row r="457" spans="1:65" s="13" customFormat="1" ht="11.25">
      <c r="B457" s="197"/>
      <c r="C457" s="198"/>
      <c r="D457" s="199" t="s">
        <v>130</v>
      </c>
      <c r="E457" s="200" t="s">
        <v>1</v>
      </c>
      <c r="F457" s="201" t="s">
        <v>448</v>
      </c>
      <c r="G457" s="198"/>
      <c r="H457" s="202">
        <v>150</v>
      </c>
      <c r="I457" s="203"/>
      <c r="J457" s="198"/>
      <c r="K457" s="198"/>
      <c r="L457" s="204"/>
      <c r="M457" s="205"/>
      <c r="N457" s="206"/>
      <c r="O457" s="206"/>
      <c r="P457" s="206"/>
      <c r="Q457" s="206"/>
      <c r="R457" s="206"/>
      <c r="S457" s="206"/>
      <c r="T457" s="207"/>
      <c r="AT457" s="208" t="s">
        <v>130</v>
      </c>
      <c r="AU457" s="208" t="s">
        <v>82</v>
      </c>
      <c r="AV457" s="13" t="s">
        <v>82</v>
      </c>
      <c r="AW457" s="13" t="s">
        <v>32</v>
      </c>
      <c r="AX457" s="13" t="s">
        <v>75</v>
      </c>
      <c r="AY457" s="208" t="s">
        <v>122</v>
      </c>
    </row>
    <row r="458" spans="1:65" s="14" customFormat="1" ht="11.25">
      <c r="B458" s="209"/>
      <c r="C458" s="210"/>
      <c r="D458" s="199" t="s">
        <v>130</v>
      </c>
      <c r="E458" s="211" t="s">
        <v>1</v>
      </c>
      <c r="F458" s="212" t="s">
        <v>638</v>
      </c>
      <c r="G458" s="210"/>
      <c r="H458" s="211" t="s">
        <v>1</v>
      </c>
      <c r="I458" s="213"/>
      <c r="J458" s="210"/>
      <c r="K458" s="210"/>
      <c r="L458" s="214"/>
      <c r="M458" s="215"/>
      <c r="N458" s="216"/>
      <c r="O458" s="216"/>
      <c r="P458" s="216"/>
      <c r="Q458" s="216"/>
      <c r="R458" s="216"/>
      <c r="S458" s="216"/>
      <c r="T458" s="217"/>
      <c r="AT458" s="218" t="s">
        <v>130</v>
      </c>
      <c r="AU458" s="218" t="s">
        <v>82</v>
      </c>
      <c r="AV458" s="14" t="s">
        <v>80</v>
      </c>
      <c r="AW458" s="14" t="s">
        <v>32</v>
      </c>
      <c r="AX458" s="14" t="s">
        <v>75</v>
      </c>
      <c r="AY458" s="218" t="s">
        <v>122</v>
      </c>
    </row>
    <row r="459" spans="1:65" s="13" customFormat="1" ht="11.25">
      <c r="B459" s="197"/>
      <c r="C459" s="198"/>
      <c r="D459" s="199" t="s">
        <v>130</v>
      </c>
      <c r="E459" s="200" t="s">
        <v>1</v>
      </c>
      <c r="F459" s="201" t="s">
        <v>448</v>
      </c>
      <c r="G459" s="198"/>
      <c r="H459" s="202">
        <v>150</v>
      </c>
      <c r="I459" s="203"/>
      <c r="J459" s="198"/>
      <c r="K459" s="198"/>
      <c r="L459" s="204"/>
      <c r="M459" s="205"/>
      <c r="N459" s="206"/>
      <c r="O459" s="206"/>
      <c r="P459" s="206"/>
      <c r="Q459" s="206"/>
      <c r="R459" s="206"/>
      <c r="S459" s="206"/>
      <c r="T459" s="207"/>
      <c r="AT459" s="208" t="s">
        <v>130</v>
      </c>
      <c r="AU459" s="208" t="s">
        <v>82</v>
      </c>
      <c r="AV459" s="13" t="s">
        <v>82</v>
      </c>
      <c r="AW459" s="13" t="s">
        <v>32</v>
      </c>
      <c r="AX459" s="13" t="s">
        <v>75</v>
      </c>
      <c r="AY459" s="208" t="s">
        <v>122</v>
      </c>
    </row>
    <row r="460" spans="1:65" s="14" customFormat="1" ht="11.25">
      <c r="B460" s="209"/>
      <c r="C460" s="210"/>
      <c r="D460" s="199" t="s">
        <v>130</v>
      </c>
      <c r="E460" s="211" t="s">
        <v>1</v>
      </c>
      <c r="F460" s="212" t="s">
        <v>639</v>
      </c>
      <c r="G460" s="210"/>
      <c r="H460" s="211" t="s">
        <v>1</v>
      </c>
      <c r="I460" s="213"/>
      <c r="J460" s="210"/>
      <c r="K460" s="210"/>
      <c r="L460" s="214"/>
      <c r="M460" s="215"/>
      <c r="N460" s="216"/>
      <c r="O460" s="216"/>
      <c r="P460" s="216"/>
      <c r="Q460" s="216"/>
      <c r="R460" s="216"/>
      <c r="S460" s="216"/>
      <c r="T460" s="217"/>
      <c r="AT460" s="218" t="s">
        <v>130</v>
      </c>
      <c r="AU460" s="218" t="s">
        <v>82</v>
      </c>
      <c r="AV460" s="14" t="s">
        <v>80</v>
      </c>
      <c r="AW460" s="14" t="s">
        <v>32</v>
      </c>
      <c r="AX460" s="14" t="s">
        <v>75</v>
      </c>
      <c r="AY460" s="218" t="s">
        <v>122</v>
      </c>
    </row>
    <row r="461" spans="1:65" s="15" customFormat="1" ht="11.25">
      <c r="B461" s="219"/>
      <c r="C461" s="220"/>
      <c r="D461" s="199" t="s">
        <v>130</v>
      </c>
      <c r="E461" s="221" t="s">
        <v>1</v>
      </c>
      <c r="F461" s="222" t="s">
        <v>160</v>
      </c>
      <c r="G461" s="220"/>
      <c r="H461" s="223">
        <v>300</v>
      </c>
      <c r="I461" s="224"/>
      <c r="J461" s="220"/>
      <c r="K461" s="220"/>
      <c r="L461" s="225"/>
      <c r="M461" s="226"/>
      <c r="N461" s="227"/>
      <c r="O461" s="227"/>
      <c r="P461" s="227"/>
      <c r="Q461" s="227"/>
      <c r="R461" s="227"/>
      <c r="S461" s="227"/>
      <c r="T461" s="228"/>
      <c r="AT461" s="229" t="s">
        <v>130</v>
      </c>
      <c r="AU461" s="229" t="s">
        <v>82</v>
      </c>
      <c r="AV461" s="15" t="s">
        <v>128</v>
      </c>
      <c r="AW461" s="15" t="s">
        <v>32</v>
      </c>
      <c r="AX461" s="15" t="s">
        <v>80</v>
      </c>
      <c r="AY461" s="229" t="s">
        <v>122</v>
      </c>
    </row>
    <row r="462" spans="1:65" s="2" customFormat="1" ht="16.5" customHeight="1">
      <c r="A462" s="34"/>
      <c r="B462" s="35"/>
      <c r="C462" s="183" t="s">
        <v>640</v>
      </c>
      <c r="D462" s="183" t="s">
        <v>124</v>
      </c>
      <c r="E462" s="184" t="s">
        <v>641</v>
      </c>
      <c r="F462" s="185" t="s">
        <v>642</v>
      </c>
      <c r="G462" s="186" t="s">
        <v>330</v>
      </c>
      <c r="H462" s="187">
        <v>15</v>
      </c>
      <c r="I462" s="188"/>
      <c r="J462" s="189">
        <f>ROUND(I462*H462,2)</f>
        <v>0</v>
      </c>
      <c r="K462" s="190"/>
      <c r="L462" s="39"/>
      <c r="M462" s="191" t="s">
        <v>1</v>
      </c>
      <c r="N462" s="192" t="s">
        <v>40</v>
      </c>
      <c r="O462" s="71"/>
      <c r="P462" s="193">
        <f>O462*H462</f>
        <v>0</v>
      </c>
      <c r="Q462" s="193">
        <v>0</v>
      </c>
      <c r="R462" s="193">
        <f>Q462*H462</f>
        <v>0</v>
      </c>
      <c r="S462" s="193">
        <v>0</v>
      </c>
      <c r="T462" s="194">
        <f>S462*H462</f>
        <v>0</v>
      </c>
      <c r="U462" s="34"/>
      <c r="V462" s="34"/>
      <c r="W462" s="34"/>
      <c r="X462" s="34"/>
      <c r="Y462" s="34"/>
      <c r="Z462" s="34"/>
      <c r="AA462" s="34"/>
      <c r="AB462" s="34"/>
      <c r="AC462" s="34"/>
      <c r="AD462" s="34"/>
      <c r="AE462" s="34"/>
      <c r="AR462" s="195" t="s">
        <v>128</v>
      </c>
      <c r="AT462" s="195" t="s">
        <v>124</v>
      </c>
      <c r="AU462" s="195" t="s">
        <v>82</v>
      </c>
      <c r="AY462" s="17" t="s">
        <v>122</v>
      </c>
      <c r="BE462" s="196">
        <f>IF(N462="základní",J462,0)</f>
        <v>0</v>
      </c>
      <c r="BF462" s="196">
        <f>IF(N462="snížená",J462,0)</f>
        <v>0</v>
      </c>
      <c r="BG462" s="196">
        <f>IF(N462="zákl. přenesená",J462,0)</f>
        <v>0</v>
      </c>
      <c r="BH462" s="196">
        <f>IF(N462="sníž. přenesená",J462,0)</f>
        <v>0</v>
      </c>
      <c r="BI462" s="196">
        <f>IF(N462="nulová",J462,0)</f>
        <v>0</v>
      </c>
      <c r="BJ462" s="17" t="s">
        <v>80</v>
      </c>
      <c r="BK462" s="196">
        <f>ROUND(I462*H462,2)</f>
        <v>0</v>
      </c>
      <c r="BL462" s="17" t="s">
        <v>128</v>
      </c>
      <c r="BM462" s="195" t="s">
        <v>643</v>
      </c>
    </row>
    <row r="463" spans="1:65" s="2" customFormat="1" ht="24.2" customHeight="1">
      <c r="A463" s="34"/>
      <c r="B463" s="35"/>
      <c r="C463" s="183" t="s">
        <v>644</v>
      </c>
      <c r="D463" s="183" t="s">
        <v>124</v>
      </c>
      <c r="E463" s="184" t="s">
        <v>645</v>
      </c>
      <c r="F463" s="185" t="s">
        <v>646</v>
      </c>
      <c r="G463" s="186" t="s">
        <v>330</v>
      </c>
      <c r="H463" s="187">
        <v>1</v>
      </c>
      <c r="I463" s="188"/>
      <c r="J463" s="189">
        <f>ROUND(I463*H463,2)</f>
        <v>0</v>
      </c>
      <c r="K463" s="190"/>
      <c r="L463" s="39"/>
      <c r="M463" s="191" t="s">
        <v>1</v>
      </c>
      <c r="N463" s="192" t="s">
        <v>40</v>
      </c>
      <c r="O463" s="71"/>
      <c r="P463" s="193">
        <f>O463*H463</f>
        <v>0</v>
      </c>
      <c r="Q463" s="193">
        <v>0</v>
      </c>
      <c r="R463" s="193">
        <f>Q463*H463</f>
        <v>0</v>
      </c>
      <c r="S463" s="193">
        <v>0</v>
      </c>
      <c r="T463" s="194">
        <f>S463*H463</f>
        <v>0</v>
      </c>
      <c r="U463" s="34"/>
      <c r="V463" s="34"/>
      <c r="W463" s="34"/>
      <c r="X463" s="34"/>
      <c r="Y463" s="34"/>
      <c r="Z463" s="34"/>
      <c r="AA463" s="34"/>
      <c r="AB463" s="34"/>
      <c r="AC463" s="34"/>
      <c r="AD463" s="34"/>
      <c r="AE463" s="34"/>
      <c r="AR463" s="195" t="s">
        <v>128</v>
      </c>
      <c r="AT463" s="195" t="s">
        <v>124</v>
      </c>
      <c r="AU463" s="195" t="s">
        <v>82</v>
      </c>
      <c r="AY463" s="17" t="s">
        <v>122</v>
      </c>
      <c r="BE463" s="196">
        <f>IF(N463="základní",J463,0)</f>
        <v>0</v>
      </c>
      <c r="BF463" s="196">
        <f>IF(N463="snížená",J463,0)</f>
        <v>0</v>
      </c>
      <c r="BG463" s="196">
        <f>IF(N463="zákl. přenesená",J463,0)</f>
        <v>0</v>
      </c>
      <c r="BH463" s="196">
        <f>IF(N463="sníž. přenesená",J463,0)</f>
        <v>0</v>
      </c>
      <c r="BI463" s="196">
        <f>IF(N463="nulová",J463,0)</f>
        <v>0</v>
      </c>
      <c r="BJ463" s="17" t="s">
        <v>80</v>
      </c>
      <c r="BK463" s="196">
        <f>ROUND(I463*H463,2)</f>
        <v>0</v>
      </c>
      <c r="BL463" s="17" t="s">
        <v>128</v>
      </c>
      <c r="BM463" s="195" t="s">
        <v>647</v>
      </c>
    </row>
    <row r="464" spans="1:65" s="12" customFormat="1" ht="22.9" customHeight="1">
      <c r="B464" s="168"/>
      <c r="C464" s="169"/>
      <c r="D464" s="170" t="s">
        <v>74</v>
      </c>
      <c r="E464" s="181" t="s">
        <v>648</v>
      </c>
      <c r="F464" s="181" t="s">
        <v>649</v>
      </c>
      <c r="G464" s="169"/>
      <c r="H464" s="169"/>
      <c r="I464" s="172"/>
      <c r="J464" s="182">
        <f>BK464</f>
        <v>0</v>
      </c>
      <c r="K464" s="169"/>
      <c r="L464" s="173"/>
      <c r="M464" s="174"/>
      <c r="N464" s="175"/>
      <c r="O464" s="175"/>
      <c r="P464" s="176">
        <f>SUM(P465:P476)</f>
        <v>0</v>
      </c>
      <c r="Q464" s="175"/>
      <c r="R464" s="176">
        <f>SUM(R465:R476)</f>
        <v>0</v>
      </c>
      <c r="S464" s="175"/>
      <c r="T464" s="177">
        <f>SUM(T465:T476)</f>
        <v>0</v>
      </c>
      <c r="AR464" s="178" t="s">
        <v>80</v>
      </c>
      <c r="AT464" s="179" t="s">
        <v>74</v>
      </c>
      <c r="AU464" s="179" t="s">
        <v>80</v>
      </c>
      <c r="AY464" s="178" t="s">
        <v>122</v>
      </c>
      <c r="BK464" s="180">
        <f>SUM(BK465:BK476)</f>
        <v>0</v>
      </c>
    </row>
    <row r="465" spans="1:65" s="2" customFormat="1" ht="33" customHeight="1">
      <c r="A465" s="34"/>
      <c r="B465" s="35"/>
      <c r="C465" s="183" t="s">
        <v>650</v>
      </c>
      <c r="D465" s="183" t="s">
        <v>124</v>
      </c>
      <c r="E465" s="184" t="s">
        <v>651</v>
      </c>
      <c r="F465" s="185" t="s">
        <v>652</v>
      </c>
      <c r="G465" s="186" t="s">
        <v>330</v>
      </c>
      <c r="H465" s="187">
        <v>1</v>
      </c>
      <c r="I465" s="188"/>
      <c r="J465" s="189">
        <f>ROUND(I465*H465,2)</f>
        <v>0</v>
      </c>
      <c r="K465" s="190"/>
      <c r="L465" s="39"/>
      <c r="M465" s="191" t="s">
        <v>1</v>
      </c>
      <c r="N465" s="192" t="s">
        <v>40</v>
      </c>
      <c r="O465" s="71"/>
      <c r="P465" s="193">
        <f>O465*H465</f>
        <v>0</v>
      </c>
      <c r="Q465" s="193">
        <v>0</v>
      </c>
      <c r="R465" s="193">
        <f>Q465*H465</f>
        <v>0</v>
      </c>
      <c r="S465" s="193">
        <v>0</v>
      </c>
      <c r="T465" s="194">
        <f>S465*H465</f>
        <v>0</v>
      </c>
      <c r="U465" s="34"/>
      <c r="V465" s="34"/>
      <c r="W465" s="34"/>
      <c r="X465" s="34"/>
      <c r="Y465" s="34"/>
      <c r="Z465" s="34"/>
      <c r="AA465" s="34"/>
      <c r="AB465" s="34"/>
      <c r="AC465" s="34"/>
      <c r="AD465" s="34"/>
      <c r="AE465" s="34"/>
      <c r="AR465" s="195" t="s">
        <v>128</v>
      </c>
      <c r="AT465" s="195" t="s">
        <v>124</v>
      </c>
      <c r="AU465" s="195" t="s">
        <v>82</v>
      </c>
      <c r="AY465" s="17" t="s">
        <v>122</v>
      </c>
      <c r="BE465" s="196">
        <f>IF(N465="základní",J465,0)</f>
        <v>0</v>
      </c>
      <c r="BF465" s="196">
        <f>IF(N465="snížená",J465,0)</f>
        <v>0</v>
      </c>
      <c r="BG465" s="196">
        <f>IF(N465="zákl. přenesená",J465,0)</f>
        <v>0</v>
      </c>
      <c r="BH465" s="196">
        <f>IF(N465="sníž. přenesená",J465,0)</f>
        <v>0</v>
      </c>
      <c r="BI465" s="196">
        <f>IF(N465="nulová",J465,0)</f>
        <v>0</v>
      </c>
      <c r="BJ465" s="17" t="s">
        <v>80</v>
      </c>
      <c r="BK465" s="196">
        <f>ROUND(I465*H465,2)</f>
        <v>0</v>
      </c>
      <c r="BL465" s="17" t="s">
        <v>128</v>
      </c>
      <c r="BM465" s="195" t="s">
        <v>653</v>
      </c>
    </row>
    <row r="466" spans="1:65" s="13" customFormat="1" ht="11.25">
      <c r="B466" s="197"/>
      <c r="C466" s="198"/>
      <c r="D466" s="199" t="s">
        <v>130</v>
      </c>
      <c r="E466" s="200" t="s">
        <v>1</v>
      </c>
      <c r="F466" s="201" t="s">
        <v>80</v>
      </c>
      <c r="G466" s="198"/>
      <c r="H466" s="202">
        <v>1</v>
      </c>
      <c r="I466" s="203"/>
      <c r="J466" s="198"/>
      <c r="K466" s="198"/>
      <c r="L466" s="204"/>
      <c r="M466" s="205"/>
      <c r="N466" s="206"/>
      <c r="O466" s="206"/>
      <c r="P466" s="206"/>
      <c r="Q466" s="206"/>
      <c r="R466" s="206"/>
      <c r="S466" s="206"/>
      <c r="T466" s="207"/>
      <c r="AT466" s="208" t="s">
        <v>130</v>
      </c>
      <c r="AU466" s="208" t="s">
        <v>82</v>
      </c>
      <c r="AV466" s="13" t="s">
        <v>82</v>
      </c>
      <c r="AW466" s="13" t="s">
        <v>32</v>
      </c>
      <c r="AX466" s="13" t="s">
        <v>80</v>
      </c>
      <c r="AY466" s="208" t="s">
        <v>122</v>
      </c>
    </row>
    <row r="467" spans="1:65" s="14" customFormat="1" ht="11.25">
      <c r="B467" s="209"/>
      <c r="C467" s="210"/>
      <c r="D467" s="199" t="s">
        <v>130</v>
      </c>
      <c r="E467" s="211" t="s">
        <v>1</v>
      </c>
      <c r="F467" s="212" t="s">
        <v>654</v>
      </c>
      <c r="G467" s="210"/>
      <c r="H467" s="211" t="s">
        <v>1</v>
      </c>
      <c r="I467" s="213"/>
      <c r="J467" s="210"/>
      <c r="K467" s="210"/>
      <c r="L467" s="214"/>
      <c r="M467" s="215"/>
      <c r="N467" s="216"/>
      <c r="O467" s="216"/>
      <c r="P467" s="216"/>
      <c r="Q467" s="216"/>
      <c r="R467" s="216"/>
      <c r="S467" s="216"/>
      <c r="T467" s="217"/>
      <c r="AT467" s="218" t="s">
        <v>130</v>
      </c>
      <c r="AU467" s="218" t="s">
        <v>82</v>
      </c>
      <c r="AV467" s="14" t="s">
        <v>80</v>
      </c>
      <c r="AW467" s="14" t="s">
        <v>32</v>
      </c>
      <c r="AX467" s="14" t="s">
        <v>75</v>
      </c>
      <c r="AY467" s="218" t="s">
        <v>122</v>
      </c>
    </row>
    <row r="468" spans="1:65" s="14" customFormat="1" ht="11.25">
      <c r="B468" s="209"/>
      <c r="C468" s="210"/>
      <c r="D468" s="199" t="s">
        <v>130</v>
      </c>
      <c r="E468" s="211" t="s">
        <v>1</v>
      </c>
      <c r="F468" s="212" t="s">
        <v>655</v>
      </c>
      <c r="G468" s="210"/>
      <c r="H468" s="211" t="s">
        <v>1</v>
      </c>
      <c r="I468" s="213"/>
      <c r="J468" s="210"/>
      <c r="K468" s="210"/>
      <c r="L468" s="214"/>
      <c r="M468" s="215"/>
      <c r="N468" s="216"/>
      <c r="O468" s="216"/>
      <c r="P468" s="216"/>
      <c r="Q468" s="216"/>
      <c r="R468" s="216"/>
      <c r="S468" s="216"/>
      <c r="T468" s="217"/>
      <c r="AT468" s="218" t="s">
        <v>130</v>
      </c>
      <c r="AU468" s="218" t="s">
        <v>82</v>
      </c>
      <c r="AV468" s="14" t="s">
        <v>80</v>
      </c>
      <c r="AW468" s="14" t="s">
        <v>32</v>
      </c>
      <c r="AX468" s="14" t="s">
        <v>75</v>
      </c>
      <c r="AY468" s="218" t="s">
        <v>122</v>
      </c>
    </row>
    <row r="469" spans="1:65" s="14" customFormat="1" ht="11.25">
      <c r="B469" s="209"/>
      <c r="C469" s="210"/>
      <c r="D469" s="199" t="s">
        <v>130</v>
      </c>
      <c r="E469" s="211" t="s">
        <v>1</v>
      </c>
      <c r="F469" s="212" t="s">
        <v>656</v>
      </c>
      <c r="G469" s="210"/>
      <c r="H469" s="211" t="s">
        <v>1</v>
      </c>
      <c r="I469" s="213"/>
      <c r="J469" s="210"/>
      <c r="K469" s="210"/>
      <c r="L469" s="214"/>
      <c r="M469" s="215"/>
      <c r="N469" s="216"/>
      <c r="O469" s="216"/>
      <c r="P469" s="216"/>
      <c r="Q469" s="216"/>
      <c r="R469" s="216"/>
      <c r="S469" s="216"/>
      <c r="T469" s="217"/>
      <c r="AT469" s="218" t="s">
        <v>130</v>
      </c>
      <c r="AU469" s="218" t="s">
        <v>82</v>
      </c>
      <c r="AV469" s="14" t="s">
        <v>80</v>
      </c>
      <c r="AW469" s="14" t="s">
        <v>32</v>
      </c>
      <c r="AX469" s="14" t="s">
        <v>75</v>
      </c>
      <c r="AY469" s="218" t="s">
        <v>122</v>
      </c>
    </row>
    <row r="470" spans="1:65" s="14" customFormat="1" ht="11.25">
      <c r="B470" s="209"/>
      <c r="C470" s="210"/>
      <c r="D470" s="199" t="s">
        <v>130</v>
      </c>
      <c r="E470" s="211" t="s">
        <v>1</v>
      </c>
      <c r="F470" s="212" t="s">
        <v>657</v>
      </c>
      <c r="G470" s="210"/>
      <c r="H470" s="211" t="s">
        <v>1</v>
      </c>
      <c r="I470" s="213"/>
      <c r="J470" s="210"/>
      <c r="K470" s="210"/>
      <c r="L470" s="214"/>
      <c r="M470" s="215"/>
      <c r="N470" s="216"/>
      <c r="O470" s="216"/>
      <c r="P470" s="216"/>
      <c r="Q470" s="216"/>
      <c r="R470" s="216"/>
      <c r="S470" s="216"/>
      <c r="T470" s="217"/>
      <c r="AT470" s="218" t="s">
        <v>130</v>
      </c>
      <c r="AU470" s="218" t="s">
        <v>82</v>
      </c>
      <c r="AV470" s="14" t="s">
        <v>80</v>
      </c>
      <c r="AW470" s="14" t="s">
        <v>32</v>
      </c>
      <c r="AX470" s="14" t="s">
        <v>75</v>
      </c>
      <c r="AY470" s="218" t="s">
        <v>122</v>
      </c>
    </row>
    <row r="471" spans="1:65" s="14" customFormat="1" ht="11.25">
      <c r="B471" s="209"/>
      <c r="C471" s="210"/>
      <c r="D471" s="199" t="s">
        <v>130</v>
      </c>
      <c r="E471" s="211" t="s">
        <v>1</v>
      </c>
      <c r="F471" s="212" t="s">
        <v>658</v>
      </c>
      <c r="G471" s="210"/>
      <c r="H471" s="211" t="s">
        <v>1</v>
      </c>
      <c r="I471" s="213"/>
      <c r="J471" s="210"/>
      <c r="K471" s="210"/>
      <c r="L471" s="214"/>
      <c r="M471" s="215"/>
      <c r="N471" s="216"/>
      <c r="O471" s="216"/>
      <c r="P471" s="216"/>
      <c r="Q471" s="216"/>
      <c r="R471" s="216"/>
      <c r="S471" s="216"/>
      <c r="T471" s="217"/>
      <c r="AT471" s="218" t="s">
        <v>130</v>
      </c>
      <c r="AU471" s="218" t="s">
        <v>82</v>
      </c>
      <c r="AV471" s="14" t="s">
        <v>80</v>
      </c>
      <c r="AW471" s="14" t="s">
        <v>32</v>
      </c>
      <c r="AX471" s="14" t="s">
        <v>75</v>
      </c>
      <c r="AY471" s="218" t="s">
        <v>122</v>
      </c>
    </row>
    <row r="472" spans="1:65" s="14" customFormat="1" ht="11.25">
      <c r="B472" s="209"/>
      <c r="C472" s="210"/>
      <c r="D472" s="199" t="s">
        <v>130</v>
      </c>
      <c r="E472" s="211" t="s">
        <v>1</v>
      </c>
      <c r="F472" s="212" t="s">
        <v>659</v>
      </c>
      <c r="G472" s="210"/>
      <c r="H472" s="211" t="s">
        <v>1</v>
      </c>
      <c r="I472" s="213"/>
      <c r="J472" s="210"/>
      <c r="K472" s="210"/>
      <c r="L472" s="214"/>
      <c r="M472" s="215"/>
      <c r="N472" s="216"/>
      <c r="O472" s="216"/>
      <c r="P472" s="216"/>
      <c r="Q472" s="216"/>
      <c r="R472" s="216"/>
      <c r="S472" s="216"/>
      <c r="T472" s="217"/>
      <c r="AT472" s="218" t="s">
        <v>130</v>
      </c>
      <c r="AU472" s="218" t="s">
        <v>82</v>
      </c>
      <c r="AV472" s="14" t="s">
        <v>80</v>
      </c>
      <c r="AW472" s="14" t="s">
        <v>32</v>
      </c>
      <c r="AX472" s="14" t="s">
        <v>75</v>
      </c>
      <c r="AY472" s="218" t="s">
        <v>122</v>
      </c>
    </row>
    <row r="473" spans="1:65" s="14" customFormat="1" ht="11.25">
      <c r="B473" s="209"/>
      <c r="C473" s="210"/>
      <c r="D473" s="199" t="s">
        <v>130</v>
      </c>
      <c r="E473" s="211" t="s">
        <v>1</v>
      </c>
      <c r="F473" s="212" t="s">
        <v>660</v>
      </c>
      <c r="G473" s="210"/>
      <c r="H473" s="211" t="s">
        <v>1</v>
      </c>
      <c r="I473" s="213"/>
      <c r="J473" s="210"/>
      <c r="K473" s="210"/>
      <c r="L473" s="214"/>
      <c r="M473" s="215"/>
      <c r="N473" s="216"/>
      <c r="O473" s="216"/>
      <c r="P473" s="216"/>
      <c r="Q473" s="216"/>
      <c r="R473" s="216"/>
      <c r="S473" s="216"/>
      <c r="T473" s="217"/>
      <c r="AT473" s="218" t="s">
        <v>130</v>
      </c>
      <c r="AU473" s="218" t="s">
        <v>82</v>
      </c>
      <c r="AV473" s="14" t="s">
        <v>80</v>
      </c>
      <c r="AW473" s="14" t="s">
        <v>32</v>
      </c>
      <c r="AX473" s="14" t="s">
        <v>75</v>
      </c>
      <c r="AY473" s="218" t="s">
        <v>122</v>
      </c>
    </row>
    <row r="474" spans="1:65" s="14" customFormat="1" ht="11.25">
      <c r="B474" s="209"/>
      <c r="C474" s="210"/>
      <c r="D474" s="199" t="s">
        <v>130</v>
      </c>
      <c r="E474" s="211" t="s">
        <v>1</v>
      </c>
      <c r="F474" s="212" t="s">
        <v>661</v>
      </c>
      <c r="G474" s="210"/>
      <c r="H474" s="211" t="s">
        <v>1</v>
      </c>
      <c r="I474" s="213"/>
      <c r="J474" s="210"/>
      <c r="K474" s="210"/>
      <c r="L474" s="214"/>
      <c r="M474" s="215"/>
      <c r="N474" s="216"/>
      <c r="O474" s="216"/>
      <c r="P474" s="216"/>
      <c r="Q474" s="216"/>
      <c r="R474" s="216"/>
      <c r="S474" s="216"/>
      <c r="T474" s="217"/>
      <c r="AT474" s="218" t="s">
        <v>130</v>
      </c>
      <c r="AU474" s="218" t="s">
        <v>82</v>
      </c>
      <c r="AV474" s="14" t="s">
        <v>80</v>
      </c>
      <c r="AW474" s="14" t="s">
        <v>32</v>
      </c>
      <c r="AX474" s="14" t="s">
        <v>75</v>
      </c>
      <c r="AY474" s="218" t="s">
        <v>122</v>
      </c>
    </row>
    <row r="475" spans="1:65" s="14" customFormat="1" ht="11.25">
      <c r="B475" s="209"/>
      <c r="C475" s="210"/>
      <c r="D475" s="199" t="s">
        <v>130</v>
      </c>
      <c r="E475" s="211" t="s">
        <v>1</v>
      </c>
      <c r="F475" s="212" t="s">
        <v>662</v>
      </c>
      <c r="G475" s="210"/>
      <c r="H475" s="211" t="s">
        <v>1</v>
      </c>
      <c r="I475" s="213"/>
      <c r="J475" s="210"/>
      <c r="K475" s="210"/>
      <c r="L475" s="214"/>
      <c r="M475" s="215"/>
      <c r="N475" s="216"/>
      <c r="O475" s="216"/>
      <c r="P475" s="216"/>
      <c r="Q475" s="216"/>
      <c r="R475" s="216"/>
      <c r="S475" s="216"/>
      <c r="T475" s="217"/>
      <c r="AT475" s="218" t="s">
        <v>130</v>
      </c>
      <c r="AU475" s="218" t="s">
        <v>82</v>
      </c>
      <c r="AV475" s="14" t="s">
        <v>80</v>
      </c>
      <c r="AW475" s="14" t="s">
        <v>32</v>
      </c>
      <c r="AX475" s="14" t="s">
        <v>75</v>
      </c>
      <c r="AY475" s="218" t="s">
        <v>122</v>
      </c>
    </row>
    <row r="476" spans="1:65" s="14" customFormat="1" ht="11.25">
      <c r="B476" s="209"/>
      <c r="C476" s="210"/>
      <c r="D476" s="199" t="s">
        <v>130</v>
      </c>
      <c r="E476" s="211" t="s">
        <v>1</v>
      </c>
      <c r="F476" s="212" t="s">
        <v>663</v>
      </c>
      <c r="G476" s="210"/>
      <c r="H476" s="211" t="s">
        <v>1</v>
      </c>
      <c r="I476" s="213"/>
      <c r="J476" s="210"/>
      <c r="K476" s="210"/>
      <c r="L476" s="214"/>
      <c r="M476" s="215"/>
      <c r="N476" s="216"/>
      <c r="O476" s="216"/>
      <c r="P476" s="216"/>
      <c r="Q476" s="216"/>
      <c r="R476" s="216"/>
      <c r="S476" s="216"/>
      <c r="T476" s="217"/>
      <c r="AT476" s="218" t="s">
        <v>130</v>
      </c>
      <c r="AU476" s="218" t="s">
        <v>82</v>
      </c>
      <c r="AV476" s="14" t="s">
        <v>80</v>
      </c>
      <c r="AW476" s="14" t="s">
        <v>32</v>
      </c>
      <c r="AX476" s="14" t="s">
        <v>75</v>
      </c>
      <c r="AY476" s="218" t="s">
        <v>122</v>
      </c>
    </row>
    <row r="477" spans="1:65" s="12" customFormat="1" ht="25.9" customHeight="1">
      <c r="B477" s="168"/>
      <c r="C477" s="169"/>
      <c r="D477" s="170" t="s">
        <v>74</v>
      </c>
      <c r="E477" s="171" t="s">
        <v>664</v>
      </c>
      <c r="F477" s="171" t="s">
        <v>665</v>
      </c>
      <c r="G477" s="169"/>
      <c r="H477" s="169"/>
      <c r="I477" s="172"/>
      <c r="J477" s="155">
        <f>BK477</f>
        <v>0</v>
      </c>
      <c r="K477" s="169"/>
      <c r="L477" s="173"/>
      <c r="M477" s="174"/>
      <c r="N477" s="175"/>
      <c r="O477" s="175"/>
      <c r="P477" s="176">
        <f>P478</f>
        <v>0</v>
      </c>
      <c r="Q477" s="175"/>
      <c r="R477" s="176">
        <f>R478</f>
        <v>0.63438749999999999</v>
      </c>
      <c r="S477" s="175"/>
      <c r="T477" s="177">
        <f>T478</f>
        <v>0</v>
      </c>
      <c r="AR477" s="178" t="s">
        <v>82</v>
      </c>
      <c r="AT477" s="179" t="s">
        <v>74</v>
      </c>
      <c r="AU477" s="179" t="s">
        <v>75</v>
      </c>
      <c r="AY477" s="178" t="s">
        <v>122</v>
      </c>
      <c r="BK477" s="180">
        <f>BK478</f>
        <v>0</v>
      </c>
    </row>
    <row r="478" spans="1:65" s="12" customFormat="1" ht="22.9" customHeight="1">
      <c r="B478" s="168"/>
      <c r="C478" s="169"/>
      <c r="D478" s="170" t="s">
        <v>74</v>
      </c>
      <c r="E478" s="181" t="s">
        <v>666</v>
      </c>
      <c r="F478" s="181" t="s">
        <v>667</v>
      </c>
      <c r="G478" s="169"/>
      <c r="H478" s="169"/>
      <c r="I478" s="172"/>
      <c r="J478" s="182">
        <f>BK478</f>
        <v>0</v>
      </c>
      <c r="K478" s="169"/>
      <c r="L478" s="173"/>
      <c r="M478" s="174"/>
      <c r="N478" s="175"/>
      <c r="O478" s="175"/>
      <c r="P478" s="176">
        <f>SUM(P479:P510)</f>
        <v>0</v>
      </c>
      <c r="Q478" s="175"/>
      <c r="R478" s="176">
        <f>SUM(R479:R510)</f>
        <v>0.63438749999999999</v>
      </c>
      <c r="S478" s="175"/>
      <c r="T478" s="177">
        <f>SUM(T479:T510)</f>
        <v>0</v>
      </c>
      <c r="AR478" s="178" t="s">
        <v>82</v>
      </c>
      <c r="AT478" s="179" t="s">
        <v>74</v>
      </c>
      <c r="AU478" s="179" t="s">
        <v>80</v>
      </c>
      <c r="AY478" s="178" t="s">
        <v>122</v>
      </c>
      <c r="BK478" s="180">
        <f>SUM(BK479:BK510)</f>
        <v>0</v>
      </c>
    </row>
    <row r="479" spans="1:65" s="2" customFormat="1" ht="16.5" customHeight="1">
      <c r="A479" s="34"/>
      <c r="B479" s="35"/>
      <c r="C479" s="183" t="s">
        <v>668</v>
      </c>
      <c r="D479" s="183" t="s">
        <v>124</v>
      </c>
      <c r="E479" s="184" t="s">
        <v>669</v>
      </c>
      <c r="F479" s="185" t="s">
        <v>670</v>
      </c>
      <c r="G479" s="186" t="s">
        <v>135</v>
      </c>
      <c r="H479" s="187">
        <v>280</v>
      </c>
      <c r="I479" s="188"/>
      <c r="J479" s="189">
        <f>ROUND(I479*H479,2)</f>
        <v>0</v>
      </c>
      <c r="K479" s="190"/>
      <c r="L479" s="39"/>
      <c r="M479" s="191" t="s">
        <v>1</v>
      </c>
      <c r="N479" s="192" t="s">
        <v>40</v>
      </c>
      <c r="O479" s="71"/>
      <c r="P479" s="193">
        <f>O479*H479</f>
        <v>0</v>
      </c>
      <c r="Q479" s="193">
        <v>0</v>
      </c>
      <c r="R479" s="193">
        <f>Q479*H479</f>
        <v>0</v>
      </c>
      <c r="S479" s="193">
        <v>0</v>
      </c>
      <c r="T479" s="194">
        <f>S479*H479</f>
        <v>0</v>
      </c>
      <c r="U479" s="34"/>
      <c r="V479" s="34"/>
      <c r="W479" s="34"/>
      <c r="X479" s="34"/>
      <c r="Y479" s="34"/>
      <c r="Z479" s="34"/>
      <c r="AA479" s="34"/>
      <c r="AB479" s="34"/>
      <c r="AC479" s="34"/>
      <c r="AD479" s="34"/>
      <c r="AE479" s="34"/>
      <c r="AR479" s="195" t="s">
        <v>435</v>
      </c>
      <c r="AT479" s="195" t="s">
        <v>124</v>
      </c>
      <c r="AU479" s="195" t="s">
        <v>82</v>
      </c>
      <c r="AY479" s="17" t="s">
        <v>122</v>
      </c>
      <c r="BE479" s="196">
        <f>IF(N479="základní",J479,0)</f>
        <v>0</v>
      </c>
      <c r="BF479" s="196">
        <f>IF(N479="snížená",J479,0)</f>
        <v>0</v>
      </c>
      <c r="BG479" s="196">
        <f>IF(N479="zákl. přenesená",J479,0)</f>
        <v>0</v>
      </c>
      <c r="BH479" s="196">
        <f>IF(N479="sníž. přenesená",J479,0)</f>
        <v>0</v>
      </c>
      <c r="BI479" s="196">
        <f>IF(N479="nulová",J479,0)</f>
        <v>0</v>
      </c>
      <c r="BJ479" s="17" t="s">
        <v>80</v>
      </c>
      <c r="BK479" s="196">
        <f>ROUND(I479*H479,2)</f>
        <v>0</v>
      </c>
      <c r="BL479" s="17" t="s">
        <v>435</v>
      </c>
      <c r="BM479" s="195" t="s">
        <v>671</v>
      </c>
    </row>
    <row r="480" spans="1:65" s="2" customFormat="1" ht="16.5" customHeight="1">
      <c r="A480" s="34"/>
      <c r="B480" s="35"/>
      <c r="C480" s="183" t="s">
        <v>672</v>
      </c>
      <c r="D480" s="183" t="s">
        <v>124</v>
      </c>
      <c r="E480" s="184" t="s">
        <v>673</v>
      </c>
      <c r="F480" s="185" t="s">
        <v>674</v>
      </c>
      <c r="G480" s="186" t="s">
        <v>135</v>
      </c>
      <c r="H480" s="187">
        <v>12</v>
      </c>
      <c r="I480" s="188"/>
      <c r="J480" s="189">
        <f>ROUND(I480*H480,2)</f>
        <v>0</v>
      </c>
      <c r="K480" s="190"/>
      <c r="L480" s="39"/>
      <c r="M480" s="191" t="s">
        <v>1</v>
      </c>
      <c r="N480" s="192" t="s">
        <v>40</v>
      </c>
      <c r="O480" s="71"/>
      <c r="P480" s="193">
        <f>O480*H480</f>
        <v>0</v>
      </c>
      <c r="Q480" s="193">
        <v>0</v>
      </c>
      <c r="R480" s="193">
        <f>Q480*H480</f>
        <v>0</v>
      </c>
      <c r="S480" s="193">
        <v>0</v>
      </c>
      <c r="T480" s="194">
        <f>S480*H480</f>
        <v>0</v>
      </c>
      <c r="U480" s="34"/>
      <c r="V480" s="34"/>
      <c r="W480" s="34"/>
      <c r="X480" s="34"/>
      <c r="Y480" s="34"/>
      <c r="Z480" s="34"/>
      <c r="AA480" s="34"/>
      <c r="AB480" s="34"/>
      <c r="AC480" s="34"/>
      <c r="AD480" s="34"/>
      <c r="AE480" s="34"/>
      <c r="AR480" s="195" t="s">
        <v>435</v>
      </c>
      <c r="AT480" s="195" t="s">
        <v>124</v>
      </c>
      <c r="AU480" s="195" t="s">
        <v>82</v>
      </c>
      <c r="AY480" s="17" t="s">
        <v>122</v>
      </c>
      <c r="BE480" s="196">
        <f>IF(N480="základní",J480,0)</f>
        <v>0</v>
      </c>
      <c r="BF480" s="196">
        <f>IF(N480="snížená",J480,0)</f>
        <v>0</v>
      </c>
      <c r="BG480" s="196">
        <f>IF(N480="zákl. přenesená",J480,0)</f>
        <v>0</v>
      </c>
      <c r="BH480" s="196">
        <f>IF(N480="sníž. přenesená",J480,0)</f>
        <v>0</v>
      </c>
      <c r="BI480" s="196">
        <f>IF(N480="nulová",J480,0)</f>
        <v>0</v>
      </c>
      <c r="BJ480" s="17" t="s">
        <v>80</v>
      </c>
      <c r="BK480" s="196">
        <f>ROUND(I480*H480,2)</f>
        <v>0</v>
      </c>
      <c r="BL480" s="17" t="s">
        <v>435</v>
      </c>
      <c r="BM480" s="195" t="s">
        <v>675</v>
      </c>
    </row>
    <row r="481" spans="1:65" s="2" customFormat="1" ht="24.2" customHeight="1">
      <c r="A481" s="34"/>
      <c r="B481" s="35"/>
      <c r="C481" s="183" t="s">
        <v>676</v>
      </c>
      <c r="D481" s="183" t="s">
        <v>124</v>
      </c>
      <c r="E481" s="184" t="s">
        <v>677</v>
      </c>
      <c r="F481" s="185" t="s">
        <v>678</v>
      </c>
      <c r="G481" s="186" t="s">
        <v>135</v>
      </c>
      <c r="H481" s="187">
        <v>505</v>
      </c>
      <c r="I481" s="188"/>
      <c r="J481" s="189">
        <f>ROUND(I481*H481,2)</f>
        <v>0</v>
      </c>
      <c r="K481" s="190"/>
      <c r="L481" s="39"/>
      <c r="M481" s="191" t="s">
        <v>1</v>
      </c>
      <c r="N481" s="192" t="s">
        <v>40</v>
      </c>
      <c r="O481" s="71"/>
      <c r="P481" s="193">
        <f>O481*H481</f>
        <v>0</v>
      </c>
      <c r="Q481" s="193">
        <v>0</v>
      </c>
      <c r="R481" s="193">
        <f>Q481*H481</f>
        <v>0</v>
      </c>
      <c r="S481" s="193">
        <v>0</v>
      </c>
      <c r="T481" s="194">
        <f>S481*H481</f>
        <v>0</v>
      </c>
      <c r="U481" s="34"/>
      <c r="V481" s="34"/>
      <c r="W481" s="34"/>
      <c r="X481" s="34"/>
      <c r="Y481" s="34"/>
      <c r="Z481" s="34"/>
      <c r="AA481" s="34"/>
      <c r="AB481" s="34"/>
      <c r="AC481" s="34"/>
      <c r="AD481" s="34"/>
      <c r="AE481" s="34"/>
      <c r="AR481" s="195" t="s">
        <v>249</v>
      </c>
      <c r="AT481" s="195" t="s">
        <v>124</v>
      </c>
      <c r="AU481" s="195" t="s">
        <v>82</v>
      </c>
      <c r="AY481" s="17" t="s">
        <v>122</v>
      </c>
      <c r="BE481" s="196">
        <f>IF(N481="základní",J481,0)</f>
        <v>0</v>
      </c>
      <c r="BF481" s="196">
        <f>IF(N481="snížená",J481,0)</f>
        <v>0</v>
      </c>
      <c r="BG481" s="196">
        <f>IF(N481="zákl. přenesená",J481,0)</f>
        <v>0</v>
      </c>
      <c r="BH481" s="196">
        <f>IF(N481="sníž. přenesená",J481,0)</f>
        <v>0</v>
      </c>
      <c r="BI481" s="196">
        <f>IF(N481="nulová",J481,0)</f>
        <v>0</v>
      </c>
      <c r="BJ481" s="17" t="s">
        <v>80</v>
      </c>
      <c r="BK481" s="196">
        <f>ROUND(I481*H481,2)</f>
        <v>0</v>
      </c>
      <c r="BL481" s="17" t="s">
        <v>249</v>
      </c>
      <c r="BM481" s="195" t="s">
        <v>679</v>
      </c>
    </row>
    <row r="482" spans="1:65" s="2" customFormat="1" ht="16.5" customHeight="1">
      <c r="A482" s="34"/>
      <c r="B482" s="35"/>
      <c r="C482" s="230" t="s">
        <v>680</v>
      </c>
      <c r="D482" s="230" t="s">
        <v>233</v>
      </c>
      <c r="E482" s="231" t="s">
        <v>681</v>
      </c>
      <c r="F482" s="232" t="s">
        <v>682</v>
      </c>
      <c r="G482" s="233" t="s">
        <v>135</v>
      </c>
      <c r="H482" s="234">
        <v>530.25</v>
      </c>
      <c r="I482" s="235"/>
      <c r="J482" s="236">
        <f>ROUND(I482*H482,2)</f>
        <v>0</v>
      </c>
      <c r="K482" s="237"/>
      <c r="L482" s="238"/>
      <c r="M482" s="239" t="s">
        <v>1</v>
      </c>
      <c r="N482" s="240" t="s">
        <v>40</v>
      </c>
      <c r="O482" s="71"/>
      <c r="P482" s="193">
        <f>O482*H482</f>
        <v>0</v>
      </c>
      <c r="Q482" s="193">
        <v>2.7E-4</v>
      </c>
      <c r="R482" s="193">
        <f>Q482*H482</f>
        <v>0.1431675</v>
      </c>
      <c r="S482" s="193">
        <v>0</v>
      </c>
      <c r="T482" s="194">
        <f>S482*H482</f>
        <v>0</v>
      </c>
      <c r="U482" s="34"/>
      <c r="V482" s="34"/>
      <c r="W482" s="34"/>
      <c r="X482" s="34"/>
      <c r="Y482" s="34"/>
      <c r="Z482" s="34"/>
      <c r="AA482" s="34"/>
      <c r="AB482" s="34"/>
      <c r="AC482" s="34"/>
      <c r="AD482" s="34"/>
      <c r="AE482" s="34"/>
      <c r="AR482" s="195" t="s">
        <v>437</v>
      </c>
      <c r="AT482" s="195" t="s">
        <v>233</v>
      </c>
      <c r="AU482" s="195" t="s">
        <v>82</v>
      </c>
      <c r="AY482" s="17" t="s">
        <v>122</v>
      </c>
      <c r="BE482" s="196">
        <f>IF(N482="základní",J482,0)</f>
        <v>0</v>
      </c>
      <c r="BF482" s="196">
        <f>IF(N482="snížená",J482,0)</f>
        <v>0</v>
      </c>
      <c r="BG482" s="196">
        <f>IF(N482="zákl. přenesená",J482,0)</f>
        <v>0</v>
      </c>
      <c r="BH482" s="196">
        <f>IF(N482="sníž. přenesená",J482,0)</f>
        <v>0</v>
      </c>
      <c r="BI482" s="196">
        <f>IF(N482="nulová",J482,0)</f>
        <v>0</v>
      </c>
      <c r="BJ482" s="17" t="s">
        <v>80</v>
      </c>
      <c r="BK482" s="196">
        <f>ROUND(I482*H482,2)</f>
        <v>0</v>
      </c>
      <c r="BL482" s="17" t="s">
        <v>249</v>
      </c>
      <c r="BM482" s="195" t="s">
        <v>683</v>
      </c>
    </row>
    <row r="483" spans="1:65" s="13" customFormat="1" ht="11.25">
      <c r="B483" s="197"/>
      <c r="C483" s="198"/>
      <c r="D483" s="199" t="s">
        <v>130</v>
      </c>
      <c r="E483" s="198"/>
      <c r="F483" s="201" t="s">
        <v>684</v>
      </c>
      <c r="G483" s="198"/>
      <c r="H483" s="202">
        <v>530.25</v>
      </c>
      <c r="I483" s="203"/>
      <c r="J483" s="198"/>
      <c r="K483" s="198"/>
      <c r="L483" s="204"/>
      <c r="M483" s="205"/>
      <c r="N483" s="206"/>
      <c r="O483" s="206"/>
      <c r="P483" s="206"/>
      <c r="Q483" s="206"/>
      <c r="R483" s="206"/>
      <c r="S483" s="206"/>
      <c r="T483" s="207"/>
      <c r="AT483" s="208" t="s">
        <v>130</v>
      </c>
      <c r="AU483" s="208" t="s">
        <v>82</v>
      </c>
      <c r="AV483" s="13" t="s">
        <v>82</v>
      </c>
      <c r="AW483" s="13" t="s">
        <v>4</v>
      </c>
      <c r="AX483" s="13" t="s">
        <v>80</v>
      </c>
      <c r="AY483" s="208" t="s">
        <v>122</v>
      </c>
    </row>
    <row r="484" spans="1:65" s="2" customFormat="1" ht="16.5" customHeight="1">
      <c r="A484" s="34"/>
      <c r="B484" s="35"/>
      <c r="C484" s="183" t="s">
        <v>685</v>
      </c>
      <c r="D484" s="183" t="s">
        <v>124</v>
      </c>
      <c r="E484" s="184" t="s">
        <v>686</v>
      </c>
      <c r="F484" s="185" t="s">
        <v>687</v>
      </c>
      <c r="G484" s="186" t="s">
        <v>135</v>
      </c>
      <c r="H484" s="187">
        <v>721</v>
      </c>
      <c r="I484" s="188"/>
      <c r="J484" s="189">
        <f>ROUND(I484*H484,2)</f>
        <v>0</v>
      </c>
      <c r="K484" s="190"/>
      <c r="L484" s="39"/>
      <c r="M484" s="191" t="s">
        <v>1</v>
      </c>
      <c r="N484" s="192" t="s">
        <v>40</v>
      </c>
      <c r="O484" s="71"/>
      <c r="P484" s="193">
        <f>O484*H484</f>
        <v>0</v>
      </c>
      <c r="Q484" s="193">
        <v>0</v>
      </c>
      <c r="R484" s="193">
        <f>Q484*H484</f>
        <v>0</v>
      </c>
      <c r="S484" s="193">
        <v>0</v>
      </c>
      <c r="T484" s="194">
        <f>S484*H484</f>
        <v>0</v>
      </c>
      <c r="U484" s="34"/>
      <c r="V484" s="34"/>
      <c r="W484" s="34"/>
      <c r="X484" s="34"/>
      <c r="Y484" s="34"/>
      <c r="Z484" s="34"/>
      <c r="AA484" s="34"/>
      <c r="AB484" s="34"/>
      <c r="AC484" s="34"/>
      <c r="AD484" s="34"/>
      <c r="AE484" s="34"/>
      <c r="AR484" s="195" t="s">
        <v>249</v>
      </c>
      <c r="AT484" s="195" t="s">
        <v>124</v>
      </c>
      <c r="AU484" s="195" t="s">
        <v>82</v>
      </c>
      <c r="AY484" s="17" t="s">
        <v>122</v>
      </c>
      <c r="BE484" s="196">
        <f>IF(N484="základní",J484,0)</f>
        <v>0</v>
      </c>
      <c r="BF484" s="196">
        <f>IF(N484="snížená",J484,0)</f>
        <v>0</v>
      </c>
      <c r="BG484" s="196">
        <f>IF(N484="zákl. přenesená",J484,0)</f>
        <v>0</v>
      </c>
      <c r="BH484" s="196">
        <f>IF(N484="sníž. přenesená",J484,0)</f>
        <v>0</v>
      </c>
      <c r="BI484" s="196">
        <f>IF(N484="nulová",J484,0)</f>
        <v>0</v>
      </c>
      <c r="BJ484" s="17" t="s">
        <v>80</v>
      </c>
      <c r="BK484" s="196">
        <f>ROUND(I484*H484,2)</f>
        <v>0</v>
      </c>
      <c r="BL484" s="17" t="s">
        <v>249</v>
      </c>
      <c r="BM484" s="195" t="s">
        <v>688</v>
      </c>
    </row>
    <row r="485" spans="1:65" s="13" customFormat="1" ht="11.25">
      <c r="B485" s="197"/>
      <c r="C485" s="198"/>
      <c r="D485" s="199" t="s">
        <v>130</v>
      </c>
      <c r="E485" s="200" t="s">
        <v>1</v>
      </c>
      <c r="F485" s="201" t="s">
        <v>689</v>
      </c>
      <c r="G485" s="198"/>
      <c r="H485" s="202">
        <v>216</v>
      </c>
      <c r="I485" s="203"/>
      <c r="J485" s="198"/>
      <c r="K485" s="198"/>
      <c r="L485" s="204"/>
      <c r="M485" s="205"/>
      <c r="N485" s="206"/>
      <c r="O485" s="206"/>
      <c r="P485" s="206"/>
      <c r="Q485" s="206"/>
      <c r="R485" s="206"/>
      <c r="S485" s="206"/>
      <c r="T485" s="207"/>
      <c r="AT485" s="208" t="s">
        <v>130</v>
      </c>
      <c r="AU485" s="208" t="s">
        <v>82</v>
      </c>
      <c r="AV485" s="13" t="s">
        <v>82</v>
      </c>
      <c r="AW485" s="13" t="s">
        <v>32</v>
      </c>
      <c r="AX485" s="13" t="s">
        <v>75</v>
      </c>
      <c r="AY485" s="208" t="s">
        <v>122</v>
      </c>
    </row>
    <row r="486" spans="1:65" s="14" customFormat="1" ht="11.25">
      <c r="B486" s="209"/>
      <c r="C486" s="210"/>
      <c r="D486" s="199" t="s">
        <v>130</v>
      </c>
      <c r="E486" s="211" t="s">
        <v>1</v>
      </c>
      <c r="F486" s="212" t="s">
        <v>690</v>
      </c>
      <c r="G486" s="210"/>
      <c r="H486" s="211" t="s">
        <v>1</v>
      </c>
      <c r="I486" s="213"/>
      <c r="J486" s="210"/>
      <c r="K486" s="210"/>
      <c r="L486" s="214"/>
      <c r="M486" s="215"/>
      <c r="N486" s="216"/>
      <c r="O486" s="216"/>
      <c r="P486" s="216"/>
      <c r="Q486" s="216"/>
      <c r="R486" s="216"/>
      <c r="S486" s="216"/>
      <c r="T486" s="217"/>
      <c r="AT486" s="218" t="s">
        <v>130</v>
      </c>
      <c r="AU486" s="218" t="s">
        <v>82</v>
      </c>
      <c r="AV486" s="14" t="s">
        <v>80</v>
      </c>
      <c r="AW486" s="14" t="s">
        <v>32</v>
      </c>
      <c r="AX486" s="14" t="s">
        <v>75</v>
      </c>
      <c r="AY486" s="218" t="s">
        <v>122</v>
      </c>
    </row>
    <row r="487" spans="1:65" s="13" customFormat="1" ht="11.25">
      <c r="B487" s="197"/>
      <c r="C487" s="198"/>
      <c r="D487" s="199" t="s">
        <v>130</v>
      </c>
      <c r="E487" s="200" t="s">
        <v>1</v>
      </c>
      <c r="F487" s="201" t="s">
        <v>691</v>
      </c>
      <c r="G487" s="198"/>
      <c r="H487" s="202">
        <v>505</v>
      </c>
      <c r="I487" s="203"/>
      <c r="J487" s="198"/>
      <c r="K487" s="198"/>
      <c r="L487" s="204"/>
      <c r="M487" s="205"/>
      <c r="N487" s="206"/>
      <c r="O487" s="206"/>
      <c r="P487" s="206"/>
      <c r="Q487" s="206"/>
      <c r="R487" s="206"/>
      <c r="S487" s="206"/>
      <c r="T487" s="207"/>
      <c r="AT487" s="208" t="s">
        <v>130</v>
      </c>
      <c r="AU487" s="208" t="s">
        <v>82</v>
      </c>
      <c r="AV487" s="13" t="s">
        <v>82</v>
      </c>
      <c r="AW487" s="13" t="s">
        <v>32</v>
      </c>
      <c r="AX487" s="13" t="s">
        <v>75</v>
      </c>
      <c r="AY487" s="208" t="s">
        <v>122</v>
      </c>
    </row>
    <row r="488" spans="1:65" s="14" customFormat="1" ht="11.25">
      <c r="B488" s="209"/>
      <c r="C488" s="210"/>
      <c r="D488" s="199" t="s">
        <v>130</v>
      </c>
      <c r="E488" s="211" t="s">
        <v>1</v>
      </c>
      <c r="F488" s="212" t="s">
        <v>692</v>
      </c>
      <c r="G488" s="210"/>
      <c r="H488" s="211" t="s">
        <v>1</v>
      </c>
      <c r="I488" s="213"/>
      <c r="J488" s="210"/>
      <c r="K488" s="210"/>
      <c r="L488" s="214"/>
      <c r="M488" s="215"/>
      <c r="N488" s="216"/>
      <c r="O488" s="216"/>
      <c r="P488" s="216"/>
      <c r="Q488" s="216"/>
      <c r="R488" s="216"/>
      <c r="S488" s="216"/>
      <c r="T488" s="217"/>
      <c r="AT488" s="218" t="s">
        <v>130</v>
      </c>
      <c r="AU488" s="218" t="s">
        <v>82</v>
      </c>
      <c r="AV488" s="14" t="s">
        <v>80</v>
      </c>
      <c r="AW488" s="14" t="s">
        <v>32</v>
      </c>
      <c r="AX488" s="14" t="s">
        <v>75</v>
      </c>
      <c r="AY488" s="218" t="s">
        <v>122</v>
      </c>
    </row>
    <row r="489" spans="1:65" s="15" customFormat="1" ht="11.25">
      <c r="B489" s="219"/>
      <c r="C489" s="220"/>
      <c r="D489" s="199" t="s">
        <v>130</v>
      </c>
      <c r="E489" s="221" t="s">
        <v>1</v>
      </c>
      <c r="F489" s="222" t="s">
        <v>160</v>
      </c>
      <c r="G489" s="220"/>
      <c r="H489" s="223">
        <v>721</v>
      </c>
      <c r="I489" s="224"/>
      <c r="J489" s="220"/>
      <c r="K489" s="220"/>
      <c r="L489" s="225"/>
      <c r="M489" s="226"/>
      <c r="N489" s="227"/>
      <c r="O489" s="227"/>
      <c r="P489" s="227"/>
      <c r="Q489" s="227"/>
      <c r="R489" s="227"/>
      <c r="S489" s="227"/>
      <c r="T489" s="228"/>
      <c r="AT489" s="229" t="s">
        <v>130</v>
      </c>
      <c r="AU489" s="229" t="s">
        <v>82</v>
      </c>
      <c r="AV489" s="15" t="s">
        <v>128</v>
      </c>
      <c r="AW489" s="15" t="s">
        <v>32</v>
      </c>
      <c r="AX489" s="15" t="s">
        <v>80</v>
      </c>
      <c r="AY489" s="229" t="s">
        <v>122</v>
      </c>
    </row>
    <row r="490" spans="1:65" s="2" customFormat="1" ht="24.2" customHeight="1">
      <c r="A490" s="34"/>
      <c r="B490" s="35"/>
      <c r="C490" s="230" t="s">
        <v>440</v>
      </c>
      <c r="D490" s="230" t="s">
        <v>233</v>
      </c>
      <c r="E490" s="231" t="s">
        <v>693</v>
      </c>
      <c r="F490" s="232" t="s">
        <v>694</v>
      </c>
      <c r="G490" s="233" t="s">
        <v>135</v>
      </c>
      <c r="H490" s="234">
        <v>216</v>
      </c>
      <c r="I490" s="235"/>
      <c r="J490" s="236">
        <f>ROUND(I490*H490,2)</f>
        <v>0</v>
      </c>
      <c r="K490" s="237"/>
      <c r="L490" s="238"/>
      <c r="M490" s="239" t="s">
        <v>1</v>
      </c>
      <c r="N490" s="240" t="s">
        <v>40</v>
      </c>
      <c r="O490" s="71"/>
      <c r="P490" s="193">
        <f>O490*H490</f>
        <v>0</v>
      </c>
      <c r="Q490" s="193">
        <v>1.7000000000000001E-4</v>
      </c>
      <c r="R490" s="193">
        <f>Q490*H490</f>
        <v>3.6720000000000003E-2</v>
      </c>
      <c r="S490" s="193">
        <v>0</v>
      </c>
      <c r="T490" s="194">
        <f>S490*H490</f>
        <v>0</v>
      </c>
      <c r="U490" s="34"/>
      <c r="V490" s="34"/>
      <c r="W490" s="34"/>
      <c r="X490" s="34"/>
      <c r="Y490" s="34"/>
      <c r="Z490" s="34"/>
      <c r="AA490" s="34"/>
      <c r="AB490" s="34"/>
      <c r="AC490" s="34"/>
      <c r="AD490" s="34"/>
      <c r="AE490" s="34"/>
      <c r="AR490" s="195" t="s">
        <v>437</v>
      </c>
      <c r="AT490" s="195" t="s">
        <v>233</v>
      </c>
      <c r="AU490" s="195" t="s">
        <v>82</v>
      </c>
      <c r="AY490" s="17" t="s">
        <v>122</v>
      </c>
      <c r="BE490" s="196">
        <f>IF(N490="základní",J490,0)</f>
        <v>0</v>
      </c>
      <c r="BF490" s="196">
        <f>IF(N490="snížená",J490,0)</f>
        <v>0</v>
      </c>
      <c r="BG490" s="196">
        <f>IF(N490="zákl. přenesená",J490,0)</f>
        <v>0</v>
      </c>
      <c r="BH490" s="196">
        <f>IF(N490="sníž. přenesená",J490,0)</f>
        <v>0</v>
      </c>
      <c r="BI490" s="196">
        <f>IF(N490="nulová",J490,0)</f>
        <v>0</v>
      </c>
      <c r="BJ490" s="17" t="s">
        <v>80</v>
      </c>
      <c r="BK490" s="196">
        <f>ROUND(I490*H490,2)</f>
        <v>0</v>
      </c>
      <c r="BL490" s="17" t="s">
        <v>249</v>
      </c>
      <c r="BM490" s="195" t="s">
        <v>695</v>
      </c>
    </row>
    <row r="491" spans="1:65" s="2" customFormat="1" ht="24.2" customHeight="1">
      <c r="A491" s="34"/>
      <c r="B491" s="35"/>
      <c r="C491" s="230" t="s">
        <v>696</v>
      </c>
      <c r="D491" s="230" t="s">
        <v>233</v>
      </c>
      <c r="E491" s="231" t="s">
        <v>697</v>
      </c>
      <c r="F491" s="232" t="s">
        <v>698</v>
      </c>
      <c r="G491" s="233" t="s">
        <v>135</v>
      </c>
      <c r="H491" s="234">
        <v>505</v>
      </c>
      <c r="I491" s="235"/>
      <c r="J491" s="236">
        <f>ROUND(I491*H491,2)</f>
        <v>0</v>
      </c>
      <c r="K491" s="237"/>
      <c r="L491" s="238"/>
      <c r="M491" s="239" t="s">
        <v>1</v>
      </c>
      <c r="N491" s="240" t="s">
        <v>40</v>
      </c>
      <c r="O491" s="71"/>
      <c r="P491" s="193">
        <f>O491*H491</f>
        <v>0</v>
      </c>
      <c r="Q491" s="193">
        <v>8.9999999999999998E-4</v>
      </c>
      <c r="R491" s="193">
        <f>Q491*H491</f>
        <v>0.45450000000000002</v>
      </c>
      <c r="S491" s="193">
        <v>0</v>
      </c>
      <c r="T491" s="194">
        <f>S491*H491</f>
        <v>0</v>
      </c>
      <c r="U491" s="34"/>
      <c r="V491" s="34"/>
      <c r="W491" s="34"/>
      <c r="X491" s="34"/>
      <c r="Y491" s="34"/>
      <c r="Z491" s="34"/>
      <c r="AA491" s="34"/>
      <c r="AB491" s="34"/>
      <c r="AC491" s="34"/>
      <c r="AD491" s="34"/>
      <c r="AE491" s="34"/>
      <c r="AR491" s="195" t="s">
        <v>437</v>
      </c>
      <c r="AT491" s="195" t="s">
        <v>233</v>
      </c>
      <c r="AU491" s="195" t="s">
        <v>82</v>
      </c>
      <c r="AY491" s="17" t="s">
        <v>122</v>
      </c>
      <c r="BE491" s="196">
        <f>IF(N491="základní",J491,0)</f>
        <v>0</v>
      </c>
      <c r="BF491" s="196">
        <f>IF(N491="snížená",J491,0)</f>
        <v>0</v>
      </c>
      <c r="BG491" s="196">
        <f>IF(N491="zákl. přenesená",J491,0)</f>
        <v>0</v>
      </c>
      <c r="BH491" s="196">
        <f>IF(N491="sníž. přenesená",J491,0)</f>
        <v>0</v>
      </c>
      <c r="BI491" s="196">
        <f>IF(N491="nulová",J491,0)</f>
        <v>0</v>
      </c>
      <c r="BJ491" s="17" t="s">
        <v>80</v>
      </c>
      <c r="BK491" s="196">
        <f>ROUND(I491*H491,2)</f>
        <v>0</v>
      </c>
      <c r="BL491" s="17" t="s">
        <v>249</v>
      </c>
      <c r="BM491" s="195" t="s">
        <v>699</v>
      </c>
    </row>
    <row r="492" spans="1:65" s="2" customFormat="1" ht="16.5" customHeight="1">
      <c r="A492" s="34"/>
      <c r="B492" s="35"/>
      <c r="C492" s="183" t="s">
        <v>700</v>
      </c>
      <c r="D492" s="183" t="s">
        <v>124</v>
      </c>
      <c r="E492" s="184" t="s">
        <v>701</v>
      </c>
      <c r="F492" s="185" t="s">
        <v>702</v>
      </c>
      <c r="G492" s="186" t="s">
        <v>297</v>
      </c>
      <c r="H492" s="187">
        <v>12</v>
      </c>
      <c r="I492" s="188"/>
      <c r="J492" s="189">
        <f>ROUND(I492*H492,2)</f>
        <v>0</v>
      </c>
      <c r="K492" s="190"/>
      <c r="L492" s="39"/>
      <c r="M492" s="191" t="s">
        <v>1</v>
      </c>
      <c r="N492" s="192" t="s">
        <v>40</v>
      </c>
      <c r="O492" s="71"/>
      <c r="P492" s="193">
        <f>O492*H492</f>
        <v>0</v>
      </c>
      <c r="Q492" s="193">
        <v>0</v>
      </c>
      <c r="R492" s="193">
        <f>Q492*H492</f>
        <v>0</v>
      </c>
      <c r="S492" s="193">
        <v>0</v>
      </c>
      <c r="T492" s="194">
        <f>S492*H492</f>
        <v>0</v>
      </c>
      <c r="U492" s="34"/>
      <c r="V492" s="34"/>
      <c r="W492" s="34"/>
      <c r="X492" s="34"/>
      <c r="Y492" s="34"/>
      <c r="Z492" s="34"/>
      <c r="AA492" s="34"/>
      <c r="AB492" s="34"/>
      <c r="AC492" s="34"/>
      <c r="AD492" s="34"/>
      <c r="AE492" s="34"/>
      <c r="AR492" s="195" t="s">
        <v>249</v>
      </c>
      <c r="AT492" s="195" t="s">
        <v>124</v>
      </c>
      <c r="AU492" s="195" t="s">
        <v>82</v>
      </c>
      <c r="AY492" s="17" t="s">
        <v>122</v>
      </c>
      <c r="BE492" s="196">
        <f>IF(N492="základní",J492,0)</f>
        <v>0</v>
      </c>
      <c r="BF492" s="196">
        <f>IF(N492="snížená",J492,0)</f>
        <v>0</v>
      </c>
      <c r="BG492" s="196">
        <f>IF(N492="zákl. přenesená",J492,0)</f>
        <v>0</v>
      </c>
      <c r="BH492" s="196">
        <f>IF(N492="sníž. přenesená",J492,0)</f>
        <v>0</v>
      </c>
      <c r="BI492" s="196">
        <f>IF(N492="nulová",J492,0)</f>
        <v>0</v>
      </c>
      <c r="BJ492" s="17" t="s">
        <v>80</v>
      </c>
      <c r="BK492" s="196">
        <f>ROUND(I492*H492,2)</f>
        <v>0</v>
      </c>
      <c r="BL492" s="17" t="s">
        <v>249</v>
      </c>
      <c r="BM492" s="195" t="s">
        <v>703</v>
      </c>
    </row>
    <row r="493" spans="1:65" s="13" customFormat="1" ht="11.25">
      <c r="B493" s="197"/>
      <c r="C493" s="198"/>
      <c r="D493" s="199" t="s">
        <v>130</v>
      </c>
      <c r="E493" s="198"/>
      <c r="F493" s="201" t="s">
        <v>704</v>
      </c>
      <c r="G493" s="198"/>
      <c r="H493" s="202">
        <v>12</v>
      </c>
      <c r="I493" s="203"/>
      <c r="J493" s="198"/>
      <c r="K493" s="198"/>
      <c r="L493" s="204"/>
      <c r="M493" s="205"/>
      <c r="N493" s="206"/>
      <c r="O493" s="206"/>
      <c r="P493" s="206"/>
      <c r="Q493" s="206"/>
      <c r="R493" s="206"/>
      <c r="S493" s="206"/>
      <c r="T493" s="207"/>
      <c r="AT493" s="208" t="s">
        <v>130</v>
      </c>
      <c r="AU493" s="208" t="s">
        <v>82</v>
      </c>
      <c r="AV493" s="13" t="s">
        <v>82</v>
      </c>
      <c r="AW493" s="13" t="s">
        <v>4</v>
      </c>
      <c r="AX493" s="13" t="s">
        <v>80</v>
      </c>
      <c r="AY493" s="208" t="s">
        <v>122</v>
      </c>
    </row>
    <row r="494" spans="1:65" s="2" customFormat="1" ht="16.5" customHeight="1">
      <c r="A494" s="34"/>
      <c r="B494" s="35"/>
      <c r="C494" s="183" t="s">
        <v>705</v>
      </c>
      <c r="D494" s="183" t="s">
        <v>124</v>
      </c>
      <c r="E494" s="184" t="s">
        <v>706</v>
      </c>
      <c r="F494" s="185" t="s">
        <v>707</v>
      </c>
      <c r="G494" s="186" t="s">
        <v>297</v>
      </c>
      <c r="H494" s="187">
        <v>96</v>
      </c>
      <c r="I494" s="188"/>
      <c r="J494" s="189">
        <f>ROUND(I494*H494,2)</f>
        <v>0</v>
      </c>
      <c r="K494" s="190"/>
      <c r="L494" s="39"/>
      <c r="M494" s="191" t="s">
        <v>1</v>
      </c>
      <c r="N494" s="192" t="s">
        <v>40</v>
      </c>
      <c r="O494" s="71"/>
      <c r="P494" s="193">
        <f>O494*H494</f>
        <v>0</v>
      </c>
      <c r="Q494" s="193">
        <v>0</v>
      </c>
      <c r="R494" s="193">
        <f>Q494*H494</f>
        <v>0</v>
      </c>
      <c r="S494" s="193">
        <v>0</v>
      </c>
      <c r="T494" s="194">
        <f>S494*H494</f>
        <v>0</v>
      </c>
      <c r="U494" s="34"/>
      <c r="V494" s="34"/>
      <c r="W494" s="34"/>
      <c r="X494" s="34"/>
      <c r="Y494" s="34"/>
      <c r="Z494" s="34"/>
      <c r="AA494" s="34"/>
      <c r="AB494" s="34"/>
      <c r="AC494" s="34"/>
      <c r="AD494" s="34"/>
      <c r="AE494" s="34"/>
      <c r="AR494" s="195" t="s">
        <v>249</v>
      </c>
      <c r="AT494" s="195" t="s">
        <v>124</v>
      </c>
      <c r="AU494" s="195" t="s">
        <v>82</v>
      </c>
      <c r="AY494" s="17" t="s">
        <v>122</v>
      </c>
      <c r="BE494" s="196">
        <f>IF(N494="základní",J494,0)</f>
        <v>0</v>
      </c>
      <c r="BF494" s="196">
        <f>IF(N494="snížená",J494,0)</f>
        <v>0</v>
      </c>
      <c r="BG494" s="196">
        <f>IF(N494="zákl. přenesená",J494,0)</f>
        <v>0</v>
      </c>
      <c r="BH494" s="196">
        <f>IF(N494="sníž. přenesená",J494,0)</f>
        <v>0</v>
      </c>
      <c r="BI494" s="196">
        <f>IF(N494="nulová",J494,0)</f>
        <v>0</v>
      </c>
      <c r="BJ494" s="17" t="s">
        <v>80</v>
      </c>
      <c r="BK494" s="196">
        <f>ROUND(I494*H494,2)</f>
        <v>0</v>
      </c>
      <c r="BL494" s="17" t="s">
        <v>249</v>
      </c>
      <c r="BM494" s="195" t="s">
        <v>708</v>
      </c>
    </row>
    <row r="495" spans="1:65" s="13" customFormat="1" ht="11.25">
      <c r="B495" s="197"/>
      <c r="C495" s="198"/>
      <c r="D495" s="199" t="s">
        <v>130</v>
      </c>
      <c r="E495" s="200" t="s">
        <v>1</v>
      </c>
      <c r="F495" s="201" t="s">
        <v>709</v>
      </c>
      <c r="G495" s="198"/>
      <c r="H495" s="202">
        <v>96</v>
      </c>
      <c r="I495" s="203"/>
      <c r="J495" s="198"/>
      <c r="K495" s="198"/>
      <c r="L495" s="204"/>
      <c r="M495" s="205"/>
      <c r="N495" s="206"/>
      <c r="O495" s="206"/>
      <c r="P495" s="206"/>
      <c r="Q495" s="206"/>
      <c r="R495" s="206"/>
      <c r="S495" s="206"/>
      <c r="T495" s="207"/>
      <c r="AT495" s="208" t="s">
        <v>130</v>
      </c>
      <c r="AU495" s="208" t="s">
        <v>82</v>
      </c>
      <c r="AV495" s="13" t="s">
        <v>82</v>
      </c>
      <c r="AW495" s="13" t="s">
        <v>4</v>
      </c>
      <c r="AX495" s="13" t="s">
        <v>75</v>
      </c>
      <c r="AY495" s="208" t="s">
        <v>122</v>
      </c>
    </row>
    <row r="496" spans="1:65" s="14" customFormat="1" ht="11.25">
      <c r="B496" s="209"/>
      <c r="C496" s="210"/>
      <c r="D496" s="199" t="s">
        <v>130</v>
      </c>
      <c r="E496" s="211" t="s">
        <v>1</v>
      </c>
      <c r="F496" s="212" t="s">
        <v>710</v>
      </c>
      <c r="G496" s="210"/>
      <c r="H496" s="211" t="s">
        <v>1</v>
      </c>
      <c r="I496" s="213"/>
      <c r="J496" s="210"/>
      <c r="K496" s="210"/>
      <c r="L496" s="214"/>
      <c r="M496" s="215"/>
      <c r="N496" s="216"/>
      <c r="O496" s="216"/>
      <c r="P496" s="216"/>
      <c r="Q496" s="216"/>
      <c r="R496" s="216"/>
      <c r="S496" s="216"/>
      <c r="T496" s="217"/>
      <c r="AT496" s="218" t="s">
        <v>130</v>
      </c>
      <c r="AU496" s="218" t="s">
        <v>82</v>
      </c>
      <c r="AV496" s="14" t="s">
        <v>80</v>
      </c>
      <c r="AW496" s="14" t="s">
        <v>4</v>
      </c>
      <c r="AX496" s="14" t="s">
        <v>75</v>
      </c>
      <c r="AY496" s="218" t="s">
        <v>122</v>
      </c>
    </row>
    <row r="497" spans="1:65" s="15" customFormat="1" ht="11.25">
      <c r="B497" s="219"/>
      <c r="C497" s="220"/>
      <c r="D497" s="199" t="s">
        <v>130</v>
      </c>
      <c r="E497" s="221" t="s">
        <v>1</v>
      </c>
      <c r="F497" s="222" t="s">
        <v>160</v>
      </c>
      <c r="G497" s="220"/>
      <c r="H497" s="223">
        <v>96</v>
      </c>
      <c r="I497" s="224"/>
      <c r="J497" s="220"/>
      <c r="K497" s="220"/>
      <c r="L497" s="225"/>
      <c r="M497" s="226"/>
      <c r="N497" s="227"/>
      <c r="O497" s="227"/>
      <c r="P497" s="227"/>
      <c r="Q497" s="227"/>
      <c r="R497" s="227"/>
      <c r="S497" s="227"/>
      <c r="T497" s="228"/>
      <c r="AT497" s="229" t="s">
        <v>130</v>
      </c>
      <c r="AU497" s="229" t="s">
        <v>82</v>
      </c>
      <c r="AV497" s="15" t="s">
        <v>128</v>
      </c>
      <c r="AW497" s="15" t="s">
        <v>4</v>
      </c>
      <c r="AX497" s="15" t="s">
        <v>80</v>
      </c>
      <c r="AY497" s="229" t="s">
        <v>122</v>
      </c>
    </row>
    <row r="498" spans="1:65" s="2" customFormat="1" ht="16.5" customHeight="1">
      <c r="A498" s="34"/>
      <c r="B498" s="35"/>
      <c r="C498" s="183" t="s">
        <v>711</v>
      </c>
      <c r="D498" s="183" t="s">
        <v>124</v>
      </c>
      <c r="E498" s="184" t="s">
        <v>712</v>
      </c>
      <c r="F498" s="185" t="s">
        <v>713</v>
      </c>
      <c r="G498" s="186" t="s">
        <v>297</v>
      </c>
      <c r="H498" s="187">
        <v>4</v>
      </c>
      <c r="I498" s="188"/>
      <c r="J498" s="189">
        <f>ROUND(I498*H498,2)</f>
        <v>0</v>
      </c>
      <c r="K498" s="190"/>
      <c r="L498" s="39"/>
      <c r="M498" s="191" t="s">
        <v>1</v>
      </c>
      <c r="N498" s="192" t="s">
        <v>40</v>
      </c>
      <c r="O498" s="71"/>
      <c r="P498" s="193">
        <f>O498*H498</f>
        <v>0</v>
      </c>
      <c r="Q498" s="193">
        <v>0</v>
      </c>
      <c r="R498" s="193">
        <f>Q498*H498</f>
        <v>0</v>
      </c>
      <c r="S498" s="193">
        <v>0</v>
      </c>
      <c r="T498" s="194">
        <f>S498*H498</f>
        <v>0</v>
      </c>
      <c r="U498" s="34"/>
      <c r="V498" s="34"/>
      <c r="W498" s="34"/>
      <c r="X498" s="34"/>
      <c r="Y498" s="34"/>
      <c r="Z498" s="34"/>
      <c r="AA498" s="34"/>
      <c r="AB498" s="34"/>
      <c r="AC498" s="34"/>
      <c r="AD498" s="34"/>
      <c r="AE498" s="34"/>
      <c r="AR498" s="195" t="s">
        <v>249</v>
      </c>
      <c r="AT498" s="195" t="s">
        <v>124</v>
      </c>
      <c r="AU498" s="195" t="s">
        <v>82</v>
      </c>
      <c r="AY498" s="17" t="s">
        <v>122</v>
      </c>
      <c r="BE498" s="196">
        <f>IF(N498="základní",J498,0)</f>
        <v>0</v>
      </c>
      <c r="BF498" s="196">
        <f>IF(N498="snížená",J498,0)</f>
        <v>0</v>
      </c>
      <c r="BG498" s="196">
        <f>IF(N498="zákl. přenesená",J498,0)</f>
        <v>0</v>
      </c>
      <c r="BH498" s="196">
        <f>IF(N498="sníž. přenesená",J498,0)</f>
        <v>0</v>
      </c>
      <c r="BI498" s="196">
        <f>IF(N498="nulová",J498,0)</f>
        <v>0</v>
      </c>
      <c r="BJ498" s="17" t="s">
        <v>80</v>
      </c>
      <c r="BK498" s="196">
        <f>ROUND(I498*H498,2)</f>
        <v>0</v>
      </c>
      <c r="BL498" s="17" t="s">
        <v>249</v>
      </c>
      <c r="BM498" s="195" t="s">
        <v>714</v>
      </c>
    </row>
    <row r="499" spans="1:65" s="13" customFormat="1" ht="11.25">
      <c r="B499" s="197"/>
      <c r="C499" s="198"/>
      <c r="D499" s="199" t="s">
        <v>130</v>
      </c>
      <c r="E499" s="200" t="s">
        <v>1</v>
      </c>
      <c r="F499" s="201" t="s">
        <v>128</v>
      </c>
      <c r="G499" s="198"/>
      <c r="H499" s="202">
        <v>4</v>
      </c>
      <c r="I499" s="203"/>
      <c r="J499" s="198"/>
      <c r="K499" s="198"/>
      <c r="L499" s="204"/>
      <c r="M499" s="205"/>
      <c r="N499" s="206"/>
      <c r="O499" s="206"/>
      <c r="P499" s="206"/>
      <c r="Q499" s="206"/>
      <c r="R499" s="206"/>
      <c r="S499" s="206"/>
      <c r="T499" s="207"/>
      <c r="AT499" s="208" t="s">
        <v>130</v>
      </c>
      <c r="AU499" s="208" t="s">
        <v>82</v>
      </c>
      <c r="AV499" s="13" t="s">
        <v>82</v>
      </c>
      <c r="AW499" s="13" t="s">
        <v>32</v>
      </c>
      <c r="AX499" s="13" t="s">
        <v>80</v>
      </c>
      <c r="AY499" s="208" t="s">
        <v>122</v>
      </c>
    </row>
    <row r="500" spans="1:65" s="14" customFormat="1" ht="11.25">
      <c r="B500" s="209"/>
      <c r="C500" s="210"/>
      <c r="D500" s="199" t="s">
        <v>130</v>
      </c>
      <c r="E500" s="211" t="s">
        <v>1</v>
      </c>
      <c r="F500" s="212" t="s">
        <v>715</v>
      </c>
      <c r="G500" s="210"/>
      <c r="H500" s="211" t="s">
        <v>1</v>
      </c>
      <c r="I500" s="213"/>
      <c r="J500" s="210"/>
      <c r="K500" s="210"/>
      <c r="L500" s="214"/>
      <c r="M500" s="215"/>
      <c r="N500" s="216"/>
      <c r="O500" s="216"/>
      <c r="P500" s="216"/>
      <c r="Q500" s="216"/>
      <c r="R500" s="216"/>
      <c r="S500" s="216"/>
      <c r="T500" s="217"/>
      <c r="AT500" s="218" t="s">
        <v>130</v>
      </c>
      <c r="AU500" s="218" t="s">
        <v>82</v>
      </c>
      <c r="AV500" s="14" t="s">
        <v>80</v>
      </c>
      <c r="AW500" s="14" t="s">
        <v>32</v>
      </c>
      <c r="AX500" s="14" t="s">
        <v>75</v>
      </c>
      <c r="AY500" s="218" t="s">
        <v>122</v>
      </c>
    </row>
    <row r="501" spans="1:65" s="2" customFormat="1" ht="16.5" customHeight="1">
      <c r="A501" s="34"/>
      <c r="B501" s="35"/>
      <c r="C501" s="183" t="s">
        <v>716</v>
      </c>
      <c r="D501" s="183" t="s">
        <v>124</v>
      </c>
      <c r="E501" s="184" t="s">
        <v>717</v>
      </c>
      <c r="F501" s="185" t="s">
        <v>718</v>
      </c>
      <c r="G501" s="186" t="s">
        <v>297</v>
      </c>
      <c r="H501" s="187">
        <v>48</v>
      </c>
      <c r="I501" s="188"/>
      <c r="J501" s="189">
        <f>ROUND(I501*H501,2)</f>
        <v>0</v>
      </c>
      <c r="K501" s="190"/>
      <c r="L501" s="39"/>
      <c r="M501" s="191" t="s">
        <v>1</v>
      </c>
      <c r="N501" s="192" t="s">
        <v>40</v>
      </c>
      <c r="O501" s="71"/>
      <c r="P501" s="193">
        <f>O501*H501</f>
        <v>0</v>
      </c>
      <c r="Q501" s="193">
        <v>0</v>
      </c>
      <c r="R501" s="193">
        <f>Q501*H501</f>
        <v>0</v>
      </c>
      <c r="S501" s="193">
        <v>0</v>
      </c>
      <c r="T501" s="194">
        <f>S501*H501</f>
        <v>0</v>
      </c>
      <c r="U501" s="34"/>
      <c r="V501" s="34"/>
      <c r="W501" s="34"/>
      <c r="X501" s="34"/>
      <c r="Y501" s="34"/>
      <c r="Z501" s="34"/>
      <c r="AA501" s="34"/>
      <c r="AB501" s="34"/>
      <c r="AC501" s="34"/>
      <c r="AD501" s="34"/>
      <c r="AE501" s="34"/>
      <c r="AR501" s="195" t="s">
        <v>249</v>
      </c>
      <c r="AT501" s="195" t="s">
        <v>124</v>
      </c>
      <c r="AU501" s="195" t="s">
        <v>82</v>
      </c>
      <c r="AY501" s="17" t="s">
        <v>122</v>
      </c>
      <c r="BE501" s="196">
        <f>IF(N501="základní",J501,0)</f>
        <v>0</v>
      </c>
      <c r="BF501" s="196">
        <f>IF(N501="snížená",J501,0)</f>
        <v>0</v>
      </c>
      <c r="BG501" s="196">
        <f>IF(N501="zákl. přenesená",J501,0)</f>
        <v>0</v>
      </c>
      <c r="BH501" s="196">
        <f>IF(N501="sníž. přenesená",J501,0)</f>
        <v>0</v>
      </c>
      <c r="BI501" s="196">
        <f>IF(N501="nulová",J501,0)</f>
        <v>0</v>
      </c>
      <c r="BJ501" s="17" t="s">
        <v>80</v>
      </c>
      <c r="BK501" s="196">
        <f>ROUND(I501*H501,2)</f>
        <v>0</v>
      </c>
      <c r="BL501" s="17" t="s">
        <v>249</v>
      </c>
      <c r="BM501" s="195" t="s">
        <v>719</v>
      </c>
    </row>
    <row r="502" spans="1:65" s="13" customFormat="1" ht="11.25">
      <c r="B502" s="197"/>
      <c r="C502" s="198"/>
      <c r="D502" s="199" t="s">
        <v>130</v>
      </c>
      <c r="E502" s="200" t="s">
        <v>1</v>
      </c>
      <c r="F502" s="201" t="s">
        <v>128</v>
      </c>
      <c r="G502" s="198"/>
      <c r="H502" s="202">
        <v>4</v>
      </c>
      <c r="I502" s="203"/>
      <c r="J502" s="198"/>
      <c r="K502" s="198"/>
      <c r="L502" s="204"/>
      <c r="M502" s="205"/>
      <c r="N502" s="206"/>
      <c r="O502" s="206"/>
      <c r="P502" s="206"/>
      <c r="Q502" s="206"/>
      <c r="R502" s="206"/>
      <c r="S502" s="206"/>
      <c r="T502" s="207"/>
      <c r="AT502" s="208" t="s">
        <v>130</v>
      </c>
      <c r="AU502" s="208" t="s">
        <v>82</v>
      </c>
      <c r="AV502" s="13" t="s">
        <v>82</v>
      </c>
      <c r="AW502" s="13" t="s">
        <v>32</v>
      </c>
      <c r="AX502" s="13" t="s">
        <v>80</v>
      </c>
      <c r="AY502" s="208" t="s">
        <v>122</v>
      </c>
    </row>
    <row r="503" spans="1:65" s="14" customFormat="1" ht="11.25">
      <c r="B503" s="209"/>
      <c r="C503" s="210"/>
      <c r="D503" s="199" t="s">
        <v>130</v>
      </c>
      <c r="E503" s="211" t="s">
        <v>1</v>
      </c>
      <c r="F503" s="212" t="s">
        <v>715</v>
      </c>
      <c r="G503" s="210"/>
      <c r="H503" s="211" t="s">
        <v>1</v>
      </c>
      <c r="I503" s="213"/>
      <c r="J503" s="210"/>
      <c r="K503" s="210"/>
      <c r="L503" s="214"/>
      <c r="M503" s="215"/>
      <c r="N503" s="216"/>
      <c r="O503" s="216"/>
      <c r="P503" s="216"/>
      <c r="Q503" s="216"/>
      <c r="R503" s="216"/>
      <c r="S503" s="216"/>
      <c r="T503" s="217"/>
      <c r="AT503" s="218" t="s">
        <v>130</v>
      </c>
      <c r="AU503" s="218" t="s">
        <v>82</v>
      </c>
      <c r="AV503" s="14" t="s">
        <v>80</v>
      </c>
      <c r="AW503" s="14" t="s">
        <v>32</v>
      </c>
      <c r="AX503" s="14" t="s">
        <v>75</v>
      </c>
      <c r="AY503" s="218" t="s">
        <v>122</v>
      </c>
    </row>
    <row r="504" spans="1:65" s="13" customFormat="1" ht="11.25">
      <c r="B504" s="197"/>
      <c r="C504" s="198"/>
      <c r="D504" s="199" t="s">
        <v>130</v>
      </c>
      <c r="E504" s="198"/>
      <c r="F504" s="201" t="s">
        <v>720</v>
      </c>
      <c r="G504" s="198"/>
      <c r="H504" s="202">
        <v>48</v>
      </c>
      <c r="I504" s="203"/>
      <c r="J504" s="198"/>
      <c r="K504" s="198"/>
      <c r="L504" s="204"/>
      <c r="M504" s="205"/>
      <c r="N504" s="206"/>
      <c r="O504" s="206"/>
      <c r="P504" s="206"/>
      <c r="Q504" s="206"/>
      <c r="R504" s="206"/>
      <c r="S504" s="206"/>
      <c r="T504" s="207"/>
      <c r="AT504" s="208" t="s">
        <v>130</v>
      </c>
      <c r="AU504" s="208" t="s">
        <v>82</v>
      </c>
      <c r="AV504" s="13" t="s">
        <v>82</v>
      </c>
      <c r="AW504" s="13" t="s">
        <v>4</v>
      </c>
      <c r="AX504" s="13" t="s">
        <v>80</v>
      </c>
      <c r="AY504" s="208" t="s">
        <v>122</v>
      </c>
    </row>
    <row r="505" spans="1:65" s="2" customFormat="1" ht="16.5" customHeight="1">
      <c r="A505" s="34"/>
      <c r="B505" s="35"/>
      <c r="C505" s="183" t="s">
        <v>721</v>
      </c>
      <c r="D505" s="183" t="s">
        <v>124</v>
      </c>
      <c r="E505" s="184" t="s">
        <v>722</v>
      </c>
      <c r="F505" s="185" t="s">
        <v>723</v>
      </c>
      <c r="G505" s="186" t="s">
        <v>297</v>
      </c>
      <c r="H505" s="187">
        <v>1</v>
      </c>
      <c r="I505" s="188"/>
      <c r="J505" s="189">
        <f>ROUND(I505*H505,2)</f>
        <v>0</v>
      </c>
      <c r="K505" s="190"/>
      <c r="L505" s="39"/>
      <c r="M505" s="191" t="s">
        <v>1</v>
      </c>
      <c r="N505" s="192" t="s">
        <v>40</v>
      </c>
      <c r="O505" s="71"/>
      <c r="P505" s="193">
        <f>O505*H505</f>
        <v>0</v>
      </c>
      <c r="Q505" s="193">
        <v>0</v>
      </c>
      <c r="R505" s="193">
        <f>Q505*H505</f>
        <v>0</v>
      </c>
      <c r="S505" s="193">
        <v>0</v>
      </c>
      <c r="T505" s="194">
        <f>S505*H505</f>
        <v>0</v>
      </c>
      <c r="U505" s="34"/>
      <c r="V505" s="34"/>
      <c r="W505" s="34"/>
      <c r="X505" s="34"/>
      <c r="Y505" s="34"/>
      <c r="Z505" s="34"/>
      <c r="AA505" s="34"/>
      <c r="AB505" s="34"/>
      <c r="AC505" s="34"/>
      <c r="AD505" s="34"/>
      <c r="AE505" s="34"/>
      <c r="AR505" s="195" t="s">
        <v>249</v>
      </c>
      <c r="AT505" s="195" t="s">
        <v>124</v>
      </c>
      <c r="AU505" s="195" t="s">
        <v>82</v>
      </c>
      <c r="AY505" s="17" t="s">
        <v>122</v>
      </c>
      <c r="BE505" s="196">
        <f>IF(N505="základní",J505,0)</f>
        <v>0</v>
      </c>
      <c r="BF505" s="196">
        <f>IF(N505="snížená",J505,0)</f>
        <v>0</v>
      </c>
      <c r="BG505" s="196">
        <f>IF(N505="zákl. přenesená",J505,0)</f>
        <v>0</v>
      </c>
      <c r="BH505" s="196">
        <f>IF(N505="sníž. přenesená",J505,0)</f>
        <v>0</v>
      </c>
      <c r="BI505" s="196">
        <f>IF(N505="nulová",J505,0)</f>
        <v>0</v>
      </c>
      <c r="BJ505" s="17" t="s">
        <v>80</v>
      </c>
      <c r="BK505" s="196">
        <f>ROUND(I505*H505,2)</f>
        <v>0</v>
      </c>
      <c r="BL505" s="17" t="s">
        <v>249</v>
      </c>
      <c r="BM505" s="195" t="s">
        <v>724</v>
      </c>
    </row>
    <row r="506" spans="1:65" s="13" customFormat="1" ht="11.25">
      <c r="B506" s="197"/>
      <c r="C506" s="198"/>
      <c r="D506" s="199" t="s">
        <v>130</v>
      </c>
      <c r="E506" s="200" t="s">
        <v>1</v>
      </c>
      <c r="F506" s="201" t="s">
        <v>80</v>
      </c>
      <c r="G506" s="198"/>
      <c r="H506" s="202">
        <v>1</v>
      </c>
      <c r="I506" s="203"/>
      <c r="J506" s="198"/>
      <c r="K506" s="198"/>
      <c r="L506" s="204"/>
      <c r="M506" s="205"/>
      <c r="N506" s="206"/>
      <c r="O506" s="206"/>
      <c r="P506" s="206"/>
      <c r="Q506" s="206"/>
      <c r="R506" s="206"/>
      <c r="S506" s="206"/>
      <c r="T506" s="207"/>
      <c r="AT506" s="208" t="s">
        <v>130</v>
      </c>
      <c r="AU506" s="208" t="s">
        <v>82</v>
      </c>
      <c r="AV506" s="13" t="s">
        <v>82</v>
      </c>
      <c r="AW506" s="13" t="s">
        <v>32</v>
      </c>
      <c r="AX506" s="13" t="s">
        <v>80</v>
      </c>
      <c r="AY506" s="208" t="s">
        <v>122</v>
      </c>
    </row>
    <row r="507" spans="1:65" s="14" customFormat="1" ht="11.25">
      <c r="B507" s="209"/>
      <c r="C507" s="210"/>
      <c r="D507" s="199" t="s">
        <v>130</v>
      </c>
      <c r="E507" s="211" t="s">
        <v>1</v>
      </c>
      <c r="F507" s="212" t="s">
        <v>725</v>
      </c>
      <c r="G507" s="210"/>
      <c r="H507" s="211" t="s">
        <v>1</v>
      </c>
      <c r="I507" s="213"/>
      <c r="J507" s="210"/>
      <c r="K507" s="210"/>
      <c r="L507" s="214"/>
      <c r="M507" s="215"/>
      <c r="N507" s="216"/>
      <c r="O507" s="216"/>
      <c r="P507" s="216"/>
      <c r="Q507" s="216"/>
      <c r="R507" s="216"/>
      <c r="S507" s="216"/>
      <c r="T507" s="217"/>
      <c r="AT507" s="218" t="s">
        <v>130</v>
      </c>
      <c r="AU507" s="218" t="s">
        <v>82</v>
      </c>
      <c r="AV507" s="14" t="s">
        <v>80</v>
      </c>
      <c r="AW507" s="14" t="s">
        <v>32</v>
      </c>
      <c r="AX507" s="14" t="s">
        <v>75</v>
      </c>
      <c r="AY507" s="218" t="s">
        <v>122</v>
      </c>
    </row>
    <row r="508" spans="1:65" s="2" customFormat="1" ht="16.5" customHeight="1">
      <c r="A508" s="34"/>
      <c r="B508" s="35"/>
      <c r="C508" s="183" t="s">
        <v>726</v>
      </c>
      <c r="D508" s="183" t="s">
        <v>124</v>
      </c>
      <c r="E508" s="184" t="s">
        <v>727</v>
      </c>
      <c r="F508" s="185" t="s">
        <v>728</v>
      </c>
      <c r="G508" s="186" t="s">
        <v>297</v>
      </c>
      <c r="H508" s="187">
        <v>4</v>
      </c>
      <c r="I508" s="188"/>
      <c r="J508" s="189">
        <f>ROUND(I508*H508,2)</f>
        <v>0</v>
      </c>
      <c r="K508" s="190"/>
      <c r="L508" s="39"/>
      <c r="M508" s="191" t="s">
        <v>1</v>
      </c>
      <c r="N508" s="192" t="s">
        <v>40</v>
      </c>
      <c r="O508" s="71"/>
      <c r="P508" s="193">
        <f>O508*H508</f>
        <v>0</v>
      </c>
      <c r="Q508" s="193">
        <v>0</v>
      </c>
      <c r="R508" s="193">
        <f>Q508*H508</f>
        <v>0</v>
      </c>
      <c r="S508" s="193">
        <v>0</v>
      </c>
      <c r="T508" s="194">
        <f>S508*H508</f>
        <v>0</v>
      </c>
      <c r="U508" s="34"/>
      <c r="V508" s="34"/>
      <c r="W508" s="34"/>
      <c r="X508" s="34"/>
      <c r="Y508" s="34"/>
      <c r="Z508" s="34"/>
      <c r="AA508" s="34"/>
      <c r="AB508" s="34"/>
      <c r="AC508" s="34"/>
      <c r="AD508" s="34"/>
      <c r="AE508" s="34"/>
      <c r="AR508" s="195" t="s">
        <v>249</v>
      </c>
      <c r="AT508" s="195" t="s">
        <v>124</v>
      </c>
      <c r="AU508" s="195" t="s">
        <v>82</v>
      </c>
      <c r="AY508" s="17" t="s">
        <v>122</v>
      </c>
      <c r="BE508" s="196">
        <f>IF(N508="základní",J508,0)</f>
        <v>0</v>
      </c>
      <c r="BF508" s="196">
        <f>IF(N508="snížená",J508,0)</f>
        <v>0</v>
      </c>
      <c r="BG508" s="196">
        <f>IF(N508="zákl. přenesená",J508,0)</f>
        <v>0</v>
      </c>
      <c r="BH508" s="196">
        <f>IF(N508="sníž. přenesená",J508,0)</f>
        <v>0</v>
      </c>
      <c r="BI508" s="196">
        <f>IF(N508="nulová",J508,0)</f>
        <v>0</v>
      </c>
      <c r="BJ508" s="17" t="s">
        <v>80</v>
      </c>
      <c r="BK508" s="196">
        <f>ROUND(I508*H508,2)</f>
        <v>0</v>
      </c>
      <c r="BL508" s="17" t="s">
        <v>249</v>
      </c>
      <c r="BM508" s="195" t="s">
        <v>729</v>
      </c>
    </row>
    <row r="509" spans="1:65" s="13" customFormat="1" ht="11.25">
      <c r="B509" s="197"/>
      <c r="C509" s="198"/>
      <c r="D509" s="199" t="s">
        <v>130</v>
      </c>
      <c r="E509" s="200" t="s">
        <v>1</v>
      </c>
      <c r="F509" s="201" t="s">
        <v>128</v>
      </c>
      <c r="G509" s="198"/>
      <c r="H509" s="202">
        <v>4</v>
      </c>
      <c r="I509" s="203"/>
      <c r="J509" s="198"/>
      <c r="K509" s="198"/>
      <c r="L509" s="204"/>
      <c r="M509" s="205"/>
      <c r="N509" s="206"/>
      <c r="O509" s="206"/>
      <c r="P509" s="206"/>
      <c r="Q509" s="206"/>
      <c r="R509" s="206"/>
      <c r="S509" s="206"/>
      <c r="T509" s="207"/>
      <c r="AT509" s="208" t="s">
        <v>130</v>
      </c>
      <c r="AU509" s="208" t="s">
        <v>82</v>
      </c>
      <c r="AV509" s="13" t="s">
        <v>82</v>
      </c>
      <c r="AW509" s="13" t="s">
        <v>32</v>
      </c>
      <c r="AX509" s="13" t="s">
        <v>80</v>
      </c>
      <c r="AY509" s="208" t="s">
        <v>122</v>
      </c>
    </row>
    <row r="510" spans="1:65" s="14" customFormat="1" ht="11.25">
      <c r="B510" s="209"/>
      <c r="C510" s="210"/>
      <c r="D510" s="199" t="s">
        <v>130</v>
      </c>
      <c r="E510" s="211" t="s">
        <v>1</v>
      </c>
      <c r="F510" s="212" t="s">
        <v>730</v>
      </c>
      <c r="G510" s="210"/>
      <c r="H510" s="211" t="s">
        <v>1</v>
      </c>
      <c r="I510" s="213"/>
      <c r="J510" s="210"/>
      <c r="K510" s="210"/>
      <c r="L510" s="214"/>
      <c r="M510" s="215"/>
      <c r="N510" s="216"/>
      <c r="O510" s="216"/>
      <c r="P510" s="216"/>
      <c r="Q510" s="216"/>
      <c r="R510" s="216"/>
      <c r="S510" s="216"/>
      <c r="T510" s="217"/>
      <c r="AT510" s="218" t="s">
        <v>130</v>
      </c>
      <c r="AU510" s="218" t="s">
        <v>82</v>
      </c>
      <c r="AV510" s="14" t="s">
        <v>80</v>
      </c>
      <c r="AW510" s="14" t="s">
        <v>32</v>
      </c>
      <c r="AX510" s="14" t="s">
        <v>75</v>
      </c>
      <c r="AY510" s="218" t="s">
        <v>122</v>
      </c>
    </row>
    <row r="511" spans="1:65" s="12" customFormat="1" ht="25.9" customHeight="1">
      <c r="B511" s="168"/>
      <c r="C511" s="169"/>
      <c r="D511" s="170" t="s">
        <v>74</v>
      </c>
      <c r="E511" s="171" t="s">
        <v>731</v>
      </c>
      <c r="F511" s="171" t="s">
        <v>732</v>
      </c>
      <c r="G511" s="169"/>
      <c r="H511" s="169"/>
      <c r="I511" s="172"/>
      <c r="J511" s="155">
        <f>BK511</f>
        <v>0</v>
      </c>
      <c r="K511" s="169"/>
      <c r="L511" s="173"/>
      <c r="M511" s="174"/>
      <c r="N511" s="175"/>
      <c r="O511" s="175"/>
      <c r="P511" s="176">
        <f>SUM(P512:P517)</f>
        <v>0</v>
      </c>
      <c r="Q511" s="175"/>
      <c r="R511" s="176">
        <f>SUM(R512:R517)</f>
        <v>40.993199999999995</v>
      </c>
      <c r="S511" s="175"/>
      <c r="T511" s="177">
        <f>SUM(T512:T517)</f>
        <v>0</v>
      </c>
      <c r="AR511" s="178" t="s">
        <v>292</v>
      </c>
      <c r="AT511" s="179" t="s">
        <v>74</v>
      </c>
      <c r="AU511" s="179" t="s">
        <v>75</v>
      </c>
      <c r="AY511" s="178" t="s">
        <v>122</v>
      </c>
      <c r="BK511" s="180">
        <f>SUM(BK512:BK517)</f>
        <v>0</v>
      </c>
    </row>
    <row r="512" spans="1:65" s="2" customFormat="1" ht="24.2" customHeight="1">
      <c r="A512" s="34"/>
      <c r="B512" s="35"/>
      <c r="C512" s="183" t="s">
        <v>733</v>
      </c>
      <c r="D512" s="183" t="s">
        <v>124</v>
      </c>
      <c r="E512" s="184" t="s">
        <v>734</v>
      </c>
      <c r="F512" s="185" t="s">
        <v>735</v>
      </c>
      <c r="G512" s="186" t="s">
        <v>135</v>
      </c>
      <c r="H512" s="187">
        <v>360</v>
      </c>
      <c r="I512" s="188"/>
      <c r="J512" s="189">
        <f>ROUND(I512*H512,2)</f>
        <v>0</v>
      </c>
      <c r="K512" s="190"/>
      <c r="L512" s="39"/>
      <c r="M512" s="191" t="s">
        <v>1</v>
      </c>
      <c r="N512" s="192" t="s">
        <v>40</v>
      </c>
      <c r="O512" s="71"/>
      <c r="P512" s="193">
        <f>O512*H512</f>
        <v>0</v>
      </c>
      <c r="Q512" s="193">
        <v>8.5309999999999997E-2</v>
      </c>
      <c r="R512" s="193">
        <f>Q512*H512</f>
        <v>30.711599999999997</v>
      </c>
      <c r="S512" s="193">
        <v>0</v>
      </c>
      <c r="T512" s="194">
        <f>S512*H512</f>
        <v>0</v>
      </c>
      <c r="U512" s="34"/>
      <c r="V512" s="34"/>
      <c r="W512" s="34"/>
      <c r="X512" s="34"/>
      <c r="Y512" s="34"/>
      <c r="Z512" s="34"/>
      <c r="AA512" s="34"/>
      <c r="AB512" s="34"/>
      <c r="AC512" s="34"/>
      <c r="AD512" s="34"/>
      <c r="AE512" s="34"/>
      <c r="AR512" s="195" t="s">
        <v>435</v>
      </c>
      <c r="AT512" s="195" t="s">
        <v>124</v>
      </c>
      <c r="AU512" s="195" t="s">
        <v>80</v>
      </c>
      <c r="AY512" s="17" t="s">
        <v>122</v>
      </c>
      <c r="BE512" s="196">
        <f>IF(N512="základní",J512,0)</f>
        <v>0</v>
      </c>
      <c r="BF512" s="196">
        <f>IF(N512="snížená",J512,0)</f>
        <v>0</v>
      </c>
      <c r="BG512" s="196">
        <f>IF(N512="zákl. přenesená",J512,0)</f>
        <v>0</v>
      </c>
      <c r="BH512" s="196">
        <f>IF(N512="sníž. přenesená",J512,0)</f>
        <v>0</v>
      </c>
      <c r="BI512" s="196">
        <f>IF(N512="nulová",J512,0)</f>
        <v>0</v>
      </c>
      <c r="BJ512" s="17" t="s">
        <v>80</v>
      </c>
      <c r="BK512" s="196">
        <f>ROUND(I512*H512,2)</f>
        <v>0</v>
      </c>
      <c r="BL512" s="17" t="s">
        <v>435</v>
      </c>
      <c r="BM512" s="195" t="s">
        <v>736</v>
      </c>
    </row>
    <row r="513" spans="1:65" s="13" customFormat="1" ht="11.25">
      <c r="B513" s="197"/>
      <c r="C513" s="198"/>
      <c r="D513" s="199" t="s">
        <v>130</v>
      </c>
      <c r="E513" s="200" t="s">
        <v>1</v>
      </c>
      <c r="F513" s="201" t="s">
        <v>737</v>
      </c>
      <c r="G513" s="198"/>
      <c r="H513" s="202">
        <v>360</v>
      </c>
      <c r="I513" s="203"/>
      <c r="J513" s="198"/>
      <c r="K513" s="198"/>
      <c r="L513" s="204"/>
      <c r="M513" s="205"/>
      <c r="N513" s="206"/>
      <c r="O513" s="206"/>
      <c r="P513" s="206"/>
      <c r="Q513" s="206"/>
      <c r="R513" s="206"/>
      <c r="S513" s="206"/>
      <c r="T513" s="207"/>
      <c r="AT513" s="208" t="s">
        <v>130</v>
      </c>
      <c r="AU513" s="208" t="s">
        <v>80</v>
      </c>
      <c r="AV513" s="13" t="s">
        <v>82</v>
      </c>
      <c r="AW513" s="13" t="s">
        <v>32</v>
      </c>
      <c r="AX513" s="13" t="s">
        <v>75</v>
      </c>
      <c r="AY513" s="208" t="s">
        <v>122</v>
      </c>
    </row>
    <row r="514" spans="1:65" s="14" customFormat="1" ht="11.25">
      <c r="B514" s="209"/>
      <c r="C514" s="210"/>
      <c r="D514" s="199" t="s">
        <v>130</v>
      </c>
      <c r="E514" s="211" t="s">
        <v>1</v>
      </c>
      <c r="F514" s="212" t="s">
        <v>738</v>
      </c>
      <c r="G514" s="210"/>
      <c r="H514" s="211" t="s">
        <v>1</v>
      </c>
      <c r="I514" s="213"/>
      <c r="J514" s="210"/>
      <c r="K514" s="210"/>
      <c r="L514" s="214"/>
      <c r="M514" s="215"/>
      <c r="N514" s="216"/>
      <c r="O514" s="216"/>
      <c r="P514" s="216"/>
      <c r="Q514" s="216"/>
      <c r="R514" s="216"/>
      <c r="S514" s="216"/>
      <c r="T514" s="217"/>
      <c r="AT514" s="218" t="s">
        <v>130</v>
      </c>
      <c r="AU514" s="218" t="s">
        <v>80</v>
      </c>
      <c r="AV514" s="14" t="s">
        <v>80</v>
      </c>
      <c r="AW514" s="14" t="s">
        <v>32</v>
      </c>
      <c r="AX514" s="14" t="s">
        <v>75</v>
      </c>
      <c r="AY514" s="218" t="s">
        <v>122</v>
      </c>
    </row>
    <row r="515" spans="1:65" s="15" customFormat="1" ht="11.25">
      <c r="B515" s="219"/>
      <c r="C515" s="220"/>
      <c r="D515" s="199" t="s">
        <v>130</v>
      </c>
      <c r="E515" s="221" t="s">
        <v>1</v>
      </c>
      <c r="F515" s="222" t="s">
        <v>160</v>
      </c>
      <c r="G515" s="220"/>
      <c r="H515" s="223">
        <v>360</v>
      </c>
      <c r="I515" s="224"/>
      <c r="J515" s="220"/>
      <c r="K515" s="220"/>
      <c r="L515" s="225"/>
      <c r="M515" s="226"/>
      <c r="N515" s="227"/>
      <c r="O515" s="227"/>
      <c r="P515" s="227"/>
      <c r="Q515" s="227"/>
      <c r="R515" s="227"/>
      <c r="S515" s="227"/>
      <c r="T515" s="228"/>
      <c r="AT515" s="229" t="s">
        <v>130</v>
      </c>
      <c r="AU515" s="229" t="s">
        <v>80</v>
      </c>
      <c r="AV515" s="15" t="s">
        <v>128</v>
      </c>
      <c r="AW515" s="15" t="s">
        <v>32</v>
      </c>
      <c r="AX515" s="15" t="s">
        <v>80</v>
      </c>
      <c r="AY515" s="229" t="s">
        <v>122</v>
      </c>
    </row>
    <row r="516" spans="1:65" s="2" customFormat="1" ht="16.5" customHeight="1">
      <c r="A516" s="34"/>
      <c r="B516" s="35"/>
      <c r="C516" s="230" t="s">
        <v>739</v>
      </c>
      <c r="D516" s="230" t="s">
        <v>233</v>
      </c>
      <c r="E516" s="231" t="s">
        <v>740</v>
      </c>
      <c r="F516" s="232" t="s">
        <v>741</v>
      </c>
      <c r="G516" s="233" t="s">
        <v>135</v>
      </c>
      <c r="H516" s="234">
        <v>367.2</v>
      </c>
      <c r="I516" s="235"/>
      <c r="J516" s="236">
        <f>ROUND(I516*H516,2)</f>
        <v>0</v>
      </c>
      <c r="K516" s="237"/>
      <c r="L516" s="238"/>
      <c r="M516" s="239" t="s">
        <v>1</v>
      </c>
      <c r="N516" s="240" t="s">
        <v>40</v>
      </c>
      <c r="O516" s="71"/>
      <c r="P516" s="193">
        <f>O516*H516</f>
        <v>0</v>
      </c>
      <c r="Q516" s="193">
        <v>2.8000000000000001E-2</v>
      </c>
      <c r="R516" s="193">
        <f>Q516*H516</f>
        <v>10.281599999999999</v>
      </c>
      <c r="S516" s="193">
        <v>0</v>
      </c>
      <c r="T516" s="194">
        <f>S516*H516</f>
        <v>0</v>
      </c>
      <c r="U516" s="34"/>
      <c r="V516" s="34"/>
      <c r="W516" s="34"/>
      <c r="X516" s="34"/>
      <c r="Y516" s="34"/>
      <c r="Z516" s="34"/>
      <c r="AA516" s="34"/>
      <c r="AB516" s="34"/>
      <c r="AC516" s="34"/>
      <c r="AD516" s="34"/>
      <c r="AE516" s="34"/>
      <c r="AR516" s="195" t="s">
        <v>440</v>
      </c>
      <c r="AT516" s="195" t="s">
        <v>233</v>
      </c>
      <c r="AU516" s="195" t="s">
        <v>80</v>
      </c>
      <c r="AY516" s="17" t="s">
        <v>122</v>
      </c>
      <c r="BE516" s="196">
        <f>IF(N516="základní",J516,0)</f>
        <v>0</v>
      </c>
      <c r="BF516" s="196">
        <f>IF(N516="snížená",J516,0)</f>
        <v>0</v>
      </c>
      <c r="BG516" s="196">
        <f>IF(N516="zákl. přenesená",J516,0)</f>
        <v>0</v>
      </c>
      <c r="BH516" s="196">
        <f>IF(N516="sníž. přenesená",J516,0)</f>
        <v>0</v>
      </c>
      <c r="BI516" s="196">
        <f>IF(N516="nulová",J516,0)</f>
        <v>0</v>
      </c>
      <c r="BJ516" s="17" t="s">
        <v>80</v>
      </c>
      <c r="BK516" s="196">
        <f>ROUND(I516*H516,2)</f>
        <v>0</v>
      </c>
      <c r="BL516" s="17" t="s">
        <v>440</v>
      </c>
      <c r="BM516" s="195" t="s">
        <v>742</v>
      </c>
    </row>
    <row r="517" spans="1:65" s="13" customFormat="1" ht="11.25">
      <c r="B517" s="197"/>
      <c r="C517" s="198"/>
      <c r="D517" s="199" t="s">
        <v>130</v>
      </c>
      <c r="E517" s="198"/>
      <c r="F517" s="201" t="s">
        <v>743</v>
      </c>
      <c r="G517" s="198"/>
      <c r="H517" s="202">
        <v>367.2</v>
      </c>
      <c r="I517" s="203"/>
      <c r="J517" s="198"/>
      <c r="K517" s="198"/>
      <c r="L517" s="204"/>
      <c r="M517" s="205"/>
      <c r="N517" s="206"/>
      <c r="O517" s="206"/>
      <c r="P517" s="206"/>
      <c r="Q517" s="206"/>
      <c r="R517" s="206"/>
      <c r="S517" s="206"/>
      <c r="T517" s="207"/>
      <c r="AT517" s="208" t="s">
        <v>130</v>
      </c>
      <c r="AU517" s="208" t="s">
        <v>80</v>
      </c>
      <c r="AV517" s="13" t="s">
        <v>82</v>
      </c>
      <c r="AW517" s="13" t="s">
        <v>4</v>
      </c>
      <c r="AX517" s="13" t="s">
        <v>80</v>
      </c>
      <c r="AY517" s="208" t="s">
        <v>122</v>
      </c>
    </row>
    <row r="518" spans="1:65" s="12" customFormat="1" ht="25.9" customHeight="1">
      <c r="B518" s="168"/>
      <c r="C518" s="169"/>
      <c r="D518" s="170" t="s">
        <v>74</v>
      </c>
      <c r="E518" s="171" t="s">
        <v>233</v>
      </c>
      <c r="F518" s="171" t="s">
        <v>744</v>
      </c>
      <c r="G518" s="169"/>
      <c r="H518" s="169"/>
      <c r="I518" s="172"/>
      <c r="J518" s="155">
        <f>BK518</f>
        <v>0</v>
      </c>
      <c r="K518" s="169"/>
      <c r="L518" s="173"/>
      <c r="M518" s="174"/>
      <c r="N518" s="175"/>
      <c r="O518" s="175"/>
      <c r="P518" s="176">
        <f>P519</f>
        <v>0</v>
      </c>
      <c r="Q518" s="175"/>
      <c r="R518" s="176">
        <f>R519</f>
        <v>0</v>
      </c>
      <c r="S518" s="175"/>
      <c r="T518" s="177">
        <f>T519</f>
        <v>0</v>
      </c>
      <c r="AR518" s="178" t="s">
        <v>292</v>
      </c>
      <c r="AT518" s="179" t="s">
        <v>74</v>
      </c>
      <c r="AU518" s="179" t="s">
        <v>75</v>
      </c>
      <c r="AY518" s="178" t="s">
        <v>122</v>
      </c>
      <c r="BK518" s="180">
        <f>BK519</f>
        <v>0</v>
      </c>
    </row>
    <row r="519" spans="1:65" s="12" customFormat="1" ht="22.9" customHeight="1">
      <c r="B519" s="168"/>
      <c r="C519" s="169"/>
      <c r="D519" s="170" t="s">
        <v>74</v>
      </c>
      <c r="E519" s="181" t="s">
        <v>745</v>
      </c>
      <c r="F519" s="181" t="s">
        <v>746</v>
      </c>
      <c r="G519" s="169"/>
      <c r="H519" s="169"/>
      <c r="I519" s="172"/>
      <c r="J519" s="182">
        <f>BK519</f>
        <v>0</v>
      </c>
      <c r="K519" s="169"/>
      <c r="L519" s="173"/>
      <c r="M519" s="174"/>
      <c r="N519" s="175"/>
      <c r="O519" s="175"/>
      <c r="P519" s="176">
        <f>P520</f>
        <v>0</v>
      </c>
      <c r="Q519" s="175"/>
      <c r="R519" s="176">
        <f>R520</f>
        <v>0</v>
      </c>
      <c r="S519" s="175"/>
      <c r="T519" s="177">
        <f>T520</f>
        <v>0</v>
      </c>
      <c r="AR519" s="178" t="s">
        <v>292</v>
      </c>
      <c r="AT519" s="179" t="s">
        <v>74</v>
      </c>
      <c r="AU519" s="179" t="s">
        <v>80</v>
      </c>
      <c r="AY519" s="178" t="s">
        <v>122</v>
      </c>
      <c r="BK519" s="180">
        <f>BK520</f>
        <v>0</v>
      </c>
    </row>
    <row r="520" spans="1:65" s="2" customFormat="1" ht="33" customHeight="1">
      <c r="A520" s="34"/>
      <c r="B520" s="35"/>
      <c r="C520" s="183" t="s">
        <v>747</v>
      </c>
      <c r="D520" s="183" t="s">
        <v>124</v>
      </c>
      <c r="E520" s="184" t="s">
        <v>748</v>
      </c>
      <c r="F520" s="185" t="s">
        <v>749</v>
      </c>
      <c r="G520" s="186" t="s">
        <v>297</v>
      </c>
      <c r="H520" s="187">
        <v>12</v>
      </c>
      <c r="I520" s="188"/>
      <c r="J520" s="189">
        <f>ROUND(I520*H520,2)</f>
        <v>0</v>
      </c>
      <c r="K520" s="190"/>
      <c r="L520" s="39"/>
      <c r="M520" s="191" t="s">
        <v>1</v>
      </c>
      <c r="N520" s="192" t="s">
        <v>40</v>
      </c>
      <c r="O520" s="71"/>
      <c r="P520" s="193">
        <f>O520*H520</f>
        <v>0</v>
      </c>
      <c r="Q520" s="193">
        <v>0</v>
      </c>
      <c r="R520" s="193">
        <f>Q520*H520</f>
        <v>0</v>
      </c>
      <c r="S520" s="193">
        <v>0</v>
      </c>
      <c r="T520" s="194">
        <f>S520*H520</f>
        <v>0</v>
      </c>
      <c r="U520" s="34"/>
      <c r="V520" s="34"/>
      <c r="W520" s="34"/>
      <c r="X520" s="34"/>
      <c r="Y520" s="34"/>
      <c r="Z520" s="34"/>
      <c r="AA520" s="34"/>
      <c r="AB520" s="34"/>
      <c r="AC520" s="34"/>
      <c r="AD520" s="34"/>
      <c r="AE520" s="34"/>
      <c r="AR520" s="195" t="s">
        <v>435</v>
      </c>
      <c r="AT520" s="195" t="s">
        <v>124</v>
      </c>
      <c r="AU520" s="195" t="s">
        <v>82</v>
      </c>
      <c r="AY520" s="17" t="s">
        <v>122</v>
      </c>
      <c r="BE520" s="196">
        <f>IF(N520="základní",J520,0)</f>
        <v>0</v>
      </c>
      <c r="BF520" s="196">
        <f>IF(N520="snížená",J520,0)</f>
        <v>0</v>
      </c>
      <c r="BG520" s="196">
        <f>IF(N520="zákl. přenesená",J520,0)</f>
        <v>0</v>
      </c>
      <c r="BH520" s="196">
        <f>IF(N520="sníž. přenesená",J520,0)</f>
        <v>0</v>
      </c>
      <c r="BI520" s="196">
        <f>IF(N520="nulová",J520,0)</f>
        <v>0</v>
      </c>
      <c r="BJ520" s="17" t="s">
        <v>80</v>
      </c>
      <c r="BK520" s="196">
        <f>ROUND(I520*H520,2)</f>
        <v>0</v>
      </c>
      <c r="BL520" s="17" t="s">
        <v>435</v>
      </c>
      <c r="BM520" s="195" t="s">
        <v>750</v>
      </c>
    </row>
    <row r="521" spans="1:65" s="2" customFormat="1" ht="49.9" customHeight="1">
      <c r="A521" s="34"/>
      <c r="B521" s="35"/>
      <c r="C521" s="36"/>
      <c r="D521" s="36"/>
      <c r="E521" s="171" t="s">
        <v>751</v>
      </c>
      <c r="F521" s="171" t="s">
        <v>752</v>
      </c>
      <c r="G521" s="36"/>
      <c r="H521" s="36"/>
      <c r="I521" s="36"/>
      <c r="J521" s="155">
        <f>BK521</f>
        <v>0</v>
      </c>
      <c r="K521" s="36"/>
      <c r="L521" s="39"/>
      <c r="M521" s="241"/>
      <c r="N521" s="242"/>
      <c r="O521" s="71"/>
      <c r="P521" s="71"/>
      <c r="Q521" s="71"/>
      <c r="R521" s="71"/>
      <c r="S521" s="71"/>
      <c r="T521" s="72"/>
      <c r="U521" s="34"/>
      <c r="V521" s="34"/>
      <c r="W521" s="34"/>
      <c r="X521" s="34"/>
      <c r="Y521" s="34"/>
      <c r="Z521" s="34"/>
      <c r="AA521" s="34"/>
      <c r="AB521" s="34"/>
      <c r="AC521" s="34"/>
      <c r="AD521" s="34"/>
      <c r="AE521" s="34"/>
      <c r="AT521" s="17" t="s">
        <v>74</v>
      </c>
      <c r="AU521" s="17" t="s">
        <v>75</v>
      </c>
      <c r="AY521" s="17" t="s">
        <v>753</v>
      </c>
      <c r="BK521" s="196">
        <f>BK522</f>
        <v>0</v>
      </c>
    </row>
    <row r="522" spans="1:65" s="2" customFormat="1" ht="16.350000000000001" customHeight="1">
      <c r="A522" s="34"/>
      <c r="B522" s="35"/>
      <c r="C522" s="243" t="s">
        <v>1</v>
      </c>
      <c r="D522" s="243" t="s">
        <v>124</v>
      </c>
      <c r="E522" s="244" t="s">
        <v>1</v>
      </c>
      <c r="F522" s="245" t="s">
        <v>1</v>
      </c>
      <c r="G522" s="246" t="s">
        <v>1</v>
      </c>
      <c r="H522" s="247"/>
      <c r="I522" s="248"/>
      <c r="J522" s="249">
        <f>BK522</f>
        <v>0</v>
      </c>
      <c r="K522" s="190"/>
      <c r="L522" s="39"/>
      <c r="M522" s="250" t="s">
        <v>1</v>
      </c>
      <c r="N522" s="251" t="s">
        <v>40</v>
      </c>
      <c r="O522" s="252"/>
      <c r="P522" s="252"/>
      <c r="Q522" s="252"/>
      <c r="R522" s="252"/>
      <c r="S522" s="252"/>
      <c r="T522" s="253"/>
      <c r="U522" s="34"/>
      <c r="V522" s="34"/>
      <c r="W522" s="34"/>
      <c r="X522" s="34"/>
      <c r="Y522" s="34"/>
      <c r="Z522" s="34"/>
      <c r="AA522" s="34"/>
      <c r="AB522" s="34"/>
      <c r="AC522" s="34"/>
      <c r="AD522" s="34"/>
      <c r="AE522" s="34"/>
      <c r="AT522" s="17" t="s">
        <v>753</v>
      </c>
      <c r="AU522" s="17" t="s">
        <v>80</v>
      </c>
      <c r="AY522" s="17" t="s">
        <v>753</v>
      </c>
      <c r="BE522" s="196">
        <f>IF(N522="základní",J522,0)</f>
        <v>0</v>
      </c>
      <c r="BF522" s="196">
        <f>IF(N522="snížená",J522,0)</f>
        <v>0</v>
      </c>
      <c r="BG522" s="196">
        <f>IF(N522="zákl. přenesená",J522,0)</f>
        <v>0</v>
      </c>
      <c r="BH522" s="196">
        <f>IF(N522="sníž. přenesená",J522,0)</f>
        <v>0</v>
      </c>
      <c r="BI522" s="196">
        <f>IF(N522="nulová",J522,0)</f>
        <v>0</v>
      </c>
      <c r="BJ522" s="17" t="s">
        <v>80</v>
      </c>
      <c r="BK522" s="196">
        <f>I522*H522</f>
        <v>0</v>
      </c>
    </row>
    <row r="523" spans="1:65" s="2" customFormat="1" ht="6.95" customHeight="1">
      <c r="A523" s="34"/>
      <c r="B523" s="54"/>
      <c r="C523" s="55"/>
      <c r="D523" s="55"/>
      <c r="E523" s="55"/>
      <c r="F523" s="55"/>
      <c r="G523" s="55"/>
      <c r="H523" s="55"/>
      <c r="I523" s="55"/>
      <c r="J523" s="55"/>
      <c r="K523" s="55"/>
      <c r="L523" s="39"/>
      <c r="M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  <c r="AA523" s="34"/>
      <c r="AB523" s="34"/>
      <c r="AC523" s="34"/>
      <c r="AD523" s="34"/>
      <c r="AE523" s="34"/>
    </row>
  </sheetData>
  <sheetProtection algorithmName="SHA-512" hashValue="tXo/+OeKNViD3SEm28zMRJuNhL+4/fmslQqmW1YIb+isBWrwls8cJhmZ7r3JJd9Br9xSE3D8uxL/24wO0GoWBQ==" saltValue="MX2yJj0jfUG5ukJntuf+1X+FuVxwtPXF/f9FYOV5L8HV/v9kBh2Vc0guAYkYBc0tb6Ph3NNs/TITzxDrdSYm1A==" spinCount="100000" sheet="1" objects="1" scenarios="1" formatColumns="0" formatRows="0" autoFilter="0"/>
  <autoFilter ref="C129:K522"/>
  <mergeCells count="6">
    <mergeCell ref="L2:V2"/>
    <mergeCell ref="E7:H7"/>
    <mergeCell ref="E16:H16"/>
    <mergeCell ref="E25:H25"/>
    <mergeCell ref="E85:H85"/>
    <mergeCell ref="E122:H122"/>
  </mergeCells>
  <dataValidations count="2">
    <dataValidation type="list" allowBlank="1" showInputMessage="1" showErrorMessage="1" error="Povoleny jsou hodnoty K, M." sqref="D522:D523">
      <formula1>"K, M"</formula1>
    </dataValidation>
    <dataValidation type="list" allowBlank="1" showInputMessage="1" showErrorMessage="1" error="Povoleny jsou hodnoty základní, snížená, zákl. přenesená, sníž. přenesená, nulová." sqref="N522:N523">
      <formula1>"základní, snížená, zákl. přenesená, sníž. přenesená,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24_3_PO - Obnova fotbalov...</vt:lpstr>
      <vt:lpstr>'24_3_PO - Obnova fotbalov...'!Názvy_tisku</vt:lpstr>
      <vt:lpstr>'Rekapitulace stavby'!Názvy_tisku</vt:lpstr>
      <vt:lpstr>'24_3_PO - Obnova fotbalov...'!Oblast_tisku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DESKTOP-DTIVEH7\david.mueller</dc:creator>
  <cp:lastModifiedBy>Franeková Marie</cp:lastModifiedBy>
  <dcterms:created xsi:type="dcterms:W3CDTF">2025-01-31T17:28:34Z</dcterms:created>
  <dcterms:modified xsi:type="dcterms:W3CDTF">2025-02-05T15:56:16Z</dcterms:modified>
</cp:coreProperties>
</file>