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L:\Zakázky - Zadávací řízení\Nový Bydžov_Rekonstrukce ul. Na Svépomocí\2_Přílohy ZD\Přílohy ZD\"/>
    </mc:Choice>
  </mc:AlternateContent>
  <xr:revisionPtr revIDLastSave="0" documentId="8_{016C95DA-F23F-403B-A759-C17605471A77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Rekapitulace stavby" sheetId="1" r:id="rId1"/>
    <sheet name="2018_30_01 - SO 01 Všeobe..." sheetId="2" r:id="rId2"/>
    <sheet name="2018_30_02 - SO 101 Komun..." sheetId="3" r:id="rId3"/>
    <sheet name="2018_30_03 - SO 102 Chodník" sheetId="4" r:id="rId4"/>
    <sheet name="2018_30_04 - SO 401, 402 ..." sheetId="5" r:id="rId5"/>
    <sheet name="2018_30_05 - SO 801 Terén..." sheetId="6" r:id="rId6"/>
  </sheets>
  <definedNames>
    <definedName name="_xlnm._FilterDatabase" localSheetId="1" hidden="1">'2018_30_01 - SO 01 Všeobe...'!$C$79:$K$89</definedName>
    <definedName name="_xlnm._FilterDatabase" localSheetId="2" hidden="1">'2018_30_02 - SO 101 Komun...'!$C$87:$K$440</definedName>
    <definedName name="_xlnm._FilterDatabase" localSheetId="3" hidden="1">'2018_30_03 - SO 102 Chodník'!$C$87:$K$360</definedName>
    <definedName name="_xlnm._FilterDatabase" localSheetId="4" hidden="1">'2018_30_04 - SO 401, 402 ...'!$C$85:$K$166</definedName>
    <definedName name="_xlnm._FilterDatabase" localSheetId="5" hidden="1">'2018_30_05 - SO 801 Terén...'!$C$81:$K$134</definedName>
    <definedName name="_xlnm.Print_Titles" localSheetId="1">'2018_30_01 - SO 01 Všeobe...'!$79:$79</definedName>
    <definedName name="_xlnm.Print_Titles" localSheetId="2">'2018_30_02 - SO 101 Komun...'!$87:$87</definedName>
    <definedName name="_xlnm.Print_Titles" localSheetId="3">'2018_30_03 - SO 102 Chodník'!$87:$87</definedName>
    <definedName name="_xlnm.Print_Titles" localSheetId="4">'2018_30_04 - SO 401, 402 ...'!$85:$85</definedName>
    <definedName name="_xlnm.Print_Titles" localSheetId="5">'2018_30_05 - SO 801 Terén...'!$81:$81</definedName>
    <definedName name="_xlnm.Print_Titles" localSheetId="0">'Rekapitulace stavby'!$52:$52</definedName>
    <definedName name="_xlnm.Print_Area" localSheetId="1">'2018_30_01 - SO 01 Všeobe...'!$C$4:$J$39,'2018_30_01 - SO 01 Všeobe...'!$C$67:$J$89</definedName>
    <definedName name="_xlnm.Print_Area" localSheetId="2">'2018_30_02 - SO 101 Komun...'!$C$4:$J$39,'2018_30_02 - SO 101 Komun...'!$C$75:$J$440</definedName>
    <definedName name="_xlnm.Print_Area" localSheetId="3">'2018_30_03 - SO 102 Chodník'!$C$4:$J$39,'2018_30_03 - SO 102 Chodník'!$C$75:$J$360</definedName>
    <definedName name="_xlnm.Print_Area" localSheetId="4">'2018_30_04 - SO 401, 402 ...'!$C$4:$J$39,'2018_30_04 - SO 401, 402 ...'!$C$73:$J$166</definedName>
    <definedName name="_xlnm.Print_Area" localSheetId="5">'2018_30_05 - SO 801 Terén...'!$C$4:$J$39,'2018_30_05 - SO 801 Terén...'!$C$69:$J$134</definedName>
    <definedName name="_xlnm.Print_Area" localSheetId="0">'Rekapitulace stavby'!$D$4:$AO$36,'Rekapitulace stavby'!$C$42:$AQ$60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6" l="1"/>
  <c r="J36" i="6"/>
  <c r="AY59" i="1"/>
  <c r="J35" i="6"/>
  <c r="AX59" i="1"/>
  <c r="BI132" i="6"/>
  <c r="BH132" i="6"/>
  <c r="BG132" i="6"/>
  <c r="BF132" i="6"/>
  <c r="T132" i="6"/>
  <c r="R132" i="6"/>
  <c r="P132" i="6"/>
  <c r="BI129" i="6"/>
  <c r="BH129" i="6"/>
  <c r="BG129" i="6"/>
  <c r="BF129" i="6"/>
  <c r="T129" i="6"/>
  <c r="R129" i="6"/>
  <c r="P129" i="6"/>
  <c r="BI126" i="6"/>
  <c r="BH126" i="6"/>
  <c r="BG126" i="6"/>
  <c r="BF126" i="6"/>
  <c r="T126" i="6"/>
  <c r="R126" i="6"/>
  <c r="P126" i="6"/>
  <c r="BI123" i="6"/>
  <c r="BH123" i="6"/>
  <c r="BG123" i="6"/>
  <c r="BF123" i="6"/>
  <c r="T123" i="6"/>
  <c r="R123" i="6"/>
  <c r="P123" i="6"/>
  <c r="BI121" i="6"/>
  <c r="BH121" i="6"/>
  <c r="BG121" i="6"/>
  <c r="BF121" i="6"/>
  <c r="T121" i="6"/>
  <c r="R121" i="6"/>
  <c r="P121" i="6"/>
  <c r="BI118" i="6"/>
  <c r="BH118" i="6"/>
  <c r="BG118" i="6"/>
  <c r="BF118" i="6"/>
  <c r="T118" i="6"/>
  <c r="R118" i="6"/>
  <c r="P118" i="6"/>
  <c r="BI114" i="6"/>
  <c r="BH114" i="6"/>
  <c r="BG114" i="6"/>
  <c r="BF114" i="6"/>
  <c r="T114" i="6"/>
  <c r="R114" i="6"/>
  <c r="P114" i="6"/>
  <c r="BI113" i="6"/>
  <c r="BH113" i="6"/>
  <c r="BG113" i="6"/>
  <c r="BF113" i="6"/>
  <c r="T113" i="6"/>
  <c r="R113" i="6"/>
  <c r="P113" i="6"/>
  <c r="BI110" i="6"/>
  <c r="BH110" i="6"/>
  <c r="BG110" i="6"/>
  <c r="BF110" i="6"/>
  <c r="T110" i="6"/>
  <c r="R110" i="6"/>
  <c r="P110" i="6"/>
  <c r="BI107" i="6"/>
  <c r="BH107" i="6"/>
  <c r="BG107" i="6"/>
  <c r="BF107" i="6"/>
  <c r="T107" i="6"/>
  <c r="R107" i="6"/>
  <c r="P107" i="6"/>
  <c r="BI106" i="6"/>
  <c r="BH106" i="6"/>
  <c r="BG106" i="6"/>
  <c r="BF106" i="6"/>
  <c r="T106" i="6"/>
  <c r="R106" i="6"/>
  <c r="P106" i="6"/>
  <c r="BI103" i="6"/>
  <c r="BH103" i="6"/>
  <c r="BG103" i="6"/>
  <c r="BF103" i="6"/>
  <c r="T103" i="6"/>
  <c r="R103" i="6"/>
  <c r="P103" i="6"/>
  <c r="BI100" i="6"/>
  <c r="BH100" i="6"/>
  <c r="BG100" i="6"/>
  <c r="BF100" i="6"/>
  <c r="T100" i="6"/>
  <c r="R100" i="6"/>
  <c r="P100" i="6"/>
  <c r="BI96" i="6"/>
  <c r="BH96" i="6"/>
  <c r="BG96" i="6"/>
  <c r="BF96" i="6"/>
  <c r="T96" i="6"/>
  <c r="R96" i="6"/>
  <c r="P96" i="6"/>
  <c r="BI93" i="6"/>
  <c r="BH93" i="6"/>
  <c r="BG93" i="6"/>
  <c r="BF93" i="6"/>
  <c r="T93" i="6"/>
  <c r="R93" i="6"/>
  <c r="P93" i="6"/>
  <c r="BI89" i="6"/>
  <c r="BH89" i="6"/>
  <c r="BG89" i="6"/>
  <c r="BF89" i="6"/>
  <c r="T89" i="6"/>
  <c r="R89" i="6"/>
  <c r="P89" i="6"/>
  <c r="BI87" i="6"/>
  <c r="BH87" i="6"/>
  <c r="BG87" i="6"/>
  <c r="BF87" i="6"/>
  <c r="T87" i="6"/>
  <c r="R87" i="6"/>
  <c r="P87" i="6"/>
  <c r="BI85" i="6"/>
  <c r="BH85" i="6"/>
  <c r="BG85" i="6"/>
  <c r="BF85" i="6"/>
  <c r="T85" i="6"/>
  <c r="R85" i="6"/>
  <c r="P85" i="6"/>
  <c r="J78" i="6"/>
  <c r="F78" i="6"/>
  <c r="F76" i="6"/>
  <c r="E74" i="6"/>
  <c r="J54" i="6"/>
  <c r="F54" i="6"/>
  <c r="F52" i="6"/>
  <c r="E50" i="6"/>
  <c r="J24" i="6"/>
  <c r="E24" i="6"/>
  <c r="J79" i="6" s="1"/>
  <c r="J23" i="6"/>
  <c r="J18" i="6"/>
  <c r="E18" i="6"/>
  <c r="F79" i="6"/>
  <c r="J17" i="6"/>
  <c r="J12" i="6"/>
  <c r="J76" i="6"/>
  <c r="E7" i="6"/>
  <c r="E72" i="6" s="1"/>
  <c r="J88" i="5"/>
  <c r="J37" i="5"/>
  <c r="J36" i="5"/>
  <c r="AY58" i="1" s="1"/>
  <c r="J35" i="5"/>
  <c r="AX58" i="1"/>
  <c r="BI166" i="5"/>
  <c r="BH166" i="5"/>
  <c r="BG166" i="5"/>
  <c r="BF166" i="5"/>
  <c r="T166" i="5"/>
  <c r="R166" i="5"/>
  <c r="P166" i="5"/>
  <c r="BI165" i="5"/>
  <c r="BH165" i="5"/>
  <c r="BG165" i="5"/>
  <c r="BF165" i="5"/>
  <c r="T165" i="5"/>
  <c r="R165" i="5"/>
  <c r="P165" i="5"/>
  <c r="BI164" i="5"/>
  <c r="BH164" i="5"/>
  <c r="BG164" i="5"/>
  <c r="BF164" i="5"/>
  <c r="T164" i="5"/>
  <c r="R164" i="5"/>
  <c r="P164" i="5"/>
  <c r="BI163" i="5"/>
  <c r="BH163" i="5"/>
  <c r="BG163" i="5"/>
  <c r="BF163" i="5"/>
  <c r="T163" i="5"/>
  <c r="R163" i="5"/>
  <c r="P163" i="5"/>
  <c r="BI162" i="5"/>
  <c r="BH162" i="5"/>
  <c r="BG162" i="5"/>
  <c r="BF162" i="5"/>
  <c r="T162" i="5"/>
  <c r="R162" i="5"/>
  <c r="P162" i="5"/>
  <c r="BI161" i="5"/>
  <c r="BH161" i="5"/>
  <c r="BG161" i="5"/>
  <c r="BF161" i="5"/>
  <c r="T161" i="5"/>
  <c r="R161" i="5"/>
  <c r="P161" i="5"/>
  <c r="BI160" i="5"/>
  <c r="BH160" i="5"/>
  <c r="BG160" i="5"/>
  <c r="BF160" i="5"/>
  <c r="T160" i="5"/>
  <c r="R160" i="5"/>
  <c r="P160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5" i="5"/>
  <c r="BH155" i="5"/>
  <c r="BG155" i="5"/>
  <c r="BF155" i="5"/>
  <c r="T155" i="5"/>
  <c r="R155" i="5"/>
  <c r="P155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5" i="5"/>
  <c r="BH125" i="5"/>
  <c r="BG125" i="5"/>
  <c r="BF125" i="5"/>
  <c r="T125" i="5"/>
  <c r="R125" i="5"/>
  <c r="P125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7" i="5"/>
  <c r="BH117" i="5"/>
  <c r="BG117" i="5"/>
  <c r="BF117" i="5"/>
  <c r="T117" i="5"/>
  <c r="R117" i="5"/>
  <c r="P117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4" i="5"/>
  <c r="BH114" i="5"/>
  <c r="BG114" i="5"/>
  <c r="BF114" i="5"/>
  <c r="T114" i="5"/>
  <c r="R114" i="5"/>
  <c r="P114" i="5"/>
  <c r="BI113" i="5"/>
  <c r="BH113" i="5"/>
  <c r="BG113" i="5"/>
  <c r="BF113" i="5"/>
  <c r="T113" i="5"/>
  <c r="R113" i="5"/>
  <c r="P113" i="5"/>
  <c r="BI112" i="5"/>
  <c r="BH112" i="5"/>
  <c r="BG112" i="5"/>
  <c r="BF112" i="5"/>
  <c r="T112" i="5"/>
  <c r="R112" i="5"/>
  <c r="P112" i="5"/>
  <c r="BI111" i="5"/>
  <c r="BH111" i="5"/>
  <c r="BG111" i="5"/>
  <c r="BF111" i="5"/>
  <c r="T111" i="5"/>
  <c r="R111" i="5"/>
  <c r="P111" i="5"/>
  <c r="BI110" i="5"/>
  <c r="BH110" i="5"/>
  <c r="BG110" i="5"/>
  <c r="BF110" i="5"/>
  <c r="T110" i="5"/>
  <c r="R110" i="5"/>
  <c r="P110" i="5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6" i="5"/>
  <c r="BH106" i="5"/>
  <c r="BG106" i="5"/>
  <c r="BF106" i="5"/>
  <c r="T106" i="5"/>
  <c r="R106" i="5"/>
  <c r="P106" i="5"/>
  <c r="BI105" i="5"/>
  <c r="BH105" i="5"/>
  <c r="BG105" i="5"/>
  <c r="BF105" i="5"/>
  <c r="T105" i="5"/>
  <c r="R105" i="5"/>
  <c r="P105" i="5"/>
  <c r="BI104" i="5"/>
  <c r="BH104" i="5"/>
  <c r="BG104" i="5"/>
  <c r="BF104" i="5"/>
  <c r="T104" i="5"/>
  <c r="R104" i="5"/>
  <c r="P104" i="5"/>
  <c r="BI103" i="5"/>
  <c r="BH103" i="5"/>
  <c r="BG103" i="5"/>
  <c r="BF103" i="5"/>
  <c r="T103" i="5"/>
  <c r="R103" i="5"/>
  <c r="P103" i="5"/>
  <c r="BI102" i="5"/>
  <c r="BH102" i="5"/>
  <c r="BG102" i="5"/>
  <c r="BF102" i="5"/>
  <c r="T102" i="5"/>
  <c r="R102" i="5"/>
  <c r="P102" i="5"/>
  <c r="BI101" i="5"/>
  <c r="BH101" i="5"/>
  <c r="BG101" i="5"/>
  <c r="BF101" i="5"/>
  <c r="T101" i="5"/>
  <c r="R101" i="5"/>
  <c r="P101" i="5"/>
  <c r="BI100" i="5"/>
  <c r="BH100" i="5"/>
  <c r="BG100" i="5"/>
  <c r="BF100" i="5"/>
  <c r="T100" i="5"/>
  <c r="R100" i="5"/>
  <c r="P100" i="5"/>
  <c r="BI99" i="5"/>
  <c r="BH99" i="5"/>
  <c r="BG99" i="5"/>
  <c r="BF99" i="5"/>
  <c r="T99" i="5"/>
  <c r="R99" i="5"/>
  <c r="P99" i="5"/>
  <c r="BI97" i="5"/>
  <c r="BH97" i="5"/>
  <c r="BG97" i="5"/>
  <c r="BF97" i="5"/>
  <c r="T97" i="5"/>
  <c r="R97" i="5"/>
  <c r="P97" i="5"/>
  <c r="BI96" i="5"/>
  <c r="BH96" i="5"/>
  <c r="BG96" i="5"/>
  <c r="BF96" i="5"/>
  <c r="T96" i="5"/>
  <c r="R96" i="5"/>
  <c r="P96" i="5"/>
  <c r="BI95" i="5"/>
  <c r="BH95" i="5"/>
  <c r="BG95" i="5"/>
  <c r="BF95" i="5"/>
  <c r="T95" i="5"/>
  <c r="R95" i="5"/>
  <c r="P95" i="5"/>
  <c r="BI94" i="5"/>
  <c r="BH94" i="5"/>
  <c r="BG94" i="5"/>
  <c r="BF94" i="5"/>
  <c r="T94" i="5"/>
  <c r="R94" i="5"/>
  <c r="P94" i="5"/>
  <c r="BI93" i="5"/>
  <c r="BH93" i="5"/>
  <c r="BG93" i="5"/>
  <c r="BF93" i="5"/>
  <c r="T93" i="5"/>
  <c r="R93" i="5"/>
  <c r="P93" i="5"/>
  <c r="BI92" i="5"/>
  <c r="BH92" i="5"/>
  <c r="BG92" i="5"/>
  <c r="BF92" i="5"/>
  <c r="T92" i="5"/>
  <c r="R92" i="5"/>
  <c r="P92" i="5"/>
  <c r="BI91" i="5"/>
  <c r="BH91" i="5"/>
  <c r="BG91" i="5"/>
  <c r="BF91" i="5"/>
  <c r="T91" i="5"/>
  <c r="R91" i="5"/>
  <c r="P91" i="5"/>
  <c r="BI90" i="5"/>
  <c r="BH90" i="5"/>
  <c r="BG90" i="5"/>
  <c r="BF90" i="5"/>
  <c r="T90" i="5"/>
  <c r="R90" i="5"/>
  <c r="P90" i="5"/>
  <c r="J61" i="5"/>
  <c r="J82" i="5"/>
  <c r="F82" i="5"/>
  <c r="F80" i="5"/>
  <c r="E78" i="5"/>
  <c r="J54" i="5"/>
  <c r="F54" i="5"/>
  <c r="F52" i="5"/>
  <c r="E50" i="5"/>
  <c r="J24" i="5"/>
  <c r="E24" i="5"/>
  <c r="J55" i="5" s="1"/>
  <c r="J23" i="5"/>
  <c r="J18" i="5"/>
  <c r="E18" i="5"/>
  <c r="F83" i="5" s="1"/>
  <c r="J17" i="5"/>
  <c r="J12" i="5"/>
  <c r="J80" i="5" s="1"/>
  <c r="E7" i="5"/>
  <c r="E76" i="5" s="1"/>
  <c r="J37" i="4"/>
  <c r="J36" i="4"/>
  <c r="AY57" i="1" s="1"/>
  <c r="J35" i="4"/>
  <c r="AX57" i="1"/>
  <c r="BI360" i="4"/>
  <c r="BH360" i="4"/>
  <c r="BG360" i="4"/>
  <c r="BF360" i="4"/>
  <c r="T360" i="4"/>
  <c r="R360" i="4"/>
  <c r="P360" i="4"/>
  <c r="BI359" i="4"/>
  <c r="BH359" i="4"/>
  <c r="BG359" i="4"/>
  <c r="BF359" i="4"/>
  <c r="T359" i="4"/>
  <c r="R359" i="4"/>
  <c r="P359" i="4"/>
  <c r="BI355" i="4"/>
  <c r="BH355" i="4"/>
  <c r="BG355" i="4"/>
  <c r="BF355" i="4"/>
  <c r="T355" i="4"/>
  <c r="R355" i="4"/>
  <c r="P355" i="4"/>
  <c r="BI351" i="4"/>
  <c r="BH351" i="4"/>
  <c r="BG351" i="4"/>
  <c r="BF351" i="4"/>
  <c r="T351" i="4"/>
  <c r="R351" i="4"/>
  <c r="P351" i="4"/>
  <c r="BI348" i="4"/>
  <c r="BH348" i="4"/>
  <c r="BG348" i="4"/>
  <c r="BF348" i="4"/>
  <c r="T348" i="4"/>
  <c r="T347" i="4" s="1"/>
  <c r="R348" i="4"/>
  <c r="R347" i="4"/>
  <c r="P348" i="4"/>
  <c r="P347" i="4" s="1"/>
  <c r="BI344" i="4"/>
  <c r="BH344" i="4"/>
  <c r="BG344" i="4"/>
  <c r="BF344" i="4"/>
  <c r="T344" i="4"/>
  <c r="R344" i="4"/>
  <c r="P344" i="4"/>
  <c r="BI340" i="4"/>
  <c r="BH340" i="4"/>
  <c r="BG340" i="4"/>
  <c r="BF340" i="4"/>
  <c r="T340" i="4"/>
  <c r="R340" i="4"/>
  <c r="P340" i="4"/>
  <c r="BI334" i="4"/>
  <c r="BH334" i="4"/>
  <c r="BG334" i="4"/>
  <c r="BF334" i="4"/>
  <c r="T334" i="4"/>
  <c r="R334" i="4"/>
  <c r="P334" i="4"/>
  <c r="BI333" i="4"/>
  <c r="BH333" i="4"/>
  <c r="BG333" i="4"/>
  <c r="BF333" i="4"/>
  <c r="T333" i="4"/>
  <c r="R333" i="4"/>
  <c r="P333" i="4"/>
  <c r="BI326" i="4"/>
  <c r="BH326" i="4"/>
  <c r="BG326" i="4"/>
  <c r="BF326" i="4"/>
  <c r="T326" i="4"/>
  <c r="R326" i="4"/>
  <c r="P326" i="4"/>
  <c r="BI323" i="4"/>
  <c r="BH323" i="4"/>
  <c r="BG323" i="4"/>
  <c r="BF323" i="4"/>
  <c r="T323" i="4"/>
  <c r="R323" i="4"/>
  <c r="P323" i="4"/>
  <c r="BI320" i="4"/>
  <c r="BH320" i="4"/>
  <c r="BG320" i="4"/>
  <c r="BF320" i="4"/>
  <c r="T320" i="4"/>
  <c r="R320" i="4"/>
  <c r="P320" i="4"/>
  <c r="BI317" i="4"/>
  <c r="BH317" i="4"/>
  <c r="BG317" i="4"/>
  <c r="BF317" i="4"/>
  <c r="T317" i="4"/>
  <c r="R317" i="4"/>
  <c r="P317" i="4"/>
  <c r="BI314" i="4"/>
  <c r="BH314" i="4"/>
  <c r="BG314" i="4"/>
  <c r="BF314" i="4"/>
  <c r="T314" i="4"/>
  <c r="R314" i="4"/>
  <c r="P314" i="4"/>
  <c r="BI311" i="4"/>
  <c r="BH311" i="4"/>
  <c r="BG311" i="4"/>
  <c r="BF311" i="4"/>
  <c r="T311" i="4"/>
  <c r="R311" i="4"/>
  <c r="P311" i="4"/>
  <c r="BI304" i="4"/>
  <c r="BH304" i="4"/>
  <c r="BG304" i="4"/>
  <c r="BF304" i="4"/>
  <c r="T304" i="4"/>
  <c r="R304" i="4"/>
  <c r="P304" i="4"/>
  <c r="BI299" i="4"/>
  <c r="BH299" i="4"/>
  <c r="BG299" i="4"/>
  <c r="BF299" i="4"/>
  <c r="T299" i="4"/>
  <c r="R299" i="4"/>
  <c r="P299" i="4"/>
  <c r="BI297" i="4"/>
  <c r="BH297" i="4"/>
  <c r="BG297" i="4"/>
  <c r="BF297" i="4"/>
  <c r="T297" i="4"/>
  <c r="R297" i="4"/>
  <c r="P297" i="4"/>
  <c r="BI293" i="4"/>
  <c r="BH293" i="4"/>
  <c r="BG293" i="4"/>
  <c r="BF293" i="4"/>
  <c r="T293" i="4"/>
  <c r="R293" i="4"/>
  <c r="P293" i="4"/>
  <c r="BI290" i="4"/>
  <c r="BH290" i="4"/>
  <c r="BG290" i="4"/>
  <c r="BF290" i="4"/>
  <c r="T290" i="4"/>
  <c r="R290" i="4"/>
  <c r="P290" i="4"/>
  <c r="BI287" i="4"/>
  <c r="BH287" i="4"/>
  <c r="BG287" i="4"/>
  <c r="BF287" i="4"/>
  <c r="T287" i="4"/>
  <c r="R287" i="4"/>
  <c r="P287" i="4"/>
  <c r="BI280" i="4"/>
  <c r="BH280" i="4"/>
  <c r="BG280" i="4"/>
  <c r="BF280" i="4"/>
  <c r="T280" i="4"/>
  <c r="R280" i="4"/>
  <c r="P280" i="4"/>
  <c r="BI276" i="4"/>
  <c r="BH276" i="4"/>
  <c r="BG276" i="4"/>
  <c r="BF276" i="4"/>
  <c r="T276" i="4"/>
  <c r="R276" i="4"/>
  <c r="P276" i="4"/>
  <c r="BI271" i="4"/>
  <c r="BH271" i="4"/>
  <c r="BG271" i="4"/>
  <c r="BF271" i="4"/>
  <c r="T271" i="4"/>
  <c r="R271" i="4"/>
  <c r="P271" i="4"/>
  <c r="BI266" i="4"/>
  <c r="BH266" i="4"/>
  <c r="BG266" i="4"/>
  <c r="BF266" i="4"/>
  <c r="T266" i="4"/>
  <c r="R266" i="4"/>
  <c r="P266" i="4"/>
  <c r="BI258" i="4"/>
  <c r="BH258" i="4"/>
  <c r="BG258" i="4"/>
  <c r="BF258" i="4"/>
  <c r="T258" i="4"/>
  <c r="R258" i="4"/>
  <c r="P258" i="4"/>
  <c r="BI255" i="4"/>
  <c r="BH255" i="4"/>
  <c r="BG255" i="4"/>
  <c r="BF255" i="4"/>
  <c r="T255" i="4"/>
  <c r="R255" i="4"/>
  <c r="P255" i="4"/>
  <c r="BI252" i="4"/>
  <c r="BH252" i="4"/>
  <c r="BG252" i="4"/>
  <c r="BF252" i="4"/>
  <c r="T252" i="4"/>
  <c r="R252" i="4"/>
  <c r="P252" i="4"/>
  <c r="BI247" i="4"/>
  <c r="BH247" i="4"/>
  <c r="BG247" i="4"/>
  <c r="BF247" i="4"/>
  <c r="T247" i="4"/>
  <c r="R247" i="4"/>
  <c r="P247" i="4"/>
  <c r="BI239" i="4"/>
  <c r="BH239" i="4"/>
  <c r="BG239" i="4"/>
  <c r="BF239" i="4"/>
  <c r="T239" i="4"/>
  <c r="R239" i="4"/>
  <c r="P239" i="4"/>
  <c r="BI234" i="4"/>
  <c r="BH234" i="4"/>
  <c r="BG234" i="4"/>
  <c r="BF234" i="4"/>
  <c r="T234" i="4"/>
  <c r="R234" i="4"/>
  <c r="P234" i="4"/>
  <c r="BI226" i="4"/>
  <c r="BH226" i="4"/>
  <c r="BG226" i="4"/>
  <c r="BF226" i="4"/>
  <c r="T226" i="4"/>
  <c r="R226" i="4"/>
  <c r="P226" i="4"/>
  <c r="BI222" i="4"/>
  <c r="BH222" i="4"/>
  <c r="BG222" i="4"/>
  <c r="BF222" i="4"/>
  <c r="T222" i="4"/>
  <c r="R222" i="4"/>
  <c r="P222" i="4"/>
  <c r="BI210" i="4"/>
  <c r="BH210" i="4"/>
  <c r="BG210" i="4"/>
  <c r="BF210" i="4"/>
  <c r="T210" i="4"/>
  <c r="T204" i="4"/>
  <c r="R210" i="4"/>
  <c r="P210" i="4"/>
  <c r="P204" i="4"/>
  <c r="BI205" i="4"/>
  <c r="BH205" i="4"/>
  <c r="BG205" i="4"/>
  <c r="BF205" i="4"/>
  <c r="T205" i="4"/>
  <c r="R205" i="4"/>
  <c r="R204" i="4" s="1"/>
  <c r="P205" i="4"/>
  <c r="BI194" i="4"/>
  <c r="BH194" i="4"/>
  <c r="BG194" i="4"/>
  <c r="BF194" i="4"/>
  <c r="T194" i="4"/>
  <c r="R194" i="4"/>
  <c r="P194" i="4"/>
  <c r="BI191" i="4"/>
  <c r="BH191" i="4"/>
  <c r="BG191" i="4"/>
  <c r="BF191" i="4"/>
  <c r="T191" i="4"/>
  <c r="R191" i="4"/>
  <c r="P191" i="4"/>
  <c r="BI186" i="4"/>
  <c r="BH186" i="4"/>
  <c r="BG186" i="4"/>
  <c r="BF186" i="4"/>
  <c r="T186" i="4"/>
  <c r="R186" i="4"/>
  <c r="P186" i="4"/>
  <c r="BI180" i="4"/>
  <c r="BH180" i="4"/>
  <c r="BG180" i="4"/>
  <c r="BF180" i="4"/>
  <c r="T180" i="4"/>
  <c r="R180" i="4"/>
  <c r="P180" i="4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67" i="4"/>
  <c r="BH167" i="4"/>
  <c r="BG167" i="4"/>
  <c r="BF167" i="4"/>
  <c r="T167" i="4"/>
  <c r="R167" i="4"/>
  <c r="P167" i="4"/>
  <c r="BI162" i="4"/>
  <c r="BH162" i="4"/>
  <c r="BG162" i="4"/>
  <c r="BF162" i="4"/>
  <c r="T162" i="4"/>
  <c r="R162" i="4"/>
  <c r="P162" i="4"/>
  <c r="BI157" i="4"/>
  <c r="BH157" i="4"/>
  <c r="BG157" i="4"/>
  <c r="BF157" i="4"/>
  <c r="T157" i="4"/>
  <c r="R157" i="4"/>
  <c r="P157" i="4"/>
  <c r="BI152" i="4"/>
  <c r="BH152" i="4"/>
  <c r="BG152" i="4"/>
  <c r="BF152" i="4"/>
  <c r="T152" i="4"/>
  <c r="R152" i="4"/>
  <c r="P152" i="4"/>
  <c r="BI147" i="4"/>
  <c r="BH147" i="4"/>
  <c r="BG147" i="4"/>
  <c r="BF147" i="4"/>
  <c r="T147" i="4"/>
  <c r="R147" i="4"/>
  <c r="P147" i="4"/>
  <c r="BI143" i="4"/>
  <c r="BH143" i="4"/>
  <c r="BG143" i="4"/>
  <c r="BF143" i="4"/>
  <c r="T143" i="4"/>
  <c r="R143" i="4"/>
  <c r="P143" i="4"/>
  <c r="BI138" i="4"/>
  <c r="BH138" i="4"/>
  <c r="BG138" i="4"/>
  <c r="BF138" i="4"/>
  <c r="T138" i="4"/>
  <c r="R138" i="4"/>
  <c r="P138" i="4"/>
  <c r="BI133" i="4"/>
  <c r="BH133" i="4"/>
  <c r="BG133" i="4"/>
  <c r="BF133" i="4"/>
  <c r="T133" i="4"/>
  <c r="R133" i="4"/>
  <c r="P133" i="4"/>
  <c r="BI127" i="4"/>
  <c r="BH127" i="4"/>
  <c r="BG127" i="4"/>
  <c r="BF127" i="4"/>
  <c r="T127" i="4"/>
  <c r="R127" i="4"/>
  <c r="P127" i="4"/>
  <c r="BI122" i="4"/>
  <c r="BH122" i="4"/>
  <c r="BG122" i="4"/>
  <c r="BF122" i="4"/>
  <c r="T122" i="4"/>
  <c r="R122" i="4"/>
  <c r="P122" i="4"/>
  <c r="BI117" i="4"/>
  <c r="BH117" i="4"/>
  <c r="BG117" i="4"/>
  <c r="BF117" i="4"/>
  <c r="T117" i="4"/>
  <c r="R117" i="4"/>
  <c r="P117" i="4"/>
  <c r="BI113" i="4"/>
  <c r="BH113" i="4"/>
  <c r="BG113" i="4"/>
  <c r="BF113" i="4"/>
  <c r="T113" i="4"/>
  <c r="R113" i="4"/>
  <c r="P113" i="4"/>
  <c r="BI109" i="4"/>
  <c r="BH109" i="4"/>
  <c r="BG109" i="4"/>
  <c r="BF109" i="4"/>
  <c r="T109" i="4"/>
  <c r="R109" i="4"/>
  <c r="P109" i="4"/>
  <c r="BI104" i="4"/>
  <c r="BH104" i="4"/>
  <c r="BG104" i="4"/>
  <c r="BF104" i="4"/>
  <c r="T104" i="4"/>
  <c r="R104" i="4"/>
  <c r="P104" i="4"/>
  <c r="BI99" i="4"/>
  <c r="BH99" i="4"/>
  <c r="BG99" i="4"/>
  <c r="BF99" i="4"/>
  <c r="T99" i="4"/>
  <c r="R99" i="4"/>
  <c r="P99" i="4"/>
  <c r="BI95" i="4"/>
  <c r="BH95" i="4"/>
  <c r="BG95" i="4"/>
  <c r="BF95" i="4"/>
  <c r="T95" i="4"/>
  <c r="R95" i="4"/>
  <c r="P95" i="4"/>
  <c r="BI91" i="4"/>
  <c r="BH91" i="4"/>
  <c r="BG91" i="4"/>
  <c r="BF91" i="4"/>
  <c r="T91" i="4"/>
  <c r="R91" i="4"/>
  <c r="P91" i="4"/>
  <c r="J84" i="4"/>
  <c r="F84" i="4"/>
  <c r="F82" i="4"/>
  <c r="E80" i="4"/>
  <c r="J54" i="4"/>
  <c r="F54" i="4"/>
  <c r="F52" i="4"/>
  <c r="E50" i="4"/>
  <c r="J24" i="4"/>
  <c r="E24" i="4"/>
  <c r="J85" i="4"/>
  <c r="J23" i="4"/>
  <c r="J18" i="4"/>
  <c r="E18" i="4"/>
  <c r="F85" i="4"/>
  <c r="J17" i="4"/>
  <c r="J12" i="4"/>
  <c r="J82" i="4" s="1"/>
  <c r="E7" i="4"/>
  <c r="E78" i="4"/>
  <c r="J37" i="3"/>
  <c r="J36" i="3"/>
  <c r="AY56" i="1"/>
  <c r="J35" i="3"/>
  <c r="AX56" i="1" s="1"/>
  <c r="BI440" i="3"/>
  <c r="BH440" i="3"/>
  <c r="BG440" i="3"/>
  <c r="BF440" i="3"/>
  <c r="T440" i="3"/>
  <c r="T439" i="3"/>
  <c r="R440" i="3"/>
  <c r="R439" i="3" s="1"/>
  <c r="P440" i="3"/>
  <c r="P439" i="3"/>
  <c r="BI436" i="3"/>
  <c r="BH436" i="3"/>
  <c r="BG436" i="3"/>
  <c r="BF436" i="3"/>
  <c r="T436" i="3"/>
  <c r="R436" i="3"/>
  <c r="P436" i="3"/>
  <c r="BI432" i="3"/>
  <c r="BH432" i="3"/>
  <c r="BG432" i="3"/>
  <c r="BF432" i="3"/>
  <c r="T432" i="3"/>
  <c r="R432" i="3"/>
  <c r="P432" i="3"/>
  <c r="BI427" i="3"/>
  <c r="BH427" i="3"/>
  <c r="BG427" i="3"/>
  <c r="BF427" i="3"/>
  <c r="T427" i="3"/>
  <c r="R427" i="3"/>
  <c r="P427" i="3"/>
  <c r="BI426" i="3"/>
  <c r="BH426" i="3"/>
  <c r="BG426" i="3"/>
  <c r="BF426" i="3"/>
  <c r="T426" i="3"/>
  <c r="R426" i="3"/>
  <c r="P426" i="3"/>
  <c r="BI422" i="3"/>
  <c r="BH422" i="3"/>
  <c r="BG422" i="3"/>
  <c r="BF422" i="3"/>
  <c r="T422" i="3"/>
  <c r="R422" i="3"/>
  <c r="P422" i="3"/>
  <c r="BI419" i="3"/>
  <c r="BH419" i="3"/>
  <c r="BG419" i="3"/>
  <c r="BF419" i="3"/>
  <c r="T419" i="3"/>
  <c r="R419" i="3"/>
  <c r="P419" i="3"/>
  <c r="BI414" i="3"/>
  <c r="BH414" i="3"/>
  <c r="BG414" i="3"/>
  <c r="BF414" i="3"/>
  <c r="T414" i="3"/>
  <c r="R414" i="3"/>
  <c r="P414" i="3"/>
  <c r="BI411" i="3"/>
  <c r="BH411" i="3"/>
  <c r="BG411" i="3"/>
  <c r="BF411" i="3"/>
  <c r="T411" i="3"/>
  <c r="R411" i="3"/>
  <c r="P411" i="3"/>
  <c r="BI406" i="3"/>
  <c r="BH406" i="3"/>
  <c r="BG406" i="3"/>
  <c r="BF406" i="3"/>
  <c r="T406" i="3"/>
  <c r="R406" i="3"/>
  <c r="P406" i="3"/>
  <c r="BI400" i="3"/>
  <c r="BH400" i="3"/>
  <c r="BG400" i="3"/>
  <c r="BF400" i="3"/>
  <c r="T400" i="3"/>
  <c r="R400" i="3"/>
  <c r="P400" i="3"/>
  <c r="BI395" i="3"/>
  <c r="BH395" i="3"/>
  <c r="BG395" i="3"/>
  <c r="BF395" i="3"/>
  <c r="T395" i="3"/>
  <c r="R395" i="3"/>
  <c r="P395" i="3"/>
  <c r="BI391" i="3"/>
  <c r="BH391" i="3"/>
  <c r="BG391" i="3"/>
  <c r="BF391" i="3"/>
  <c r="T391" i="3"/>
  <c r="R391" i="3"/>
  <c r="P391" i="3"/>
  <c r="BI389" i="3"/>
  <c r="BH389" i="3"/>
  <c r="BG389" i="3"/>
  <c r="BF389" i="3"/>
  <c r="T389" i="3"/>
  <c r="R389" i="3"/>
  <c r="P389" i="3"/>
  <c r="BI383" i="3"/>
  <c r="BH383" i="3"/>
  <c r="BG383" i="3"/>
  <c r="BF383" i="3"/>
  <c r="T383" i="3"/>
  <c r="R383" i="3"/>
  <c r="P383" i="3"/>
  <c r="BI378" i="3"/>
  <c r="BH378" i="3"/>
  <c r="BG378" i="3"/>
  <c r="BF378" i="3"/>
  <c r="T378" i="3"/>
  <c r="R378" i="3"/>
  <c r="P378" i="3"/>
  <c r="BI373" i="3"/>
  <c r="BH373" i="3"/>
  <c r="BG373" i="3"/>
  <c r="BF373" i="3"/>
  <c r="T373" i="3"/>
  <c r="R373" i="3"/>
  <c r="P373" i="3"/>
  <c r="BI371" i="3"/>
  <c r="BH371" i="3"/>
  <c r="BG371" i="3"/>
  <c r="BF371" i="3"/>
  <c r="T371" i="3"/>
  <c r="R371" i="3"/>
  <c r="P371" i="3"/>
  <c r="BI367" i="3"/>
  <c r="BH367" i="3"/>
  <c r="BG367" i="3"/>
  <c r="BF367" i="3"/>
  <c r="T367" i="3"/>
  <c r="R367" i="3"/>
  <c r="P367" i="3"/>
  <c r="BI363" i="3"/>
  <c r="BH363" i="3"/>
  <c r="BG363" i="3"/>
  <c r="BF363" i="3"/>
  <c r="T363" i="3"/>
  <c r="R363" i="3"/>
  <c r="P363" i="3"/>
  <c r="BI360" i="3"/>
  <c r="BH360" i="3"/>
  <c r="BG360" i="3"/>
  <c r="BF360" i="3"/>
  <c r="T360" i="3"/>
  <c r="R360" i="3"/>
  <c r="P360" i="3"/>
  <c r="BI352" i="3"/>
  <c r="BH352" i="3"/>
  <c r="BG352" i="3"/>
  <c r="BF352" i="3"/>
  <c r="T352" i="3"/>
  <c r="R352" i="3"/>
  <c r="P352" i="3"/>
  <c r="BI349" i="3"/>
  <c r="BH349" i="3"/>
  <c r="BG349" i="3"/>
  <c r="BF349" i="3"/>
  <c r="T349" i="3"/>
  <c r="R349" i="3"/>
  <c r="P349" i="3"/>
  <c r="BI346" i="3"/>
  <c r="BH346" i="3"/>
  <c r="BG346" i="3"/>
  <c r="BF346" i="3"/>
  <c r="T346" i="3"/>
  <c r="R346" i="3"/>
  <c r="P346" i="3"/>
  <c r="BI342" i="3"/>
  <c r="BH342" i="3"/>
  <c r="BG342" i="3"/>
  <c r="BF342" i="3"/>
  <c r="T342" i="3"/>
  <c r="R342" i="3"/>
  <c r="P342" i="3"/>
  <c r="BI322" i="3"/>
  <c r="BH322" i="3"/>
  <c r="BG322" i="3"/>
  <c r="BF322" i="3"/>
  <c r="T322" i="3"/>
  <c r="R322" i="3"/>
  <c r="P322" i="3"/>
  <c r="BI320" i="3"/>
  <c r="BH320" i="3"/>
  <c r="BG320" i="3"/>
  <c r="BF320" i="3"/>
  <c r="T320" i="3"/>
  <c r="R320" i="3"/>
  <c r="P320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10" i="3"/>
  <c r="BH310" i="3"/>
  <c r="BG310" i="3"/>
  <c r="BF310" i="3"/>
  <c r="T310" i="3"/>
  <c r="R310" i="3"/>
  <c r="P310" i="3"/>
  <c r="BI306" i="3"/>
  <c r="BH306" i="3"/>
  <c r="BG306" i="3"/>
  <c r="BF306" i="3"/>
  <c r="T306" i="3"/>
  <c r="R306" i="3"/>
  <c r="P306" i="3"/>
  <c r="BI304" i="3"/>
  <c r="BH304" i="3"/>
  <c r="BG304" i="3"/>
  <c r="BF304" i="3"/>
  <c r="T304" i="3"/>
  <c r="R304" i="3"/>
  <c r="P304" i="3"/>
  <c r="BI300" i="3"/>
  <c r="BH300" i="3"/>
  <c r="BG300" i="3"/>
  <c r="BF300" i="3"/>
  <c r="T300" i="3"/>
  <c r="R300" i="3"/>
  <c r="P300" i="3"/>
  <c r="BI297" i="3"/>
  <c r="BH297" i="3"/>
  <c r="BG297" i="3"/>
  <c r="BF297" i="3"/>
  <c r="T297" i="3"/>
  <c r="R297" i="3"/>
  <c r="P297" i="3"/>
  <c r="BI296" i="3"/>
  <c r="BH296" i="3"/>
  <c r="BG296" i="3"/>
  <c r="BF296" i="3"/>
  <c r="T296" i="3"/>
  <c r="R296" i="3"/>
  <c r="P296" i="3"/>
  <c r="BI295" i="3"/>
  <c r="BH295" i="3"/>
  <c r="BG295" i="3"/>
  <c r="BF295" i="3"/>
  <c r="T295" i="3"/>
  <c r="R295" i="3"/>
  <c r="P295" i="3"/>
  <c r="BI294" i="3"/>
  <c r="BH294" i="3"/>
  <c r="BG294" i="3"/>
  <c r="BF294" i="3"/>
  <c r="T294" i="3"/>
  <c r="R294" i="3"/>
  <c r="P294" i="3"/>
  <c r="BI292" i="3"/>
  <c r="BH292" i="3"/>
  <c r="BG292" i="3"/>
  <c r="BF292" i="3"/>
  <c r="T292" i="3"/>
  <c r="R292" i="3"/>
  <c r="P292" i="3"/>
  <c r="BI291" i="3"/>
  <c r="BH291" i="3"/>
  <c r="BG291" i="3"/>
  <c r="BF291" i="3"/>
  <c r="T291" i="3"/>
  <c r="R291" i="3"/>
  <c r="P291" i="3"/>
  <c r="BI284" i="3"/>
  <c r="BH284" i="3"/>
  <c r="BG284" i="3"/>
  <c r="BF284" i="3"/>
  <c r="T284" i="3"/>
  <c r="R284" i="3"/>
  <c r="P284" i="3"/>
  <c r="BI280" i="3"/>
  <c r="BH280" i="3"/>
  <c r="BG280" i="3"/>
  <c r="BF280" i="3"/>
  <c r="T280" i="3"/>
  <c r="R280" i="3"/>
  <c r="P280" i="3"/>
  <c r="BI277" i="3"/>
  <c r="BH277" i="3"/>
  <c r="BG277" i="3"/>
  <c r="BF277" i="3"/>
  <c r="T277" i="3"/>
  <c r="R277" i="3"/>
  <c r="P277" i="3"/>
  <c r="BI276" i="3"/>
  <c r="BH276" i="3"/>
  <c r="BG276" i="3"/>
  <c r="BF276" i="3"/>
  <c r="T276" i="3"/>
  <c r="R276" i="3"/>
  <c r="P276" i="3"/>
  <c r="BI274" i="3"/>
  <c r="BH274" i="3"/>
  <c r="BG274" i="3"/>
  <c r="BF274" i="3"/>
  <c r="T274" i="3"/>
  <c r="R274" i="3"/>
  <c r="P274" i="3"/>
  <c r="BI273" i="3"/>
  <c r="BH273" i="3"/>
  <c r="BG273" i="3"/>
  <c r="BF273" i="3"/>
  <c r="T273" i="3"/>
  <c r="R273" i="3"/>
  <c r="P273" i="3"/>
  <c r="BI272" i="3"/>
  <c r="BH272" i="3"/>
  <c r="BG272" i="3"/>
  <c r="BF272" i="3"/>
  <c r="T272" i="3"/>
  <c r="R272" i="3"/>
  <c r="P272" i="3"/>
  <c r="BI271" i="3"/>
  <c r="BH271" i="3"/>
  <c r="BG271" i="3"/>
  <c r="BF271" i="3"/>
  <c r="T271" i="3"/>
  <c r="R271" i="3"/>
  <c r="P271" i="3"/>
  <c r="BI270" i="3"/>
  <c r="BH270" i="3"/>
  <c r="BG270" i="3"/>
  <c r="BF270" i="3"/>
  <c r="T270" i="3"/>
  <c r="R270" i="3"/>
  <c r="P270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3" i="3"/>
  <c r="BH263" i="3"/>
  <c r="BG263" i="3"/>
  <c r="BF263" i="3"/>
  <c r="T263" i="3"/>
  <c r="R263" i="3"/>
  <c r="P263" i="3"/>
  <c r="BI262" i="3"/>
  <c r="BH262" i="3"/>
  <c r="BG262" i="3"/>
  <c r="BF262" i="3"/>
  <c r="T262" i="3"/>
  <c r="R262" i="3"/>
  <c r="P262" i="3"/>
  <c r="BI258" i="3"/>
  <c r="BH258" i="3"/>
  <c r="BG258" i="3"/>
  <c r="BF258" i="3"/>
  <c r="T258" i="3"/>
  <c r="R258" i="3"/>
  <c r="P258" i="3"/>
  <c r="BI246" i="3"/>
  <c r="BH246" i="3"/>
  <c r="BG246" i="3"/>
  <c r="BF246" i="3"/>
  <c r="T246" i="3"/>
  <c r="R246" i="3"/>
  <c r="P246" i="3"/>
  <c r="BI240" i="3"/>
  <c r="BH240" i="3"/>
  <c r="BG240" i="3"/>
  <c r="BF240" i="3"/>
  <c r="T240" i="3"/>
  <c r="R240" i="3"/>
  <c r="P240" i="3"/>
  <c r="BI235" i="3"/>
  <c r="BH235" i="3"/>
  <c r="BG235" i="3"/>
  <c r="BF235" i="3"/>
  <c r="T235" i="3"/>
  <c r="R235" i="3"/>
  <c r="P235" i="3"/>
  <c r="BI230" i="3"/>
  <c r="BH230" i="3"/>
  <c r="BG230" i="3"/>
  <c r="BF230" i="3"/>
  <c r="T230" i="3"/>
  <c r="R230" i="3"/>
  <c r="P230" i="3"/>
  <c r="BI226" i="3"/>
  <c r="BH226" i="3"/>
  <c r="BG226" i="3"/>
  <c r="BF226" i="3"/>
  <c r="T226" i="3"/>
  <c r="R226" i="3"/>
  <c r="P226" i="3"/>
  <c r="BI221" i="3"/>
  <c r="BH221" i="3"/>
  <c r="BG221" i="3"/>
  <c r="BF221" i="3"/>
  <c r="T221" i="3"/>
  <c r="R221" i="3"/>
  <c r="P221" i="3"/>
  <c r="BI216" i="3"/>
  <c r="BH216" i="3"/>
  <c r="BG216" i="3"/>
  <c r="BF216" i="3"/>
  <c r="T216" i="3"/>
  <c r="R216" i="3"/>
  <c r="P216" i="3"/>
  <c r="BI211" i="3"/>
  <c r="BH211" i="3"/>
  <c r="BG211" i="3"/>
  <c r="BF211" i="3"/>
  <c r="T211" i="3"/>
  <c r="R211" i="3"/>
  <c r="P211" i="3"/>
  <c r="BI207" i="3"/>
  <c r="BH207" i="3"/>
  <c r="BG207" i="3"/>
  <c r="BF207" i="3"/>
  <c r="T207" i="3"/>
  <c r="R207" i="3"/>
  <c r="P207" i="3"/>
  <c r="BI203" i="3"/>
  <c r="BH203" i="3"/>
  <c r="BG203" i="3"/>
  <c r="BF203" i="3"/>
  <c r="T203" i="3"/>
  <c r="R203" i="3"/>
  <c r="P203" i="3"/>
  <c r="BI198" i="3"/>
  <c r="BH198" i="3"/>
  <c r="BG198" i="3"/>
  <c r="BF198" i="3"/>
  <c r="T198" i="3"/>
  <c r="T197" i="3"/>
  <c r="R198" i="3"/>
  <c r="R197" i="3" s="1"/>
  <c r="P198" i="3"/>
  <c r="P197" i="3"/>
  <c r="BI195" i="3"/>
  <c r="BH195" i="3"/>
  <c r="BG195" i="3"/>
  <c r="BF195" i="3"/>
  <c r="T195" i="3"/>
  <c r="R195" i="3"/>
  <c r="P195" i="3"/>
  <c r="BI191" i="3"/>
  <c r="BH191" i="3"/>
  <c r="BG191" i="3"/>
  <c r="BF191" i="3"/>
  <c r="T191" i="3"/>
  <c r="R191" i="3"/>
  <c r="P191" i="3"/>
  <c r="BI190" i="3"/>
  <c r="BH190" i="3"/>
  <c r="BG190" i="3"/>
  <c r="BF190" i="3"/>
  <c r="T190" i="3"/>
  <c r="R190" i="3"/>
  <c r="P190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78" i="3"/>
  <c r="BH178" i="3"/>
  <c r="BG178" i="3"/>
  <c r="BF178" i="3"/>
  <c r="T178" i="3"/>
  <c r="R178" i="3"/>
  <c r="P178" i="3"/>
  <c r="BI175" i="3"/>
  <c r="BH175" i="3"/>
  <c r="BG175" i="3"/>
  <c r="BF175" i="3"/>
  <c r="T175" i="3"/>
  <c r="R175" i="3"/>
  <c r="P175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6" i="3"/>
  <c r="BH166" i="3"/>
  <c r="BG166" i="3"/>
  <c r="BF166" i="3"/>
  <c r="T166" i="3"/>
  <c r="R166" i="3"/>
  <c r="P166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R150" i="3"/>
  <c r="P150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39" i="3"/>
  <c r="BH139" i="3"/>
  <c r="BG139" i="3"/>
  <c r="BF139" i="3"/>
  <c r="T139" i="3"/>
  <c r="R139" i="3"/>
  <c r="P139" i="3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BI122" i="3"/>
  <c r="BH122" i="3"/>
  <c r="BG122" i="3"/>
  <c r="BF122" i="3"/>
  <c r="T122" i="3"/>
  <c r="R122" i="3"/>
  <c r="P122" i="3"/>
  <c r="BI118" i="3"/>
  <c r="BH118" i="3"/>
  <c r="BG118" i="3"/>
  <c r="BF118" i="3"/>
  <c r="T118" i="3"/>
  <c r="R118" i="3"/>
  <c r="P118" i="3"/>
  <c r="BI114" i="3"/>
  <c r="BH114" i="3"/>
  <c r="BG114" i="3"/>
  <c r="BF114" i="3"/>
  <c r="T114" i="3"/>
  <c r="R114" i="3"/>
  <c r="P114" i="3"/>
  <c r="BI111" i="3"/>
  <c r="BH111" i="3"/>
  <c r="BG111" i="3"/>
  <c r="BF111" i="3"/>
  <c r="T111" i="3"/>
  <c r="R111" i="3"/>
  <c r="P111" i="3"/>
  <c r="BI107" i="3"/>
  <c r="BH107" i="3"/>
  <c r="BG107" i="3"/>
  <c r="BF107" i="3"/>
  <c r="T107" i="3"/>
  <c r="R107" i="3"/>
  <c r="P107" i="3"/>
  <c r="BI103" i="3"/>
  <c r="BH103" i="3"/>
  <c r="BG103" i="3"/>
  <c r="BF103" i="3"/>
  <c r="T103" i="3"/>
  <c r="R103" i="3"/>
  <c r="P103" i="3"/>
  <c r="BI99" i="3"/>
  <c r="BH99" i="3"/>
  <c r="BG99" i="3"/>
  <c r="BF99" i="3"/>
  <c r="T99" i="3"/>
  <c r="R99" i="3"/>
  <c r="P99" i="3"/>
  <c r="BI95" i="3"/>
  <c r="BH95" i="3"/>
  <c r="BG95" i="3"/>
  <c r="BF95" i="3"/>
  <c r="T95" i="3"/>
  <c r="R95" i="3"/>
  <c r="P95" i="3"/>
  <c r="BI91" i="3"/>
  <c r="BH91" i="3"/>
  <c r="BG91" i="3"/>
  <c r="BF91" i="3"/>
  <c r="T91" i="3"/>
  <c r="R91" i="3"/>
  <c r="P91" i="3"/>
  <c r="J84" i="3"/>
  <c r="F84" i="3"/>
  <c r="F82" i="3"/>
  <c r="E80" i="3"/>
  <c r="J54" i="3"/>
  <c r="F54" i="3"/>
  <c r="F52" i="3"/>
  <c r="E50" i="3"/>
  <c r="J24" i="3"/>
  <c r="E24" i="3"/>
  <c r="J85" i="3"/>
  <c r="J23" i="3"/>
  <c r="J18" i="3"/>
  <c r="E18" i="3"/>
  <c r="F55" i="3"/>
  <c r="J17" i="3"/>
  <c r="J12" i="3"/>
  <c r="J82" i="3"/>
  <c r="E7" i="3"/>
  <c r="E78" i="3" s="1"/>
  <c r="J37" i="2"/>
  <c r="J36" i="2"/>
  <c r="AY55" i="1"/>
  <c r="J35" i="2"/>
  <c r="AX55" i="1" s="1"/>
  <c r="BI89" i="2"/>
  <c r="BH89" i="2"/>
  <c r="BG89" i="2"/>
  <c r="BF89" i="2"/>
  <c r="T89" i="2"/>
  <c r="R89" i="2"/>
  <c r="P89" i="2"/>
  <c r="BI88" i="2"/>
  <c r="BH88" i="2"/>
  <c r="BG88" i="2"/>
  <c r="BF88" i="2"/>
  <c r="T88" i="2"/>
  <c r="R88" i="2"/>
  <c r="P88" i="2"/>
  <c r="BI87" i="2"/>
  <c r="BH87" i="2"/>
  <c r="BG87" i="2"/>
  <c r="BF87" i="2"/>
  <c r="T87" i="2"/>
  <c r="R87" i="2"/>
  <c r="P87" i="2"/>
  <c r="BI86" i="2"/>
  <c r="BH86" i="2"/>
  <c r="BG86" i="2"/>
  <c r="BF86" i="2"/>
  <c r="T86" i="2"/>
  <c r="R86" i="2"/>
  <c r="P86" i="2"/>
  <c r="BI85" i="2"/>
  <c r="BH85" i="2"/>
  <c r="BG85" i="2"/>
  <c r="BF85" i="2"/>
  <c r="T85" i="2"/>
  <c r="R85" i="2"/>
  <c r="P85" i="2"/>
  <c r="BI84" i="2"/>
  <c r="BH84" i="2"/>
  <c r="BG84" i="2"/>
  <c r="BF84" i="2"/>
  <c r="T84" i="2"/>
  <c r="R84" i="2"/>
  <c r="P84" i="2"/>
  <c r="BI83" i="2"/>
  <c r="BH83" i="2"/>
  <c r="BG83" i="2"/>
  <c r="BF83" i="2"/>
  <c r="T83" i="2"/>
  <c r="R83" i="2"/>
  <c r="P83" i="2"/>
  <c r="BI82" i="2"/>
  <c r="BH82" i="2"/>
  <c r="BG82" i="2"/>
  <c r="BF82" i="2"/>
  <c r="T82" i="2"/>
  <c r="R82" i="2"/>
  <c r="P82" i="2"/>
  <c r="J76" i="2"/>
  <c r="F76" i="2"/>
  <c r="F74" i="2"/>
  <c r="E72" i="2"/>
  <c r="J54" i="2"/>
  <c r="F54" i="2"/>
  <c r="F52" i="2"/>
  <c r="E50" i="2"/>
  <c r="J24" i="2"/>
  <c r="E24" i="2"/>
  <c r="J77" i="2" s="1"/>
  <c r="J23" i="2"/>
  <c r="J18" i="2"/>
  <c r="E18" i="2"/>
  <c r="F55" i="2" s="1"/>
  <c r="J17" i="2"/>
  <c r="J12" i="2"/>
  <c r="J74" i="2"/>
  <c r="E7" i="2"/>
  <c r="E48" i="2" s="1"/>
  <c r="L50" i="1"/>
  <c r="AM50" i="1"/>
  <c r="AM49" i="1"/>
  <c r="L49" i="1"/>
  <c r="AM47" i="1"/>
  <c r="L47" i="1"/>
  <c r="L45" i="1"/>
  <c r="L44" i="1"/>
  <c r="BK132" i="6"/>
  <c r="J129" i="6"/>
  <c r="J126" i="6"/>
  <c r="BK123" i="6"/>
  <c r="J121" i="6"/>
  <c r="J118" i="6"/>
  <c r="BK113" i="6"/>
  <c r="J107" i="6"/>
  <c r="BK106" i="6"/>
  <c r="BK103" i="6"/>
  <c r="J100" i="6"/>
  <c r="BK96" i="6"/>
  <c r="J93" i="6"/>
  <c r="BK89" i="6"/>
  <c r="J87" i="6"/>
  <c r="J85" i="6"/>
  <c r="J165" i="5"/>
  <c r="J164" i="5"/>
  <c r="J162" i="5"/>
  <c r="BK160" i="5"/>
  <c r="BK157" i="5"/>
  <c r="J156" i="5"/>
  <c r="J153" i="5"/>
  <c r="BK150" i="5"/>
  <c r="BK149" i="5"/>
  <c r="J148" i="5"/>
  <c r="BK141" i="5"/>
  <c r="J140" i="5"/>
  <c r="BK139" i="5"/>
  <c r="J139" i="5"/>
  <c r="BK133" i="5"/>
  <c r="J132" i="5"/>
  <c r="BK129" i="5"/>
  <c r="J128" i="5"/>
  <c r="J122" i="5"/>
  <c r="BK121" i="5"/>
  <c r="BK119" i="5"/>
  <c r="J118" i="5"/>
  <c r="J114" i="5"/>
  <c r="BK113" i="5"/>
  <c r="J110" i="5"/>
  <c r="J108" i="5"/>
  <c r="BK104" i="5"/>
  <c r="J103" i="5"/>
  <c r="BK101" i="5"/>
  <c r="J97" i="5"/>
  <c r="J96" i="5"/>
  <c r="BK94" i="5"/>
  <c r="BK92" i="5"/>
  <c r="J91" i="5"/>
  <c r="J90" i="5"/>
  <c r="BK351" i="4"/>
  <c r="BK334" i="4"/>
  <c r="J333" i="4"/>
  <c r="BK326" i="4"/>
  <c r="J323" i="4"/>
  <c r="J320" i="4"/>
  <c r="J314" i="4"/>
  <c r="BK304" i="4"/>
  <c r="BK299" i="4"/>
  <c r="J297" i="4"/>
  <c r="BK293" i="4"/>
  <c r="BK271" i="4"/>
  <c r="J266" i="4"/>
  <c r="BK258" i="4"/>
  <c r="J255" i="4"/>
  <c r="BK234" i="4"/>
  <c r="BK226" i="4"/>
  <c r="BK222" i="4"/>
  <c r="J210" i="4"/>
  <c r="BK205" i="4"/>
  <c r="BK194" i="4"/>
  <c r="BK186" i="4"/>
  <c r="BK180" i="4"/>
  <c r="BK157" i="4"/>
  <c r="J152" i="4"/>
  <c r="J147" i="4"/>
  <c r="BK138" i="4"/>
  <c r="BK133" i="4"/>
  <c r="BK122" i="4"/>
  <c r="BK104" i="4"/>
  <c r="BK436" i="3"/>
  <c r="BK432" i="3"/>
  <c r="J426" i="3"/>
  <c r="BK422" i="3"/>
  <c r="J406" i="3"/>
  <c r="BK391" i="3"/>
  <c r="J378" i="3"/>
  <c r="J371" i="3"/>
  <c r="J367" i="3"/>
  <c r="BK363" i="3"/>
  <c r="BK352" i="3"/>
  <c r="J346" i="3"/>
  <c r="J342" i="3"/>
  <c r="J320" i="3"/>
  <c r="BK316" i="3"/>
  <c r="BK306" i="3"/>
  <c r="J304" i="3"/>
  <c r="J297" i="3"/>
  <c r="BK294" i="3"/>
  <c r="BK291" i="3"/>
  <c r="J284" i="3"/>
  <c r="J280" i="3"/>
  <c r="J276" i="3"/>
  <c r="BK271" i="3"/>
  <c r="BK269" i="3"/>
  <c r="J267" i="3"/>
  <c r="BK258" i="3"/>
  <c r="BK240" i="3"/>
  <c r="J89" i="2"/>
  <c r="J87" i="2"/>
  <c r="BK86" i="2"/>
  <c r="BK85" i="2"/>
  <c r="BK83" i="2"/>
  <c r="BK82" i="2"/>
  <c r="AS54" i="1"/>
  <c r="J132" i="6"/>
  <c r="BK129" i="6"/>
  <c r="BK126" i="6"/>
  <c r="J123" i="6"/>
  <c r="BK121" i="6"/>
  <c r="BK118" i="6"/>
  <c r="J114" i="6"/>
  <c r="J113" i="6"/>
  <c r="BK110" i="6"/>
  <c r="J110" i="6"/>
  <c r="BK107" i="6"/>
  <c r="J106" i="6"/>
  <c r="J103" i="6"/>
  <c r="BK100" i="6"/>
  <c r="J96" i="6"/>
  <c r="BK93" i="6"/>
  <c r="J89" i="6"/>
  <c r="BK87" i="6"/>
  <c r="BK85" i="6"/>
  <c r="BK166" i="5"/>
  <c r="J166" i="5"/>
  <c r="BK165" i="5"/>
  <c r="BK164" i="5"/>
  <c r="J163" i="5"/>
  <c r="BK161" i="5"/>
  <c r="J160" i="5"/>
  <c r="J157" i="5"/>
  <c r="BK151" i="5"/>
  <c r="J150" i="5"/>
  <c r="J149" i="5"/>
  <c r="BK148" i="5"/>
  <c r="BK147" i="5"/>
  <c r="J146" i="5"/>
  <c r="BK143" i="5"/>
  <c r="BK142" i="5"/>
  <c r="J141" i="5"/>
  <c r="BK138" i="5"/>
  <c r="J137" i="5"/>
  <c r="J135" i="5"/>
  <c r="BK132" i="5"/>
  <c r="J131" i="5"/>
  <c r="J127" i="5"/>
  <c r="BK125" i="5"/>
  <c r="J124" i="5"/>
  <c r="BK122" i="5"/>
  <c r="BK120" i="5"/>
  <c r="BK114" i="5"/>
  <c r="J113" i="5"/>
  <c r="BK112" i="5"/>
  <c r="BK108" i="5"/>
  <c r="J107" i="5"/>
  <c r="BK106" i="5"/>
  <c r="J105" i="5"/>
  <c r="J104" i="5"/>
  <c r="BK102" i="5"/>
  <c r="J101" i="5"/>
  <c r="BK100" i="5"/>
  <c r="J99" i="5"/>
  <c r="BK96" i="5"/>
  <c r="J95" i="5"/>
  <c r="J360" i="4"/>
  <c r="BK355" i="4"/>
  <c r="J351" i="4"/>
  <c r="J348" i="4"/>
  <c r="J344" i="4"/>
  <c r="BK323" i="4"/>
  <c r="BK317" i="4"/>
  <c r="BK314" i="4"/>
  <c r="J293" i="4"/>
  <c r="BK287" i="4"/>
  <c r="J276" i="4"/>
  <c r="J205" i="4"/>
  <c r="J194" i="4"/>
  <c r="BK191" i="4"/>
  <c r="J186" i="4"/>
  <c r="BK175" i="4"/>
  <c r="J172" i="4"/>
  <c r="J167" i="4"/>
  <c r="BK162" i="4"/>
  <c r="BK152" i="4"/>
  <c r="BK143" i="4"/>
  <c r="J127" i="4"/>
  <c r="J122" i="4"/>
  <c r="J117" i="4"/>
  <c r="BK113" i="4"/>
  <c r="BK109" i="4"/>
  <c r="J104" i="4"/>
  <c r="J99" i="4"/>
  <c r="J95" i="4"/>
  <c r="J91" i="4"/>
  <c r="J440" i="3"/>
  <c r="J436" i="3"/>
  <c r="J432" i="3"/>
  <c r="BK427" i="3"/>
  <c r="BK426" i="3"/>
  <c r="BK419" i="3"/>
  <c r="BK414" i="3"/>
  <c r="J411" i="3"/>
  <c r="BK400" i="3"/>
  <c r="BK395" i="3"/>
  <c r="J391" i="3"/>
  <c r="BK389" i="3"/>
  <c r="BK383" i="3"/>
  <c r="BK378" i="3"/>
  <c r="J373" i="3"/>
  <c r="BK371" i="3"/>
  <c r="J360" i="3"/>
  <c r="J349" i="3"/>
  <c r="BK346" i="3"/>
  <c r="BK342" i="3"/>
  <c r="J322" i="3"/>
  <c r="BK320" i="3"/>
  <c r="J313" i="3"/>
  <c r="J310" i="3"/>
  <c r="J306" i="3"/>
  <c r="J300" i="3"/>
  <c r="BK296" i="3"/>
  <c r="J295" i="3"/>
  <c r="J292" i="3"/>
  <c r="BK280" i="3"/>
  <c r="J277" i="3"/>
  <c r="BK276" i="3"/>
  <c r="J274" i="3"/>
  <c r="BK273" i="3"/>
  <c r="BK272" i="3"/>
  <c r="J271" i="3"/>
  <c r="J270" i="3"/>
  <c r="BK267" i="3"/>
  <c r="J263" i="3"/>
  <c r="BK262" i="3"/>
  <c r="J246" i="3"/>
  <c r="J235" i="3"/>
  <c r="J230" i="3"/>
  <c r="J226" i="3"/>
  <c r="J221" i="3"/>
  <c r="BK216" i="3"/>
  <c r="J211" i="3"/>
  <c r="J207" i="3"/>
  <c r="J203" i="3"/>
  <c r="BK198" i="3"/>
  <c r="BK195" i="3"/>
  <c r="BK191" i="3"/>
  <c r="BK190" i="3"/>
  <c r="BK185" i="3"/>
  <c r="BK184" i="3"/>
  <c r="J178" i="3"/>
  <c r="J175" i="3"/>
  <c r="J171" i="3"/>
  <c r="BK170" i="3"/>
  <c r="BK166" i="3"/>
  <c r="BK162" i="3"/>
  <c r="BK159" i="3"/>
  <c r="J153" i="3"/>
  <c r="J150" i="3"/>
  <c r="J144" i="3"/>
  <c r="J142" i="3"/>
  <c r="BK139" i="3"/>
  <c r="J139" i="3"/>
  <c r="BK136" i="3"/>
  <c r="BK133" i="3"/>
  <c r="J133" i="3"/>
  <c r="BK129" i="3"/>
  <c r="J129" i="3"/>
  <c r="BK126" i="3"/>
  <c r="BK122" i="3"/>
  <c r="J122" i="3"/>
  <c r="BK118" i="3"/>
  <c r="J118" i="3"/>
  <c r="BK114" i="3"/>
  <c r="J114" i="3"/>
  <c r="BK111" i="3"/>
  <c r="J111" i="3"/>
  <c r="BK107" i="3"/>
  <c r="J107" i="3"/>
  <c r="BK103" i="3"/>
  <c r="J103" i="3"/>
  <c r="J99" i="3"/>
  <c r="BK95" i="3"/>
  <c r="BK91" i="3"/>
  <c r="BK89" i="2"/>
  <c r="BK88" i="2"/>
  <c r="BK87" i="2"/>
  <c r="J85" i="2"/>
  <c r="BK84" i="2"/>
  <c r="J82" i="2"/>
  <c r="BK162" i="5"/>
  <c r="J161" i="5"/>
  <c r="BK155" i="5"/>
  <c r="J154" i="5"/>
  <c r="BK153" i="5"/>
  <c r="J152" i="5"/>
  <c r="J147" i="5"/>
  <c r="BK145" i="5"/>
  <c r="J144" i="5"/>
  <c r="J143" i="5"/>
  <c r="BK140" i="5"/>
  <c r="J138" i="5"/>
  <c r="BK137" i="5"/>
  <c r="BK135" i="5"/>
  <c r="J134" i="5"/>
  <c r="BK131" i="5"/>
  <c r="J130" i="5"/>
  <c r="J126" i="5"/>
  <c r="J123" i="5"/>
  <c r="J121" i="5"/>
  <c r="J119" i="5"/>
  <c r="BK118" i="5"/>
  <c r="J117" i="5"/>
  <c r="BK116" i="5"/>
  <c r="BK115" i="5"/>
  <c r="J112" i="5"/>
  <c r="BK111" i="5"/>
  <c r="BK109" i="5"/>
  <c r="BK107" i="5"/>
  <c r="J106" i="5"/>
  <c r="BK105" i="5"/>
  <c r="BK99" i="5"/>
  <c r="BK97" i="5"/>
  <c r="J94" i="5"/>
  <c r="BK93" i="5"/>
  <c r="J92" i="5"/>
  <c r="BK91" i="5"/>
  <c r="BK90" i="5"/>
  <c r="BK360" i="4"/>
  <c r="BK359" i="4"/>
  <c r="J359" i="4"/>
  <c r="J355" i="4"/>
  <c r="BK348" i="4"/>
  <c r="BK344" i="4"/>
  <c r="J340" i="4"/>
  <c r="J334" i="4"/>
  <c r="BK320" i="4"/>
  <c r="J311" i="4"/>
  <c r="J304" i="4"/>
  <c r="BK297" i="4"/>
  <c r="J290" i="4"/>
  <c r="J287" i="4"/>
  <c r="BK280" i="4"/>
  <c r="J271" i="4"/>
  <c r="BK255" i="4"/>
  <c r="BK252" i="4"/>
  <c r="BK247" i="4"/>
  <c r="BK239" i="4"/>
  <c r="J175" i="4"/>
  <c r="J162" i="4"/>
  <c r="J157" i="4"/>
  <c r="BK147" i="4"/>
  <c r="J133" i="4"/>
  <c r="BK127" i="4"/>
  <c r="BK117" i="4"/>
  <c r="J113" i="4"/>
  <c r="J109" i="4"/>
  <c r="BK99" i="4"/>
  <c r="BK95" i="4"/>
  <c r="BK91" i="4"/>
  <c r="BK440" i="3"/>
  <c r="J427" i="3"/>
  <c r="J422" i="3"/>
  <c r="J419" i="3"/>
  <c r="J414" i="3"/>
  <c r="BK411" i="3"/>
  <c r="BK406" i="3"/>
  <c r="J400" i="3"/>
  <c r="J395" i="3"/>
  <c r="J389" i="3"/>
  <c r="J383" i="3"/>
  <c r="BK373" i="3"/>
  <c r="BK367" i="3"/>
  <c r="J363" i="3"/>
  <c r="BK360" i="3"/>
  <c r="J352" i="3"/>
  <c r="BK349" i="3"/>
  <c r="BK322" i="3"/>
  <c r="J316" i="3"/>
  <c r="BK313" i="3"/>
  <c r="BK310" i="3"/>
  <c r="BK304" i="3"/>
  <c r="BK300" i="3"/>
  <c r="BK297" i="3"/>
  <c r="J296" i="3"/>
  <c r="BK295" i="3"/>
  <c r="J294" i="3"/>
  <c r="BK292" i="3"/>
  <c r="J291" i="3"/>
  <c r="BK284" i="3"/>
  <c r="BK277" i="3"/>
  <c r="BK274" i="3"/>
  <c r="J273" i="3"/>
  <c r="J272" i="3"/>
  <c r="BK270" i="3"/>
  <c r="J269" i="3"/>
  <c r="BK263" i="3"/>
  <c r="J262" i="3"/>
  <c r="J258" i="3"/>
  <c r="BK246" i="3"/>
  <c r="J240" i="3"/>
  <c r="BK235" i="3"/>
  <c r="BK230" i="3"/>
  <c r="BK226" i="3"/>
  <c r="BK221" i="3"/>
  <c r="J216" i="3"/>
  <c r="BK211" i="3"/>
  <c r="BK207" i="3"/>
  <c r="BK203" i="3"/>
  <c r="J198" i="3"/>
  <c r="J195" i="3"/>
  <c r="J191" i="3"/>
  <c r="J190" i="3"/>
  <c r="J185" i="3"/>
  <c r="J184" i="3"/>
  <c r="BK178" i="3"/>
  <c r="BK175" i="3"/>
  <c r="BK171" i="3"/>
  <c r="J170" i="3"/>
  <c r="J166" i="3"/>
  <c r="J162" i="3"/>
  <c r="J159" i="3"/>
  <c r="BK153" i="3"/>
  <c r="BK150" i="3"/>
  <c r="BK144" i="3"/>
  <c r="BK142" i="3"/>
  <c r="J136" i="3"/>
  <c r="J126" i="3"/>
  <c r="BK99" i="3"/>
  <c r="J95" i="3"/>
  <c r="J91" i="3"/>
  <c r="J88" i="2"/>
  <c r="J86" i="2"/>
  <c r="J84" i="2"/>
  <c r="J83" i="2"/>
  <c r="BK114" i="6"/>
  <c r="BK163" i="5"/>
  <c r="BK156" i="5"/>
  <c r="J155" i="5"/>
  <c r="BK154" i="5"/>
  <c r="BK152" i="5"/>
  <c r="J151" i="5"/>
  <c r="BK146" i="5"/>
  <c r="J145" i="5"/>
  <c r="BK144" i="5"/>
  <c r="J142" i="5"/>
  <c r="BK134" i="5"/>
  <c r="J133" i="5"/>
  <c r="BK130" i="5"/>
  <c r="J129" i="5"/>
  <c r="BK128" i="5"/>
  <c r="BK127" i="5"/>
  <c r="BK126" i="5"/>
  <c r="J125" i="5"/>
  <c r="BK124" i="5"/>
  <c r="BK123" i="5"/>
  <c r="J120" i="5"/>
  <c r="BK117" i="5"/>
  <c r="J116" i="5"/>
  <c r="J115" i="5"/>
  <c r="J111" i="5"/>
  <c r="BK110" i="5"/>
  <c r="J109" i="5"/>
  <c r="BK103" i="5"/>
  <c r="J102" i="5"/>
  <c r="J100" i="5"/>
  <c r="BK95" i="5"/>
  <c r="J93" i="5"/>
  <c r="BK340" i="4"/>
  <c r="BK333" i="4"/>
  <c r="J326" i="4"/>
  <c r="J317" i="4"/>
  <c r="BK311" i="4"/>
  <c r="J299" i="4"/>
  <c r="BK290" i="4"/>
  <c r="J280" i="4"/>
  <c r="BK276" i="4"/>
  <c r="BK266" i="4"/>
  <c r="J258" i="4"/>
  <c r="J252" i="4"/>
  <c r="J247" i="4"/>
  <c r="J239" i="4"/>
  <c r="J234" i="4"/>
  <c r="J226" i="4"/>
  <c r="J222" i="4"/>
  <c r="BK210" i="4"/>
  <c r="J191" i="4"/>
  <c r="J180" i="4"/>
  <c r="BK172" i="4"/>
  <c r="BK167" i="4"/>
  <c r="J143" i="4"/>
  <c r="J138" i="4"/>
  <c r="BK90" i="4" l="1"/>
  <c r="T221" i="4"/>
  <c r="P279" i="4"/>
  <c r="P303" i="4"/>
  <c r="T350" i="4"/>
  <c r="T349" i="4" s="1"/>
  <c r="P89" i="5"/>
  <c r="T81" i="2"/>
  <c r="T80" i="2" s="1"/>
  <c r="P90" i="3"/>
  <c r="T90" i="3"/>
  <c r="P183" i="3"/>
  <c r="T183" i="3"/>
  <c r="P202" i="3"/>
  <c r="T202" i="3"/>
  <c r="P245" i="3"/>
  <c r="R245" i="3"/>
  <c r="P279" i="3"/>
  <c r="T279" i="3"/>
  <c r="P405" i="3"/>
  <c r="R405" i="3"/>
  <c r="P90" i="4"/>
  <c r="P89" i="4" s="1"/>
  <c r="P221" i="4"/>
  <c r="R279" i="4"/>
  <c r="R303" i="4"/>
  <c r="P350" i="4"/>
  <c r="P349" i="4"/>
  <c r="R89" i="5"/>
  <c r="P136" i="5"/>
  <c r="P98" i="5" s="1"/>
  <c r="BK159" i="5"/>
  <c r="J159" i="5" s="1"/>
  <c r="J66" i="5" s="1"/>
  <c r="P159" i="5"/>
  <c r="P158" i="5"/>
  <c r="BK81" i="2"/>
  <c r="J81" i="2"/>
  <c r="J60" i="2" s="1"/>
  <c r="P81" i="2"/>
  <c r="P80" i="2" s="1"/>
  <c r="AU55" i="1" s="1"/>
  <c r="R81" i="2"/>
  <c r="R80" i="2"/>
  <c r="BK90" i="3"/>
  <c r="J90" i="3" s="1"/>
  <c r="J61" i="3" s="1"/>
  <c r="R90" i="3"/>
  <c r="BK183" i="3"/>
  <c r="J183" i="3" s="1"/>
  <c r="J62" i="3" s="1"/>
  <c r="R183" i="3"/>
  <c r="BK202" i="3"/>
  <c r="J202" i="3" s="1"/>
  <c r="J64" i="3" s="1"/>
  <c r="R202" i="3"/>
  <c r="BK245" i="3"/>
  <c r="J245" i="3" s="1"/>
  <c r="J65" i="3" s="1"/>
  <c r="T245" i="3"/>
  <c r="BK279" i="3"/>
  <c r="J279" i="3" s="1"/>
  <c r="J66" i="3" s="1"/>
  <c r="R279" i="3"/>
  <c r="BK405" i="3"/>
  <c r="J405" i="3" s="1"/>
  <c r="J67" i="3" s="1"/>
  <c r="T405" i="3"/>
  <c r="R90" i="4"/>
  <c r="BK221" i="4"/>
  <c r="J221" i="4" s="1"/>
  <c r="J63" i="4" s="1"/>
  <c r="BK279" i="4"/>
  <c r="J279" i="4" s="1"/>
  <c r="J64" i="4" s="1"/>
  <c r="BK303" i="4"/>
  <c r="J303" i="4" s="1"/>
  <c r="J65" i="4" s="1"/>
  <c r="R350" i="4"/>
  <c r="R349" i="4"/>
  <c r="BK89" i="5"/>
  <c r="T89" i="5"/>
  <c r="R136" i="5"/>
  <c r="R98" i="5"/>
  <c r="R159" i="5"/>
  <c r="R158" i="5" s="1"/>
  <c r="P84" i="6"/>
  <c r="T84" i="6"/>
  <c r="BK122" i="6"/>
  <c r="J122" i="6" s="1"/>
  <c r="J62" i="6" s="1"/>
  <c r="P122" i="6"/>
  <c r="R122" i="6"/>
  <c r="T90" i="4"/>
  <c r="T89" i="4" s="1"/>
  <c r="T88" i="4" s="1"/>
  <c r="R221" i="4"/>
  <c r="T279" i="4"/>
  <c r="T303" i="4"/>
  <c r="BK350" i="4"/>
  <c r="J350" i="4" s="1"/>
  <c r="J68" i="4" s="1"/>
  <c r="BK136" i="5"/>
  <c r="J136" i="5"/>
  <c r="J64" i="5" s="1"/>
  <c r="T136" i="5"/>
  <c r="T98" i="5"/>
  <c r="T159" i="5"/>
  <c r="T158" i="5" s="1"/>
  <c r="BK84" i="6"/>
  <c r="J84" i="6" s="1"/>
  <c r="J61" i="6" s="1"/>
  <c r="R84" i="6"/>
  <c r="R83" i="6" s="1"/>
  <c r="R82" i="6" s="1"/>
  <c r="T122" i="6"/>
  <c r="BE147" i="4"/>
  <c r="BE152" i="4"/>
  <c r="BE162" i="4"/>
  <c r="BE175" i="4"/>
  <c r="BE191" i="4"/>
  <c r="BE194" i="4"/>
  <c r="BE252" i="4"/>
  <c r="BE258" i="4"/>
  <c r="BE299" i="4"/>
  <c r="BE344" i="4"/>
  <c r="BK204" i="4"/>
  <c r="J204" i="4"/>
  <c r="J62" i="4" s="1"/>
  <c r="E48" i="5"/>
  <c r="J83" i="5"/>
  <c r="BE90" i="5"/>
  <c r="BE91" i="5"/>
  <c r="BE104" i="5"/>
  <c r="BE106" i="5"/>
  <c r="BE107" i="5"/>
  <c r="BE112" i="5"/>
  <c r="BE113" i="5"/>
  <c r="BE119" i="5"/>
  <c r="BE120" i="5"/>
  <c r="BE121" i="5"/>
  <c r="BE125" i="5"/>
  <c r="BE131" i="5"/>
  <c r="BE140" i="5"/>
  <c r="BE142" i="5"/>
  <c r="BE147" i="5"/>
  <c r="BE148" i="5"/>
  <c r="BE149" i="5"/>
  <c r="BE160" i="5"/>
  <c r="BE161" i="5"/>
  <c r="J55" i="2"/>
  <c r="F77" i="2"/>
  <c r="BE85" i="2"/>
  <c r="BE89" i="2"/>
  <c r="E48" i="3"/>
  <c r="J55" i="3"/>
  <c r="F85" i="3"/>
  <c r="BE103" i="3"/>
  <c r="BE142" i="3"/>
  <c r="BE144" i="3"/>
  <c r="BE150" i="3"/>
  <c r="BE159" i="3"/>
  <c r="BE170" i="3"/>
  <c r="BE171" i="3"/>
  <c r="BE178" i="3"/>
  <c r="BE184" i="3"/>
  <c r="BE195" i="3"/>
  <c r="BE216" i="3"/>
  <c r="BE221" i="3"/>
  <c r="BE230" i="3"/>
  <c r="BE262" i="3"/>
  <c r="BE263" i="3"/>
  <c r="BE267" i="3"/>
  <c r="BE273" i="3"/>
  <c r="BE276" i="3"/>
  <c r="BE280" i="3"/>
  <c r="BE291" i="3"/>
  <c r="BE294" i="3"/>
  <c r="BE296" i="3"/>
  <c r="BE300" i="3"/>
  <c r="BE306" i="3"/>
  <c r="BE320" i="3"/>
  <c r="BE346" i="3"/>
  <c r="BE363" i="3"/>
  <c r="BE371" i="3"/>
  <c r="BE373" i="3"/>
  <c r="BE378" i="3"/>
  <c r="BE406" i="3"/>
  <c r="BE414" i="3"/>
  <c r="BE426" i="3"/>
  <c r="BE427" i="3"/>
  <c r="BE436" i="3"/>
  <c r="BE440" i="3"/>
  <c r="BK439" i="3"/>
  <c r="J439" i="3" s="1"/>
  <c r="J68" i="3" s="1"/>
  <c r="J52" i="4"/>
  <c r="J55" i="4"/>
  <c r="BE91" i="4"/>
  <c r="BE95" i="4"/>
  <c r="BE104" i="4"/>
  <c r="BE113" i="4"/>
  <c r="BE122" i="4"/>
  <c r="BE143" i="4"/>
  <c r="BE180" i="4"/>
  <c r="BE186" i="4"/>
  <c r="BE222" i="4"/>
  <c r="BE226" i="4"/>
  <c r="BE271" i="4"/>
  <c r="BE276" i="4"/>
  <c r="BE323" i="4"/>
  <c r="BE333" i="4"/>
  <c r="BE351" i="4"/>
  <c r="BE360" i="4"/>
  <c r="J52" i="5"/>
  <c r="F55" i="5"/>
  <c r="BE96" i="5"/>
  <c r="BE97" i="5"/>
  <c r="BE100" i="5"/>
  <c r="BE101" i="5"/>
  <c r="BE102" i="5"/>
  <c r="BE103" i="5"/>
  <c r="BE108" i="5"/>
  <c r="BE109" i="5"/>
  <c r="BE123" i="5"/>
  <c r="BE127" i="5"/>
  <c r="BE128" i="5"/>
  <c r="BE129" i="5"/>
  <c r="BE132" i="5"/>
  <c r="BE138" i="5"/>
  <c r="BE141" i="5"/>
  <c r="BE145" i="5"/>
  <c r="BE150" i="5"/>
  <c r="BE156" i="5"/>
  <c r="BE157" i="5"/>
  <c r="BE163" i="5"/>
  <c r="BE164" i="5"/>
  <c r="BE165" i="5"/>
  <c r="E48" i="6"/>
  <c r="J52" i="2"/>
  <c r="E70" i="2"/>
  <c r="BE83" i="2"/>
  <c r="BE86" i="2"/>
  <c r="J52" i="3"/>
  <c r="BE91" i="3"/>
  <c r="BE95" i="3"/>
  <c r="BE99" i="3"/>
  <c r="BE107" i="3"/>
  <c r="BE111" i="3"/>
  <c r="BE114" i="3"/>
  <c r="BE118" i="3"/>
  <c r="BE122" i="3"/>
  <c r="BE126" i="3"/>
  <c r="BE129" i="3"/>
  <c r="BE133" i="3"/>
  <c r="BE136" i="3"/>
  <c r="BE139" i="3"/>
  <c r="BE153" i="3"/>
  <c r="BE162" i="3"/>
  <c r="BE166" i="3"/>
  <c r="BE175" i="3"/>
  <c r="BE185" i="3"/>
  <c r="BE190" i="3"/>
  <c r="BE191" i="3"/>
  <c r="BE198" i="3"/>
  <c r="BE203" i="3"/>
  <c r="BE207" i="3"/>
  <c r="BE211" i="3"/>
  <c r="BE226" i="3"/>
  <c r="BE235" i="3"/>
  <c r="BE240" i="3"/>
  <c r="BE258" i="3"/>
  <c r="BE269" i="3"/>
  <c r="BE271" i="3"/>
  <c r="BE272" i="3"/>
  <c r="BE274" i="3"/>
  <c r="BE277" i="3"/>
  <c r="BE284" i="3"/>
  <c r="BE295" i="3"/>
  <c r="BE297" i="3"/>
  <c r="BE310" i="3"/>
  <c r="BE316" i="3"/>
  <c r="BE322" i="3"/>
  <c r="BE342" i="3"/>
  <c r="BE352" i="3"/>
  <c r="BE367" i="3"/>
  <c r="BE383" i="3"/>
  <c r="BE391" i="3"/>
  <c r="BE400" i="3"/>
  <c r="BE411" i="3"/>
  <c r="BE422" i="3"/>
  <c r="BE432" i="3"/>
  <c r="BK197" i="3"/>
  <c r="J197" i="3" s="1"/>
  <c r="J63" i="3" s="1"/>
  <c r="E48" i="4"/>
  <c r="F55" i="4"/>
  <c r="BE99" i="4"/>
  <c r="BE133" i="4"/>
  <c r="BE157" i="4"/>
  <c r="BE205" i="4"/>
  <c r="BE210" i="4"/>
  <c r="BE239" i="4"/>
  <c r="BE247" i="4"/>
  <c r="BE255" i="4"/>
  <c r="BE266" i="4"/>
  <c r="BE290" i="4"/>
  <c r="BE293" i="4"/>
  <c r="BE297" i="4"/>
  <c r="BE304" i="4"/>
  <c r="BE311" i="4"/>
  <c r="BE320" i="4"/>
  <c r="BE326" i="4"/>
  <c r="BE334" i="4"/>
  <c r="BE355" i="4"/>
  <c r="BE359" i="4"/>
  <c r="BK347" i="4"/>
  <c r="J347" i="4" s="1"/>
  <c r="J66" i="4" s="1"/>
  <c r="BE92" i="5"/>
  <c r="BE93" i="5"/>
  <c r="BE94" i="5"/>
  <c r="BE95" i="5"/>
  <c r="BE110" i="5"/>
  <c r="BE115" i="5"/>
  <c r="BE116" i="5"/>
  <c r="BE117" i="5"/>
  <c r="BE118" i="5"/>
  <c r="BE133" i="5"/>
  <c r="BE139" i="5"/>
  <c r="BE152" i="5"/>
  <c r="BE153" i="5"/>
  <c r="BE155" i="5"/>
  <c r="BE162" i="5"/>
  <c r="BE166" i="5"/>
  <c r="BK98" i="5"/>
  <c r="J98" i="5" s="1"/>
  <c r="J63" i="5" s="1"/>
  <c r="F55" i="6"/>
  <c r="BE85" i="6"/>
  <c r="BE89" i="6"/>
  <c r="BE93" i="6"/>
  <c r="BE96" i="6"/>
  <c r="BE106" i="6"/>
  <c r="BE110" i="6"/>
  <c r="BE118" i="6"/>
  <c r="BE126" i="6"/>
  <c r="BE129" i="6"/>
  <c r="BE132" i="6"/>
  <c r="BE82" i="2"/>
  <c r="BE84" i="2"/>
  <c r="BE87" i="2"/>
  <c r="BE88" i="2"/>
  <c r="BE246" i="3"/>
  <c r="BE270" i="3"/>
  <c r="BE292" i="3"/>
  <c r="BE304" i="3"/>
  <c r="BE313" i="3"/>
  <c r="BE349" i="3"/>
  <c r="BE360" i="3"/>
  <c r="BE389" i="3"/>
  <c r="BE395" i="3"/>
  <c r="BE419" i="3"/>
  <c r="BE109" i="4"/>
  <c r="BE117" i="4"/>
  <c r="BE127" i="4"/>
  <c r="BE138" i="4"/>
  <c r="BE167" i="4"/>
  <c r="BE172" i="4"/>
  <c r="BE234" i="4"/>
  <c r="BE280" i="4"/>
  <c r="BE287" i="4"/>
  <c r="BE314" i="4"/>
  <c r="BE317" i="4"/>
  <c r="BE340" i="4"/>
  <c r="BE348" i="4"/>
  <c r="BE99" i="5"/>
  <c r="BE105" i="5"/>
  <c r="BE111" i="5"/>
  <c r="BE114" i="5"/>
  <c r="BE122" i="5"/>
  <c r="BE124" i="5"/>
  <c r="BE126" i="5"/>
  <c r="BE130" i="5"/>
  <c r="BE134" i="5"/>
  <c r="BE135" i="5"/>
  <c r="BE137" i="5"/>
  <c r="BE143" i="5"/>
  <c r="BE144" i="5"/>
  <c r="BE146" i="5"/>
  <c r="BE151" i="5"/>
  <c r="BE154" i="5"/>
  <c r="J52" i="6"/>
  <c r="J55" i="6"/>
  <c r="BE87" i="6"/>
  <c r="BE100" i="6"/>
  <c r="BE103" i="6"/>
  <c r="BE107" i="6"/>
  <c r="BE113" i="6"/>
  <c r="BE114" i="6"/>
  <c r="BE121" i="6"/>
  <c r="BE123" i="6"/>
  <c r="F36" i="2"/>
  <c r="BC55" i="1"/>
  <c r="J34" i="3"/>
  <c r="AW56" i="1" s="1"/>
  <c r="F34" i="4"/>
  <c r="BA57" i="1"/>
  <c r="J34" i="5"/>
  <c r="AW58" i="1" s="1"/>
  <c r="F36" i="3"/>
  <c r="BC56" i="1"/>
  <c r="F36" i="4"/>
  <c r="BC57" i="1" s="1"/>
  <c r="F37" i="6"/>
  <c r="BD59" i="1"/>
  <c r="F35" i="2"/>
  <c r="BB55" i="1" s="1"/>
  <c r="F35" i="6"/>
  <c r="BB59" i="1"/>
  <c r="F36" i="5"/>
  <c r="BC58" i="1" s="1"/>
  <c r="F37" i="2"/>
  <c r="BD55" i="1"/>
  <c r="J34" i="6"/>
  <c r="AW59" i="1" s="1"/>
  <c r="F36" i="6"/>
  <c r="BC59" i="1"/>
  <c r="F34" i="2"/>
  <c r="BA55" i="1" s="1"/>
  <c r="F34" i="3"/>
  <c r="BA56" i="1"/>
  <c r="F37" i="4"/>
  <c r="BD57" i="1" s="1"/>
  <c r="J34" i="2"/>
  <c r="AW55" i="1"/>
  <c r="F35" i="5"/>
  <c r="BB58" i="1" s="1"/>
  <c r="F37" i="5"/>
  <c r="BD58" i="1"/>
  <c r="F35" i="4"/>
  <c r="BB57" i="1" s="1"/>
  <c r="F37" i="3"/>
  <c r="BD56" i="1"/>
  <c r="F34" i="5"/>
  <c r="BA58" i="1" s="1"/>
  <c r="F35" i="3"/>
  <c r="BB56" i="1"/>
  <c r="J34" i="4"/>
  <c r="AW57" i="1" s="1"/>
  <c r="F34" i="6"/>
  <c r="BA59" i="1"/>
  <c r="P83" i="6" l="1"/>
  <c r="P82" i="6"/>
  <c r="AU59" i="1" s="1"/>
  <c r="BK87" i="5"/>
  <c r="R89" i="4"/>
  <c r="R88" i="4"/>
  <c r="P88" i="4"/>
  <c r="AU57" i="1"/>
  <c r="T83" i="6"/>
  <c r="T82" i="6"/>
  <c r="T87" i="5"/>
  <c r="T86" i="5"/>
  <c r="R89" i="3"/>
  <c r="R88" i="3"/>
  <c r="R87" i="5"/>
  <c r="R86" i="5"/>
  <c r="T89" i="3"/>
  <c r="T88" i="3"/>
  <c r="P89" i="3"/>
  <c r="P88" i="3"/>
  <c r="AU56" i="1" s="1"/>
  <c r="BK89" i="4"/>
  <c r="J89" i="4"/>
  <c r="J60" i="4"/>
  <c r="P87" i="5"/>
  <c r="P86" i="5"/>
  <c r="AU58" i="1"/>
  <c r="J90" i="4"/>
  <c r="J61" i="4" s="1"/>
  <c r="BK89" i="3"/>
  <c r="J89" i="3" s="1"/>
  <c r="J60" i="3" s="1"/>
  <c r="J89" i="5"/>
  <c r="J62" i="5"/>
  <c r="BK80" i="2"/>
  <c r="J80" i="2"/>
  <c r="BK349" i="4"/>
  <c r="J349" i="4"/>
  <c r="J67" i="4" s="1"/>
  <c r="BK158" i="5"/>
  <c r="J158" i="5" s="1"/>
  <c r="J65" i="5" s="1"/>
  <c r="BK83" i="6"/>
  <c r="J83" i="6"/>
  <c r="J60" i="6" s="1"/>
  <c r="J33" i="5"/>
  <c r="AV58" i="1" s="1"/>
  <c r="AT58" i="1" s="1"/>
  <c r="J33" i="6"/>
  <c r="AV59" i="1"/>
  <c r="AT59" i="1"/>
  <c r="BD54" i="1"/>
  <c r="W33" i="1" s="1"/>
  <c r="J33" i="2"/>
  <c r="AV55" i="1"/>
  <c r="AT55" i="1"/>
  <c r="F33" i="3"/>
  <c r="AZ56" i="1" s="1"/>
  <c r="BC54" i="1"/>
  <c r="W32" i="1"/>
  <c r="BB54" i="1"/>
  <c r="AX54" i="1" s="1"/>
  <c r="J33" i="3"/>
  <c r="AV56" i="1"/>
  <c r="AT56" i="1" s="1"/>
  <c r="F33" i="6"/>
  <c r="AZ59" i="1"/>
  <c r="J30" i="2"/>
  <c r="AG55" i="1" s="1"/>
  <c r="AN55" i="1" s="1"/>
  <c r="BA54" i="1"/>
  <c r="W30" i="1"/>
  <c r="F33" i="2"/>
  <c r="AZ55" i="1" s="1"/>
  <c r="J33" i="4"/>
  <c r="AV57" i="1"/>
  <c r="AT57" i="1" s="1"/>
  <c r="F33" i="4"/>
  <c r="AZ57" i="1"/>
  <c r="F33" i="5"/>
  <c r="AZ58" i="1" s="1"/>
  <c r="BK86" i="5" l="1"/>
  <c r="J86" i="5"/>
  <c r="J59" i="5" s="1"/>
  <c r="J39" i="2"/>
  <c r="J59" i="2"/>
  <c r="BK88" i="4"/>
  <c r="J88" i="4" s="1"/>
  <c r="J59" i="4" s="1"/>
  <c r="J87" i="5"/>
  <c r="J60" i="5"/>
  <c r="BK88" i="3"/>
  <c r="J88" i="3"/>
  <c r="J59" i="3" s="1"/>
  <c r="BK82" i="6"/>
  <c r="J82" i="6" s="1"/>
  <c r="J59" i="6" s="1"/>
  <c r="AZ54" i="1"/>
  <c r="AV54" i="1" s="1"/>
  <c r="AK29" i="1" s="1"/>
  <c r="W31" i="1"/>
  <c r="AY54" i="1"/>
  <c r="AU54" i="1"/>
  <c r="AW54" i="1"/>
  <c r="AK30" i="1"/>
  <c r="J30" i="5" l="1"/>
  <c r="AG58" i="1"/>
  <c r="AN58" i="1"/>
  <c r="W29" i="1"/>
  <c r="J30" i="3"/>
  <c r="AG56" i="1"/>
  <c r="AN56" i="1"/>
  <c r="J30" i="6"/>
  <c r="AG59" i="1" s="1"/>
  <c r="AN59" i="1" s="1"/>
  <c r="AT54" i="1"/>
  <c r="J30" i="4"/>
  <c r="AG57" i="1" s="1"/>
  <c r="AN57" i="1" s="1"/>
  <c r="J39" i="4" l="1"/>
  <c r="J39" i="5"/>
  <c r="J39" i="3"/>
  <c r="J39" i="6"/>
  <c r="AG54" i="1"/>
  <c r="AN54" i="1"/>
  <c r="AK26" i="1" l="1"/>
  <c r="AK35" i="1"/>
</calcChain>
</file>

<file path=xl/sharedStrings.xml><?xml version="1.0" encoding="utf-8"?>
<sst xmlns="http://schemas.openxmlformats.org/spreadsheetml/2006/main" count="8365" uniqueCount="1151">
  <si>
    <t>Export Komplet</t>
  </si>
  <si>
    <t>VZ</t>
  </si>
  <si>
    <t>2.0</t>
  </si>
  <si>
    <t>ZAMOK</t>
  </si>
  <si>
    <t>False</t>
  </si>
  <si>
    <t>{2b3167d2-ee89-4510-9cda-60feb208a06a}</t>
  </si>
  <si>
    <t>0,0001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</si>
  <si>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</si>
  <si>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</si>
  <si>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</si>
  <si>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</si>
  <si>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</si>
  <si>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</si>
  <si>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</si>
  <si>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</si>
  <si>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2018_30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</si>
  <si>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</si>
  <si>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</si>
  <si>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ulice Na Svépomoci v Novém Bydžově</t>
  </si>
  <si>
    <t>KSO:</t>
  </si>
  <si>
    <t>822</t>
  </si>
  <si>
    <t>CC-CZ:</t>
  </si>
  <si>
    <t>2</t>
  </si>
  <si>
    <t>Místo:</t>
  </si>
  <si>
    <t>Nový Bydžov</t>
  </si>
  <si>
    <t>Datum:</t>
  </si>
  <si>
    <t>10. 12. 2018</t>
  </si>
  <si>
    <t>CZ-CPV:</t>
  </si>
  <si>
    <t>45000000-7</t>
  </si>
  <si>
    <t>CZ-CPA:</t>
  </si>
  <si>
    <t>42</t>
  </si>
  <si>
    <t>Zadavatel:</t>
  </si>
  <si>
    <t>IČ:</t>
  </si>
  <si>
    <t>00269247</t>
  </si>
  <si>
    <t>Město Nový Bydžov</t>
  </si>
  <si>
    <t>DIČ:</t>
  </si>
  <si>
    <t>CZ00269247</t>
  </si>
  <si>
    <t>Uchazeč:</t>
  </si>
  <si>
    <t>Vyplň údaj</t>
  </si>
  <si>
    <t>Projektant:</t>
  </si>
  <si>
    <t>25292161</t>
  </si>
  <si>
    <t>PRODIN a.s.</t>
  </si>
  <si>
    <t>CZ25292161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</si>
  <si>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</si>
  <si>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</si>
  <si>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</si>
  <si>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</si>
  <si>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</si>
  <si>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</si>
  <si>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</si>
  <si>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</si>
  <si>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</si>
  <si>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</si>
  <si>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</si>
  <si>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</si>
  <si>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</si>
  <si>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</si>
  <si>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</si>
  <si>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</si>
  <si>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</si>
  <si>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</si>
  <si>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</si>
  <si>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</si>
  <si>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</si>
  <si>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</si>
  <si>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</si>
  <si>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</si>
  <si>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</si>
  <si>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</si>
  <si>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</si>
  <si>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</si>
  <si>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</si>
  <si>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</si>
  <si>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</si>
  <si>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</si>
  <si>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</si>
  <si>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</si>
  <si>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</si>
  <si>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</si>
  <si>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</si>
  <si>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</si>
  <si>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</si>
  <si>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</si>
  <si>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</si>
  <si>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</si>
  <si>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</si>
  <si>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</si>
  <si>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</si>
  <si>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2018_30_01</t>
  </si>
  <si>
    <t>SO 01 Všeobecné položky</t>
  </si>
  <si>
    <t>STA</t>
  </si>
  <si>
    <t>1</t>
  </si>
  <si>
    <t>{33febcfa-bf3d-4311-85e1-e1380e27cfda}</t>
  </si>
  <si>
    <t>2018_30_02</t>
  </si>
  <si>
    <t>SO 101 Komunikace</t>
  </si>
  <si>
    <t>{fc87249e-c33b-432e-8094-e7a9d7373b8a}</t>
  </si>
  <si>
    <t>2018_30_03</t>
  </si>
  <si>
    <t>SO 102 Chodník</t>
  </si>
  <si>
    <t>{532fe6af-51e0-4b07-966c-172b4f589687}</t>
  </si>
  <si>
    <t>2018_30_04</t>
  </si>
  <si>
    <t>SO 401, 402 Veřejné osvětlení a chráničky</t>
  </si>
  <si>
    <t>{5b62c1b3-ad1f-4238-813d-df5d45aa9f8a}</t>
  </si>
  <si>
    <t>2018_30_05</t>
  </si>
  <si>
    <t>SO 801 Terénní úpravy</t>
  </si>
  <si>
    <t>{688d45c0-c84f-4044-b1a4-9939c17ac7df}</t>
  </si>
  <si>
    <t>KRYCÍ LIST SOUPISU PRACÍ</t>
  </si>
  <si>
    <t>Objekt:</t>
  </si>
  <si>
    <t>2018_30_01 - SO 01 Všeobecné položky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</si>
  <si>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</si>
  <si>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</si>
  <si>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</si>
  <si>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</si>
  <si>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</si>
  <si>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</si>
  <si>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</si>
  <si>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</si>
  <si>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</si>
  <si>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</si>
  <si>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</si>
  <si>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</si>
  <si>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</si>
  <si>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</si>
  <si>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</si>
  <si>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</si>
  <si>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</si>
  <si>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</si>
  <si>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</si>
  <si>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</si>
  <si>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</si>
  <si>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</si>
  <si>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</si>
  <si>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</si>
  <si>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012103001</t>
  </si>
  <si>
    <t>Geodetické práce před výstavbou - vytyčení stavby</t>
  </si>
  <si>
    <t>soubor</t>
  </si>
  <si>
    <t>4</t>
  </si>
  <si>
    <t>-1839543086</t>
  </si>
  <si>
    <t>012103006</t>
  </si>
  <si>
    <t>Geodetické práce před výstavbou - vytyčení sítí</t>
  </si>
  <si>
    <t>1394586556</t>
  </si>
  <si>
    <t>3</t>
  </si>
  <si>
    <t>012303001</t>
  </si>
  <si>
    <t>Geodetické práce po výstavbě - zaměření skutečného provedení stavby</t>
  </si>
  <si>
    <t>53287520</t>
  </si>
  <si>
    <t>013254001</t>
  </si>
  <si>
    <t>Dokumentace skutečného provedení stavby</t>
  </si>
  <si>
    <t>-111873014</t>
  </si>
  <si>
    <t>030001001</t>
  </si>
  <si>
    <t>Zařízení staveniště - DIO</t>
  </si>
  <si>
    <t>-1159900140</t>
  </si>
  <si>
    <t>6</t>
  </si>
  <si>
    <t>030001002</t>
  </si>
  <si>
    <t>Zařízení staveniště</t>
  </si>
  <si>
    <t>2040095457</t>
  </si>
  <si>
    <t>7</t>
  </si>
  <si>
    <t>030001006</t>
  </si>
  <si>
    <t>Zařízení staveniště - BOZP</t>
  </si>
  <si>
    <t>1176111999</t>
  </si>
  <si>
    <t>8</t>
  </si>
  <si>
    <t>043002001</t>
  </si>
  <si>
    <t>Statická zkouška hutnění zemní pláně</t>
  </si>
  <si>
    <t>kus</t>
  </si>
  <si>
    <t>-714449442</t>
  </si>
  <si>
    <t>2018_30_02 - SO 101 Komunikace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</si>
  <si>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</si>
  <si>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</si>
  <si>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</si>
  <si>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</si>
  <si>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</si>
  <si>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</si>
  <si>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</si>
  <si>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</si>
  <si>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</si>
  <si>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</si>
  <si>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</si>
  <si>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</si>
  <si>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113107163</t>
  </si>
  <si>
    <t>Odstranění podkladu z kameniva drceného tl 300 mm strojně pl přes 50 do 200 m2</t>
  </si>
  <si>
    <t>m2</t>
  </si>
  <si>
    <t>-1049057451</t>
  </si>
  <si>
    <t>P</t>
  </si>
  <si>
    <t>Poznámka k položce:_x000D_
vypočteno z výkresu C.2 Situace stavby, C.3 Vzorové řezy a B.3 Geodetický výkres</t>
  </si>
  <si>
    <t>VV</t>
  </si>
  <si>
    <t>25,1904+4,7982</t>
  </si>
  <si>
    <t>Součet</t>
  </si>
  <si>
    <t>113107171</t>
  </si>
  <si>
    <t>Odstranění podkladu z betonu prostého tl 150 mm strojně pl přes 50 do 200 m2</t>
  </si>
  <si>
    <t>-2042501053</t>
  </si>
  <si>
    <t>113107332</t>
  </si>
  <si>
    <t>Odstranění podkladu z betonu prostého tl 300 mm strojně pl do 50 m2</t>
  </si>
  <si>
    <t>-1926114527</t>
  </si>
  <si>
    <t>"betonový pásek" 26*0,25</t>
  </si>
  <si>
    <t>113154114</t>
  </si>
  <si>
    <t>Frézování živičného krytu tl 100 mm pruh š 0,5 m pl do 500 m2 bez překážek v trase</t>
  </si>
  <si>
    <t>-292279009</t>
  </si>
  <si>
    <t>"u napojení na stávající stav" (25,6367+6+6+7,95)*0,5</t>
  </si>
  <si>
    <t>113154122</t>
  </si>
  <si>
    <t>Frézování živičného krytu tl 40 mm pruh š 1 m pl do 500 m2 bez překážek v trase</t>
  </si>
  <si>
    <t>2048334562</t>
  </si>
  <si>
    <t>"u napojení na stávající stav" (25,6367+6+6+7,95)*1</t>
  </si>
  <si>
    <t>113154336</t>
  </si>
  <si>
    <t>Frézování živičného krytu tl 300 mm pruh š 2 m pl do 10000 m2 bez překážek v trase</t>
  </si>
  <si>
    <t>320929055</t>
  </si>
  <si>
    <t>"nestmelené vrstvy" 1850</t>
  </si>
  <si>
    <t>113154365</t>
  </si>
  <si>
    <t>Frézování živičného krytu tl 200 mm pruh š 2 m pl do 10000 m2 s překážkami v trase</t>
  </si>
  <si>
    <t>407368731</t>
  </si>
  <si>
    <t>"tl. 150 mm"</t>
  </si>
  <si>
    <t>1850</t>
  </si>
  <si>
    <t>113201112</t>
  </si>
  <si>
    <t>Vytrhání obrub silničních ležatých</t>
  </si>
  <si>
    <t>m</t>
  </si>
  <si>
    <t>1726681715</t>
  </si>
  <si>
    <t>"žulový krajník - kvádr" 126</t>
  </si>
  <si>
    <t>9</t>
  </si>
  <si>
    <t>113202111</t>
  </si>
  <si>
    <t>Vytrhání obrub krajníků obrubníků stojatých</t>
  </si>
  <si>
    <t>-123762707</t>
  </si>
  <si>
    <t>"silniční" 155</t>
  </si>
  <si>
    <t>10</t>
  </si>
  <si>
    <t>122151501</t>
  </si>
  <si>
    <t>Odkopávky a prokopávky zapažené v hornině třídy těžitelnosti I, skupiny 1 a 2 objem do 20 m3 strojně</t>
  </si>
  <si>
    <t>m3</t>
  </si>
  <si>
    <t>959435715</t>
  </si>
  <si>
    <t>"travní porost" 47*0,1</t>
  </si>
  <si>
    <t>11</t>
  </si>
  <si>
    <t>122151504</t>
  </si>
  <si>
    <t>Odkopávky a prokopávky zapažené v hornině třídy těžitelnosti I, skupiny 1 a 2 objem do 500 m3 strojně</t>
  </si>
  <si>
    <t>-1416830909</t>
  </si>
  <si>
    <t>"sanace zemní pláně pod zpevněné plochy 30%" 546*0,3</t>
  </si>
  <si>
    <t>"travní porost" 47*0,35</t>
  </si>
  <si>
    <t>12</t>
  </si>
  <si>
    <t>132254103</t>
  </si>
  <si>
    <t>Hloubení rýh zapažených š do 800 mm v hornině třídy těžitelnosti I, skupiny 3 objem do 100 m3 strojně</t>
  </si>
  <si>
    <t>609367569</t>
  </si>
  <si>
    <t>"štěrkové žebro" (3+4*5+10*5,5+13*6+8+16)*0,6*0,8</t>
  </si>
  <si>
    <t>13</t>
  </si>
  <si>
    <t>132254202</t>
  </si>
  <si>
    <t>Hloubení zapažených rýh š do 2000 mm v hornině třídy těžitelnosti I, skupiny 3 objem do 50 m3</t>
  </si>
  <si>
    <t>-1135334722</t>
  </si>
  <si>
    <t>"napojení UV" (0,9+1,2+3,6+3,4+3,8+1,3)*1*1,5</t>
  </si>
  <si>
    <t>14</t>
  </si>
  <si>
    <t>133154101</t>
  </si>
  <si>
    <t>Hloubení šachet zapažených v hornině třídy těžitelnosti I, skupiny 1 a 2 objem do 20 m3</t>
  </si>
  <si>
    <t>1993907347</t>
  </si>
  <si>
    <t>6*1,5*1,5*1,3</t>
  </si>
  <si>
    <t>133201103</t>
  </si>
  <si>
    <t>Kopané sondy prováděné ručně pro zjištění průběhu inženýrských sítí</t>
  </si>
  <si>
    <t>1003347435</t>
  </si>
  <si>
    <t>16</t>
  </si>
  <si>
    <t>162751117</t>
  </si>
  <si>
    <t>Vodorovné přemístění do 10000 m výkopku/sypaniny z horniny třídy těžitelnosti I, skupiny 1 až 3</t>
  </si>
  <si>
    <t>495074017</t>
  </si>
  <si>
    <t>"odkopávky" 4,7+180,25</t>
  </si>
  <si>
    <t>"rýhy" 86,4+21,3</t>
  </si>
  <si>
    <t>"šachty" 17,55</t>
  </si>
  <si>
    <t>"zásyp" -15,62</t>
  </si>
  <si>
    <t>17</t>
  </si>
  <si>
    <t>162751119</t>
  </si>
  <si>
    <t>Příplatek k vodorovnému přemístění výkopku/sypaniny z horniny třídy těžitelnosti I, skupiny 1 až 3 ZKD 1000 m přes 10000 m</t>
  </si>
  <si>
    <t>1500750193</t>
  </si>
  <si>
    <t>294,58*15</t>
  </si>
  <si>
    <t>18</t>
  </si>
  <si>
    <t>171201201</t>
  </si>
  <si>
    <t>Uložení sypaniny na skládky</t>
  </si>
  <si>
    <t>1902206569</t>
  </si>
  <si>
    <t>19</t>
  </si>
  <si>
    <t>171201231</t>
  </si>
  <si>
    <t>Poplatek za uložení zeminy a kamení na recyklační skládce (skládkovné) kód odpadu 17 05 04</t>
  </si>
  <si>
    <t>t</t>
  </si>
  <si>
    <t>-120803291</t>
  </si>
  <si>
    <t>294,58*1,8</t>
  </si>
  <si>
    <t>20</t>
  </si>
  <si>
    <t>174101101</t>
  </si>
  <si>
    <t>Zásyp jam, šachet rýh nebo kolem objektů sypaninou se zhutněním</t>
  </si>
  <si>
    <t>1628522899</t>
  </si>
  <si>
    <t>Poznámka k položce:_x000D_
vypočteno z výkresu C.2 Situace stavby, B.3 Geodetický výkres</t>
  </si>
  <si>
    <t>"napojení UV" (0,9+1,2+3,6+3,4+3,8+1,3)*1*1,1</t>
  </si>
  <si>
    <t>175101201</t>
  </si>
  <si>
    <t>Obsypání objektu nad přilehlým původním terénem sypaninou bez prohození sítem, uloženou do 3 m</t>
  </si>
  <si>
    <t>194529748</t>
  </si>
  <si>
    <t>9*1,5*1,5*1,3-(9*3,14*0,25*0,25*1,2)</t>
  </si>
  <si>
    <t>22</t>
  </si>
  <si>
    <t>M</t>
  </si>
  <si>
    <t>58337344</t>
  </si>
  <si>
    <t>štěrkopísek frakce 0-32</t>
  </si>
  <si>
    <t>447121722</t>
  </si>
  <si>
    <t>23</t>
  </si>
  <si>
    <t>175111101</t>
  </si>
  <si>
    <t>Obsypání potrubí ručně sypaninou bez prohození sítem, uloženou do 3 m</t>
  </si>
  <si>
    <t>966596216</t>
  </si>
  <si>
    <t>"napojení UV"(0,9+1,2+3,6+3,4+3,8+1,3)*1*0,3</t>
  </si>
  <si>
    <t>24</t>
  </si>
  <si>
    <t>58344171</t>
  </si>
  <si>
    <t>štěrkodrť frakce 0-32</t>
  </si>
  <si>
    <t>-591975944</t>
  </si>
  <si>
    <t>4,26*2 "Přepočtené koeficientem množství"</t>
  </si>
  <si>
    <t>25</t>
  </si>
  <si>
    <t>181951112</t>
  </si>
  <si>
    <t>Úprava pláně v hornině třídy těžitelnosti I, skupiny 1 až 3 se zhutněním strojně</t>
  </si>
  <si>
    <t>-499073889</t>
  </si>
  <si>
    <t>"vozovka" 1820</t>
  </si>
  <si>
    <t>"silniční obrubník" 769,109*0,15</t>
  </si>
  <si>
    <t>"přídlažba" (16,6782+126,7902+126,5739+103,3922+340,3122)*0,25</t>
  </si>
  <si>
    <t>Zakládání</t>
  </si>
  <si>
    <t>26</t>
  </si>
  <si>
    <t>211531112</t>
  </si>
  <si>
    <t>Výplň odvodňovacích žeber nebo trativodů kamenivem hrubým drceným frakce 0 až 63 mm</t>
  </si>
  <si>
    <t>-1718406057</t>
  </si>
  <si>
    <t>27</t>
  </si>
  <si>
    <t>211971122</t>
  </si>
  <si>
    <t>Zřízení opláštění žeber nebo trativodů geotextilií v rýze nebo zářezu přes 1:2 š přes 2,5 m</t>
  </si>
  <si>
    <t>-154094119</t>
  </si>
  <si>
    <t>Poznámka k položce:_x000D_
vypočteno z výkresu C.2 Situace stavby, C.3 Vzorové řezy</t>
  </si>
  <si>
    <t>"štěrkové žebro" (3+4*5+10*5,5+13*6+8+16)*(0,6+0,8+0,6+0,8+0,6)</t>
  </si>
  <si>
    <t>"štěrkové žebro" 2*(1+4+10+13+1+1)*1*1,2</t>
  </si>
  <si>
    <t>28</t>
  </si>
  <si>
    <t>69311070</t>
  </si>
  <si>
    <t>geotextilie netkaná PP 400g/m2</t>
  </si>
  <si>
    <t>-526884237</t>
  </si>
  <si>
    <t>29</t>
  </si>
  <si>
    <t>213141111</t>
  </si>
  <si>
    <t>Zřízení vrstvy z geotextilie v rovině nebo ve sklonu do 1:5 š do 3 m</t>
  </si>
  <si>
    <t>-1449064282</t>
  </si>
  <si>
    <t>"sanace zemní pláně pod zpevněné plochy vozovky - 30%" 546</t>
  </si>
  <si>
    <t>30</t>
  </si>
  <si>
    <t>69311088</t>
  </si>
  <si>
    <t>geotextilie netkaná PES 500 g/m2</t>
  </si>
  <si>
    <t>-1969909048</t>
  </si>
  <si>
    <t>546*1,15 'Přepočtené koeficientem množství</t>
  </si>
  <si>
    <t>Vodorovné konstrukce</t>
  </si>
  <si>
    <t>31</t>
  </si>
  <si>
    <t>451541111</t>
  </si>
  <si>
    <t>Lože pod potrubí otevřený výkop ze štěrkodrtě</t>
  </si>
  <si>
    <t>921415171</t>
  </si>
  <si>
    <t>"napojení UV" (0,9+1,2+3,6+3,4+3,8+1,3)*1*0,1</t>
  </si>
  <si>
    <t>Komunikace pozemní</t>
  </si>
  <si>
    <t>32</t>
  </si>
  <si>
    <t>564831111</t>
  </si>
  <si>
    <t>Podklad ze štěrkodrtě ŠD tl 100 mm</t>
  </si>
  <si>
    <t>-340255653</t>
  </si>
  <si>
    <t>"betonový pásek + obrubník" 589*0,4</t>
  </si>
  <si>
    <t>33</t>
  </si>
  <si>
    <t>564851111</t>
  </si>
  <si>
    <t>Podklad ze štěrkodrtě ŠD tl 150 mm</t>
  </si>
  <si>
    <t>-752758809</t>
  </si>
  <si>
    <t>"silniční obrubník" 182*0,15</t>
  </si>
  <si>
    <t>34</t>
  </si>
  <si>
    <t>564861111</t>
  </si>
  <si>
    <t>Podklad ze štěrkodrtě ŠD tl 200 mm</t>
  </si>
  <si>
    <t>-941462613</t>
  </si>
  <si>
    <t>"betonový pásek" 125*0,25</t>
  </si>
  <si>
    <t>35</t>
  </si>
  <si>
    <t>564871116</t>
  </si>
  <si>
    <t>Podklad ze štěrkodrtě ŠD tl. 300 mm</t>
  </si>
  <si>
    <t>1771339086</t>
  </si>
  <si>
    <t>"fr. 0-63"</t>
  </si>
  <si>
    <t>"sanace zemní pláně pod zpevněné plochy 30%" 546</t>
  </si>
  <si>
    <t>36</t>
  </si>
  <si>
    <t>565145111</t>
  </si>
  <si>
    <t>Asfaltový beton vrstva podkladní ACP 16 (obalované kamenivo OKS) tl 60 mm š do 3 m</t>
  </si>
  <si>
    <t>-1722575555</t>
  </si>
  <si>
    <t>37</t>
  </si>
  <si>
    <t>567123114</t>
  </si>
  <si>
    <t>Podklad ze směsi stmelené cementem SC C 5/6 (KSC II) tl 150 mm</t>
  </si>
  <si>
    <t>-634049089</t>
  </si>
  <si>
    <t>38</t>
  </si>
  <si>
    <t>573111112</t>
  </si>
  <si>
    <t>Postřik živičný infiltrační s posypem z asfaltu množství 1 kg/m2</t>
  </si>
  <si>
    <t>-1951432528</t>
  </si>
  <si>
    <t>39</t>
  </si>
  <si>
    <t>573211109</t>
  </si>
  <si>
    <t>Postřik živičný spojovací z asfaltu v množství 0,50 kg/m2</t>
  </si>
  <si>
    <t>-846138585</t>
  </si>
  <si>
    <t>40</t>
  </si>
  <si>
    <t>577134111</t>
  </si>
  <si>
    <t>Asfaltový beton vrstva obrusná ACO 11 (ABS) tř. I tl 40 mm š do 3 m z nemodifikovaného asfaltu</t>
  </si>
  <si>
    <t>-2078190391</t>
  </si>
  <si>
    <t>Trubní vedení</t>
  </si>
  <si>
    <t>41</t>
  </si>
  <si>
    <t>871315211</t>
  </si>
  <si>
    <t>Kanalizační potrubí z tvrdého PVC jednovrstvé tuhost třídy SN4 DN 160</t>
  </si>
  <si>
    <t>-1222384658</t>
  </si>
  <si>
    <t>Poznámka k položce:_x000D_
vypočteno z výkresu C.2 Situace stavby</t>
  </si>
  <si>
    <t>"UV1 nové napojení do stávající kanalizace" 0,9</t>
  </si>
  <si>
    <t>"UV2 napojení do stávající šachty" 1,2</t>
  </si>
  <si>
    <t>"UV3 napojení na stávající přípojku" 0</t>
  </si>
  <si>
    <t>"UV4 napojení do stávající šachty" 3,6</t>
  </si>
  <si>
    <t>"UV5 napojení do stávající šachty" 3,4</t>
  </si>
  <si>
    <t>"UV6 napojení na stávající přípojku" 0</t>
  </si>
  <si>
    <t>"UV7 napojení na stávající přípojku" 0</t>
  </si>
  <si>
    <t>"UV8 výměna stávající přípojky" 3,8</t>
  </si>
  <si>
    <t>"UV9 výměna stávající přípojky" 1,3</t>
  </si>
  <si>
    <t>877310310</t>
  </si>
  <si>
    <t>Montáž kolen na kanalizačním potrubí z PP trub hladkých plnostěnných DN 150</t>
  </si>
  <si>
    <t>1253134070</t>
  </si>
  <si>
    <t>9*2</t>
  </si>
  <si>
    <t>43</t>
  </si>
  <si>
    <t>28617172</t>
  </si>
  <si>
    <t>koleno kanalizační PP SN 16 30 ° DN 150</t>
  </si>
  <si>
    <t>-1496546638</t>
  </si>
  <si>
    <t>44</t>
  </si>
  <si>
    <t>894812614</t>
  </si>
  <si>
    <t>Vyříznutí a utěsnění otvoru do stávající kanalizace nebo šachty</t>
  </si>
  <si>
    <t>-946551361</t>
  </si>
  <si>
    <t>"UV1 nové napojení do stávající kanalizace" 1</t>
  </si>
  <si>
    <t>45</t>
  </si>
  <si>
    <t>895941311</t>
  </si>
  <si>
    <t>Zřízení vpusti kanalizační uliční z betonových dílců typ UVB-50</t>
  </si>
  <si>
    <t>522415730</t>
  </si>
  <si>
    <t>46</t>
  </si>
  <si>
    <t>59223852</t>
  </si>
  <si>
    <t>dno betonové pro uliční vpusť s kalovou prohlubní 45x30x5 cm</t>
  </si>
  <si>
    <t>2105489459</t>
  </si>
  <si>
    <t>47</t>
  </si>
  <si>
    <t>59223864</t>
  </si>
  <si>
    <t>prstenec betonový pro uliční vpusť vyrovnávací 39 x 6 x 13 cm</t>
  </si>
  <si>
    <t>455560650</t>
  </si>
  <si>
    <t>48</t>
  </si>
  <si>
    <t>59223856</t>
  </si>
  <si>
    <t>skruž betonová pro uliční vpusť horní 45x19,5x5 cm</t>
  </si>
  <si>
    <t>1047387365</t>
  </si>
  <si>
    <t>49</t>
  </si>
  <si>
    <t>592238541</t>
  </si>
  <si>
    <t>skruž betonová pro uliční vpusť s výtokovým otvorem a sifónem PVC, 45x35x5 cm</t>
  </si>
  <si>
    <t>-575426873</t>
  </si>
  <si>
    <t>50</t>
  </si>
  <si>
    <t>59223862</t>
  </si>
  <si>
    <t>skruž betonová pro uliční vpusť středová 45 x 29,5 x 5 cm</t>
  </si>
  <si>
    <t>1853252976</t>
  </si>
  <si>
    <t>51</t>
  </si>
  <si>
    <t>899204112</t>
  </si>
  <si>
    <t>Osazení mříží litinových včetně rámů a košů na bahno pro třídu zatížení D400, E600</t>
  </si>
  <si>
    <t>1907176924</t>
  </si>
  <si>
    <t>52</t>
  </si>
  <si>
    <t>552423225</t>
  </si>
  <si>
    <t>mříž litinová D 400 - 500x500 mm</t>
  </si>
  <si>
    <t>253253621</t>
  </si>
  <si>
    <t>53</t>
  </si>
  <si>
    <t>899331111</t>
  </si>
  <si>
    <t>Výšková úprava uličního vstupu nebo vpusti do 200 mm zvýšením poklopu</t>
  </si>
  <si>
    <t>-870854833</t>
  </si>
  <si>
    <t>Ostatní konstrukce a práce, bourání</t>
  </si>
  <si>
    <t>54</t>
  </si>
  <si>
    <t>913111113</t>
  </si>
  <si>
    <t>Demontáž a zpětná montáž dopravní značky na sloupku</t>
  </si>
  <si>
    <t>1407488679</t>
  </si>
  <si>
    <t>"P2 + E2b" 1</t>
  </si>
  <si>
    <t>55</t>
  </si>
  <si>
    <t>914111111</t>
  </si>
  <si>
    <t>Montáž svislé dopravní značky do velikosti 1 m2 objímkami na sloupek nebo konzolu</t>
  </si>
  <si>
    <t>351637190</t>
  </si>
  <si>
    <t>"P6" 2</t>
  </si>
  <si>
    <t>"P6 + E2b" 1</t>
  </si>
  <si>
    <t>"IP10a" 1</t>
  </si>
  <si>
    <t>"IP12" 1</t>
  </si>
  <si>
    <t>56</t>
  </si>
  <si>
    <t>40444116</t>
  </si>
  <si>
    <t>značka dopravní svislá zákazová B FeZn NK 900 mm</t>
  </si>
  <si>
    <t>-814256111</t>
  </si>
  <si>
    <t>57</t>
  </si>
  <si>
    <t>914511112</t>
  </si>
  <si>
    <t>Montáž sloupku dopravních značek délky do 3,5 m s betonovým základem a patkou</t>
  </si>
  <si>
    <t>330951421</t>
  </si>
  <si>
    <t>58</t>
  </si>
  <si>
    <t>40445225</t>
  </si>
  <si>
    <t>sloupek Zn pro dopravní značku D 60mm v 350mm</t>
  </si>
  <si>
    <t>-1866494863</t>
  </si>
  <si>
    <t>59</t>
  </si>
  <si>
    <t>40445240</t>
  </si>
  <si>
    <t>patka hliníková pro sloupek D 60 mm</t>
  </si>
  <si>
    <t>643613024</t>
  </si>
  <si>
    <t>60</t>
  </si>
  <si>
    <t>40445253</t>
  </si>
  <si>
    <t>víčko plastové na sloupek D 60mm</t>
  </si>
  <si>
    <t>-2080350678</t>
  </si>
  <si>
    <t>61</t>
  </si>
  <si>
    <t>40445256</t>
  </si>
  <si>
    <t>svorka upínací na sloupek dopravní značky D 60mm</t>
  </si>
  <si>
    <t>1555526364</t>
  </si>
  <si>
    <t>5*2</t>
  </si>
  <si>
    <t>62</t>
  </si>
  <si>
    <t>915111111</t>
  </si>
  <si>
    <t>Vodorovné dopravní značení dělící čáry souvislé š 125 mm základní bílá barva</t>
  </si>
  <si>
    <t>-1682071057</t>
  </si>
  <si>
    <t>"V12a" 11</t>
  </si>
  <si>
    <t>63</t>
  </si>
  <si>
    <t>915131111</t>
  </si>
  <si>
    <t>Vodorovné dopravní značení přechody pro chodce, šipky, symboly základní bílá barva</t>
  </si>
  <si>
    <t>1225205402</t>
  </si>
  <si>
    <t>64</t>
  </si>
  <si>
    <t>915491211</t>
  </si>
  <si>
    <t>Osazení vodícího proužku z betonových desek do betonového lože tl do 100 mm š proužku 250 mm</t>
  </si>
  <si>
    <t>109468531</t>
  </si>
  <si>
    <t>16,6782+126,7902+126,5739+103,3922+340,3122</t>
  </si>
  <si>
    <t>65</t>
  </si>
  <si>
    <t>915499211</t>
  </si>
  <si>
    <t>Příplatek ZKD 10 mm přes 100 mm tl lože u osazení vodícího proužku š 250 mm</t>
  </si>
  <si>
    <t>211521018</t>
  </si>
  <si>
    <t>713,747*10</t>
  </si>
  <si>
    <t>66</t>
  </si>
  <si>
    <t>59218001</t>
  </si>
  <si>
    <t>krajník betonový silniční 500x250x80mm</t>
  </si>
  <si>
    <t>2139687173</t>
  </si>
  <si>
    <t>67</t>
  </si>
  <si>
    <t>915611111</t>
  </si>
  <si>
    <t>Předznačení vodorovného liniového značení</t>
  </si>
  <si>
    <t>1736058634</t>
  </si>
  <si>
    <t>68</t>
  </si>
  <si>
    <t>915621111</t>
  </si>
  <si>
    <t>Předznačení vodorovného plošného značení</t>
  </si>
  <si>
    <t>-1321024014</t>
  </si>
  <si>
    <t>69</t>
  </si>
  <si>
    <t>916131213</t>
  </si>
  <si>
    <t>Osazení silničního obrubníku betonového stojatého s boční opěrou do lože z betonu prostého</t>
  </si>
  <si>
    <t>26204621</t>
  </si>
  <si>
    <t>"přímý obrubník"</t>
  </si>
  <si>
    <t>1+1+2+3,5793+2,5711+3,0104+4,75+8,9995+3,0104+1+9,4163+14,7116+17,7904+5,9036+5,8831+2,0109+12,4832+1+3,0104+15,25+3,0104+1+1+3,0104+15,25</t>
  </si>
  <si>
    <t>3,0104+1,9405+3,0104+9,5+3,0104+2,2565+2,0435+2,0337+1,9001+11,2428+4,9973+3,0104+39,25+3,0104+6,4264+1,002+1,3541+14,0676+73,8425+102,0785+105,9304</t>
  </si>
  <si>
    <t>Mezisoučet</t>
  </si>
  <si>
    <t>"obloukový obrubník"</t>
  </si>
  <si>
    <t>"R=2,0 m vnější" 4</t>
  </si>
  <si>
    <t>"R=4,0 m vnější" 6</t>
  </si>
  <si>
    <t>"R=5,0 m vnější" 16</t>
  </si>
  <si>
    <t>"R=6,0 m vnější" 10,2982+8,7311+8,9649</t>
  </si>
  <si>
    <t>"R=50,0 m vnější" 16</t>
  </si>
  <si>
    <t>"R=100,0 m vnější" 9,1578+9,0379</t>
  </si>
  <si>
    <t>"nájezdový obrubník"</t>
  </si>
  <si>
    <t>"přímý" 2+2+3,9+10,5+19+13,5+2+12,3+6,85+12+2+2+13+6+2,3+2</t>
  </si>
  <si>
    <t>"R=6,0 m vnější" 2</t>
  </si>
  <si>
    <t>"přechodový obrubník levý, pravý"</t>
  </si>
  <si>
    <t>15+16</t>
  </si>
  <si>
    <t>70</t>
  </si>
  <si>
    <t>59217031</t>
  </si>
  <si>
    <t>obrubník betonový silniční 100 x 15 x 25 cm</t>
  </si>
  <si>
    <t>-2139184770</t>
  </si>
  <si>
    <t>71</t>
  </si>
  <si>
    <t>59217029</t>
  </si>
  <si>
    <t>obrubník betonový silniční nájezdový 100x15x15 cm</t>
  </si>
  <si>
    <t>620167133</t>
  </si>
  <si>
    <t>72</t>
  </si>
  <si>
    <t>59217030</t>
  </si>
  <si>
    <t>obrubník betonový silniční přechodový 100x15x15-25 cm</t>
  </si>
  <si>
    <t>205161735</t>
  </si>
  <si>
    <t>73</t>
  </si>
  <si>
    <t>59217035</t>
  </si>
  <si>
    <t>obrubník betonový obloukový vnější 78 x 15 x 25cm</t>
  </si>
  <si>
    <t>-1251987765</t>
  </si>
  <si>
    <t>74</t>
  </si>
  <si>
    <t>592170351</t>
  </si>
  <si>
    <t>obrubník betonový obloukový vnější 78 x 15 x 15 cm</t>
  </si>
  <si>
    <t>-978124982</t>
  </si>
  <si>
    <t>75</t>
  </si>
  <si>
    <t>916991121</t>
  </si>
  <si>
    <t>Lože pod obrubníky, krajníky nebo obruby z dlažebních kostek z betonu prostého</t>
  </si>
  <si>
    <t>-484618756</t>
  </si>
  <si>
    <t>"silniční obrubník" 769,109*0,3*0,06</t>
  </si>
  <si>
    <t>76</t>
  </si>
  <si>
    <t>919112233</t>
  </si>
  <si>
    <t>Řezání spár pro vytvoření komůrky š 20 mm hl 40 mm pro těsnící zálivku v živičném krytu</t>
  </si>
  <si>
    <t>756956195</t>
  </si>
  <si>
    <t>"unapojení na stávající stav" 25,6367+6+6+7,95+2*1</t>
  </si>
  <si>
    <t>77</t>
  </si>
  <si>
    <t>919122132</t>
  </si>
  <si>
    <t>Těsnění spár zálivkou za tepla pro komůrky š 20 mm hl 40 mm s těsnicím profilem</t>
  </si>
  <si>
    <t>-570001290</t>
  </si>
  <si>
    <t>78</t>
  </si>
  <si>
    <t>919735111</t>
  </si>
  <si>
    <t>Řezání stávajícího živičného krytu hl do 50 mm</t>
  </si>
  <si>
    <t>-1803011745</t>
  </si>
  <si>
    <t>"tl. 40mm"</t>
  </si>
  <si>
    <t>"u napojení na stávající stav" 25,6367+6+6+7,95</t>
  </si>
  <si>
    <t>79</t>
  </si>
  <si>
    <t>919735112</t>
  </si>
  <si>
    <t>Řezání stávajícího živičného krytu hl do 100 mm</t>
  </si>
  <si>
    <t>-842256979</t>
  </si>
  <si>
    <t>"tl. 60 mm"</t>
  </si>
  <si>
    <t>80</t>
  </si>
  <si>
    <t>938906145</t>
  </si>
  <si>
    <t>Pročištění potrubí tlakovou vodou DN do 200</t>
  </si>
  <si>
    <t>1661655484</t>
  </si>
  <si>
    <t>"UV3 napojení na stávající přípojku" 1</t>
  </si>
  <si>
    <t>"UV6 napojení na stávající přípojku" 1</t>
  </si>
  <si>
    <t>"UV7 napojení na stávající přípojku" 1</t>
  </si>
  <si>
    <t>81</t>
  </si>
  <si>
    <t>938906146</t>
  </si>
  <si>
    <t>Zaslepení kanalizační přípojky DN do 200</t>
  </si>
  <si>
    <t>1300022058</t>
  </si>
  <si>
    <t>82</t>
  </si>
  <si>
    <t>938906147</t>
  </si>
  <si>
    <t>Vybourání kanalizační přípojky DN do 200</t>
  </si>
  <si>
    <t>746522533</t>
  </si>
  <si>
    <t>"UV8,9 - včetně likvidace" 3,8+1,3</t>
  </si>
  <si>
    <t>83</t>
  </si>
  <si>
    <t>960111221</t>
  </si>
  <si>
    <t>Bourání vodních staveb z dílců prefabrikovaných betonových a železobetonových, z vodní hladiny</t>
  </si>
  <si>
    <t>1486899217</t>
  </si>
  <si>
    <t>"vybourání UV vč. zemních prací, zásypu" 7</t>
  </si>
  <si>
    <t>"vybourání UV vč. zemních prací - nové UV 3,6,7" 3</t>
  </si>
  <si>
    <t>84</t>
  </si>
  <si>
    <t>966006132</t>
  </si>
  <si>
    <t>Odstranění značek dopravních nebo orientačních se sloupky s betonovými patkami</t>
  </si>
  <si>
    <t>-727683382</t>
  </si>
  <si>
    <t>"P4" 3</t>
  </si>
  <si>
    <t>"IP10a + A22" 1</t>
  </si>
  <si>
    <t>997</t>
  </si>
  <si>
    <t>Přesun sutě</t>
  </si>
  <si>
    <t>85</t>
  </si>
  <si>
    <t>997221551</t>
  </si>
  <si>
    <t>Vodorovná doprava suti ze sypkých materiálů do 1 km</t>
  </si>
  <si>
    <t>-1165203644</t>
  </si>
  <si>
    <t>"kamenivo" 13,195</t>
  </si>
  <si>
    <t>"beton" 9,746+4,063</t>
  </si>
  <si>
    <t>"frézing" 5,835+4,695+1420,8+947,2</t>
  </si>
  <si>
    <t>86</t>
  </si>
  <si>
    <t>997221559</t>
  </si>
  <si>
    <t>Příplatek ZKD 1 km u vodorovné dopravy suti ze sypkých materiálů</t>
  </si>
  <si>
    <t>811436943</t>
  </si>
  <si>
    <t>2405,534*24</t>
  </si>
  <si>
    <t>87</t>
  </si>
  <si>
    <t>997221571</t>
  </si>
  <si>
    <t>Vodorovná doprava vybouraných hmot do 1 km</t>
  </si>
  <si>
    <t>1128137877</t>
  </si>
  <si>
    <t>"obrubník betonový" 31,775</t>
  </si>
  <si>
    <t>"obrubník žulový" 36,54</t>
  </si>
  <si>
    <t>"UV" 6,95</t>
  </si>
  <si>
    <t>88</t>
  </si>
  <si>
    <t>997221579</t>
  </si>
  <si>
    <t>Příplatek ZKD 1 km u vodorovné dopravy vybouraných hmot</t>
  </si>
  <si>
    <t>183263364</t>
  </si>
  <si>
    <t>75,265*24</t>
  </si>
  <si>
    <t>89</t>
  </si>
  <si>
    <t>997221611</t>
  </si>
  <si>
    <t>Nakládání suti na dopravní prostředky pro vodorovnou dopravu</t>
  </si>
  <si>
    <t>1256257671</t>
  </si>
  <si>
    <t>90</t>
  </si>
  <si>
    <t>997221612</t>
  </si>
  <si>
    <t>Nakládání vybouraných hmot na dopravní prostředky pro vodorovnou dopravu</t>
  </si>
  <si>
    <t>-2112913782</t>
  </si>
  <si>
    <t>91</t>
  </si>
  <si>
    <t>997221861</t>
  </si>
  <si>
    <t>Poplatek za uložení stavebního odpadu na recyklační skládce (skládkovné) z prostého betonu pod kódem 17 01 01</t>
  </si>
  <si>
    <t>-1810791598</t>
  </si>
  <si>
    <t>92</t>
  </si>
  <si>
    <t>997221873</t>
  </si>
  <si>
    <t>Poplatek za uložení stavebního odpadu na recyklační skládce (skládkovné) zeminy a kamení zatříděného do Katalogu odpadů pod kódem 17 05 04</t>
  </si>
  <si>
    <t>986899931</t>
  </si>
  <si>
    <t>93</t>
  </si>
  <si>
    <t>997221875</t>
  </si>
  <si>
    <t>Poplatek za uložení stavebního odpadu na recyklační skládce (skládkovné) asfaltového bez obsahu dehtu zatříděného do Katalogu odpadů pod kódem 17 03 02</t>
  </si>
  <si>
    <t>1201777588</t>
  </si>
  <si>
    <t>998</t>
  </si>
  <si>
    <t>Přesun hmot</t>
  </si>
  <si>
    <t>94</t>
  </si>
  <si>
    <t>998223011</t>
  </si>
  <si>
    <t>Přesun hmot pro pozemní komunikace s krytem dlážděným</t>
  </si>
  <si>
    <t>-851419583</t>
  </si>
  <si>
    <t>2018_30_03 - SO 102 Chodník</t>
  </si>
  <si>
    <t>PSV - Práce a dodávky PSV</t>
  </si>
  <si>
    <t xml:space="preserve">    711 - Izolace proti vodě, vlhkosti a plynům</t>
  </si>
  <si>
    <t>113106123</t>
  </si>
  <si>
    <t>Rozebrání dlažeb ze zámkových dlaždic komunikací pro pěší ručně</t>
  </si>
  <si>
    <t>-341832042</t>
  </si>
  <si>
    <t>Poznámka k položce:_x000D_
vypočteno z výkresu C.2 Situace, C.3 Vzorové řezy a B.3 Geodetický výkres</t>
  </si>
  <si>
    <t>"přeskládání" 2,7609+2,1709+1,9850+2,005+4,0857+1,9473+1,8427+2,0586</t>
  </si>
  <si>
    <t>113106134</t>
  </si>
  <si>
    <t>Rozebrání dlažeb ze zámkových dlaždic komunikací pro pěší strojně pl do 50 m2</t>
  </si>
  <si>
    <t>-1051091001</t>
  </si>
  <si>
    <t>21,0418+11,8995+12,2802</t>
  </si>
  <si>
    <t>113106142</t>
  </si>
  <si>
    <t>Rozebrání dlažeb z betonových nebo kamenných dlaždic komunikací pro pěší strojně pl přes 50 m2</t>
  </si>
  <si>
    <t>1296921565</t>
  </si>
  <si>
    <t>18,3124+18,8599+13,5684+21,6052+44,6469+38,9853+32,7911+69,9418</t>
  </si>
  <si>
    <t>11,2693+26,6150+37,8180+27,1719+2,2368+4,4879+13,9895</t>
  </si>
  <si>
    <t>113106185</t>
  </si>
  <si>
    <t>Rozebrání dlažeb vozovek z drobných kostek s ložem z kameniva strojně pl do 50 m2</t>
  </si>
  <si>
    <t>-1682605632</t>
  </si>
  <si>
    <t>22,8583+6,7557</t>
  </si>
  <si>
    <t>8,1527+10,9183</t>
  </si>
  <si>
    <t>113107162</t>
  </si>
  <si>
    <t>Odstranění podkladu z kameniva drceného tl 200 mm strojně pl přes 50 do 200 m2</t>
  </si>
  <si>
    <t>-1128259499</t>
  </si>
  <si>
    <t>"tl. 140 mm" 4,8036+94,8756+6,8172+85,2136</t>
  </si>
  <si>
    <t>1474006612</t>
  </si>
  <si>
    <t>"tl. 270 mm" 52,8922+15,3809+7,0211+2,6667</t>
  </si>
  <si>
    <t>113107164</t>
  </si>
  <si>
    <t>Odstranění podkladu z kameniva drceného tl 400 mm strojně pl přes 50 do 200 m2</t>
  </si>
  <si>
    <t>1239706688</t>
  </si>
  <si>
    <t>"tl. 370 mm" 8,1527+10,9183</t>
  </si>
  <si>
    <t>"tl. 380 mm" 11,2693+26,6150+37,8180+27,1719+2,2368+4,4879+13,9895</t>
  </si>
  <si>
    <t>788504336</t>
  </si>
  <si>
    <t>4,8036+94,8756+6,8172+85,2136</t>
  </si>
  <si>
    <t>52,8922+15,3809+7,0211+2,6667</t>
  </si>
  <si>
    <t>113107232</t>
  </si>
  <si>
    <t>Odstranění podkladu z betonu prostého tl 300 mm strojně pl přes 200 m2</t>
  </si>
  <si>
    <t>1061826015</t>
  </si>
  <si>
    <t>"tl. 230 mm" 21,0418+11,8995+12,2802</t>
  </si>
  <si>
    <t>"tl. 250 mm" 18,3124+18,8599+13,5684+21,6052+44,6469+38,9853+32,7911+69,9418</t>
  </si>
  <si>
    <t>"tl. 240 mm" 22,8583+6,7557</t>
  </si>
  <si>
    <t>113154255</t>
  </si>
  <si>
    <t>Frézování živičného krytu tl 200 mm pruh š 1 m pl do 1000 m2 s překážkami v trase</t>
  </si>
  <si>
    <t>1991125691</t>
  </si>
  <si>
    <t>"tl. 140 mm"</t>
  </si>
  <si>
    <t>"nestmelení vrstvy" 60</t>
  </si>
  <si>
    <t>113154257</t>
  </si>
  <si>
    <t>Frézování živičného krytu tl. 200 mm, pruh š. 1 m, pl. do 1000 m2 s překážkami v trase</t>
  </si>
  <si>
    <t>-2129867987</t>
  </si>
  <si>
    <t>934332941</t>
  </si>
  <si>
    <t>"chodníkový" 193</t>
  </si>
  <si>
    <t>122151103</t>
  </si>
  <si>
    <t>Odkopávky a prokopávky nezapažené v hornině třídy těžitelnosti I, skupiny 1 a 2 objem do 100 m3 strojně</t>
  </si>
  <si>
    <t>-547532433</t>
  </si>
  <si>
    <t>"travní porost" (12,2516+4,0668+12,4768+11,7436+7,2955+0,7366+8,4813+13,3547+8,6097+16,6296+2,4043+37,4548+14,4286+34,44)*0,1</t>
  </si>
  <si>
    <t>"travní porost" (21,4530+36,4336+1,6853+18,0329+1,8835+4,1177+17,2696+42,9021)*0,1</t>
  </si>
  <si>
    <t>"travní porost" (33,3691+25,3260+25,1349+17,1710+105,2497)*0,1</t>
  </si>
  <si>
    <t>122251104</t>
  </si>
  <si>
    <t>Odkopávky a prokopávky nezapažené v hornině třídy těžitelnosti I, skupiny 3 objem do 500 m3 strojně</t>
  </si>
  <si>
    <t>-1654332478</t>
  </si>
  <si>
    <t>"travní porost" (12,2516+4,0668+12,4768+11,7436+7,2955+0,7366+8,4813+13,3547+8,6097+16,6296+2,4043+37,4548+14,4286+34,44)*0,19</t>
  </si>
  <si>
    <t>"travní porost" (21,4530+36,4336+1,6853+18,0329+1,8835+4,1177+17,2696+42,9021)*0,32</t>
  </si>
  <si>
    <t>"travní porost" (33,3691+25,3260+25,1349+17,1710+105,2497)*0,32</t>
  </si>
  <si>
    <t>129001101</t>
  </si>
  <si>
    <t>Příplatek za ztížení odkopávky nebo prokopávky v blízkosti inženýrských sítí</t>
  </si>
  <si>
    <t>-1497812006</t>
  </si>
  <si>
    <t>"pro osazení nopové fólie" 539,907*0,6*0,5</t>
  </si>
  <si>
    <t>"chránička kabelů ČEZ" (6,9+13,5+22+16,5)*0,6*0,5</t>
  </si>
  <si>
    <t>"chránička kabelů CETIN" (6,9+13,5+5,7+16,5+15,4+15,2+16,1)*0,6*0,5</t>
  </si>
  <si>
    <t>132254104</t>
  </si>
  <si>
    <t>Hloubení rýh zapažených š do 800 mm v hornině třídy těžitelnosti I, skupiny 3 objem přes 100 m3 strojně</t>
  </si>
  <si>
    <t>320818079</t>
  </si>
  <si>
    <t>"pro osazení nopové fólie" 539,907*0,6*1</t>
  </si>
  <si>
    <t>"chránička kabelů ČEZ" (6,9+13,5+22+16,5)*0,6*1</t>
  </si>
  <si>
    <t>"chránička kabelů CETIN" (6,9+13,5+5,7+16,5+15,4+15,2+16,1)*0,6*1</t>
  </si>
  <si>
    <t>10552263</t>
  </si>
  <si>
    <t>"odkopávky" 53,44+147,04</t>
  </si>
  <si>
    <t>"rýhy" 412,864</t>
  </si>
  <si>
    <t>"zásyp" -377,296</t>
  </si>
  <si>
    <t>-2061056984</t>
  </si>
  <si>
    <t>236,048*15</t>
  </si>
  <si>
    <t>325765438</t>
  </si>
  <si>
    <t>-141500925</t>
  </si>
  <si>
    <t>Poznámka k položce:_x000D_
vypočteno z výkresu C.2 Situace stavby, C.3 Vzorové výkresy a B.3 Geodetický výkres</t>
  </si>
  <si>
    <t>"chránička kabelů ČEZ" (6,9+13,5+22+16,5)*0,6*0,6</t>
  </si>
  <si>
    <t>"chránička kabelů CETIN" (6,9+13,5+5,7+16,5+15,4+15,2+16,1)*0,6*0,6</t>
  </si>
  <si>
    <t>848083554</t>
  </si>
  <si>
    <t>"chránička kabelů ČEZ" (6,9+13,5+22+16,5)*0,6*0,3</t>
  </si>
  <si>
    <t>"chránička kabelů CETIN" (6,9+13,5+5,7+16,5+15,4+15,2+16,1)*0,6*0,3</t>
  </si>
  <si>
    <t>27802465</t>
  </si>
  <si>
    <t>26,676*2 "Přepočtené koeficientem množství"</t>
  </si>
  <si>
    <t>-1661539902</t>
  </si>
  <si>
    <t>"sjezdy k nemovitostem" 11,7325+51,6754+86,1339+63,5896+61,9278+60,2033+65,8743</t>
  </si>
  <si>
    <t>"hmatná dlažba v místě sjezdů" 2,1964+4,8368+8,24+6,0051+5,5598+5,4768+5,8719</t>
  </si>
  <si>
    <t>"parkovací stání" 12,7126+22,05+38,3625+38,3625+25,650+104,7375</t>
  </si>
  <si>
    <t>"parkovací stání" 9</t>
  </si>
  <si>
    <t>"parkovací stání - oddělení park. stání" 4</t>
  </si>
  <si>
    <t>"chodník nepojížděný" 7,2083+64,3315+25,8561+33,4160+56,2177+102,0272+88,5280+49,8868+134,0362+50,9088+8+139,0241+211,5780</t>
  </si>
  <si>
    <t>"dlažba hmatná v místě chodníků" 1,44+1,44+1,4331+1,4401+1,4432+1,44+3,0398+0,9312</t>
  </si>
  <si>
    <t>"chodníkový obrubník" 185,273*0,2</t>
  </si>
  <si>
    <t>-853870979</t>
  </si>
  <si>
    <t>"chránička kabelů ČEZ" (6,9+13,5+22+16,5)*0,6*0,1</t>
  </si>
  <si>
    <t>"chránička kabelů CETIN" (6,9+13,5+5,7+16,5+15,4+15,2+16,1)*0,6*0,1</t>
  </si>
  <si>
    <t>451561111</t>
  </si>
  <si>
    <t>Lože pod dlažby z kameniva drceného drobného vrstva tl do 100 mm</t>
  </si>
  <si>
    <t>-149619690</t>
  </si>
  <si>
    <t>564231111</t>
  </si>
  <si>
    <t>Podklad nebo podsyp ze štěrkopísku ŠP tl 100 mm</t>
  </si>
  <si>
    <t>869893263</t>
  </si>
  <si>
    <t>1458984207</t>
  </si>
  <si>
    <t>1804962040</t>
  </si>
  <si>
    <t>12360120</t>
  </si>
  <si>
    <t>"parkovací stání"12,7126+22,05+38,3625+38,3625+25,650+104,7375</t>
  </si>
  <si>
    <t>596211113</t>
  </si>
  <si>
    <t>Kladení zámkové dlažby komunikací pro pěší tl 60 mm skupiny A pl přes 300 m2</t>
  </si>
  <si>
    <t>1134617952</t>
  </si>
  <si>
    <t>59245018</t>
  </si>
  <si>
    <t>dlažba tvar obdélník betonová 200x100x60mm přírodní</t>
  </si>
  <si>
    <t>859191593</t>
  </si>
  <si>
    <t>971,019*1,01 "Přepočtené koeficientem množství"</t>
  </si>
  <si>
    <t>59245006</t>
  </si>
  <si>
    <t>dlažba skladebná betonová základní pro nevidomé 20 x 10 x 6 cm barevná</t>
  </si>
  <si>
    <t>-1830694217</t>
  </si>
  <si>
    <t>12,607*1,03 "Přepočtené koeficientem množství"</t>
  </si>
  <si>
    <t>596212213</t>
  </si>
  <si>
    <t>Kladení zámkové dlažby pozemních komunikací tl 80 mm skupiny A pl přes 300 m2</t>
  </si>
  <si>
    <t>-1659950658</t>
  </si>
  <si>
    <t>59245020</t>
  </si>
  <si>
    <t>dlažba skladebná betonová 20x10x8 cm přírodní</t>
  </si>
  <si>
    <t>1788042689</t>
  </si>
  <si>
    <t>"sjezdy k nemovitostem" 11,7325+51,6754+86,1339+63,5896+61,9275+60,2033+65,8743</t>
  </si>
  <si>
    <t>643,012*1,01 "Přepočtené koeficientem množství"</t>
  </si>
  <si>
    <t>59245005</t>
  </si>
  <si>
    <t>dlažba skladebná betonová 20x10x8 cm barevná</t>
  </si>
  <si>
    <t>-509753267</t>
  </si>
  <si>
    <t>13*1,03 "Přepočtené koeficientem množství"</t>
  </si>
  <si>
    <t>59245006.1</t>
  </si>
  <si>
    <t>958060395</t>
  </si>
  <si>
    <t>38,187*1,03 "Přepočtené koeficientem množství"</t>
  </si>
  <si>
    <t>916231213</t>
  </si>
  <si>
    <t>Osazení chodníkového obrubníku betonového stojatého s boční opěrou do lože z betonu prostého</t>
  </si>
  <si>
    <t>30482087</t>
  </si>
  <si>
    <t>2,25+11,2151+2,25+2,25+9,4039+2,25+2,25+8,2204+2,25+2,25+5,9901+10,4264+12,4077+2,5051+12,8890+85,1616</t>
  </si>
  <si>
    <t>"R=30,0 m vnější" 5,6519+5,6519</t>
  </si>
  <si>
    <t>59217016</t>
  </si>
  <si>
    <t>obrubník betonový chodníkový 100x8x25 cm</t>
  </si>
  <si>
    <t>457233091</t>
  </si>
  <si>
    <t>592170161</t>
  </si>
  <si>
    <t>obrubník betonový obloukový</t>
  </si>
  <si>
    <t>-1157570600</t>
  </si>
  <si>
    <t>1888358347</t>
  </si>
  <si>
    <t>"chodníkový obrubník" 185,273*0,2*0,06</t>
  </si>
  <si>
    <t>936104215</t>
  </si>
  <si>
    <t xml:space="preserve">D+M městského pevného sloupku výšky 1000 mm včetně zemních a betonářských prací </t>
  </si>
  <si>
    <t>-1362805334</t>
  </si>
  <si>
    <t>979054451</t>
  </si>
  <si>
    <t>Očištění vybouraných zámkových dlaždic s původním spárováním z kameniva těženého</t>
  </si>
  <si>
    <t>-462141397</t>
  </si>
  <si>
    <t>Poznámka k položce:_x000D_
Vypočteno z výkresu C.2 Situace stavby</t>
  </si>
  <si>
    <t>1710505836</t>
  </si>
  <si>
    <t>"zámková dlažba" 11,758</t>
  </si>
  <si>
    <t>"kostka drobná" 15,579</t>
  </si>
  <si>
    <t>"kamenivo" 55,596+34,303+82,742</t>
  </si>
  <si>
    <t>"beton" 87,643+208,467</t>
  </si>
  <si>
    <t>"frézing" 30,72+30,72</t>
  </si>
  <si>
    <t>807578722</t>
  </si>
  <si>
    <t>557,528*24</t>
  </si>
  <si>
    <t>997221561</t>
  </si>
  <si>
    <t>Vodorovná doprava suti z kusových materiálů do 1 km</t>
  </si>
  <si>
    <t>2016357975</t>
  </si>
  <si>
    <t>"dlažba betonová" 97,486</t>
  </si>
  <si>
    <t>997221569</t>
  </si>
  <si>
    <t>Příplatek ZKD 1 km u vodorovné dopravy suti z kusových materiálů</t>
  </si>
  <si>
    <t>603698314</t>
  </si>
  <si>
    <t>97,486*24</t>
  </si>
  <si>
    <t>294457297</t>
  </si>
  <si>
    <t>"obrubník betonový" 39,565</t>
  </si>
  <si>
    <t>-1758385340</t>
  </si>
  <si>
    <t>39,565*24</t>
  </si>
  <si>
    <t>-381100753</t>
  </si>
  <si>
    <t>Nakládání na dopravní prostředky pro vodorovnou dopravu vybouraných hmot</t>
  </si>
  <si>
    <t>1749642662</t>
  </si>
  <si>
    <t>1145349588</t>
  </si>
  <si>
    <t>-1275525991</t>
  </si>
  <si>
    <t>-1543024742</t>
  </si>
  <si>
    <t>Přesun hmot pro pozemní komunikace s krytem dlážděným dopravní vzdálenost do 200 m jakékoliv délky objektu</t>
  </si>
  <si>
    <t>-1717253012</t>
  </si>
  <si>
    <t>PSV</t>
  </si>
  <si>
    <t>Práce a dodávky PSV</t>
  </si>
  <si>
    <t>711</t>
  </si>
  <si>
    <t>Izolace proti vodě, vlhkosti a plynům</t>
  </si>
  <si>
    <t>711161383</t>
  </si>
  <si>
    <t>Izolace proti zemní vlhkosti nopovou fólií ukončení horní lištou</t>
  </si>
  <si>
    <t>745462017</t>
  </si>
  <si>
    <t>19,8836+11,6510+16,9453+0,9066+15,5513+5,5460+3,0726+9,2103+20,4977+29,0785+21,5265+1,8097+0,5143+2,4414+41,2560+24,5014+0,9604+61,158+3,1183+107,292</t>
  </si>
  <si>
    <t>711491273</t>
  </si>
  <si>
    <t>Provedení izolace proti tlakové vodě svislé z nopové folie</t>
  </si>
  <si>
    <t>1033991790</t>
  </si>
  <si>
    <t>28323005</t>
  </si>
  <si>
    <t>fólie drenážní nopová v 8mm tl 0,5mm š 2,0m</t>
  </si>
  <si>
    <t>347494334</t>
  </si>
  <si>
    <t>998711201</t>
  </si>
  <si>
    <t>Přesun hmot procentní pro izolace proti vodě, vlhkosti a plynům v objektech v do 6 m</t>
  </si>
  <si>
    <t>%</t>
  </si>
  <si>
    <t>-1925325462</t>
  </si>
  <si>
    <t>2018_30_04 - SO 401, 402 Veřejné osvětlení a chráničky</t>
  </si>
  <si>
    <t>M - M</t>
  </si>
  <si>
    <t xml:space="preserve">    M1 - Elektromontáže</t>
  </si>
  <si>
    <t xml:space="preserve">    M11 - Demontáže</t>
  </si>
  <si>
    <t xml:space="preserve">    R-1123-591 - Instalační materiál</t>
  </si>
  <si>
    <t xml:space="preserve">      01 - Zemní práce</t>
  </si>
  <si>
    <t>Ostatní - Ostatní</t>
  </si>
  <si>
    <t xml:space="preserve">    100 - Ostatní náklady</t>
  </si>
  <si>
    <t>M1</t>
  </si>
  <si>
    <t>Elektromontáže</t>
  </si>
  <si>
    <t>M11</t>
  </si>
  <si>
    <t>Demontáže</t>
  </si>
  <si>
    <t>7002-287</t>
  </si>
  <si>
    <t>Kabel silový, izolace PVC, 1kV do 4x25 mm2</t>
  </si>
  <si>
    <t>1865747016</t>
  </si>
  <si>
    <t>R-1041-483</t>
  </si>
  <si>
    <t>Svítidlo venkovní výbojkové 1xSHC do 150W, IP23</t>
  </si>
  <si>
    <t>-621044206</t>
  </si>
  <si>
    <t>R-1048-191</t>
  </si>
  <si>
    <t>Osvětlovací stožár-kompletně včetně výzbroje a základu, ocelový-do 10 m</t>
  </si>
  <si>
    <t>-165629746</t>
  </si>
  <si>
    <t>1048-330</t>
  </si>
  <si>
    <t>Výložník obloukový uliční - J1-2000 výložník obloukový jednoduchý uliční</t>
  </si>
  <si>
    <t>-1730029686</t>
  </si>
  <si>
    <t>999-456</t>
  </si>
  <si>
    <t>Ukončení vodičů na svorkovnici do 16 mm2</t>
  </si>
  <si>
    <t>1159888493</t>
  </si>
  <si>
    <t>9999-1280</t>
  </si>
  <si>
    <t>Hodinové zúčtovací sazby - demontáž stávajícího zařízení</t>
  </si>
  <si>
    <t>hod</t>
  </si>
  <si>
    <t>2033909870</t>
  </si>
  <si>
    <t>R-9999-1281a</t>
  </si>
  <si>
    <t>Hodinové zúčtovací sazby - strojhodiny jeřábu</t>
  </si>
  <si>
    <t>453811228</t>
  </si>
  <si>
    <t>R-9999-1281b</t>
  </si>
  <si>
    <t>Hodinové zúčtovací sazby - strojhodiny montážní plošiny</t>
  </si>
  <si>
    <t>387476082</t>
  </si>
  <si>
    <t>R-1123-591</t>
  </si>
  <si>
    <t>Instalační materiál</t>
  </si>
  <si>
    <t>1123-591</t>
  </si>
  <si>
    <t>Trubka ohebná 40</t>
  </si>
  <si>
    <t>-422647477</t>
  </si>
  <si>
    <t>1123-594</t>
  </si>
  <si>
    <t>Trubka KOPOFLEX 63</t>
  </si>
  <si>
    <t>-1393909748</t>
  </si>
  <si>
    <t>1123-593</t>
  </si>
  <si>
    <t>Trubka KOPOFLEX 110</t>
  </si>
  <si>
    <t>413049145</t>
  </si>
  <si>
    <t>1123-601</t>
  </si>
  <si>
    <t>Trubka KOPODUR 110</t>
  </si>
  <si>
    <t>-1760017251</t>
  </si>
  <si>
    <t>1123-7250ra</t>
  </si>
  <si>
    <t>Spojka DN110</t>
  </si>
  <si>
    <t>-2029559664</t>
  </si>
  <si>
    <t>1123-7264ra</t>
  </si>
  <si>
    <t>Zátka DN110</t>
  </si>
  <si>
    <t>-1437301934</t>
  </si>
  <si>
    <t>7002-22</t>
  </si>
  <si>
    <t>Kabel silový - CYKY-J 3x1.5, pevně</t>
  </si>
  <si>
    <t>-315017657</t>
  </si>
  <si>
    <t>7002-31</t>
  </si>
  <si>
    <t>Kabel silový - CYKY-J 4x16, volně</t>
  </si>
  <si>
    <t>-1461513106</t>
  </si>
  <si>
    <t>9999-457</t>
  </si>
  <si>
    <t>Ukončení vodičů na svorkovnici - do 16 mm2</t>
  </si>
  <si>
    <t>1199952491</t>
  </si>
  <si>
    <t>1201-41</t>
  </si>
  <si>
    <t>Spojka 1kV pro kabely s plastovou izolací - SMOE81512-CEE05 6-25 mm2</t>
  </si>
  <si>
    <t>-891654020</t>
  </si>
  <si>
    <t>101-410</t>
  </si>
  <si>
    <t>Lisovací spojovače - budou upřesněny dle skutečného stavu stávajících kabelů, 16-10 mm2</t>
  </si>
  <si>
    <t>-2135516291</t>
  </si>
  <si>
    <t>1244-3</t>
  </si>
  <si>
    <t>Ocelový drát pozinkovaný - FeZn-D10 (0,62kg/m, volně</t>
  </si>
  <si>
    <t>1516890833</t>
  </si>
  <si>
    <t>1244-73</t>
  </si>
  <si>
    <t>Svorka hromosvodní, uzemňovací - SP připojovací</t>
  </si>
  <si>
    <t>-1574714821</t>
  </si>
  <si>
    <t>1244-71</t>
  </si>
  <si>
    <t>Svorka hromosvodní, uzemňovací - SS spojovací</t>
  </si>
  <si>
    <t>-195958836</t>
  </si>
  <si>
    <t>1048-3</t>
  </si>
  <si>
    <t>Stožárové pozdro - SP250/1000</t>
  </si>
  <si>
    <t>1347321611</t>
  </si>
  <si>
    <t>R-1048-215a</t>
  </si>
  <si>
    <t>Stožár uliční bezpaticový, žárově zinkovaný s ochrannou manžetou, provedení pro větrnou onlast II, sněhovou oblast I, kategorii terénu III - 133/89/60 - 5+0.6 m</t>
  </si>
  <si>
    <t>-396556542</t>
  </si>
  <si>
    <t>R-1048-215b</t>
  </si>
  <si>
    <t>Stožár uliční bezpaticový, žárově zinkovaný s ochrannou manžetou, provedení pro větrnou oblast II, sněhovou oblast I, kategorii terénu III - 133/89/60 - 7+1 m</t>
  </si>
  <si>
    <t>-1514898417</t>
  </si>
  <si>
    <t>R-1048-215c</t>
  </si>
  <si>
    <t>Stožár uliční bezpaticový, žárově zinkovaný s ochrannou manžetou, provedení pro větrnou oblast II, sněhovou oblast I, kategorii terénu III - 133/108/89 - 7+1 m</t>
  </si>
  <si>
    <t>111431256</t>
  </si>
  <si>
    <t>R-1048-310</t>
  </si>
  <si>
    <t>Ochranná manžeta plastová OM133</t>
  </si>
  <si>
    <t>565341219</t>
  </si>
  <si>
    <t>1048-429</t>
  </si>
  <si>
    <t>Výložník rovný uliční - 1000 žárově zinkovaný</t>
  </si>
  <si>
    <t>-1831206128</t>
  </si>
  <si>
    <t>1048-436</t>
  </si>
  <si>
    <t>Výložník rovný uliční - 2000 žárově zinkovaný</t>
  </si>
  <si>
    <t>-833137354</t>
  </si>
  <si>
    <t>1048-679</t>
  </si>
  <si>
    <t>Stožárová výzbroj - SR 481-27(14)Z/Cu st.výz.2xE27 (14)/4xM8/35 mm2</t>
  </si>
  <si>
    <t>385510583</t>
  </si>
  <si>
    <t>1059-6</t>
  </si>
  <si>
    <t>Tavná vložka E27+Styčný kroužek - 6A, char. normální</t>
  </si>
  <si>
    <t>-666197458</t>
  </si>
  <si>
    <t>R-1047-004a</t>
  </si>
  <si>
    <t>Svítidla pro veřejné osvětlení - včetně světelných zdrojů. Konkrétní typ svítidel bude vybrán dle standardů uživatele. Pro vybraný typ svítidel musí být proveden kontrolní výpočet osvětlení (dle požadavků platných norem a předpisů) - A-LED-uliční, 4000lm, min. 100lm/W, IP66, IK09, tělo z hliníkového odlitku, DN10</t>
  </si>
  <si>
    <t>-1073780880</t>
  </si>
  <si>
    <t>R-1047-004b</t>
  </si>
  <si>
    <t>Svítidla pro veřejné osvětlení - včetně světelných zdrojů. Konkrétní typ svítidel musí být proveden kontrolní výpočet osvětlení (dle požadavků platných norem a předpisů) - B-LED-uliční, 2000lm, 300K, min. 100lm/W, IP66,IK09, tělo z hliníkového odlitku, DW50</t>
  </si>
  <si>
    <t>441571325</t>
  </si>
  <si>
    <t>R-1047-004c</t>
  </si>
  <si>
    <t>Svítidla pro veřejné osvětlení - včetně světelných zdrojů. Konkrétní typ svítidel bude vybrán dle standardů uživatele. Pro vybraný typ svítidel musí být proveden kontrolní výpočet asvětlení (dle požadavků platných norem a předpisů) - C-LED-uliční, 3500lm, 3000K, min. 100lm/W, IP66, IK09, tělo z hliníkového odlitku, DW50</t>
  </si>
  <si>
    <t>1309178117</t>
  </si>
  <si>
    <t>9999-1283</t>
  </si>
  <si>
    <t>Hodinové zúčtovací sazby - úprava stávajícího zařízení</t>
  </si>
  <si>
    <t>1439060316</t>
  </si>
  <si>
    <t>9999-1286</t>
  </si>
  <si>
    <t>Hodinové zúčtovací sazby - napojení na stávající zařízení</t>
  </si>
  <si>
    <t>-494031423</t>
  </si>
  <si>
    <t>9999-1290</t>
  </si>
  <si>
    <t>Hodinové zúčtovací sazby - zabezpečení pracoviště</t>
  </si>
  <si>
    <t>-1538137098</t>
  </si>
  <si>
    <t>-968695033</t>
  </si>
  <si>
    <t>-1003158017</t>
  </si>
  <si>
    <t>9999-1293</t>
  </si>
  <si>
    <t>Spolupráce s dodavatelem při zapojování a zkouškách</t>
  </si>
  <si>
    <t>2146903777</t>
  </si>
  <si>
    <t>1230-29</t>
  </si>
  <si>
    <t>Přístupové komory POLY-VAULT, cena bez víka - 2424-1220 807x807x1220</t>
  </si>
  <si>
    <t>2144782043</t>
  </si>
  <si>
    <t>1230-477</t>
  </si>
  <si>
    <t>Přístupové komory Poly-Vault - víko 2424 litina</t>
  </si>
  <si>
    <t>297045530</t>
  </si>
  <si>
    <t>9999-1298</t>
  </si>
  <si>
    <t>Provedení revizních zkoušek dle ČSN 331500 - revizní technik</t>
  </si>
  <si>
    <t>-769204073</t>
  </si>
  <si>
    <t>9999-1299</t>
  </si>
  <si>
    <t>Provedení revizních zkoušek dle ČSN 331500</t>
  </si>
  <si>
    <t>-1532059787</t>
  </si>
  <si>
    <t>R-0001</t>
  </si>
  <si>
    <t>Podružný materiál</t>
  </si>
  <si>
    <t>kpl</t>
  </si>
  <si>
    <t>462216692</t>
  </si>
  <si>
    <t>01</t>
  </si>
  <si>
    <t>9999-890</t>
  </si>
  <si>
    <t>Vytýčení trati - kabelové vedení v zastavěném prostoru</t>
  </si>
  <si>
    <t>km</t>
  </si>
  <si>
    <t>1298527606</t>
  </si>
  <si>
    <t>9999-964</t>
  </si>
  <si>
    <t>Rozbourání betonového základu - přemístění materiálu, naložení, odvoz</t>
  </si>
  <si>
    <t>-1817047784</t>
  </si>
  <si>
    <t>9999-897</t>
  </si>
  <si>
    <t>Sejmutí drnu - nářez drnu, naložení, odvoz</t>
  </si>
  <si>
    <t>634718493</t>
  </si>
  <si>
    <t>9999-934</t>
  </si>
  <si>
    <t>Výkop jámy pro šachtu - zemina tř. 3-4, ručně</t>
  </si>
  <si>
    <t>-2024967314</t>
  </si>
  <si>
    <t>9999-945</t>
  </si>
  <si>
    <t>Jáma pro stožáry veřejného osvětlení o objemu do 2 m3 - zemina tř. 3, ručně</t>
  </si>
  <si>
    <t>423179570</t>
  </si>
  <si>
    <t>9999-983</t>
  </si>
  <si>
    <t>Zához jámy, upěchování, úprava povrchu - zemina tř. 3-4</t>
  </si>
  <si>
    <t>-138600039</t>
  </si>
  <si>
    <t>9999-961</t>
  </si>
  <si>
    <t>Základ z prostého betonu - do rostlé zeminy bez bednění</t>
  </si>
  <si>
    <t>353061028</t>
  </si>
  <si>
    <t>9999-975a</t>
  </si>
  <si>
    <t>Pouzdrový základ pro stožár veřejného osvětlení - D 300x1000 mm</t>
  </si>
  <si>
    <t>697423548</t>
  </si>
  <si>
    <t>9999-975b</t>
  </si>
  <si>
    <t>Pouzdrový základ pro stožár venkovního osvětlení - D 250x600 mm</t>
  </si>
  <si>
    <t>-782356338</t>
  </si>
  <si>
    <t>9999-999a</t>
  </si>
  <si>
    <t>Hloubení kabelové rýhy - zemina 3, šíře 350 mm, hloubka 800 mm</t>
  </si>
  <si>
    <t>1250872201</t>
  </si>
  <si>
    <t>9999-999b</t>
  </si>
  <si>
    <t>Hloubení kabelové rýhy - zemina třídy 3, šíře 500 mm, hloubka 800 mm</t>
  </si>
  <si>
    <t>1960779527</t>
  </si>
  <si>
    <t>9999-999c</t>
  </si>
  <si>
    <t>Hloubení kabelové rýhy - zemina třídy 3, šíře 650 mm, hloubka 1200 mm</t>
  </si>
  <si>
    <t>-1470875744</t>
  </si>
  <si>
    <t>9999-1073</t>
  </si>
  <si>
    <t>Zřízení kabelového lože z kopaného písku, bez zakrytí, šíře do 65 cm, tloušťka 10 cm</t>
  </si>
  <si>
    <t>1724266556</t>
  </si>
  <si>
    <t>9999-1118</t>
  </si>
  <si>
    <t>Fólie výstražná z PVC, šířky do 20 cm</t>
  </si>
  <si>
    <t>-424818466</t>
  </si>
  <si>
    <t>9999-1116</t>
  </si>
  <si>
    <t>Křižovatka s podzemními sítěmi (bude upřesněno podle skutečného stavu, zjištěného při zemních pracích) - položení chráničky včetně zakrytí</t>
  </si>
  <si>
    <t>ks</t>
  </si>
  <si>
    <t>-1092154002</t>
  </si>
  <si>
    <t>9999-1180a</t>
  </si>
  <si>
    <t>Zához kabelové rýhy - zemina třídy 3, šíře 350 mm, hloubka 800 mm</t>
  </si>
  <si>
    <t>579788951</t>
  </si>
  <si>
    <t>9999-1180b</t>
  </si>
  <si>
    <t>Zához kabelové rýhy - zemina třídy 3, šíře 500 mm, hloubka 800 mm</t>
  </si>
  <si>
    <t>403200616</t>
  </si>
  <si>
    <t>9999-1180c</t>
  </si>
  <si>
    <t>Zához kabelové rýhy - zemina třídy 3, šíře 350 mm, hloubka 1200</t>
  </si>
  <si>
    <t>386970283</t>
  </si>
  <si>
    <t>9999-1186</t>
  </si>
  <si>
    <t>Odvoz zeminy do vzdálenosti 1 km</t>
  </si>
  <si>
    <t>-697998122</t>
  </si>
  <si>
    <t>9999-1195</t>
  </si>
  <si>
    <t>Úprava povrchu - provizorní úprava v terénu v zemině třídy 3</t>
  </si>
  <si>
    <t>1125448778</t>
  </si>
  <si>
    <t>9999-1189</t>
  </si>
  <si>
    <t>Úprava povrchu - položení drnu</t>
  </si>
  <si>
    <t>-1270950413</t>
  </si>
  <si>
    <t>Ostatní</t>
  </si>
  <si>
    <t>100</t>
  </si>
  <si>
    <t>Ostatní náklady</t>
  </si>
  <si>
    <t>100-001</t>
  </si>
  <si>
    <t>PPV z montáže: materiál + práce</t>
  </si>
  <si>
    <t>512</t>
  </si>
  <si>
    <t>-2046123719</t>
  </si>
  <si>
    <t>100-003</t>
  </si>
  <si>
    <t>PPV z nátěrů a zemních prací</t>
  </si>
  <si>
    <t>-1440789643</t>
  </si>
  <si>
    <t>100-004</t>
  </si>
  <si>
    <t>Dodavatelská dokumentace</t>
  </si>
  <si>
    <t>-1450380708</t>
  </si>
  <si>
    <t>100-005</t>
  </si>
  <si>
    <t>Rizika a pojištění</t>
  </si>
  <si>
    <t>-1708178157</t>
  </si>
  <si>
    <t>100-006</t>
  </si>
  <si>
    <t>Opravy v záruce</t>
  </si>
  <si>
    <t>-1046234727</t>
  </si>
  <si>
    <t>100-007</t>
  </si>
  <si>
    <t>GZS</t>
  </si>
  <si>
    <t>759998079</t>
  </si>
  <si>
    <t>100-008</t>
  </si>
  <si>
    <t>Provozní vlivy</t>
  </si>
  <si>
    <t>893503125</t>
  </si>
  <si>
    <t>2018_30_05 - SO 801 Terénní úpravy</t>
  </si>
  <si>
    <t>111201105</t>
  </si>
  <si>
    <t>Odstranění křovin a stromů průměru kmene do 100 nn i s kořeny vč. likvidace</t>
  </si>
  <si>
    <t>1116980056</t>
  </si>
  <si>
    <t>112101108</t>
  </si>
  <si>
    <t>Odstranění stromů průměru kmene do 300 mm včetně pařezu a likvidace</t>
  </si>
  <si>
    <t>1690926607</t>
  </si>
  <si>
    <t>-2018101949</t>
  </si>
  <si>
    <t>4,4840+1,5767+79,3594</t>
  </si>
  <si>
    <t>122151104</t>
  </si>
  <si>
    <t>Odkopávky a prokopávky nezapažené v hornině třídy těžitelnosti I, skupiny 1 a 2 objem do 500 m3 strojně</t>
  </si>
  <si>
    <t>1368036779</t>
  </si>
  <si>
    <t>"sejmutí drnu" (11,3316+13,5253+18,5235+15,2428+15,5713+1448,9059)*0,15</t>
  </si>
  <si>
    <t>252122078</t>
  </si>
  <si>
    <t>"odkopávky" 228,465</t>
  </si>
  <si>
    <t>"zemina pro ohumusování" 234,458</t>
  </si>
  <si>
    <t>-161526873</t>
  </si>
  <si>
    <t>462,923*15</t>
  </si>
  <si>
    <t>167151111</t>
  </si>
  <si>
    <t>Nakládání výkopku z hornin třídy těžitelnosti I, skupiny 1 až 3 přes 100 m3</t>
  </si>
  <si>
    <t>-2132596027</t>
  </si>
  <si>
    <t>-906440450</t>
  </si>
  <si>
    <t>-994351502</t>
  </si>
  <si>
    <t>228,465*1,8</t>
  </si>
  <si>
    <t>181351113</t>
  </si>
  <si>
    <t>Rozprostření ornice tl vrstvy do 200 mm pl přes 500 m2 v rovině nebo ve svahu do 1:5 strojně</t>
  </si>
  <si>
    <t>1112246263</t>
  </si>
  <si>
    <t>"tl. 15 mm" 25,2339+21,1906+18,5211+11,2277+20,3510+17,6224+1448,9059</t>
  </si>
  <si>
    <t>103715005</t>
  </si>
  <si>
    <t>zemina vhodná pro ohumusování</t>
  </si>
  <si>
    <t>-747282497</t>
  </si>
  <si>
    <t>181411131</t>
  </si>
  <si>
    <t>Založení parkového trávníku výsevem plochy do 1000 m2 v rovině a ve svahu do 1:5</t>
  </si>
  <si>
    <t>1077535218</t>
  </si>
  <si>
    <t>25,2339+21,1906+18,5211+11,2277+20,3510+17,6224+1448,9059</t>
  </si>
  <si>
    <t>00572410</t>
  </si>
  <si>
    <t>osivo směs travní parková</t>
  </si>
  <si>
    <t>kg</t>
  </si>
  <si>
    <t>-1089893750</t>
  </si>
  <si>
    <t>1563,053*0,035 "Přepočtené koeficientem množství"</t>
  </si>
  <si>
    <t>181951111</t>
  </si>
  <si>
    <t>Úprava pláně v hornině třídy těžitelnosti I, skupiny 1 až 3 bez zhutnění strojně</t>
  </si>
  <si>
    <t>-1739147072</t>
  </si>
  <si>
    <t>-952091528</t>
  </si>
  <si>
    <t>"beton" 27,762</t>
  </si>
  <si>
    <t>-230300334</t>
  </si>
  <si>
    <t>27,762*24</t>
  </si>
  <si>
    <t>1915330162</t>
  </si>
  <si>
    <t>-449008007</t>
  </si>
  <si>
    <t>"obrubník betonový" 27,762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</si>
</sst>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8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168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1:74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pans="1:74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3" t="s">
        <v>15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3"/>
      <c r="AQ5" s="23"/>
      <c r="AR5" s="21"/>
      <c r="BE5" s="280" t="s">
        <v>16</v>
      </c>
      <c r="BS5" s="18" t="s">
        <v>6</v>
      </c>
    </row>
    <row r="6" spans="1:74" s="1" customFormat="1" ht="36.950000000000003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285" t="s">
        <v>18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3"/>
      <c r="AQ6" s="23"/>
      <c r="AR6" s="21"/>
      <c r="BE6" s="281"/>
      <c r="BS6" s="18" t="s">
        <v>6</v>
      </c>
    </row>
    <row r="7" spans="1:74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22</v>
      </c>
      <c r="AO7" s="23"/>
      <c r="AP7" s="23"/>
      <c r="AQ7" s="23"/>
      <c r="AR7" s="21"/>
      <c r="BE7" s="281"/>
      <c r="BS7" s="18" t="s">
        <v>6</v>
      </c>
    </row>
    <row r="8" spans="1:74" s="1" customFormat="1" ht="12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3"/>
      <c r="AR8" s="21"/>
      <c r="BE8" s="281"/>
      <c r="BS8" s="18" t="s">
        <v>6</v>
      </c>
    </row>
    <row r="9" spans="1:74" s="1" customFormat="1" ht="29.25" customHeight="1">
      <c r="B9" s="22"/>
      <c r="C9" s="23"/>
      <c r="D9" s="27" t="s">
        <v>27</v>
      </c>
      <c r="E9" s="23"/>
      <c r="F9" s="23"/>
      <c r="G9" s="23"/>
      <c r="H9" s="23"/>
      <c r="I9" s="23"/>
      <c r="J9" s="23"/>
      <c r="K9" s="32" t="s">
        <v>28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29</v>
      </c>
      <c r="AL9" s="23"/>
      <c r="AM9" s="23"/>
      <c r="AN9" s="32" t="s">
        <v>30</v>
      </c>
      <c r="AO9" s="23"/>
      <c r="AP9" s="23"/>
      <c r="AQ9" s="23"/>
      <c r="AR9" s="21"/>
      <c r="BE9" s="281"/>
      <c r="BS9" s="18" t="s">
        <v>6</v>
      </c>
    </row>
    <row r="10" spans="1:74" s="1" customFormat="1" ht="12" customHeight="1">
      <c r="B10" s="22"/>
      <c r="C10" s="23"/>
      <c r="D10" s="30" t="s">
        <v>31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32</v>
      </c>
      <c r="AL10" s="23"/>
      <c r="AM10" s="23"/>
      <c r="AN10" s="28" t="s">
        <v>33</v>
      </c>
      <c r="AO10" s="23"/>
      <c r="AP10" s="23"/>
      <c r="AQ10" s="23"/>
      <c r="AR10" s="21"/>
      <c r="BE10" s="281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35</v>
      </c>
      <c r="AL11" s="23"/>
      <c r="AM11" s="23"/>
      <c r="AN11" s="28" t="s">
        <v>36</v>
      </c>
      <c r="AO11" s="23"/>
      <c r="AP11" s="23"/>
      <c r="AQ11" s="23"/>
      <c r="AR11" s="21"/>
      <c r="BE11" s="28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1"/>
      <c r="BS12" s="18" t="s">
        <v>6</v>
      </c>
    </row>
    <row r="13" spans="1:74" s="1" customFormat="1" ht="12" customHeight="1">
      <c r="B13" s="22"/>
      <c r="C13" s="23"/>
      <c r="D13" s="30" t="s">
        <v>37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32</v>
      </c>
      <c r="AL13" s="23"/>
      <c r="AM13" s="23"/>
      <c r="AN13" s="33" t="s">
        <v>38</v>
      </c>
      <c r="AO13" s="23"/>
      <c r="AP13" s="23"/>
      <c r="AQ13" s="23"/>
      <c r="AR13" s="21"/>
      <c r="BE13" s="281"/>
      <c r="BS13" s="18" t="s">
        <v>6</v>
      </c>
    </row>
    <row r="14" spans="1:74" ht="12.75">
      <c r="B14" s="22"/>
      <c r="C14" s="23"/>
      <c r="D14" s="23"/>
      <c r="E14" s="286" t="s">
        <v>38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30" t="s">
        <v>35</v>
      </c>
      <c r="AL14" s="23"/>
      <c r="AM14" s="23"/>
      <c r="AN14" s="33" t="s">
        <v>38</v>
      </c>
      <c r="AO14" s="23"/>
      <c r="AP14" s="23"/>
      <c r="AQ14" s="23"/>
      <c r="AR14" s="21"/>
      <c r="BE14" s="28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1"/>
      <c r="BS15" s="18" t="s">
        <v>4</v>
      </c>
    </row>
    <row r="16" spans="1:74" s="1" customFormat="1" ht="12" customHeight="1">
      <c r="B16" s="22"/>
      <c r="C16" s="23"/>
      <c r="D16" s="30" t="s">
        <v>39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32</v>
      </c>
      <c r="AL16" s="23"/>
      <c r="AM16" s="23"/>
      <c r="AN16" s="28" t="s">
        <v>40</v>
      </c>
      <c r="AO16" s="23"/>
      <c r="AP16" s="23"/>
      <c r="AQ16" s="23"/>
      <c r="AR16" s="21"/>
      <c r="BE16" s="281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41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35</v>
      </c>
      <c r="AL17" s="23"/>
      <c r="AM17" s="23"/>
      <c r="AN17" s="28" t="s">
        <v>42</v>
      </c>
      <c r="AO17" s="23"/>
      <c r="AP17" s="23"/>
      <c r="AQ17" s="23"/>
      <c r="AR17" s="21"/>
      <c r="BE17" s="281"/>
      <c r="BS17" s="18" t="s">
        <v>43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1"/>
      <c r="BS18" s="18" t="s">
        <v>8</v>
      </c>
    </row>
    <row r="19" spans="1:71" s="1" customFormat="1" ht="12" customHeight="1">
      <c r="B19" s="22"/>
      <c r="C19" s="23"/>
      <c r="D19" s="30" t="s">
        <v>44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32</v>
      </c>
      <c r="AL19" s="23"/>
      <c r="AM19" s="23"/>
      <c r="AN19" s="28" t="s">
        <v>45</v>
      </c>
      <c r="AO19" s="23"/>
      <c r="AP19" s="23"/>
      <c r="AQ19" s="23"/>
      <c r="AR19" s="21"/>
      <c r="BE19" s="281"/>
      <c r="BS19" s="18" t="s">
        <v>8</v>
      </c>
    </row>
    <row r="20" spans="1:71" s="1" customFormat="1" ht="18.399999999999999" customHeight="1">
      <c r="B20" s="22"/>
      <c r="C20" s="23"/>
      <c r="D20" s="23"/>
      <c r="E20" s="28" t="s">
        <v>46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35</v>
      </c>
      <c r="AL20" s="23"/>
      <c r="AM20" s="23"/>
      <c r="AN20" s="28" t="s">
        <v>45</v>
      </c>
      <c r="AO20" s="23"/>
      <c r="AP20" s="23"/>
      <c r="AQ20" s="23"/>
      <c r="AR20" s="21"/>
      <c r="BE20" s="281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1"/>
    </row>
    <row r="22" spans="1:71" s="1" customFormat="1" ht="12" customHeight="1">
      <c r="B22" s="22"/>
      <c r="C22" s="23"/>
      <c r="D22" s="30" t="s">
        <v>47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1"/>
    </row>
    <row r="23" spans="1:71" s="1" customFormat="1" ht="47.25" customHeight="1">
      <c r="B23" s="22"/>
      <c r="C23" s="23"/>
      <c r="D23" s="23"/>
      <c r="E23" s="288" t="s">
        <v>48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3"/>
      <c r="AP23" s="23"/>
      <c r="AQ23" s="23"/>
      <c r="AR23" s="21"/>
      <c r="BE23" s="28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1"/>
    </row>
    <row r="25" spans="1:71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281"/>
    </row>
    <row r="26" spans="1:71" s="2" customFormat="1" ht="25.9" customHeight="1">
      <c r="A26" s="36"/>
      <c r="B26" s="37"/>
      <c r="C26" s="38"/>
      <c r="D26" s="39" t="s">
        <v>49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89">
        <f>ROUND(AG54,2)</f>
        <v>0</v>
      </c>
      <c r="AL26" s="290"/>
      <c r="AM26" s="290"/>
      <c r="AN26" s="290"/>
      <c r="AO26" s="290"/>
      <c r="AP26" s="38"/>
      <c r="AQ26" s="38"/>
      <c r="AR26" s="41"/>
      <c r="BE26" s="281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81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91" t="s">
        <v>50</v>
      </c>
      <c r="M28" s="291"/>
      <c r="N28" s="291"/>
      <c r="O28" s="291"/>
      <c r="P28" s="291"/>
      <c r="Q28" s="38"/>
      <c r="R28" s="38"/>
      <c r="S28" s="38"/>
      <c r="T28" s="38"/>
      <c r="U28" s="38"/>
      <c r="V28" s="38"/>
      <c r="W28" s="291" t="s">
        <v>51</v>
      </c>
      <c r="X28" s="291"/>
      <c r="Y28" s="291"/>
      <c r="Z28" s="291"/>
      <c r="AA28" s="291"/>
      <c r="AB28" s="291"/>
      <c r="AC28" s="291"/>
      <c r="AD28" s="291"/>
      <c r="AE28" s="291"/>
      <c r="AF28" s="38"/>
      <c r="AG28" s="38"/>
      <c r="AH28" s="38"/>
      <c r="AI28" s="38"/>
      <c r="AJ28" s="38"/>
      <c r="AK28" s="291" t="s">
        <v>52</v>
      </c>
      <c r="AL28" s="291"/>
      <c r="AM28" s="291"/>
      <c r="AN28" s="291"/>
      <c r="AO28" s="291"/>
      <c r="AP28" s="38"/>
      <c r="AQ28" s="38"/>
      <c r="AR28" s="41"/>
      <c r="BE28" s="281"/>
    </row>
    <row r="29" spans="1:71" s="3" customFormat="1" ht="14.45" customHeight="1">
      <c r="B29" s="42"/>
      <c r="C29" s="43"/>
      <c r="D29" s="30" t="s">
        <v>53</v>
      </c>
      <c r="E29" s="43"/>
      <c r="F29" s="30" t="s">
        <v>54</v>
      </c>
      <c r="G29" s="43"/>
      <c r="H29" s="43"/>
      <c r="I29" s="43"/>
      <c r="J29" s="43"/>
      <c r="K29" s="43"/>
      <c r="L29" s="294">
        <v>0.21</v>
      </c>
      <c r="M29" s="293"/>
      <c r="N29" s="293"/>
      <c r="O29" s="293"/>
      <c r="P29" s="293"/>
      <c r="Q29" s="43"/>
      <c r="R29" s="43"/>
      <c r="S29" s="43"/>
      <c r="T29" s="43"/>
      <c r="U29" s="43"/>
      <c r="V29" s="43"/>
      <c r="W29" s="292">
        <f>ROUND(AZ54, 2)</f>
        <v>0</v>
      </c>
      <c r="X29" s="293"/>
      <c r="Y29" s="293"/>
      <c r="Z29" s="293"/>
      <c r="AA29" s="293"/>
      <c r="AB29" s="293"/>
      <c r="AC29" s="293"/>
      <c r="AD29" s="293"/>
      <c r="AE29" s="293"/>
      <c r="AF29" s="43"/>
      <c r="AG29" s="43"/>
      <c r="AH29" s="43"/>
      <c r="AI29" s="43"/>
      <c r="AJ29" s="43"/>
      <c r="AK29" s="292">
        <f>ROUND(AV54, 2)</f>
        <v>0</v>
      </c>
      <c r="AL29" s="293"/>
      <c r="AM29" s="293"/>
      <c r="AN29" s="293"/>
      <c r="AO29" s="293"/>
      <c r="AP29" s="43"/>
      <c r="AQ29" s="43"/>
      <c r="AR29" s="44"/>
      <c r="BE29" s="282"/>
    </row>
    <row r="30" spans="1:71" s="3" customFormat="1" ht="14.45" customHeight="1">
      <c r="B30" s="42"/>
      <c r="C30" s="43"/>
      <c r="D30" s="43"/>
      <c r="E30" s="43"/>
      <c r="F30" s="30" t="s">
        <v>55</v>
      </c>
      <c r="G30" s="43"/>
      <c r="H30" s="43"/>
      <c r="I30" s="43"/>
      <c r="J30" s="43"/>
      <c r="K30" s="43"/>
      <c r="L30" s="294">
        <v>0.15</v>
      </c>
      <c r="M30" s="293"/>
      <c r="N30" s="293"/>
      <c r="O30" s="293"/>
      <c r="P30" s="293"/>
      <c r="Q30" s="43"/>
      <c r="R30" s="43"/>
      <c r="S30" s="43"/>
      <c r="T30" s="43"/>
      <c r="U30" s="43"/>
      <c r="V30" s="43"/>
      <c r="W30" s="292">
        <f>ROUND(BA54, 2)</f>
        <v>0</v>
      </c>
      <c r="X30" s="293"/>
      <c r="Y30" s="293"/>
      <c r="Z30" s="293"/>
      <c r="AA30" s="293"/>
      <c r="AB30" s="293"/>
      <c r="AC30" s="293"/>
      <c r="AD30" s="293"/>
      <c r="AE30" s="293"/>
      <c r="AF30" s="43"/>
      <c r="AG30" s="43"/>
      <c r="AH30" s="43"/>
      <c r="AI30" s="43"/>
      <c r="AJ30" s="43"/>
      <c r="AK30" s="292">
        <f>ROUND(AW54, 2)</f>
        <v>0</v>
      </c>
      <c r="AL30" s="293"/>
      <c r="AM30" s="293"/>
      <c r="AN30" s="293"/>
      <c r="AO30" s="293"/>
      <c r="AP30" s="43"/>
      <c r="AQ30" s="43"/>
      <c r="AR30" s="44"/>
      <c r="BE30" s="282"/>
    </row>
    <row r="31" spans="1:71" s="3" customFormat="1" ht="14.45" hidden="1" customHeight="1">
      <c r="B31" s="42"/>
      <c r="C31" s="43"/>
      <c r="D31" s="43"/>
      <c r="E31" s="43"/>
      <c r="F31" s="30" t="s">
        <v>56</v>
      </c>
      <c r="G31" s="43"/>
      <c r="H31" s="43"/>
      <c r="I31" s="43"/>
      <c r="J31" s="43"/>
      <c r="K31" s="43"/>
      <c r="L31" s="294">
        <v>0.21</v>
      </c>
      <c r="M31" s="293"/>
      <c r="N31" s="293"/>
      <c r="O31" s="293"/>
      <c r="P31" s="293"/>
      <c r="Q31" s="43"/>
      <c r="R31" s="43"/>
      <c r="S31" s="43"/>
      <c r="T31" s="43"/>
      <c r="U31" s="43"/>
      <c r="V31" s="43"/>
      <c r="W31" s="292">
        <f>ROUND(BB54, 2)</f>
        <v>0</v>
      </c>
      <c r="X31" s="293"/>
      <c r="Y31" s="293"/>
      <c r="Z31" s="293"/>
      <c r="AA31" s="293"/>
      <c r="AB31" s="293"/>
      <c r="AC31" s="293"/>
      <c r="AD31" s="293"/>
      <c r="AE31" s="293"/>
      <c r="AF31" s="43"/>
      <c r="AG31" s="43"/>
      <c r="AH31" s="43"/>
      <c r="AI31" s="43"/>
      <c r="AJ31" s="43"/>
      <c r="AK31" s="292">
        <v>0</v>
      </c>
      <c r="AL31" s="293"/>
      <c r="AM31" s="293"/>
      <c r="AN31" s="293"/>
      <c r="AO31" s="293"/>
      <c r="AP31" s="43"/>
      <c r="AQ31" s="43"/>
      <c r="AR31" s="44"/>
      <c r="BE31" s="282"/>
    </row>
    <row r="32" spans="1:71" s="3" customFormat="1" ht="14.45" hidden="1" customHeight="1">
      <c r="B32" s="42"/>
      <c r="C32" s="43"/>
      <c r="D32" s="43"/>
      <c r="E32" s="43"/>
      <c r="F32" s="30" t="s">
        <v>57</v>
      </c>
      <c r="G32" s="43"/>
      <c r="H32" s="43"/>
      <c r="I32" s="43"/>
      <c r="J32" s="43"/>
      <c r="K32" s="43"/>
      <c r="L32" s="294">
        <v>0.15</v>
      </c>
      <c r="M32" s="293"/>
      <c r="N32" s="293"/>
      <c r="O32" s="293"/>
      <c r="P32" s="293"/>
      <c r="Q32" s="43"/>
      <c r="R32" s="43"/>
      <c r="S32" s="43"/>
      <c r="T32" s="43"/>
      <c r="U32" s="43"/>
      <c r="V32" s="43"/>
      <c r="W32" s="292">
        <f>ROUND(BC54, 2)</f>
        <v>0</v>
      </c>
      <c r="X32" s="293"/>
      <c r="Y32" s="293"/>
      <c r="Z32" s="293"/>
      <c r="AA32" s="293"/>
      <c r="AB32" s="293"/>
      <c r="AC32" s="293"/>
      <c r="AD32" s="293"/>
      <c r="AE32" s="293"/>
      <c r="AF32" s="43"/>
      <c r="AG32" s="43"/>
      <c r="AH32" s="43"/>
      <c r="AI32" s="43"/>
      <c r="AJ32" s="43"/>
      <c r="AK32" s="292">
        <v>0</v>
      </c>
      <c r="AL32" s="293"/>
      <c r="AM32" s="293"/>
      <c r="AN32" s="293"/>
      <c r="AO32" s="293"/>
      <c r="AP32" s="43"/>
      <c r="AQ32" s="43"/>
      <c r="AR32" s="44"/>
      <c r="BE32" s="282"/>
    </row>
    <row r="33" spans="1:57" s="3" customFormat="1" ht="14.45" hidden="1" customHeight="1">
      <c r="B33" s="42"/>
      <c r="C33" s="43"/>
      <c r="D33" s="43"/>
      <c r="E33" s="43"/>
      <c r="F33" s="30" t="s">
        <v>58</v>
      </c>
      <c r="G33" s="43"/>
      <c r="H33" s="43"/>
      <c r="I33" s="43"/>
      <c r="J33" s="43"/>
      <c r="K33" s="43"/>
      <c r="L33" s="294">
        <v>0</v>
      </c>
      <c r="M33" s="293"/>
      <c r="N33" s="293"/>
      <c r="O33" s="293"/>
      <c r="P33" s="293"/>
      <c r="Q33" s="43"/>
      <c r="R33" s="43"/>
      <c r="S33" s="43"/>
      <c r="T33" s="43"/>
      <c r="U33" s="43"/>
      <c r="V33" s="43"/>
      <c r="W33" s="292">
        <f>ROUND(BD54, 2)</f>
        <v>0</v>
      </c>
      <c r="X33" s="293"/>
      <c r="Y33" s="293"/>
      <c r="Z33" s="293"/>
      <c r="AA33" s="293"/>
      <c r="AB33" s="293"/>
      <c r="AC33" s="293"/>
      <c r="AD33" s="293"/>
      <c r="AE33" s="293"/>
      <c r="AF33" s="43"/>
      <c r="AG33" s="43"/>
      <c r="AH33" s="43"/>
      <c r="AI33" s="43"/>
      <c r="AJ33" s="43"/>
      <c r="AK33" s="292">
        <v>0</v>
      </c>
      <c r="AL33" s="293"/>
      <c r="AM33" s="293"/>
      <c r="AN33" s="293"/>
      <c r="AO33" s="29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60</v>
      </c>
      <c r="U35" s="47"/>
      <c r="V35" s="47"/>
      <c r="W35" s="47"/>
      <c r="X35" s="298" t="s">
        <v>61</v>
      </c>
      <c r="Y35" s="296"/>
      <c r="Z35" s="296"/>
      <c r="AA35" s="296"/>
      <c r="AB35" s="296"/>
      <c r="AC35" s="47"/>
      <c r="AD35" s="47"/>
      <c r="AE35" s="47"/>
      <c r="AF35" s="47"/>
      <c r="AG35" s="47"/>
      <c r="AH35" s="47"/>
      <c r="AI35" s="47"/>
      <c r="AJ35" s="47"/>
      <c r="AK35" s="295">
        <f>SUM(AK26:AK33)</f>
        <v>0</v>
      </c>
      <c r="AL35" s="296"/>
      <c r="AM35" s="296"/>
      <c r="AN35" s="296"/>
      <c r="AO35" s="29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62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0" t="s">
        <v>14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2018_30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17</v>
      </c>
      <c r="D45" s="58"/>
      <c r="E45" s="58"/>
      <c r="F45" s="58"/>
      <c r="G45" s="58"/>
      <c r="H45" s="58"/>
      <c r="I45" s="58"/>
      <c r="J45" s="58"/>
      <c r="K45" s="58"/>
      <c r="L45" s="260" t="str">
        <f>K6</f>
        <v>Rekonstrukce ulice Na Svépomoci v Novém Bydžově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23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Nový Bydžov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25</v>
      </c>
      <c r="AJ47" s="38"/>
      <c r="AK47" s="38"/>
      <c r="AL47" s="38"/>
      <c r="AM47" s="262" t="str">
        <f>IF(AN8= "","",AN8)</f>
        <v>10. 12. 2018</v>
      </c>
      <c r="AN47" s="262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0" t="s">
        <v>31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Město Nový Bydžov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39</v>
      </c>
      <c r="AJ49" s="38"/>
      <c r="AK49" s="38"/>
      <c r="AL49" s="38"/>
      <c r="AM49" s="263" t="str">
        <f>IF(E17="","",E17)</f>
        <v>PRODIN a.s.</v>
      </c>
      <c r="AN49" s="264"/>
      <c r="AO49" s="264"/>
      <c r="AP49" s="264"/>
      <c r="AQ49" s="38"/>
      <c r="AR49" s="41"/>
      <c r="AS49" s="265" t="s">
        <v>63</v>
      </c>
      <c r="AT49" s="26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0" t="s">
        <v>37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44</v>
      </c>
      <c r="AJ50" s="38"/>
      <c r="AK50" s="38"/>
      <c r="AL50" s="38"/>
      <c r="AM50" s="263" t="str">
        <f>IF(E20="","",E20)</f>
        <v xml:space="preserve"> </v>
      </c>
      <c r="AN50" s="264"/>
      <c r="AO50" s="264"/>
      <c r="AP50" s="264"/>
      <c r="AQ50" s="38"/>
      <c r="AR50" s="41"/>
      <c r="AS50" s="267"/>
      <c r="AT50" s="26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69"/>
      <c r="AT51" s="27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271" t="s">
        <v>64</v>
      </c>
      <c r="D52" s="272"/>
      <c r="E52" s="272"/>
      <c r="F52" s="272"/>
      <c r="G52" s="272"/>
      <c r="H52" s="68"/>
      <c r="I52" s="274" t="s">
        <v>65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3" t="s">
        <v>66</v>
      </c>
      <c r="AH52" s="272"/>
      <c r="AI52" s="272"/>
      <c r="AJ52" s="272"/>
      <c r="AK52" s="272"/>
      <c r="AL52" s="272"/>
      <c r="AM52" s="272"/>
      <c r="AN52" s="274" t="s">
        <v>67</v>
      </c>
      <c r="AO52" s="272"/>
      <c r="AP52" s="272"/>
      <c r="AQ52" s="69" t="s">
        <v>68</v>
      </c>
      <c r="AR52" s="41"/>
      <c r="AS52" s="70" t="s">
        <v>69</v>
      </c>
      <c r="AT52" s="71" t="s">
        <v>70</v>
      </c>
      <c r="AU52" s="71" t="s">
        <v>71</v>
      </c>
      <c r="AV52" s="71" t="s">
        <v>72</v>
      </c>
      <c r="AW52" s="71" t="s">
        <v>73</v>
      </c>
      <c r="AX52" s="71" t="s">
        <v>74</v>
      </c>
      <c r="AY52" s="71" t="s">
        <v>75</v>
      </c>
      <c r="AZ52" s="71" t="s">
        <v>76</v>
      </c>
      <c r="BA52" s="71" t="s">
        <v>77</v>
      </c>
      <c r="BB52" s="71" t="s">
        <v>78</v>
      </c>
      <c r="BC52" s="71" t="s">
        <v>79</v>
      </c>
      <c r="BD52" s="72" t="s">
        <v>80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81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78">
        <f>ROUND(SUM(AG55:AG59),2)</f>
        <v>0</v>
      </c>
      <c r="AH54" s="278"/>
      <c r="AI54" s="278"/>
      <c r="AJ54" s="278"/>
      <c r="AK54" s="278"/>
      <c r="AL54" s="278"/>
      <c r="AM54" s="278"/>
      <c r="AN54" s="279">
        <f t="shared" ref="AN54:AN59" si="0">SUM(AG54,AT54)</f>
        <v>0</v>
      </c>
      <c r="AO54" s="279"/>
      <c r="AP54" s="279"/>
      <c r="AQ54" s="80" t="s">
        <v>45</v>
      </c>
      <c r="AR54" s="81"/>
      <c r="AS54" s="82">
        <f>ROUND(SUM(AS55:AS59),2)</f>
        <v>0</v>
      </c>
      <c r="AT54" s="83">
        <f t="shared" ref="AT54:AT59" si="1">ROUND(SUM(AV54:AW54),2)</f>
        <v>0</v>
      </c>
      <c r="AU54" s="84">
        <f>ROUND(SUM(AU55:AU59),5)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ROUND(SUM(AZ55:AZ59),2)</f>
        <v>0</v>
      </c>
      <c r="BA54" s="83">
        <f>ROUND(SUM(BA55:BA59),2)</f>
        <v>0</v>
      </c>
      <c r="BB54" s="83">
        <f>ROUND(SUM(BB55:BB59),2)</f>
        <v>0</v>
      </c>
      <c r="BC54" s="83">
        <f>ROUND(SUM(BC55:BC59),2)</f>
        <v>0</v>
      </c>
      <c r="BD54" s="85">
        <f>ROUND(SUM(BD55:BD59),2)</f>
        <v>0</v>
      </c>
      <c r="BS54" s="86" t="s">
        <v>82</v>
      </c>
      <c r="BT54" s="86" t="s">
        <v>83</v>
      </c>
      <c r="BU54" s="87" t="s">
        <v>84</v>
      </c>
      <c r="BV54" s="86" t="s">
        <v>85</v>
      </c>
      <c r="BW54" s="86" t="s">
        <v>5</v>
      </c>
      <c r="BX54" s="86" t="s">
        <v>86</v>
      </c>
      <c r="CL54" s="86" t="s">
        <v>20</v>
      </c>
    </row>
    <row r="55" spans="1:91" s="7" customFormat="1" ht="24.75" customHeight="1">
      <c r="A55" s="88" t="s">
        <v>87</v>
      </c>
      <c r="B55" s="89"/>
      <c r="C55" s="90"/>
      <c r="D55" s="275" t="s">
        <v>88</v>
      </c>
      <c r="E55" s="275"/>
      <c r="F55" s="275"/>
      <c r="G55" s="275"/>
      <c r="H55" s="275"/>
      <c r="I55" s="91"/>
      <c r="J55" s="275" t="s">
        <v>89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6">
        <f>'2018_30_01 - SO 01 Všeobe...'!J30</f>
        <v>0</v>
      </c>
      <c r="AH55" s="277"/>
      <c r="AI55" s="277"/>
      <c r="AJ55" s="277"/>
      <c r="AK55" s="277"/>
      <c r="AL55" s="277"/>
      <c r="AM55" s="277"/>
      <c r="AN55" s="276">
        <f t="shared" si="0"/>
        <v>0</v>
      </c>
      <c r="AO55" s="277"/>
      <c r="AP55" s="277"/>
      <c r="AQ55" s="92" t="s">
        <v>90</v>
      </c>
      <c r="AR55" s="93"/>
      <c r="AS55" s="94">
        <v>0</v>
      </c>
      <c r="AT55" s="95">
        <f t="shared" si="1"/>
        <v>0</v>
      </c>
      <c r="AU55" s="96">
        <f>'2018_30_01 - SO 01 Všeobe...'!P80</f>
        <v>0</v>
      </c>
      <c r="AV55" s="95">
        <f>'2018_30_01 - SO 01 Všeobe...'!J33</f>
        <v>0</v>
      </c>
      <c r="AW55" s="95">
        <f>'2018_30_01 - SO 01 Všeobe...'!J34</f>
        <v>0</v>
      </c>
      <c r="AX55" s="95">
        <f>'2018_30_01 - SO 01 Všeobe...'!J35</f>
        <v>0</v>
      </c>
      <c r="AY55" s="95">
        <f>'2018_30_01 - SO 01 Všeobe...'!J36</f>
        <v>0</v>
      </c>
      <c r="AZ55" s="95">
        <f>'2018_30_01 - SO 01 Všeobe...'!F33</f>
        <v>0</v>
      </c>
      <c r="BA55" s="95">
        <f>'2018_30_01 - SO 01 Všeobe...'!F34</f>
        <v>0</v>
      </c>
      <c r="BB55" s="95">
        <f>'2018_30_01 - SO 01 Všeobe...'!F35</f>
        <v>0</v>
      </c>
      <c r="BC55" s="95">
        <f>'2018_30_01 - SO 01 Všeobe...'!F36</f>
        <v>0</v>
      </c>
      <c r="BD55" s="97">
        <f>'2018_30_01 - SO 01 Všeobe...'!F37</f>
        <v>0</v>
      </c>
      <c r="BT55" s="98" t="s">
        <v>91</v>
      </c>
      <c r="BV55" s="98" t="s">
        <v>85</v>
      </c>
      <c r="BW55" s="98" t="s">
        <v>92</v>
      </c>
      <c r="BX55" s="98" t="s">
        <v>5</v>
      </c>
      <c r="CL55" s="98" t="s">
        <v>20</v>
      </c>
      <c r="CM55" s="98" t="s">
        <v>22</v>
      </c>
    </row>
    <row r="56" spans="1:91" s="7" customFormat="1" ht="24.75" customHeight="1">
      <c r="A56" s="88" t="s">
        <v>87</v>
      </c>
      <c r="B56" s="89"/>
      <c r="C56" s="90"/>
      <c r="D56" s="275" t="s">
        <v>93</v>
      </c>
      <c r="E56" s="275"/>
      <c r="F56" s="275"/>
      <c r="G56" s="275"/>
      <c r="H56" s="275"/>
      <c r="I56" s="91"/>
      <c r="J56" s="275" t="s">
        <v>94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6">
        <f>'2018_30_02 - SO 101 Komun...'!J30</f>
        <v>0</v>
      </c>
      <c r="AH56" s="277"/>
      <c r="AI56" s="277"/>
      <c r="AJ56" s="277"/>
      <c r="AK56" s="277"/>
      <c r="AL56" s="277"/>
      <c r="AM56" s="277"/>
      <c r="AN56" s="276">
        <f t="shared" si="0"/>
        <v>0</v>
      </c>
      <c r="AO56" s="277"/>
      <c r="AP56" s="277"/>
      <c r="AQ56" s="92" t="s">
        <v>90</v>
      </c>
      <c r="AR56" s="93"/>
      <c r="AS56" s="94">
        <v>0</v>
      </c>
      <c r="AT56" s="95">
        <f t="shared" si="1"/>
        <v>0</v>
      </c>
      <c r="AU56" s="96">
        <f>'2018_30_02 - SO 101 Komun...'!P88</f>
        <v>0</v>
      </c>
      <c r="AV56" s="95">
        <f>'2018_30_02 - SO 101 Komun...'!J33</f>
        <v>0</v>
      </c>
      <c r="AW56" s="95">
        <f>'2018_30_02 - SO 101 Komun...'!J34</f>
        <v>0</v>
      </c>
      <c r="AX56" s="95">
        <f>'2018_30_02 - SO 101 Komun...'!J35</f>
        <v>0</v>
      </c>
      <c r="AY56" s="95">
        <f>'2018_30_02 - SO 101 Komun...'!J36</f>
        <v>0</v>
      </c>
      <c r="AZ56" s="95">
        <f>'2018_30_02 - SO 101 Komun...'!F33</f>
        <v>0</v>
      </c>
      <c r="BA56" s="95">
        <f>'2018_30_02 - SO 101 Komun...'!F34</f>
        <v>0</v>
      </c>
      <c r="BB56" s="95">
        <f>'2018_30_02 - SO 101 Komun...'!F35</f>
        <v>0</v>
      </c>
      <c r="BC56" s="95">
        <f>'2018_30_02 - SO 101 Komun...'!F36</f>
        <v>0</v>
      </c>
      <c r="BD56" s="97">
        <f>'2018_30_02 - SO 101 Komun...'!F37</f>
        <v>0</v>
      </c>
      <c r="BT56" s="98" t="s">
        <v>91</v>
      </c>
      <c r="BV56" s="98" t="s">
        <v>85</v>
      </c>
      <c r="BW56" s="98" t="s">
        <v>95</v>
      </c>
      <c r="BX56" s="98" t="s">
        <v>5</v>
      </c>
      <c r="CL56" s="98" t="s">
        <v>20</v>
      </c>
      <c r="CM56" s="98" t="s">
        <v>22</v>
      </c>
    </row>
    <row r="57" spans="1:91" s="7" customFormat="1" ht="24.75" customHeight="1">
      <c r="A57" s="88" t="s">
        <v>87</v>
      </c>
      <c r="B57" s="89"/>
      <c r="C57" s="90"/>
      <c r="D57" s="275" t="s">
        <v>96</v>
      </c>
      <c r="E57" s="275"/>
      <c r="F57" s="275"/>
      <c r="G57" s="275"/>
      <c r="H57" s="275"/>
      <c r="I57" s="91"/>
      <c r="J57" s="275" t="s">
        <v>97</v>
      </c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6">
        <f>'2018_30_03 - SO 102 Chodník'!J30</f>
        <v>0</v>
      </c>
      <c r="AH57" s="277"/>
      <c r="AI57" s="277"/>
      <c r="AJ57" s="277"/>
      <c r="AK57" s="277"/>
      <c r="AL57" s="277"/>
      <c r="AM57" s="277"/>
      <c r="AN57" s="276">
        <f t="shared" si="0"/>
        <v>0</v>
      </c>
      <c r="AO57" s="277"/>
      <c r="AP57" s="277"/>
      <c r="AQ57" s="92" t="s">
        <v>90</v>
      </c>
      <c r="AR57" s="93"/>
      <c r="AS57" s="94">
        <v>0</v>
      </c>
      <c r="AT57" s="95">
        <f t="shared" si="1"/>
        <v>0</v>
      </c>
      <c r="AU57" s="96">
        <f>'2018_30_03 - SO 102 Chodník'!P88</f>
        <v>0</v>
      </c>
      <c r="AV57" s="95">
        <f>'2018_30_03 - SO 102 Chodník'!J33</f>
        <v>0</v>
      </c>
      <c r="AW57" s="95">
        <f>'2018_30_03 - SO 102 Chodník'!J34</f>
        <v>0</v>
      </c>
      <c r="AX57" s="95">
        <f>'2018_30_03 - SO 102 Chodník'!J35</f>
        <v>0</v>
      </c>
      <c r="AY57" s="95">
        <f>'2018_30_03 - SO 102 Chodník'!J36</f>
        <v>0</v>
      </c>
      <c r="AZ57" s="95">
        <f>'2018_30_03 - SO 102 Chodník'!F33</f>
        <v>0</v>
      </c>
      <c r="BA57" s="95">
        <f>'2018_30_03 - SO 102 Chodník'!F34</f>
        <v>0</v>
      </c>
      <c r="BB57" s="95">
        <f>'2018_30_03 - SO 102 Chodník'!F35</f>
        <v>0</v>
      </c>
      <c r="BC57" s="95">
        <f>'2018_30_03 - SO 102 Chodník'!F36</f>
        <v>0</v>
      </c>
      <c r="BD57" s="97">
        <f>'2018_30_03 - SO 102 Chodník'!F37</f>
        <v>0</v>
      </c>
      <c r="BT57" s="98" t="s">
        <v>91</v>
      </c>
      <c r="BV57" s="98" t="s">
        <v>85</v>
      </c>
      <c r="BW57" s="98" t="s">
        <v>98</v>
      </c>
      <c r="BX57" s="98" t="s">
        <v>5</v>
      </c>
      <c r="CL57" s="98" t="s">
        <v>20</v>
      </c>
      <c r="CM57" s="98" t="s">
        <v>22</v>
      </c>
    </row>
    <row r="58" spans="1:91" s="7" customFormat="1" ht="24.75" customHeight="1">
      <c r="A58" s="88" t="s">
        <v>87</v>
      </c>
      <c r="B58" s="89"/>
      <c r="C58" s="90"/>
      <c r="D58" s="275" t="s">
        <v>99</v>
      </c>
      <c r="E58" s="275"/>
      <c r="F58" s="275"/>
      <c r="G58" s="275"/>
      <c r="H58" s="275"/>
      <c r="I58" s="91"/>
      <c r="J58" s="275" t="s">
        <v>100</v>
      </c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6">
        <f>'2018_30_04 - SO 401, 402 ...'!J30</f>
        <v>0</v>
      </c>
      <c r="AH58" s="277"/>
      <c r="AI58" s="277"/>
      <c r="AJ58" s="277"/>
      <c r="AK58" s="277"/>
      <c r="AL58" s="277"/>
      <c r="AM58" s="277"/>
      <c r="AN58" s="276">
        <f t="shared" si="0"/>
        <v>0</v>
      </c>
      <c r="AO58" s="277"/>
      <c r="AP58" s="277"/>
      <c r="AQ58" s="92" t="s">
        <v>90</v>
      </c>
      <c r="AR58" s="93"/>
      <c r="AS58" s="94">
        <v>0</v>
      </c>
      <c r="AT58" s="95">
        <f t="shared" si="1"/>
        <v>0</v>
      </c>
      <c r="AU58" s="96">
        <f>'2018_30_04 - SO 401, 402 ...'!P86</f>
        <v>0</v>
      </c>
      <c r="AV58" s="95">
        <f>'2018_30_04 - SO 401, 402 ...'!J33</f>
        <v>0</v>
      </c>
      <c r="AW58" s="95">
        <f>'2018_30_04 - SO 401, 402 ...'!J34</f>
        <v>0</v>
      </c>
      <c r="AX58" s="95">
        <f>'2018_30_04 - SO 401, 402 ...'!J35</f>
        <v>0</v>
      </c>
      <c r="AY58" s="95">
        <f>'2018_30_04 - SO 401, 402 ...'!J36</f>
        <v>0</v>
      </c>
      <c r="AZ58" s="95">
        <f>'2018_30_04 - SO 401, 402 ...'!F33</f>
        <v>0</v>
      </c>
      <c r="BA58" s="95">
        <f>'2018_30_04 - SO 401, 402 ...'!F34</f>
        <v>0</v>
      </c>
      <c r="BB58" s="95">
        <f>'2018_30_04 - SO 401, 402 ...'!F35</f>
        <v>0</v>
      </c>
      <c r="BC58" s="95">
        <f>'2018_30_04 - SO 401, 402 ...'!F36</f>
        <v>0</v>
      </c>
      <c r="BD58" s="97">
        <f>'2018_30_04 - SO 401, 402 ...'!F37</f>
        <v>0</v>
      </c>
      <c r="BT58" s="98" t="s">
        <v>91</v>
      </c>
      <c r="BV58" s="98" t="s">
        <v>85</v>
      </c>
      <c r="BW58" s="98" t="s">
        <v>101</v>
      </c>
      <c r="BX58" s="98" t="s">
        <v>5</v>
      </c>
      <c r="CL58" s="98" t="s">
        <v>20</v>
      </c>
      <c r="CM58" s="98" t="s">
        <v>22</v>
      </c>
    </row>
    <row r="59" spans="1:91" s="7" customFormat="1" ht="24.75" customHeight="1">
      <c r="A59" s="88" t="s">
        <v>87</v>
      </c>
      <c r="B59" s="89"/>
      <c r="C59" s="90"/>
      <c r="D59" s="275" t="s">
        <v>102</v>
      </c>
      <c r="E59" s="275"/>
      <c r="F59" s="275"/>
      <c r="G59" s="275"/>
      <c r="H59" s="275"/>
      <c r="I59" s="91"/>
      <c r="J59" s="275" t="s">
        <v>103</v>
      </c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6">
        <f>'2018_30_05 - SO 801 Terén...'!J30</f>
        <v>0</v>
      </c>
      <c r="AH59" s="277"/>
      <c r="AI59" s="277"/>
      <c r="AJ59" s="277"/>
      <c r="AK59" s="277"/>
      <c r="AL59" s="277"/>
      <c r="AM59" s="277"/>
      <c r="AN59" s="276">
        <f t="shared" si="0"/>
        <v>0</v>
      </c>
      <c r="AO59" s="277"/>
      <c r="AP59" s="277"/>
      <c r="AQ59" s="92" t="s">
        <v>90</v>
      </c>
      <c r="AR59" s="93"/>
      <c r="AS59" s="99">
        <v>0</v>
      </c>
      <c r="AT59" s="100">
        <f t="shared" si="1"/>
        <v>0</v>
      </c>
      <c r="AU59" s="101">
        <f>'2018_30_05 - SO 801 Terén...'!P82</f>
        <v>0</v>
      </c>
      <c r="AV59" s="100">
        <f>'2018_30_05 - SO 801 Terén...'!J33</f>
        <v>0</v>
      </c>
      <c r="AW59" s="100">
        <f>'2018_30_05 - SO 801 Terén...'!J34</f>
        <v>0</v>
      </c>
      <c r="AX59" s="100">
        <f>'2018_30_05 - SO 801 Terén...'!J35</f>
        <v>0</v>
      </c>
      <c r="AY59" s="100">
        <f>'2018_30_05 - SO 801 Terén...'!J36</f>
        <v>0</v>
      </c>
      <c r="AZ59" s="100">
        <f>'2018_30_05 - SO 801 Terén...'!F33</f>
        <v>0</v>
      </c>
      <c r="BA59" s="100">
        <f>'2018_30_05 - SO 801 Terén...'!F34</f>
        <v>0</v>
      </c>
      <c r="BB59" s="100">
        <f>'2018_30_05 - SO 801 Terén...'!F35</f>
        <v>0</v>
      </c>
      <c r="BC59" s="100">
        <f>'2018_30_05 - SO 801 Terén...'!F36</f>
        <v>0</v>
      </c>
      <c r="BD59" s="102">
        <f>'2018_30_05 - SO 801 Terén...'!F37</f>
        <v>0</v>
      </c>
      <c r="BT59" s="98" t="s">
        <v>91</v>
      </c>
      <c r="BV59" s="98" t="s">
        <v>85</v>
      </c>
      <c r="BW59" s="98" t="s">
        <v>104</v>
      </c>
      <c r="BX59" s="98" t="s">
        <v>5</v>
      </c>
      <c r="CL59" s="98" t="s">
        <v>20</v>
      </c>
      <c r="CM59" s="98" t="s">
        <v>22</v>
      </c>
    </row>
    <row r="60" spans="1:91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91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M9F9n65vEjP6QvknVe1waiY8CFv+kmulrp44jh85DXBIs5Mt+gmwUocoviZ63HosvVX+T2GdXVJy01NUdpNgVw==" saltValue="InoJf6JvFqfgfQc8HOuUC/K4L/pwZ+bofFvHyHV8Fk5UCdha+3Q7ydeFl7M/VSwQiHLs2HwTjWeKuYg73sHLl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2018_30_01 - SO 01 Všeobe...'!C2" display="/" xr:uid="{00000000-0004-0000-0000-000000000000}"/>
    <hyperlink ref="A56" location="'2018_30_02 - SO 101 Komun...'!C2" display="/" xr:uid="{00000000-0004-0000-0000-000001000000}"/>
    <hyperlink ref="A57" location="'2018_30_03 - SO 102 Chodník'!C2" display="/" xr:uid="{00000000-0004-0000-0000-000002000000}"/>
    <hyperlink ref="A58" location="'2018_30_04 - SO 401, 402 ...'!C2" display="/" xr:uid="{00000000-0004-0000-0000-000003000000}"/>
    <hyperlink ref="A59" location="'2018_30_05 - SO 801 Terén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0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92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22</v>
      </c>
    </row>
    <row r="4" spans="1:46" s="1" customFormat="1" ht="24.95" customHeight="1">
      <c r="B4" s="21"/>
      <c r="D4" s="105" t="s">
        <v>105</v>
      </c>
      <c r="L4" s="21"/>
      <c r="M4" s="106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7" t="s">
        <v>17</v>
      </c>
      <c r="L6" s="21"/>
    </row>
    <row r="7" spans="1:46" s="1" customFormat="1" ht="16.5" customHeight="1">
      <c r="B7" s="21"/>
      <c r="E7" s="300" t="str">
        <f>'Rekapitulace stavby'!K6</f>
        <v>Rekonstrukce ulice Na Svépomoci v Novém Bydžově</v>
      </c>
      <c r="F7" s="301"/>
      <c r="G7" s="301"/>
      <c r="H7" s="301"/>
      <c r="L7" s="21"/>
    </row>
    <row r="8" spans="1:46" s="2" customFormat="1" ht="12" customHeight="1">
      <c r="A8" s="36"/>
      <c r="B8" s="41"/>
      <c r="C8" s="36"/>
      <c r="D8" s="107" t="s">
        <v>106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02" t="s">
        <v>107</v>
      </c>
      <c r="F9" s="303"/>
      <c r="G9" s="303"/>
      <c r="H9" s="30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19</v>
      </c>
      <c r="E11" s="36"/>
      <c r="F11" s="109" t="s">
        <v>20</v>
      </c>
      <c r="G11" s="36"/>
      <c r="H11" s="36"/>
      <c r="I11" s="107" t="s">
        <v>21</v>
      </c>
      <c r="J11" s="109" t="s">
        <v>22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23</v>
      </c>
      <c r="E12" s="36"/>
      <c r="F12" s="109" t="s">
        <v>24</v>
      </c>
      <c r="G12" s="36"/>
      <c r="H12" s="36"/>
      <c r="I12" s="107" t="s">
        <v>25</v>
      </c>
      <c r="J12" s="110" t="str">
        <f>'Rekapitulace stavby'!AN8</f>
        <v>10. 12. 2018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1" t="s">
        <v>27</v>
      </c>
      <c r="E13" s="36"/>
      <c r="F13" s="112" t="s">
        <v>28</v>
      </c>
      <c r="G13" s="36"/>
      <c r="H13" s="36"/>
      <c r="I13" s="111" t="s">
        <v>29</v>
      </c>
      <c r="J13" s="112" t="s">
        <v>30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31</v>
      </c>
      <c r="E14" s="36"/>
      <c r="F14" s="36"/>
      <c r="G14" s="36"/>
      <c r="H14" s="36"/>
      <c r="I14" s="107" t="s">
        <v>32</v>
      </c>
      <c r="J14" s="109" t="s">
        <v>33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34</v>
      </c>
      <c r="F15" s="36"/>
      <c r="G15" s="36"/>
      <c r="H15" s="36"/>
      <c r="I15" s="107" t="s">
        <v>35</v>
      </c>
      <c r="J15" s="109" t="s">
        <v>36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37</v>
      </c>
      <c r="E17" s="36"/>
      <c r="F17" s="36"/>
      <c r="G17" s="36"/>
      <c r="H17" s="36"/>
      <c r="I17" s="107" t="s">
        <v>32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4" t="str">
        <f>'Rekapitulace stavby'!E14</f>
        <v>Vyplň údaj</v>
      </c>
      <c r="F18" s="305"/>
      <c r="G18" s="305"/>
      <c r="H18" s="305"/>
      <c r="I18" s="107" t="s">
        <v>35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39</v>
      </c>
      <c r="E20" s="36"/>
      <c r="F20" s="36"/>
      <c r="G20" s="36"/>
      <c r="H20" s="36"/>
      <c r="I20" s="107" t="s">
        <v>32</v>
      </c>
      <c r="J20" s="109" t="s">
        <v>40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41</v>
      </c>
      <c r="F21" s="36"/>
      <c r="G21" s="36"/>
      <c r="H21" s="36"/>
      <c r="I21" s="107" t="s">
        <v>35</v>
      </c>
      <c r="J21" s="109" t="s">
        <v>42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44</v>
      </c>
      <c r="E23" s="36"/>
      <c r="F23" s="36"/>
      <c r="G23" s="36"/>
      <c r="H23" s="36"/>
      <c r="I23" s="107" t="s">
        <v>32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35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3"/>
      <c r="B27" s="114"/>
      <c r="C27" s="113"/>
      <c r="D27" s="113"/>
      <c r="E27" s="306" t="s">
        <v>108</v>
      </c>
      <c r="F27" s="306"/>
      <c r="G27" s="306"/>
      <c r="H27" s="30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49</v>
      </c>
      <c r="E30" s="36"/>
      <c r="F30" s="36"/>
      <c r="G30" s="36"/>
      <c r="H30" s="36"/>
      <c r="I30" s="36"/>
      <c r="J30" s="118">
        <f>ROUND(J80,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51</v>
      </c>
      <c r="G32" s="36"/>
      <c r="H32" s="36"/>
      <c r="I32" s="119" t="s">
        <v>50</v>
      </c>
      <c r="J32" s="119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53</v>
      </c>
      <c r="E33" s="107" t="s">
        <v>54</v>
      </c>
      <c r="F33" s="121">
        <f>ROUND((SUM(BE80:BE89)),  2)</f>
        <v>0</v>
      </c>
      <c r="G33" s="36"/>
      <c r="H33" s="36"/>
      <c r="I33" s="122">
        <v>0.21</v>
      </c>
      <c r="J33" s="121">
        <f>ROUND(((SUM(BE80:BE89))*I33),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21">
        <f>ROUND((SUM(BF80:BF89)),  2)</f>
        <v>0</v>
      </c>
      <c r="G34" s="36"/>
      <c r="H34" s="36"/>
      <c r="I34" s="122">
        <v>0.15</v>
      </c>
      <c r="J34" s="121">
        <f>ROUND(((SUM(BF80:BF89))*I34),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56</v>
      </c>
      <c r="F35" s="121">
        <f>ROUND((SUM(BG80:BG89)),  2)</f>
        <v>0</v>
      </c>
      <c r="G35" s="36"/>
      <c r="H35" s="36"/>
      <c r="I35" s="122">
        <v>0.21</v>
      </c>
      <c r="J35" s="121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57</v>
      </c>
      <c r="F36" s="121">
        <f>ROUND((SUM(BH80:BH89)),  2)</f>
        <v>0</v>
      </c>
      <c r="G36" s="36"/>
      <c r="H36" s="36"/>
      <c r="I36" s="122">
        <v>0.15</v>
      </c>
      <c r="J36" s="121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58</v>
      </c>
      <c r="F37" s="121">
        <f>ROUND((SUM(BI80:BI89)),  2)</f>
        <v>0</v>
      </c>
      <c r="G37" s="36"/>
      <c r="H37" s="36"/>
      <c r="I37" s="122">
        <v>0</v>
      </c>
      <c r="J37" s="121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59</v>
      </c>
      <c r="E39" s="125"/>
      <c r="F39" s="125"/>
      <c r="G39" s="126" t="s">
        <v>60</v>
      </c>
      <c r="H39" s="127" t="s">
        <v>61</v>
      </c>
      <c r="I39" s="125"/>
      <c r="J39" s="128">
        <f>SUM(J30:J37)</f>
        <v>0</v>
      </c>
      <c r="K39" s="129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hidden="1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hidden="1" customHeight="1">
      <c r="A45" s="36"/>
      <c r="B45" s="37"/>
      <c r="C45" s="24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hidden="1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hidden="1" customHeight="1">
      <c r="A47" s="36"/>
      <c r="B47" s="37"/>
      <c r="C47" s="30" t="s">
        <v>17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hidden="1" customHeight="1">
      <c r="A48" s="36"/>
      <c r="B48" s="37"/>
      <c r="C48" s="38"/>
      <c r="D48" s="38"/>
      <c r="E48" s="307" t="str">
        <f>E7</f>
        <v>Rekonstrukce ulice Na Svépomoci v Novém Bydžově</v>
      </c>
      <c r="F48" s="308"/>
      <c r="G48" s="308"/>
      <c r="H48" s="30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hidden="1" customHeight="1">
      <c r="A49" s="36"/>
      <c r="B49" s="37"/>
      <c r="C49" s="30" t="s">
        <v>106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hidden="1" customHeight="1">
      <c r="A50" s="36"/>
      <c r="B50" s="37"/>
      <c r="C50" s="38"/>
      <c r="D50" s="38"/>
      <c r="E50" s="260" t="str">
        <f>E9</f>
        <v>2018_30_01 - SO 01 Všeobecné položky</v>
      </c>
      <c r="F50" s="309"/>
      <c r="G50" s="309"/>
      <c r="H50" s="3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hidden="1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hidden="1" customHeight="1">
      <c r="A52" s="36"/>
      <c r="B52" s="37"/>
      <c r="C52" s="30" t="s">
        <v>23</v>
      </c>
      <c r="D52" s="38"/>
      <c r="E52" s="38"/>
      <c r="F52" s="28" t="str">
        <f>F12</f>
        <v>Nový Bydžov</v>
      </c>
      <c r="G52" s="38"/>
      <c r="H52" s="38"/>
      <c r="I52" s="30" t="s">
        <v>25</v>
      </c>
      <c r="J52" s="61" t="str">
        <f>IF(J12="","",J12)</f>
        <v>10. 12. 2018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hidden="1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hidden="1" customHeight="1">
      <c r="A54" s="36"/>
      <c r="B54" s="37"/>
      <c r="C54" s="30" t="s">
        <v>31</v>
      </c>
      <c r="D54" s="38"/>
      <c r="E54" s="38"/>
      <c r="F54" s="28" t="str">
        <f>E15</f>
        <v>Město Nový Bydžov</v>
      </c>
      <c r="G54" s="38"/>
      <c r="H54" s="38"/>
      <c r="I54" s="30" t="s">
        <v>39</v>
      </c>
      <c r="J54" s="34" t="str">
        <f>E21</f>
        <v>PRODIN a.s.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hidden="1" customHeight="1">
      <c r="A55" s="36"/>
      <c r="B55" s="37"/>
      <c r="C55" s="30" t="s">
        <v>37</v>
      </c>
      <c r="D55" s="38"/>
      <c r="E55" s="38"/>
      <c r="F55" s="28" t="str">
        <f>IF(E18="","",E18)</f>
        <v>Vyplň údaj</v>
      </c>
      <c r="G55" s="38"/>
      <c r="H55" s="38"/>
      <c r="I55" s="30" t="s">
        <v>44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hidden="1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hidden="1" customHeight="1">
      <c r="A57" s="36"/>
      <c r="B57" s="37"/>
      <c r="C57" s="134" t="s">
        <v>110</v>
      </c>
      <c r="D57" s="135"/>
      <c r="E57" s="135"/>
      <c r="F57" s="135"/>
      <c r="G57" s="135"/>
      <c r="H57" s="135"/>
      <c r="I57" s="135"/>
      <c r="J57" s="136" t="s">
        <v>111</v>
      </c>
      <c r="K57" s="135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hidden="1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hidden="1" customHeight="1">
      <c r="A59" s="36"/>
      <c r="B59" s="37"/>
      <c r="C59" s="137" t="s">
        <v>81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112</v>
      </c>
    </row>
    <row r="60" spans="1:47" s="9" customFormat="1" ht="24.95" hidden="1" customHeight="1">
      <c r="B60" s="138"/>
      <c r="C60" s="139"/>
      <c r="D60" s="140" t="s">
        <v>113</v>
      </c>
      <c r="E60" s="141"/>
      <c r="F60" s="141"/>
      <c r="G60" s="141"/>
      <c r="H60" s="141"/>
      <c r="I60" s="141"/>
      <c r="J60" s="142">
        <f>J81</f>
        <v>0</v>
      </c>
      <c r="K60" s="139"/>
      <c r="L60" s="143"/>
    </row>
    <row r="61" spans="1:47" s="2" customFormat="1" ht="21.75" hidden="1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6.95" hidden="1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ht="11.25" hidden="1"/>
    <row r="64" spans="1:47" ht="11.25" hidden="1"/>
    <row r="65" spans="1:63" ht="11.25" hidden="1"/>
    <row r="66" spans="1:63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63" s="2" customFormat="1" ht="24.95" customHeight="1">
      <c r="A67" s="36"/>
      <c r="B67" s="37"/>
      <c r="C67" s="24" t="s">
        <v>114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63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63" s="2" customFormat="1" ht="12" customHeight="1">
      <c r="A69" s="36"/>
      <c r="B69" s="37"/>
      <c r="C69" s="30" t="s">
        <v>17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63" s="2" customFormat="1" ht="16.5" customHeight="1">
      <c r="A70" s="36"/>
      <c r="B70" s="37"/>
      <c r="C70" s="38"/>
      <c r="D70" s="38"/>
      <c r="E70" s="307" t="str">
        <f>E7</f>
        <v>Rekonstrukce ulice Na Svépomoci v Novém Bydžově</v>
      </c>
      <c r="F70" s="308"/>
      <c r="G70" s="308"/>
      <c r="H70" s="30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63" s="2" customFormat="1" ht="12" customHeight="1">
      <c r="A71" s="36"/>
      <c r="B71" s="37"/>
      <c r="C71" s="30" t="s">
        <v>106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63" s="2" customFormat="1" ht="16.5" customHeight="1">
      <c r="A72" s="36"/>
      <c r="B72" s="37"/>
      <c r="C72" s="38"/>
      <c r="D72" s="38"/>
      <c r="E72" s="260" t="str">
        <f>E9</f>
        <v>2018_30_01 - SO 01 Všeobecné položky</v>
      </c>
      <c r="F72" s="309"/>
      <c r="G72" s="309"/>
      <c r="H72" s="309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63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63" s="2" customFormat="1" ht="12" customHeight="1">
      <c r="A74" s="36"/>
      <c r="B74" s="37"/>
      <c r="C74" s="30" t="s">
        <v>23</v>
      </c>
      <c r="D74" s="38"/>
      <c r="E74" s="38"/>
      <c r="F74" s="28" t="str">
        <f>F12</f>
        <v>Nový Bydžov</v>
      </c>
      <c r="G74" s="38"/>
      <c r="H74" s="38"/>
      <c r="I74" s="30" t="s">
        <v>25</v>
      </c>
      <c r="J74" s="61" t="str">
        <f>IF(J12="","",J12)</f>
        <v>10. 12. 2018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63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63" s="2" customFormat="1" ht="15.2" customHeight="1">
      <c r="A76" s="36"/>
      <c r="B76" s="37"/>
      <c r="C76" s="30" t="s">
        <v>31</v>
      </c>
      <c r="D76" s="38"/>
      <c r="E76" s="38"/>
      <c r="F76" s="28" t="str">
        <f>E15</f>
        <v>Město Nový Bydžov</v>
      </c>
      <c r="G76" s="38"/>
      <c r="H76" s="38"/>
      <c r="I76" s="30" t="s">
        <v>39</v>
      </c>
      <c r="J76" s="34" t="str">
        <f>E21</f>
        <v>PRODIN a.s.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63" s="2" customFormat="1" ht="15.2" customHeight="1">
      <c r="A77" s="36"/>
      <c r="B77" s="37"/>
      <c r="C77" s="30" t="s">
        <v>37</v>
      </c>
      <c r="D77" s="38"/>
      <c r="E77" s="38"/>
      <c r="F77" s="28" t="str">
        <f>IF(E18="","",E18)</f>
        <v>Vyplň údaj</v>
      </c>
      <c r="G77" s="38"/>
      <c r="H77" s="38"/>
      <c r="I77" s="30" t="s">
        <v>44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63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63" s="10" customFormat="1" ht="29.25" customHeight="1">
      <c r="A79" s="144"/>
      <c r="B79" s="145"/>
      <c r="C79" s="146" t="s">
        <v>115</v>
      </c>
      <c r="D79" s="147" t="s">
        <v>68</v>
      </c>
      <c r="E79" s="147" t="s">
        <v>64</v>
      </c>
      <c r="F79" s="147" t="s">
        <v>65</v>
      </c>
      <c r="G79" s="147" t="s">
        <v>116</v>
      </c>
      <c r="H79" s="147" t="s">
        <v>117</v>
      </c>
      <c r="I79" s="147" t="s">
        <v>118</v>
      </c>
      <c r="J79" s="148" t="s">
        <v>111</v>
      </c>
      <c r="K79" s="149" t="s">
        <v>119</v>
      </c>
      <c r="L79" s="150"/>
      <c r="M79" s="70" t="s">
        <v>45</v>
      </c>
      <c r="N79" s="71" t="s">
        <v>53</v>
      </c>
      <c r="O79" s="71" t="s">
        <v>120</v>
      </c>
      <c r="P79" s="71" t="s">
        <v>121</v>
      </c>
      <c r="Q79" s="71" t="s">
        <v>122</v>
      </c>
      <c r="R79" s="71" t="s">
        <v>123</v>
      </c>
      <c r="S79" s="71" t="s">
        <v>124</v>
      </c>
      <c r="T79" s="72" t="s">
        <v>125</v>
      </c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</row>
    <row r="80" spans="1:63" s="2" customFormat="1" ht="22.9" customHeight="1">
      <c r="A80" s="36"/>
      <c r="B80" s="37"/>
      <c r="C80" s="77" t="s">
        <v>126</v>
      </c>
      <c r="D80" s="38"/>
      <c r="E80" s="38"/>
      <c r="F80" s="38"/>
      <c r="G80" s="38"/>
      <c r="H80" s="38"/>
      <c r="I80" s="38"/>
      <c r="J80" s="151">
        <f>BK80</f>
        <v>0</v>
      </c>
      <c r="K80" s="38"/>
      <c r="L80" s="41"/>
      <c r="M80" s="73"/>
      <c r="N80" s="152"/>
      <c r="O80" s="74"/>
      <c r="P80" s="153">
        <f>P81</f>
        <v>0</v>
      </c>
      <c r="Q80" s="74"/>
      <c r="R80" s="153">
        <f>R81</f>
        <v>0</v>
      </c>
      <c r="S80" s="74"/>
      <c r="T80" s="154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8" t="s">
        <v>82</v>
      </c>
      <c r="AU80" s="18" t="s">
        <v>112</v>
      </c>
      <c r="BK80" s="155">
        <f>BK81</f>
        <v>0</v>
      </c>
    </row>
    <row r="81" spans="1:65" s="11" customFormat="1" ht="25.9" customHeight="1">
      <c r="B81" s="156"/>
      <c r="C81" s="157"/>
      <c r="D81" s="158" t="s">
        <v>82</v>
      </c>
      <c r="E81" s="159" t="s">
        <v>127</v>
      </c>
      <c r="F81" s="159" t="s">
        <v>128</v>
      </c>
      <c r="G81" s="157"/>
      <c r="H81" s="157"/>
      <c r="I81" s="160"/>
      <c r="J81" s="161">
        <f>BK81</f>
        <v>0</v>
      </c>
      <c r="K81" s="157"/>
      <c r="L81" s="162"/>
      <c r="M81" s="163"/>
      <c r="N81" s="164"/>
      <c r="O81" s="164"/>
      <c r="P81" s="165">
        <f>SUM(P82:P89)</f>
        <v>0</v>
      </c>
      <c r="Q81" s="164"/>
      <c r="R81" s="165">
        <f>SUM(R82:R89)</f>
        <v>0</v>
      </c>
      <c r="S81" s="164"/>
      <c r="T81" s="166">
        <f>SUM(T82:T89)</f>
        <v>0</v>
      </c>
      <c r="AR81" s="167" t="s">
        <v>129</v>
      </c>
      <c r="AT81" s="168" t="s">
        <v>82</v>
      </c>
      <c r="AU81" s="168" t="s">
        <v>83</v>
      </c>
      <c r="AY81" s="167" t="s">
        <v>130</v>
      </c>
      <c r="BK81" s="169">
        <f>SUM(BK82:BK89)</f>
        <v>0</v>
      </c>
    </row>
    <row r="82" spans="1:65" s="2" customFormat="1" ht="14.45" customHeight="1">
      <c r="A82" s="36"/>
      <c r="B82" s="37"/>
      <c r="C82" s="170" t="s">
        <v>91</v>
      </c>
      <c r="D82" s="170" t="s">
        <v>131</v>
      </c>
      <c r="E82" s="171" t="s">
        <v>132</v>
      </c>
      <c r="F82" s="172" t="s">
        <v>133</v>
      </c>
      <c r="G82" s="173" t="s">
        <v>134</v>
      </c>
      <c r="H82" s="174">
        <v>1</v>
      </c>
      <c r="I82" s="175"/>
      <c r="J82" s="176">
        <f t="shared" ref="J82:J89" si="0">ROUND(I82*H82,2)</f>
        <v>0</v>
      </c>
      <c r="K82" s="177"/>
      <c r="L82" s="41"/>
      <c r="M82" s="178" t="s">
        <v>45</v>
      </c>
      <c r="N82" s="179" t="s">
        <v>54</v>
      </c>
      <c r="O82" s="66"/>
      <c r="P82" s="180">
        <f t="shared" ref="P82:P89" si="1">O82*H82</f>
        <v>0</v>
      </c>
      <c r="Q82" s="180">
        <v>0</v>
      </c>
      <c r="R82" s="180">
        <f t="shared" ref="R82:R89" si="2">Q82*H82</f>
        <v>0</v>
      </c>
      <c r="S82" s="180">
        <v>0</v>
      </c>
      <c r="T82" s="181">
        <f t="shared" ref="T82:T89" si="3"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2" t="s">
        <v>135</v>
      </c>
      <c r="AT82" s="182" t="s">
        <v>131</v>
      </c>
      <c r="AU82" s="182" t="s">
        <v>91</v>
      </c>
      <c r="AY82" s="18" t="s">
        <v>130</v>
      </c>
      <c r="BE82" s="183">
        <f t="shared" ref="BE82:BE89" si="4">IF(N82="základní",J82,0)</f>
        <v>0</v>
      </c>
      <c r="BF82" s="183">
        <f t="shared" ref="BF82:BF89" si="5">IF(N82="snížená",J82,0)</f>
        <v>0</v>
      </c>
      <c r="BG82" s="183">
        <f t="shared" ref="BG82:BG89" si="6">IF(N82="zákl. přenesená",J82,0)</f>
        <v>0</v>
      </c>
      <c r="BH82" s="183">
        <f t="shared" ref="BH82:BH89" si="7">IF(N82="sníž. přenesená",J82,0)</f>
        <v>0</v>
      </c>
      <c r="BI82" s="183">
        <f t="shared" ref="BI82:BI89" si="8">IF(N82="nulová",J82,0)</f>
        <v>0</v>
      </c>
      <c r="BJ82" s="18" t="s">
        <v>91</v>
      </c>
      <c r="BK82" s="183">
        <f t="shared" ref="BK82:BK89" si="9">ROUND(I82*H82,2)</f>
        <v>0</v>
      </c>
      <c r="BL82" s="18" t="s">
        <v>135</v>
      </c>
      <c r="BM82" s="182" t="s">
        <v>136</v>
      </c>
    </row>
    <row r="83" spans="1:65" s="2" customFormat="1" ht="14.45" customHeight="1">
      <c r="A83" s="36"/>
      <c r="B83" s="37"/>
      <c r="C83" s="170" t="s">
        <v>22</v>
      </c>
      <c r="D83" s="170" t="s">
        <v>131</v>
      </c>
      <c r="E83" s="171" t="s">
        <v>137</v>
      </c>
      <c r="F83" s="172" t="s">
        <v>138</v>
      </c>
      <c r="G83" s="173" t="s">
        <v>134</v>
      </c>
      <c r="H83" s="174">
        <v>1</v>
      </c>
      <c r="I83" s="175"/>
      <c r="J83" s="176">
        <f t="shared" si="0"/>
        <v>0</v>
      </c>
      <c r="K83" s="177"/>
      <c r="L83" s="41"/>
      <c r="M83" s="178" t="s">
        <v>45</v>
      </c>
      <c r="N83" s="179" t="s">
        <v>54</v>
      </c>
      <c r="O83" s="66"/>
      <c r="P83" s="180">
        <f t="shared" si="1"/>
        <v>0</v>
      </c>
      <c r="Q83" s="180">
        <v>0</v>
      </c>
      <c r="R83" s="180">
        <f t="shared" si="2"/>
        <v>0</v>
      </c>
      <c r="S83" s="180">
        <v>0</v>
      </c>
      <c r="T83" s="181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2" t="s">
        <v>135</v>
      </c>
      <c r="AT83" s="182" t="s">
        <v>131</v>
      </c>
      <c r="AU83" s="182" t="s">
        <v>91</v>
      </c>
      <c r="AY83" s="18" t="s">
        <v>130</v>
      </c>
      <c r="BE83" s="183">
        <f t="shared" si="4"/>
        <v>0</v>
      </c>
      <c r="BF83" s="183">
        <f t="shared" si="5"/>
        <v>0</v>
      </c>
      <c r="BG83" s="183">
        <f t="shared" si="6"/>
        <v>0</v>
      </c>
      <c r="BH83" s="183">
        <f t="shared" si="7"/>
        <v>0</v>
      </c>
      <c r="BI83" s="183">
        <f t="shared" si="8"/>
        <v>0</v>
      </c>
      <c r="BJ83" s="18" t="s">
        <v>91</v>
      </c>
      <c r="BK83" s="183">
        <f t="shared" si="9"/>
        <v>0</v>
      </c>
      <c r="BL83" s="18" t="s">
        <v>135</v>
      </c>
      <c r="BM83" s="182" t="s">
        <v>139</v>
      </c>
    </row>
    <row r="84" spans="1:65" s="2" customFormat="1" ht="24.2" customHeight="1">
      <c r="A84" s="36"/>
      <c r="B84" s="37"/>
      <c r="C84" s="170" t="s">
        <v>140</v>
      </c>
      <c r="D84" s="170" t="s">
        <v>131</v>
      </c>
      <c r="E84" s="171" t="s">
        <v>141</v>
      </c>
      <c r="F84" s="172" t="s">
        <v>142</v>
      </c>
      <c r="G84" s="173" t="s">
        <v>134</v>
      </c>
      <c r="H84" s="174">
        <v>1</v>
      </c>
      <c r="I84" s="175"/>
      <c r="J84" s="176">
        <f t="shared" si="0"/>
        <v>0</v>
      </c>
      <c r="K84" s="177"/>
      <c r="L84" s="41"/>
      <c r="M84" s="178" t="s">
        <v>45</v>
      </c>
      <c r="N84" s="179" t="s">
        <v>54</v>
      </c>
      <c r="O84" s="66"/>
      <c r="P84" s="180">
        <f t="shared" si="1"/>
        <v>0</v>
      </c>
      <c r="Q84" s="180">
        <v>0</v>
      </c>
      <c r="R84" s="180">
        <f t="shared" si="2"/>
        <v>0</v>
      </c>
      <c r="S84" s="180">
        <v>0</v>
      </c>
      <c r="T84" s="181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2" t="s">
        <v>135</v>
      </c>
      <c r="AT84" s="182" t="s">
        <v>131</v>
      </c>
      <c r="AU84" s="182" t="s">
        <v>91</v>
      </c>
      <c r="AY84" s="18" t="s">
        <v>130</v>
      </c>
      <c r="BE84" s="183">
        <f t="shared" si="4"/>
        <v>0</v>
      </c>
      <c r="BF84" s="183">
        <f t="shared" si="5"/>
        <v>0</v>
      </c>
      <c r="BG84" s="183">
        <f t="shared" si="6"/>
        <v>0</v>
      </c>
      <c r="BH84" s="183">
        <f t="shared" si="7"/>
        <v>0</v>
      </c>
      <c r="BI84" s="183">
        <f t="shared" si="8"/>
        <v>0</v>
      </c>
      <c r="BJ84" s="18" t="s">
        <v>91</v>
      </c>
      <c r="BK84" s="183">
        <f t="shared" si="9"/>
        <v>0</v>
      </c>
      <c r="BL84" s="18" t="s">
        <v>135</v>
      </c>
      <c r="BM84" s="182" t="s">
        <v>143</v>
      </c>
    </row>
    <row r="85" spans="1:65" s="2" customFormat="1" ht="14.45" customHeight="1">
      <c r="A85" s="36"/>
      <c r="B85" s="37"/>
      <c r="C85" s="170" t="s">
        <v>135</v>
      </c>
      <c r="D85" s="170" t="s">
        <v>131</v>
      </c>
      <c r="E85" s="171" t="s">
        <v>144</v>
      </c>
      <c r="F85" s="172" t="s">
        <v>145</v>
      </c>
      <c r="G85" s="173" t="s">
        <v>134</v>
      </c>
      <c r="H85" s="174">
        <v>1</v>
      </c>
      <c r="I85" s="175"/>
      <c r="J85" s="176">
        <f t="shared" si="0"/>
        <v>0</v>
      </c>
      <c r="K85" s="177"/>
      <c r="L85" s="41"/>
      <c r="M85" s="178" t="s">
        <v>45</v>
      </c>
      <c r="N85" s="179" t="s">
        <v>54</v>
      </c>
      <c r="O85" s="66"/>
      <c r="P85" s="180">
        <f t="shared" si="1"/>
        <v>0</v>
      </c>
      <c r="Q85" s="180">
        <v>0</v>
      </c>
      <c r="R85" s="180">
        <f t="shared" si="2"/>
        <v>0</v>
      </c>
      <c r="S85" s="180">
        <v>0</v>
      </c>
      <c r="T85" s="181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2" t="s">
        <v>135</v>
      </c>
      <c r="AT85" s="182" t="s">
        <v>131</v>
      </c>
      <c r="AU85" s="182" t="s">
        <v>91</v>
      </c>
      <c r="AY85" s="18" t="s">
        <v>130</v>
      </c>
      <c r="BE85" s="183">
        <f t="shared" si="4"/>
        <v>0</v>
      </c>
      <c r="BF85" s="183">
        <f t="shared" si="5"/>
        <v>0</v>
      </c>
      <c r="BG85" s="183">
        <f t="shared" si="6"/>
        <v>0</v>
      </c>
      <c r="BH85" s="183">
        <f t="shared" si="7"/>
        <v>0</v>
      </c>
      <c r="BI85" s="183">
        <f t="shared" si="8"/>
        <v>0</v>
      </c>
      <c r="BJ85" s="18" t="s">
        <v>91</v>
      </c>
      <c r="BK85" s="183">
        <f t="shared" si="9"/>
        <v>0</v>
      </c>
      <c r="BL85" s="18" t="s">
        <v>135</v>
      </c>
      <c r="BM85" s="182" t="s">
        <v>146</v>
      </c>
    </row>
    <row r="86" spans="1:65" s="2" customFormat="1" ht="14.45" customHeight="1">
      <c r="A86" s="36"/>
      <c r="B86" s="37"/>
      <c r="C86" s="170" t="s">
        <v>129</v>
      </c>
      <c r="D86" s="170" t="s">
        <v>131</v>
      </c>
      <c r="E86" s="171" t="s">
        <v>147</v>
      </c>
      <c r="F86" s="172" t="s">
        <v>148</v>
      </c>
      <c r="G86" s="173" t="s">
        <v>134</v>
      </c>
      <c r="H86" s="174">
        <v>1</v>
      </c>
      <c r="I86" s="175"/>
      <c r="J86" s="176">
        <f t="shared" si="0"/>
        <v>0</v>
      </c>
      <c r="K86" s="177"/>
      <c r="L86" s="41"/>
      <c r="M86" s="178" t="s">
        <v>45</v>
      </c>
      <c r="N86" s="179" t="s">
        <v>54</v>
      </c>
      <c r="O86" s="66"/>
      <c r="P86" s="180">
        <f t="shared" si="1"/>
        <v>0</v>
      </c>
      <c r="Q86" s="180">
        <v>0</v>
      </c>
      <c r="R86" s="180">
        <f t="shared" si="2"/>
        <v>0</v>
      </c>
      <c r="S86" s="180">
        <v>0</v>
      </c>
      <c r="T86" s="181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2" t="s">
        <v>135</v>
      </c>
      <c r="AT86" s="182" t="s">
        <v>131</v>
      </c>
      <c r="AU86" s="182" t="s">
        <v>91</v>
      </c>
      <c r="AY86" s="18" t="s">
        <v>130</v>
      </c>
      <c r="BE86" s="183">
        <f t="shared" si="4"/>
        <v>0</v>
      </c>
      <c r="BF86" s="183">
        <f t="shared" si="5"/>
        <v>0</v>
      </c>
      <c r="BG86" s="183">
        <f t="shared" si="6"/>
        <v>0</v>
      </c>
      <c r="BH86" s="183">
        <f t="shared" si="7"/>
        <v>0</v>
      </c>
      <c r="BI86" s="183">
        <f t="shared" si="8"/>
        <v>0</v>
      </c>
      <c r="BJ86" s="18" t="s">
        <v>91</v>
      </c>
      <c r="BK86" s="183">
        <f t="shared" si="9"/>
        <v>0</v>
      </c>
      <c r="BL86" s="18" t="s">
        <v>135</v>
      </c>
      <c r="BM86" s="182" t="s">
        <v>149</v>
      </c>
    </row>
    <row r="87" spans="1:65" s="2" customFormat="1" ht="14.45" customHeight="1">
      <c r="A87" s="36"/>
      <c r="B87" s="37"/>
      <c r="C87" s="170" t="s">
        <v>150</v>
      </c>
      <c r="D87" s="170" t="s">
        <v>131</v>
      </c>
      <c r="E87" s="171" t="s">
        <v>151</v>
      </c>
      <c r="F87" s="172" t="s">
        <v>152</v>
      </c>
      <c r="G87" s="173" t="s">
        <v>134</v>
      </c>
      <c r="H87" s="174">
        <v>1</v>
      </c>
      <c r="I87" s="175"/>
      <c r="J87" s="176">
        <f t="shared" si="0"/>
        <v>0</v>
      </c>
      <c r="K87" s="177"/>
      <c r="L87" s="41"/>
      <c r="M87" s="178" t="s">
        <v>45</v>
      </c>
      <c r="N87" s="179" t="s">
        <v>54</v>
      </c>
      <c r="O87" s="66"/>
      <c r="P87" s="180">
        <f t="shared" si="1"/>
        <v>0</v>
      </c>
      <c r="Q87" s="180">
        <v>0</v>
      </c>
      <c r="R87" s="180">
        <f t="shared" si="2"/>
        <v>0</v>
      </c>
      <c r="S87" s="180">
        <v>0</v>
      </c>
      <c r="T87" s="181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2" t="s">
        <v>135</v>
      </c>
      <c r="AT87" s="182" t="s">
        <v>131</v>
      </c>
      <c r="AU87" s="182" t="s">
        <v>91</v>
      </c>
      <c r="AY87" s="18" t="s">
        <v>130</v>
      </c>
      <c r="BE87" s="183">
        <f t="shared" si="4"/>
        <v>0</v>
      </c>
      <c r="BF87" s="183">
        <f t="shared" si="5"/>
        <v>0</v>
      </c>
      <c r="BG87" s="183">
        <f t="shared" si="6"/>
        <v>0</v>
      </c>
      <c r="BH87" s="183">
        <f t="shared" si="7"/>
        <v>0</v>
      </c>
      <c r="BI87" s="183">
        <f t="shared" si="8"/>
        <v>0</v>
      </c>
      <c r="BJ87" s="18" t="s">
        <v>91</v>
      </c>
      <c r="BK87" s="183">
        <f t="shared" si="9"/>
        <v>0</v>
      </c>
      <c r="BL87" s="18" t="s">
        <v>135</v>
      </c>
      <c r="BM87" s="182" t="s">
        <v>153</v>
      </c>
    </row>
    <row r="88" spans="1:65" s="2" customFormat="1" ht="14.45" customHeight="1">
      <c r="A88" s="36"/>
      <c r="B88" s="37"/>
      <c r="C88" s="170" t="s">
        <v>154</v>
      </c>
      <c r="D88" s="170" t="s">
        <v>131</v>
      </c>
      <c r="E88" s="171" t="s">
        <v>155</v>
      </c>
      <c r="F88" s="172" t="s">
        <v>156</v>
      </c>
      <c r="G88" s="173" t="s">
        <v>134</v>
      </c>
      <c r="H88" s="174">
        <v>1</v>
      </c>
      <c r="I88" s="175"/>
      <c r="J88" s="176">
        <f t="shared" si="0"/>
        <v>0</v>
      </c>
      <c r="K88" s="177"/>
      <c r="L88" s="41"/>
      <c r="M88" s="178" t="s">
        <v>45</v>
      </c>
      <c r="N88" s="179" t="s">
        <v>54</v>
      </c>
      <c r="O88" s="66"/>
      <c r="P88" s="180">
        <f t="shared" si="1"/>
        <v>0</v>
      </c>
      <c r="Q88" s="180">
        <v>0</v>
      </c>
      <c r="R88" s="180">
        <f t="shared" si="2"/>
        <v>0</v>
      </c>
      <c r="S88" s="180">
        <v>0</v>
      </c>
      <c r="T88" s="181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2" t="s">
        <v>135</v>
      </c>
      <c r="AT88" s="182" t="s">
        <v>131</v>
      </c>
      <c r="AU88" s="182" t="s">
        <v>91</v>
      </c>
      <c r="AY88" s="18" t="s">
        <v>130</v>
      </c>
      <c r="BE88" s="183">
        <f t="shared" si="4"/>
        <v>0</v>
      </c>
      <c r="BF88" s="183">
        <f t="shared" si="5"/>
        <v>0</v>
      </c>
      <c r="BG88" s="183">
        <f t="shared" si="6"/>
        <v>0</v>
      </c>
      <c r="BH88" s="183">
        <f t="shared" si="7"/>
        <v>0</v>
      </c>
      <c r="BI88" s="183">
        <f t="shared" si="8"/>
        <v>0</v>
      </c>
      <c r="BJ88" s="18" t="s">
        <v>91</v>
      </c>
      <c r="BK88" s="183">
        <f t="shared" si="9"/>
        <v>0</v>
      </c>
      <c r="BL88" s="18" t="s">
        <v>135</v>
      </c>
      <c r="BM88" s="182" t="s">
        <v>157</v>
      </c>
    </row>
    <row r="89" spans="1:65" s="2" customFormat="1" ht="14.45" customHeight="1">
      <c r="A89" s="36"/>
      <c r="B89" s="37"/>
      <c r="C89" s="170" t="s">
        <v>158</v>
      </c>
      <c r="D89" s="170" t="s">
        <v>131</v>
      </c>
      <c r="E89" s="171" t="s">
        <v>159</v>
      </c>
      <c r="F89" s="172" t="s">
        <v>160</v>
      </c>
      <c r="G89" s="173" t="s">
        <v>161</v>
      </c>
      <c r="H89" s="174">
        <v>5</v>
      </c>
      <c r="I89" s="175"/>
      <c r="J89" s="176">
        <f t="shared" si="0"/>
        <v>0</v>
      </c>
      <c r="K89" s="177"/>
      <c r="L89" s="41"/>
      <c r="M89" s="184" t="s">
        <v>45</v>
      </c>
      <c r="N89" s="185" t="s">
        <v>54</v>
      </c>
      <c r="O89" s="186"/>
      <c r="P89" s="187">
        <f t="shared" si="1"/>
        <v>0</v>
      </c>
      <c r="Q89" s="187">
        <v>0</v>
      </c>
      <c r="R89" s="187">
        <f t="shared" si="2"/>
        <v>0</v>
      </c>
      <c r="S89" s="187">
        <v>0</v>
      </c>
      <c r="T89" s="188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2" t="s">
        <v>135</v>
      </c>
      <c r="AT89" s="182" t="s">
        <v>131</v>
      </c>
      <c r="AU89" s="182" t="s">
        <v>91</v>
      </c>
      <c r="AY89" s="18" t="s">
        <v>130</v>
      </c>
      <c r="BE89" s="183">
        <f t="shared" si="4"/>
        <v>0</v>
      </c>
      <c r="BF89" s="183">
        <f t="shared" si="5"/>
        <v>0</v>
      </c>
      <c r="BG89" s="183">
        <f t="shared" si="6"/>
        <v>0</v>
      </c>
      <c r="BH89" s="183">
        <f t="shared" si="7"/>
        <v>0</v>
      </c>
      <c r="BI89" s="183">
        <f t="shared" si="8"/>
        <v>0</v>
      </c>
      <c r="BJ89" s="18" t="s">
        <v>91</v>
      </c>
      <c r="BK89" s="183">
        <f t="shared" si="9"/>
        <v>0</v>
      </c>
      <c r="BL89" s="18" t="s">
        <v>135</v>
      </c>
      <c r="BM89" s="182" t="s">
        <v>162</v>
      </c>
    </row>
    <row r="90" spans="1:65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p42TNOhjycxzSujmg9bc3X2Xxx2RIhvKWHgk06POPUX64HUPrQDHdqwMp6OZg9AAArJHDMHILTZXWmhX0DY4bQ==" saltValue="76Jy15aK+aiCMeQXF76lHF+iwbgS6DVrrfz7/dDpGk+kPRZMnJ3lUZtXAjQvyKXpASHR2vRlRrMY71VSzpxJcw==" spinCount="100000" sheet="1" objects="1" scenarios="1" formatColumns="0" formatRows="0" autoFilter="0"/>
  <autoFilter ref="C79:K89" xr:uid="{00000000-0009-0000-0000-000001000000}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4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22</v>
      </c>
    </row>
    <row r="4" spans="1:46" s="1" customFormat="1" ht="24.95" customHeight="1">
      <c r="B4" s="21"/>
      <c r="D4" s="105" t="s">
        <v>105</v>
      </c>
      <c r="L4" s="21"/>
      <c r="M4" s="106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7" t="s">
        <v>17</v>
      </c>
      <c r="L6" s="21"/>
    </row>
    <row r="7" spans="1:46" s="1" customFormat="1" ht="16.5" customHeight="1">
      <c r="B7" s="21"/>
      <c r="E7" s="300" t="str">
        <f>'Rekapitulace stavby'!K6</f>
        <v>Rekonstrukce ulice Na Svépomoci v Novém Bydžově</v>
      </c>
      <c r="F7" s="301"/>
      <c r="G7" s="301"/>
      <c r="H7" s="301"/>
      <c r="L7" s="21"/>
    </row>
    <row r="8" spans="1:46" s="2" customFormat="1" ht="12" customHeight="1">
      <c r="A8" s="36"/>
      <c r="B8" s="41"/>
      <c r="C8" s="36"/>
      <c r="D8" s="107" t="s">
        <v>106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02" t="s">
        <v>163</v>
      </c>
      <c r="F9" s="303"/>
      <c r="G9" s="303"/>
      <c r="H9" s="30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19</v>
      </c>
      <c r="E11" s="36"/>
      <c r="F11" s="109" t="s">
        <v>20</v>
      </c>
      <c r="G11" s="36"/>
      <c r="H11" s="36"/>
      <c r="I11" s="107" t="s">
        <v>21</v>
      </c>
      <c r="J11" s="109" t="s">
        <v>22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23</v>
      </c>
      <c r="E12" s="36"/>
      <c r="F12" s="109" t="s">
        <v>24</v>
      </c>
      <c r="G12" s="36"/>
      <c r="H12" s="36"/>
      <c r="I12" s="107" t="s">
        <v>25</v>
      </c>
      <c r="J12" s="110" t="str">
        <f>'Rekapitulace stavby'!AN8</f>
        <v>10. 12. 2018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1" t="s">
        <v>27</v>
      </c>
      <c r="E13" s="36"/>
      <c r="F13" s="112" t="s">
        <v>28</v>
      </c>
      <c r="G13" s="36"/>
      <c r="H13" s="36"/>
      <c r="I13" s="111" t="s">
        <v>29</v>
      </c>
      <c r="J13" s="112" t="s">
        <v>30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31</v>
      </c>
      <c r="E14" s="36"/>
      <c r="F14" s="36"/>
      <c r="G14" s="36"/>
      <c r="H14" s="36"/>
      <c r="I14" s="107" t="s">
        <v>32</v>
      </c>
      <c r="J14" s="109" t="s">
        <v>33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34</v>
      </c>
      <c r="F15" s="36"/>
      <c r="G15" s="36"/>
      <c r="H15" s="36"/>
      <c r="I15" s="107" t="s">
        <v>35</v>
      </c>
      <c r="J15" s="109" t="s">
        <v>36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37</v>
      </c>
      <c r="E17" s="36"/>
      <c r="F17" s="36"/>
      <c r="G17" s="36"/>
      <c r="H17" s="36"/>
      <c r="I17" s="107" t="s">
        <v>32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4" t="str">
        <f>'Rekapitulace stavby'!E14</f>
        <v>Vyplň údaj</v>
      </c>
      <c r="F18" s="305"/>
      <c r="G18" s="305"/>
      <c r="H18" s="305"/>
      <c r="I18" s="107" t="s">
        <v>35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39</v>
      </c>
      <c r="E20" s="36"/>
      <c r="F20" s="36"/>
      <c r="G20" s="36"/>
      <c r="H20" s="36"/>
      <c r="I20" s="107" t="s">
        <v>32</v>
      </c>
      <c r="J20" s="109" t="s">
        <v>40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41</v>
      </c>
      <c r="F21" s="36"/>
      <c r="G21" s="36"/>
      <c r="H21" s="36"/>
      <c r="I21" s="107" t="s">
        <v>35</v>
      </c>
      <c r="J21" s="109" t="s">
        <v>42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44</v>
      </c>
      <c r="E23" s="36"/>
      <c r="F23" s="36"/>
      <c r="G23" s="36"/>
      <c r="H23" s="36"/>
      <c r="I23" s="107" t="s">
        <v>32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35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3"/>
      <c r="B27" s="114"/>
      <c r="C27" s="113"/>
      <c r="D27" s="113"/>
      <c r="E27" s="306" t="s">
        <v>108</v>
      </c>
      <c r="F27" s="306"/>
      <c r="G27" s="306"/>
      <c r="H27" s="30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49</v>
      </c>
      <c r="E30" s="36"/>
      <c r="F30" s="36"/>
      <c r="G30" s="36"/>
      <c r="H30" s="36"/>
      <c r="I30" s="36"/>
      <c r="J30" s="118">
        <f>ROUND(J88,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51</v>
      </c>
      <c r="G32" s="36"/>
      <c r="H32" s="36"/>
      <c r="I32" s="119" t="s">
        <v>50</v>
      </c>
      <c r="J32" s="119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53</v>
      </c>
      <c r="E33" s="107" t="s">
        <v>54</v>
      </c>
      <c r="F33" s="121">
        <f>ROUND((SUM(BE88:BE440)),  2)</f>
        <v>0</v>
      </c>
      <c r="G33" s="36"/>
      <c r="H33" s="36"/>
      <c r="I33" s="122">
        <v>0.21</v>
      </c>
      <c r="J33" s="121">
        <f>ROUND(((SUM(BE88:BE440))*I33),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21">
        <f>ROUND((SUM(BF88:BF440)),  2)</f>
        <v>0</v>
      </c>
      <c r="G34" s="36"/>
      <c r="H34" s="36"/>
      <c r="I34" s="122">
        <v>0.15</v>
      </c>
      <c r="J34" s="121">
        <f>ROUND(((SUM(BF88:BF440))*I34),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56</v>
      </c>
      <c r="F35" s="121">
        <f>ROUND((SUM(BG88:BG440)),  2)</f>
        <v>0</v>
      </c>
      <c r="G35" s="36"/>
      <c r="H35" s="36"/>
      <c r="I35" s="122">
        <v>0.21</v>
      </c>
      <c r="J35" s="121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57</v>
      </c>
      <c r="F36" s="121">
        <f>ROUND((SUM(BH88:BH440)),  2)</f>
        <v>0</v>
      </c>
      <c r="G36" s="36"/>
      <c r="H36" s="36"/>
      <c r="I36" s="122">
        <v>0.15</v>
      </c>
      <c r="J36" s="121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58</v>
      </c>
      <c r="F37" s="121">
        <f>ROUND((SUM(BI88:BI440)),  2)</f>
        <v>0</v>
      </c>
      <c r="G37" s="36"/>
      <c r="H37" s="36"/>
      <c r="I37" s="122">
        <v>0</v>
      </c>
      <c r="J37" s="121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59</v>
      </c>
      <c r="E39" s="125"/>
      <c r="F39" s="125"/>
      <c r="G39" s="126" t="s">
        <v>60</v>
      </c>
      <c r="H39" s="127" t="s">
        <v>61</v>
      </c>
      <c r="I39" s="125"/>
      <c r="J39" s="128">
        <f>SUM(J30:J37)</f>
        <v>0</v>
      </c>
      <c r="K39" s="129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hidden="1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hidden="1" customHeight="1">
      <c r="A45" s="36"/>
      <c r="B45" s="37"/>
      <c r="C45" s="24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hidden="1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hidden="1" customHeight="1">
      <c r="A47" s="36"/>
      <c r="B47" s="37"/>
      <c r="C47" s="30" t="s">
        <v>17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hidden="1" customHeight="1">
      <c r="A48" s="36"/>
      <c r="B48" s="37"/>
      <c r="C48" s="38"/>
      <c r="D48" s="38"/>
      <c r="E48" s="307" t="str">
        <f>E7</f>
        <v>Rekonstrukce ulice Na Svépomoci v Novém Bydžově</v>
      </c>
      <c r="F48" s="308"/>
      <c r="G48" s="308"/>
      <c r="H48" s="30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hidden="1" customHeight="1">
      <c r="A49" s="36"/>
      <c r="B49" s="37"/>
      <c r="C49" s="30" t="s">
        <v>106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hidden="1" customHeight="1">
      <c r="A50" s="36"/>
      <c r="B50" s="37"/>
      <c r="C50" s="38"/>
      <c r="D50" s="38"/>
      <c r="E50" s="260" t="str">
        <f>E9</f>
        <v>2018_30_02 - SO 101 Komunikace</v>
      </c>
      <c r="F50" s="309"/>
      <c r="G50" s="309"/>
      <c r="H50" s="3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hidden="1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hidden="1" customHeight="1">
      <c r="A52" s="36"/>
      <c r="B52" s="37"/>
      <c r="C52" s="30" t="s">
        <v>23</v>
      </c>
      <c r="D52" s="38"/>
      <c r="E52" s="38"/>
      <c r="F52" s="28" t="str">
        <f>F12</f>
        <v>Nový Bydžov</v>
      </c>
      <c r="G52" s="38"/>
      <c r="H52" s="38"/>
      <c r="I52" s="30" t="s">
        <v>25</v>
      </c>
      <c r="J52" s="61" t="str">
        <f>IF(J12="","",J12)</f>
        <v>10. 12. 2018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hidden="1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hidden="1" customHeight="1">
      <c r="A54" s="36"/>
      <c r="B54" s="37"/>
      <c r="C54" s="30" t="s">
        <v>31</v>
      </c>
      <c r="D54" s="38"/>
      <c r="E54" s="38"/>
      <c r="F54" s="28" t="str">
        <f>E15</f>
        <v>Město Nový Bydžov</v>
      </c>
      <c r="G54" s="38"/>
      <c r="H54" s="38"/>
      <c r="I54" s="30" t="s">
        <v>39</v>
      </c>
      <c r="J54" s="34" t="str">
        <f>E21</f>
        <v>PRODIN a.s.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hidden="1" customHeight="1">
      <c r="A55" s="36"/>
      <c r="B55" s="37"/>
      <c r="C55" s="30" t="s">
        <v>37</v>
      </c>
      <c r="D55" s="38"/>
      <c r="E55" s="38"/>
      <c r="F55" s="28" t="str">
        <f>IF(E18="","",E18)</f>
        <v>Vyplň údaj</v>
      </c>
      <c r="G55" s="38"/>
      <c r="H55" s="38"/>
      <c r="I55" s="30" t="s">
        <v>44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hidden="1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hidden="1" customHeight="1">
      <c r="A57" s="36"/>
      <c r="B57" s="37"/>
      <c r="C57" s="134" t="s">
        <v>110</v>
      </c>
      <c r="D57" s="135"/>
      <c r="E57" s="135"/>
      <c r="F57" s="135"/>
      <c r="G57" s="135"/>
      <c r="H57" s="135"/>
      <c r="I57" s="135"/>
      <c r="J57" s="136" t="s">
        <v>111</v>
      </c>
      <c r="K57" s="135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hidden="1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hidden="1" customHeight="1">
      <c r="A59" s="36"/>
      <c r="B59" s="37"/>
      <c r="C59" s="137" t="s">
        <v>81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112</v>
      </c>
    </row>
    <row r="60" spans="1:47" s="9" customFormat="1" ht="24.95" hidden="1" customHeight="1">
      <c r="B60" s="138"/>
      <c r="C60" s="139"/>
      <c r="D60" s="140" t="s">
        <v>164</v>
      </c>
      <c r="E60" s="141"/>
      <c r="F60" s="141"/>
      <c r="G60" s="141"/>
      <c r="H60" s="141"/>
      <c r="I60" s="141"/>
      <c r="J60" s="142">
        <f>J89</f>
        <v>0</v>
      </c>
      <c r="K60" s="139"/>
      <c r="L60" s="143"/>
    </row>
    <row r="61" spans="1:47" s="12" customFormat="1" ht="19.899999999999999" hidden="1" customHeight="1">
      <c r="B61" s="189"/>
      <c r="C61" s="190"/>
      <c r="D61" s="191" t="s">
        <v>165</v>
      </c>
      <c r="E61" s="192"/>
      <c r="F61" s="192"/>
      <c r="G61" s="192"/>
      <c r="H61" s="192"/>
      <c r="I61" s="192"/>
      <c r="J61" s="193">
        <f>J90</f>
        <v>0</v>
      </c>
      <c r="K61" s="190"/>
      <c r="L61" s="194"/>
    </row>
    <row r="62" spans="1:47" s="12" customFormat="1" ht="19.899999999999999" hidden="1" customHeight="1">
      <c r="B62" s="189"/>
      <c r="C62" s="190"/>
      <c r="D62" s="191" t="s">
        <v>166</v>
      </c>
      <c r="E62" s="192"/>
      <c r="F62" s="192"/>
      <c r="G62" s="192"/>
      <c r="H62" s="192"/>
      <c r="I62" s="192"/>
      <c r="J62" s="193">
        <f>J183</f>
        <v>0</v>
      </c>
      <c r="K62" s="190"/>
      <c r="L62" s="194"/>
    </row>
    <row r="63" spans="1:47" s="12" customFormat="1" ht="19.899999999999999" hidden="1" customHeight="1">
      <c r="B63" s="189"/>
      <c r="C63" s="190"/>
      <c r="D63" s="191" t="s">
        <v>167</v>
      </c>
      <c r="E63" s="192"/>
      <c r="F63" s="192"/>
      <c r="G63" s="192"/>
      <c r="H63" s="192"/>
      <c r="I63" s="192"/>
      <c r="J63" s="193">
        <f>J197</f>
        <v>0</v>
      </c>
      <c r="K63" s="190"/>
      <c r="L63" s="194"/>
    </row>
    <row r="64" spans="1:47" s="12" customFormat="1" ht="19.899999999999999" hidden="1" customHeight="1">
      <c r="B64" s="189"/>
      <c r="C64" s="190"/>
      <c r="D64" s="191" t="s">
        <v>168</v>
      </c>
      <c r="E64" s="192"/>
      <c r="F64" s="192"/>
      <c r="G64" s="192"/>
      <c r="H64" s="192"/>
      <c r="I64" s="192"/>
      <c r="J64" s="193">
        <f>J202</f>
        <v>0</v>
      </c>
      <c r="K64" s="190"/>
      <c r="L64" s="194"/>
    </row>
    <row r="65" spans="1:31" s="12" customFormat="1" ht="19.899999999999999" hidden="1" customHeight="1">
      <c r="B65" s="189"/>
      <c r="C65" s="190"/>
      <c r="D65" s="191" t="s">
        <v>169</v>
      </c>
      <c r="E65" s="192"/>
      <c r="F65" s="192"/>
      <c r="G65" s="192"/>
      <c r="H65" s="192"/>
      <c r="I65" s="192"/>
      <c r="J65" s="193">
        <f>J245</f>
        <v>0</v>
      </c>
      <c r="K65" s="190"/>
      <c r="L65" s="194"/>
    </row>
    <row r="66" spans="1:31" s="12" customFormat="1" ht="19.899999999999999" hidden="1" customHeight="1">
      <c r="B66" s="189"/>
      <c r="C66" s="190"/>
      <c r="D66" s="191" t="s">
        <v>170</v>
      </c>
      <c r="E66" s="192"/>
      <c r="F66" s="192"/>
      <c r="G66" s="192"/>
      <c r="H66" s="192"/>
      <c r="I66" s="192"/>
      <c r="J66" s="193">
        <f>J279</f>
        <v>0</v>
      </c>
      <c r="K66" s="190"/>
      <c r="L66" s="194"/>
    </row>
    <row r="67" spans="1:31" s="12" customFormat="1" ht="19.899999999999999" hidden="1" customHeight="1">
      <c r="B67" s="189"/>
      <c r="C67" s="190"/>
      <c r="D67" s="191" t="s">
        <v>171</v>
      </c>
      <c r="E67" s="192"/>
      <c r="F67" s="192"/>
      <c r="G67" s="192"/>
      <c r="H67" s="192"/>
      <c r="I67" s="192"/>
      <c r="J67" s="193">
        <f>J405</f>
        <v>0</v>
      </c>
      <c r="K67" s="190"/>
      <c r="L67" s="194"/>
    </row>
    <row r="68" spans="1:31" s="12" customFormat="1" ht="19.899999999999999" hidden="1" customHeight="1">
      <c r="B68" s="189"/>
      <c r="C68" s="190"/>
      <c r="D68" s="191" t="s">
        <v>172</v>
      </c>
      <c r="E68" s="192"/>
      <c r="F68" s="192"/>
      <c r="G68" s="192"/>
      <c r="H68" s="192"/>
      <c r="I68" s="192"/>
      <c r="J68" s="193">
        <f>J439</f>
        <v>0</v>
      </c>
      <c r="K68" s="190"/>
      <c r="L68" s="194"/>
    </row>
    <row r="69" spans="1:31" s="2" customFormat="1" ht="21.75" hidden="1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hidden="1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1.25" hidden="1"/>
    <row r="72" spans="1:31" ht="11.25" hidden="1"/>
    <row r="73" spans="1:31" ht="11.25" hidden="1"/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4" t="s">
        <v>114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17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07" t="str">
        <f>E7</f>
        <v>Rekonstrukce ulice Na Svépomoci v Novém Bydžově</v>
      </c>
      <c r="F78" s="308"/>
      <c r="G78" s="308"/>
      <c r="H78" s="30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106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260" t="str">
        <f>E9</f>
        <v>2018_30_02 - SO 101 Komunikace</v>
      </c>
      <c r="F80" s="309"/>
      <c r="G80" s="309"/>
      <c r="H80" s="309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0" t="s">
        <v>23</v>
      </c>
      <c r="D82" s="38"/>
      <c r="E82" s="38"/>
      <c r="F82" s="28" t="str">
        <f>F12</f>
        <v>Nový Bydžov</v>
      </c>
      <c r="G82" s="38"/>
      <c r="H82" s="38"/>
      <c r="I82" s="30" t="s">
        <v>25</v>
      </c>
      <c r="J82" s="61" t="str">
        <f>IF(J12="","",J12)</f>
        <v>10. 12. 2018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0" t="s">
        <v>31</v>
      </c>
      <c r="D84" s="38"/>
      <c r="E84" s="38"/>
      <c r="F84" s="28" t="str">
        <f>E15</f>
        <v>Město Nový Bydžov</v>
      </c>
      <c r="G84" s="38"/>
      <c r="H84" s="38"/>
      <c r="I84" s="30" t="s">
        <v>39</v>
      </c>
      <c r="J84" s="34" t="str">
        <f>E21</f>
        <v>PRODIN a.s.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5.2" customHeight="1">
      <c r="A85" s="36"/>
      <c r="B85" s="37"/>
      <c r="C85" s="30" t="s">
        <v>37</v>
      </c>
      <c r="D85" s="38"/>
      <c r="E85" s="38"/>
      <c r="F85" s="28" t="str">
        <f>IF(E18="","",E18)</f>
        <v>Vyplň údaj</v>
      </c>
      <c r="G85" s="38"/>
      <c r="H85" s="38"/>
      <c r="I85" s="30" t="s">
        <v>44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0" customFormat="1" ht="29.25" customHeight="1">
      <c r="A87" s="144"/>
      <c r="B87" s="145"/>
      <c r="C87" s="146" t="s">
        <v>115</v>
      </c>
      <c r="D87" s="147" t="s">
        <v>68</v>
      </c>
      <c r="E87" s="147" t="s">
        <v>64</v>
      </c>
      <c r="F87" s="147" t="s">
        <v>65</v>
      </c>
      <c r="G87" s="147" t="s">
        <v>116</v>
      </c>
      <c r="H87" s="147" t="s">
        <v>117</v>
      </c>
      <c r="I87" s="147" t="s">
        <v>118</v>
      </c>
      <c r="J87" s="148" t="s">
        <v>111</v>
      </c>
      <c r="K87" s="149" t="s">
        <v>119</v>
      </c>
      <c r="L87" s="150"/>
      <c r="M87" s="70" t="s">
        <v>45</v>
      </c>
      <c r="N87" s="71" t="s">
        <v>53</v>
      </c>
      <c r="O87" s="71" t="s">
        <v>120</v>
      </c>
      <c r="P87" s="71" t="s">
        <v>121</v>
      </c>
      <c r="Q87" s="71" t="s">
        <v>122</v>
      </c>
      <c r="R87" s="71" t="s">
        <v>123</v>
      </c>
      <c r="S87" s="71" t="s">
        <v>124</v>
      </c>
      <c r="T87" s="72" t="s">
        <v>125</v>
      </c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</row>
    <row r="88" spans="1:65" s="2" customFormat="1" ht="22.9" customHeight="1">
      <c r="A88" s="36"/>
      <c r="B88" s="37"/>
      <c r="C88" s="77" t="s">
        <v>126</v>
      </c>
      <c r="D88" s="38"/>
      <c r="E88" s="38"/>
      <c r="F88" s="38"/>
      <c r="G88" s="38"/>
      <c r="H88" s="38"/>
      <c r="I88" s="38"/>
      <c r="J88" s="151">
        <f>BK88</f>
        <v>0</v>
      </c>
      <c r="K88" s="38"/>
      <c r="L88" s="41"/>
      <c r="M88" s="73"/>
      <c r="N88" s="152"/>
      <c r="O88" s="74"/>
      <c r="P88" s="153">
        <f>P89</f>
        <v>0</v>
      </c>
      <c r="Q88" s="74"/>
      <c r="R88" s="153">
        <f>R89</f>
        <v>427.00798469</v>
      </c>
      <c r="S88" s="74"/>
      <c r="T88" s="154">
        <f>T89</f>
        <v>2258.1475539999997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82</v>
      </c>
      <c r="AU88" s="18" t="s">
        <v>112</v>
      </c>
      <c r="BK88" s="155">
        <f>BK89</f>
        <v>0</v>
      </c>
    </row>
    <row r="89" spans="1:65" s="11" customFormat="1" ht="25.9" customHeight="1">
      <c r="B89" s="156"/>
      <c r="C89" s="157"/>
      <c r="D89" s="158" t="s">
        <v>82</v>
      </c>
      <c r="E89" s="159" t="s">
        <v>173</v>
      </c>
      <c r="F89" s="159" t="s">
        <v>174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P90+P183+P197+P202+P245+P279+P405+P439</f>
        <v>0</v>
      </c>
      <c r="Q89" s="164"/>
      <c r="R89" s="165">
        <f>R90+R183+R197+R202+R245+R279+R405+R439</f>
        <v>427.00798469</v>
      </c>
      <c r="S89" s="164"/>
      <c r="T89" s="166">
        <f>T90+T183+T197+T202+T245+T279+T405+T439</f>
        <v>2258.1475539999997</v>
      </c>
      <c r="AR89" s="167" t="s">
        <v>91</v>
      </c>
      <c r="AT89" s="168" t="s">
        <v>82</v>
      </c>
      <c r="AU89" s="168" t="s">
        <v>83</v>
      </c>
      <c r="AY89" s="167" t="s">
        <v>130</v>
      </c>
      <c r="BK89" s="169">
        <f>BK90+BK183+BK197+BK202+BK245+BK279+BK405+BK439</f>
        <v>0</v>
      </c>
    </row>
    <row r="90" spans="1:65" s="11" customFormat="1" ht="22.9" customHeight="1">
      <c r="B90" s="156"/>
      <c r="C90" s="157"/>
      <c r="D90" s="158" t="s">
        <v>82</v>
      </c>
      <c r="E90" s="195" t="s">
        <v>91</v>
      </c>
      <c r="F90" s="195" t="s">
        <v>175</v>
      </c>
      <c r="G90" s="157"/>
      <c r="H90" s="157"/>
      <c r="I90" s="160"/>
      <c r="J90" s="196">
        <f>BK90</f>
        <v>0</v>
      </c>
      <c r="K90" s="157"/>
      <c r="L90" s="162"/>
      <c r="M90" s="163"/>
      <c r="N90" s="164"/>
      <c r="O90" s="164"/>
      <c r="P90" s="165">
        <f>SUM(P91:P182)</f>
        <v>0</v>
      </c>
      <c r="Q90" s="164"/>
      <c r="R90" s="165">
        <f>SUM(R91:R182)</f>
        <v>58.101146920000005</v>
      </c>
      <c r="S90" s="164"/>
      <c r="T90" s="166">
        <f>SUM(T91:T182)</f>
        <v>2233.3495539999999</v>
      </c>
      <c r="AR90" s="167" t="s">
        <v>91</v>
      </c>
      <c r="AT90" s="168" t="s">
        <v>82</v>
      </c>
      <c r="AU90" s="168" t="s">
        <v>91</v>
      </c>
      <c r="AY90" s="167" t="s">
        <v>130</v>
      </c>
      <c r="BK90" s="169">
        <f>SUM(BK91:BK182)</f>
        <v>0</v>
      </c>
    </row>
    <row r="91" spans="1:65" s="2" customFormat="1" ht="24.2" customHeight="1">
      <c r="A91" s="36"/>
      <c r="B91" s="37"/>
      <c r="C91" s="170" t="s">
        <v>91</v>
      </c>
      <c r="D91" s="170" t="s">
        <v>131</v>
      </c>
      <c r="E91" s="171" t="s">
        <v>176</v>
      </c>
      <c r="F91" s="172" t="s">
        <v>177</v>
      </c>
      <c r="G91" s="173" t="s">
        <v>178</v>
      </c>
      <c r="H91" s="174">
        <v>29.989000000000001</v>
      </c>
      <c r="I91" s="175"/>
      <c r="J91" s="176">
        <f>ROUND(I91*H91,2)</f>
        <v>0</v>
      </c>
      <c r="K91" s="177"/>
      <c r="L91" s="41"/>
      <c r="M91" s="178" t="s">
        <v>45</v>
      </c>
      <c r="N91" s="179" t="s">
        <v>54</v>
      </c>
      <c r="O91" s="66"/>
      <c r="P91" s="180">
        <f>O91*H91</f>
        <v>0</v>
      </c>
      <c r="Q91" s="180">
        <v>0</v>
      </c>
      <c r="R91" s="180">
        <f>Q91*H91</f>
        <v>0</v>
      </c>
      <c r="S91" s="180">
        <v>0.44</v>
      </c>
      <c r="T91" s="181">
        <f>S91*H91</f>
        <v>13.19516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2" t="s">
        <v>135</v>
      </c>
      <c r="AT91" s="182" t="s">
        <v>131</v>
      </c>
      <c r="AU91" s="182" t="s">
        <v>22</v>
      </c>
      <c r="AY91" s="18" t="s">
        <v>130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8" t="s">
        <v>91</v>
      </c>
      <c r="BK91" s="183">
        <f>ROUND(I91*H91,2)</f>
        <v>0</v>
      </c>
      <c r="BL91" s="18" t="s">
        <v>135</v>
      </c>
      <c r="BM91" s="182" t="s">
        <v>179</v>
      </c>
    </row>
    <row r="92" spans="1:65" s="2" customFormat="1" ht="29.25">
      <c r="A92" s="36"/>
      <c r="B92" s="37"/>
      <c r="C92" s="38"/>
      <c r="D92" s="197" t="s">
        <v>180</v>
      </c>
      <c r="E92" s="38"/>
      <c r="F92" s="198" t="s">
        <v>181</v>
      </c>
      <c r="G92" s="38"/>
      <c r="H92" s="38"/>
      <c r="I92" s="199"/>
      <c r="J92" s="38"/>
      <c r="K92" s="38"/>
      <c r="L92" s="41"/>
      <c r="M92" s="200"/>
      <c r="N92" s="201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180</v>
      </c>
      <c r="AU92" s="18" t="s">
        <v>22</v>
      </c>
    </row>
    <row r="93" spans="1:65" s="13" customFormat="1" ht="11.25">
      <c r="B93" s="202"/>
      <c r="C93" s="203"/>
      <c r="D93" s="197" t="s">
        <v>182</v>
      </c>
      <c r="E93" s="204" t="s">
        <v>45</v>
      </c>
      <c r="F93" s="205" t="s">
        <v>183</v>
      </c>
      <c r="G93" s="203"/>
      <c r="H93" s="206">
        <v>29.989000000000001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182</v>
      </c>
      <c r="AU93" s="212" t="s">
        <v>22</v>
      </c>
      <c r="AV93" s="13" t="s">
        <v>22</v>
      </c>
      <c r="AW93" s="13" t="s">
        <v>43</v>
      </c>
      <c r="AX93" s="13" t="s">
        <v>83</v>
      </c>
      <c r="AY93" s="212" t="s">
        <v>130</v>
      </c>
    </row>
    <row r="94" spans="1:65" s="14" customFormat="1" ht="11.25">
      <c r="B94" s="213"/>
      <c r="C94" s="214"/>
      <c r="D94" s="197" t="s">
        <v>182</v>
      </c>
      <c r="E94" s="215" t="s">
        <v>45</v>
      </c>
      <c r="F94" s="216" t="s">
        <v>184</v>
      </c>
      <c r="G94" s="214"/>
      <c r="H94" s="217">
        <v>29.989000000000001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182</v>
      </c>
      <c r="AU94" s="223" t="s">
        <v>22</v>
      </c>
      <c r="AV94" s="14" t="s">
        <v>135</v>
      </c>
      <c r="AW94" s="14" t="s">
        <v>43</v>
      </c>
      <c r="AX94" s="14" t="s">
        <v>91</v>
      </c>
      <c r="AY94" s="223" t="s">
        <v>130</v>
      </c>
    </row>
    <row r="95" spans="1:65" s="2" customFormat="1" ht="24.2" customHeight="1">
      <c r="A95" s="36"/>
      <c r="B95" s="37"/>
      <c r="C95" s="170" t="s">
        <v>22</v>
      </c>
      <c r="D95" s="170" t="s">
        <v>131</v>
      </c>
      <c r="E95" s="171" t="s">
        <v>185</v>
      </c>
      <c r="F95" s="172" t="s">
        <v>186</v>
      </c>
      <c r="G95" s="173" t="s">
        <v>178</v>
      </c>
      <c r="H95" s="174">
        <v>29.989000000000001</v>
      </c>
      <c r="I95" s="175"/>
      <c r="J95" s="176">
        <f>ROUND(I95*H95,2)</f>
        <v>0</v>
      </c>
      <c r="K95" s="177"/>
      <c r="L95" s="41"/>
      <c r="M95" s="178" t="s">
        <v>45</v>
      </c>
      <c r="N95" s="179" t="s">
        <v>54</v>
      </c>
      <c r="O95" s="66"/>
      <c r="P95" s="180">
        <f>O95*H95</f>
        <v>0</v>
      </c>
      <c r="Q95" s="180">
        <v>0</v>
      </c>
      <c r="R95" s="180">
        <f>Q95*H95</f>
        <v>0</v>
      </c>
      <c r="S95" s="180">
        <v>0.32500000000000001</v>
      </c>
      <c r="T95" s="181">
        <f>S95*H95</f>
        <v>9.7464250000000003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2" t="s">
        <v>135</v>
      </c>
      <c r="AT95" s="182" t="s">
        <v>131</v>
      </c>
      <c r="AU95" s="182" t="s">
        <v>22</v>
      </c>
      <c r="AY95" s="18" t="s">
        <v>130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8" t="s">
        <v>91</v>
      </c>
      <c r="BK95" s="183">
        <f>ROUND(I95*H95,2)</f>
        <v>0</v>
      </c>
      <c r="BL95" s="18" t="s">
        <v>135</v>
      </c>
      <c r="BM95" s="182" t="s">
        <v>187</v>
      </c>
    </row>
    <row r="96" spans="1:65" s="2" customFormat="1" ht="29.25">
      <c r="A96" s="36"/>
      <c r="B96" s="37"/>
      <c r="C96" s="38"/>
      <c r="D96" s="197" t="s">
        <v>180</v>
      </c>
      <c r="E96" s="38"/>
      <c r="F96" s="198" t="s">
        <v>181</v>
      </c>
      <c r="G96" s="38"/>
      <c r="H96" s="38"/>
      <c r="I96" s="199"/>
      <c r="J96" s="38"/>
      <c r="K96" s="38"/>
      <c r="L96" s="41"/>
      <c r="M96" s="200"/>
      <c r="N96" s="201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180</v>
      </c>
      <c r="AU96" s="18" t="s">
        <v>22</v>
      </c>
    </row>
    <row r="97" spans="1:65" s="13" customFormat="1" ht="11.25">
      <c r="B97" s="202"/>
      <c r="C97" s="203"/>
      <c r="D97" s="197" t="s">
        <v>182</v>
      </c>
      <c r="E97" s="204" t="s">
        <v>45</v>
      </c>
      <c r="F97" s="205" t="s">
        <v>183</v>
      </c>
      <c r="G97" s="203"/>
      <c r="H97" s="206">
        <v>29.989000000000001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182</v>
      </c>
      <c r="AU97" s="212" t="s">
        <v>22</v>
      </c>
      <c r="AV97" s="13" t="s">
        <v>22</v>
      </c>
      <c r="AW97" s="13" t="s">
        <v>43</v>
      </c>
      <c r="AX97" s="13" t="s">
        <v>83</v>
      </c>
      <c r="AY97" s="212" t="s">
        <v>130</v>
      </c>
    </row>
    <row r="98" spans="1:65" s="14" customFormat="1" ht="11.25">
      <c r="B98" s="213"/>
      <c r="C98" s="214"/>
      <c r="D98" s="197" t="s">
        <v>182</v>
      </c>
      <c r="E98" s="215" t="s">
        <v>45</v>
      </c>
      <c r="F98" s="216" t="s">
        <v>184</v>
      </c>
      <c r="G98" s="214"/>
      <c r="H98" s="217">
        <v>29.989000000000001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182</v>
      </c>
      <c r="AU98" s="223" t="s">
        <v>22</v>
      </c>
      <c r="AV98" s="14" t="s">
        <v>135</v>
      </c>
      <c r="AW98" s="14" t="s">
        <v>43</v>
      </c>
      <c r="AX98" s="14" t="s">
        <v>91</v>
      </c>
      <c r="AY98" s="223" t="s">
        <v>130</v>
      </c>
    </row>
    <row r="99" spans="1:65" s="2" customFormat="1" ht="24.2" customHeight="1">
      <c r="A99" s="36"/>
      <c r="B99" s="37"/>
      <c r="C99" s="170" t="s">
        <v>140</v>
      </c>
      <c r="D99" s="170" t="s">
        <v>131</v>
      </c>
      <c r="E99" s="171" t="s">
        <v>188</v>
      </c>
      <c r="F99" s="172" t="s">
        <v>189</v>
      </c>
      <c r="G99" s="173" t="s">
        <v>178</v>
      </c>
      <c r="H99" s="174">
        <v>6.5</v>
      </c>
      <c r="I99" s="175"/>
      <c r="J99" s="176">
        <f>ROUND(I99*H99,2)</f>
        <v>0</v>
      </c>
      <c r="K99" s="177"/>
      <c r="L99" s="41"/>
      <c r="M99" s="178" t="s">
        <v>45</v>
      </c>
      <c r="N99" s="179" t="s">
        <v>54</v>
      </c>
      <c r="O99" s="66"/>
      <c r="P99" s="180">
        <f>O99*H99</f>
        <v>0</v>
      </c>
      <c r="Q99" s="180">
        <v>0</v>
      </c>
      <c r="R99" s="180">
        <f>Q99*H99</f>
        <v>0</v>
      </c>
      <c r="S99" s="180">
        <v>0.625</v>
      </c>
      <c r="T99" s="181">
        <f>S99*H99</f>
        <v>4.0625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2" t="s">
        <v>135</v>
      </c>
      <c r="AT99" s="182" t="s">
        <v>131</v>
      </c>
      <c r="AU99" s="182" t="s">
        <v>22</v>
      </c>
      <c r="AY99" s="18" t="s">
        <v>130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8" t="s">
        <v>91</v>
      </c>
      <c r="BK99" s="183">
        <f>ROUND(I99*H99,2)</f>
        <v>0</v>
      </c>
      <c r="BL99" s="18" t="s">
        <v>135</v>
      </c>
      <c r="BM99" s="182" t="s">
        <v>190</v>
      </c>
    </row>
    <row r="100" spans="1:65" s="2" customFormat="1" ht="29.25">
      <c r="A100" s="36"/>
      <c r="B100" s="37"/>
      <c r="C100" s="38"/>
      <c r="D100" s="197" t="s">
        <v>180</v>
      </c>
      <c r="E100" s="38"/>
      <c r="F100" s="198" t="s">
        <v>181</v>
      </c>
      <c r="G100" s="38"/>
      <c r="H100" s="38"/>
      <c r="I100" s="199"/>
      <c r="J100" s="38"/>
      <c r="K100" s="38"/>
      <c r="L100" s="41"/>
      <c r="M100" s="200"/>
      <c r="N100" s="201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180</v>
      </c>
      <c r="AU100" s="18" t="s">
        <v>22</v>
      </c>
    </row>
    <row r="101" spans="1:65" s="13" customFormat="1" ht="11.25">
      <c r="B101" s="202"/>
      <c r="C101" s="203"/>
      <c r="D101" s="197" t="s">
        <v>182</v>
      </c>
      <c r="E101" s="204" t="s">
        <v>45</v>
      </c>
      <c r="F101" s="205" t="s">
        <v>191</v>
      </c>
      <c r="G101" s="203"/>
      <c r="H101" s="206">
        <v>6.5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182</v>
      </c>
      <c r="AU101" s="212" t="s">
        <v>22</v>
      </c>
      <c r="AV101" s="13" t="s">
        <v>22</v>
      </c>
      <c r="AW101" s="13" t="s">
        <v>43</v>
      </c>
      <c r="AX101" s="13" t="s">
        <v>83</v>
      </c>
      <c r="AY101" s="212" t="s">
        <v>130</v>
      </c>
    </row>
    <row r="102" spans="1:65" s="14" customFormat="1" ht="11.25">
      <c r="B102" s="213"/>
      <c r="C102" s="214"/>
      <c r="D102" s="197" t="s">
        <v>182</v>
      </c>
      <c r="E102" s="215" t="s">
        <v>45</v>
      </c>
      <c r="F102" s="216" t="s">
        <v>184</v>
      </c>
      <c r="G102" s="214"/>
      <c r="H102" s="217">
        <v>6.5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182</v>
      </c>
      <c r="AU102" s="223" t="s">
        <v>22</v>
      </c>
      <c r="AV102" s="14" t="s">
        <v>135</v>
      </c>
      <c r="AW102" s="14" t="s">
        <v>43</v>
      </c>
      <c r="AX102" s="14" t="s">
        <v>91</v>
      </c>
      <c r="AY102" s="223" t="s">
        <v>130</v>
      </c>
    </row>
    <row r="103" spans="1:65" s="2" customFormat="1" ht="24.2" customHeight="1">
      <c r="A103" s="36"/>
      <c r="B103" s="37"/>
      <c r="C103" s="170" t="s">
        <v>135</v>
      </c>
      <c r="D103" s="170" t="s">
        <v>131</v>
      </c>
      <c r="E103" s="171" t="s">
        <v>192</v>
      </c>
      <c r="F103" s="172" t="s">
        <v>193</v>
      </c>
      <c r="G103" s="173" t="s">
        <v>178</v>
      </c>
      <c r="H103" s="174">
        <v>22.792999999999999</v>
      </c>
      <c r="I103" s="175"/>
      <c r="J103" s="176">
        <f>ROUND(I103*H103,2)</f>
        <v>0</v>
      </c>
      <c r="K103" s="177"/>
      <c r="L103" s="41"/>
      <c r="M103" s="178" t="s">
        <v>45</v>
      </c>
      <c r="N103" s="179" t="s">
        <v>54</v>
      </c>
      <c r="O103" s="66"/>
      <c r="P103" s="180">
        <f>O103*H103</f>
        <v>0</v>
      </c>
      <c r="Q103" s="180">
        <v>8.0000000000000007E-5</v>
      </c>
      <c r="R103" s="180">
        <f>Q103*H103</f>
        <v>1.8234400000000002E-3</v>
      </c>
      <c r="S103" s="180">
        <v>0.25600000000000001</v>
      </c>
      <c r="T103" s="181">
        <f>S103*H103</f>
        <v>5.8350080000000002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2" t="s">
        <v>135</v>
      </c>
      <c r="AT103" s="182" t="s">
        <v>131</v>
      </c>
      <c r="AU103" s="182" t="s">
        <v>22</v>
      </c>
      <c r="AY103" s="18" t="s">
        <v>130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8" t="s">
        <v>91</v>
      </c>
      <c r="BK103" s="183">
        <f>ROUND(I103*H103,2)</f>
        <v>0</v>
      </c>
      <c r="BL103" s="18" t="s">
        <v>135</v>
      </c>
      <c r="BM103" s="182" t="s">
        <v>194</v>
      </c>
    </row>
    <row r="104" spans="1:65" s="2" customFormat="1" ht="29.25">
      <c r="A104" s="36"/>
      <c r="B104" s="37"/>
      <c r="C104" s="38"/>
      <c r="D104" s="197" t="s">
        <v>180</v>
      </c>
      <c r="E104" s="38"/>
      <c r="F104" s="198" t="s">
        <v>181</v>
      </c>
      <c r="G104" s="38"/>
      <c r="H104" s="38"/>
      <c r="I104" s="199"/>
      <c r="J104" s="38"/>
      <c r="K104" s="38"/>
      <c r="L104" s="41"/>
      <c r="M104" s="200"/>
      <c r="N104" s="201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180</v>
      </c>
      <c r="AU104" s="18" t="s">
        <v>22</v>
      </c>
    </row>
    <row r="105" spans="1:65" s="13" customFormat="1" ht="11.25">
      <c r="B105" s="202"/>
      <c r="C105" s="203"/>
      <c r="D105" s="197" t="s">
        <v>182</v>
      </c>
      <c r="E105" s="204" t="s">
        <v>45</v>
      </c>
      <c r="F105" s="205" t="s">
        <v>195</v>
      </c>
      <c r="G105" s="203"/>
      <c r="H105" s="206">
        <v>22.792999999999999</v>
      </c>
      <c r="I105" s="207"/>
      <c r="J105" s="203"/>
      <c r="K105" s="203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182</v>
      </c>
      <c r="AU105" s="212" t="s">
        <v>22</v>
      </c>
      <c r="AV105" s="13" t="s">
        <v>22</v>
      </c>
      <c r="AW105" s="13" t="s">
        <v>43</v>
      </c>
      <c r="AX105" s="13" t="s">
        <v>83</v>
      </c>
      <c r="AY105" s="212" t="s">
        <v>130</v>
      </c>
    </row>
    <row r="106" spans="1:65" s="14" customFormat="1" ht="11.25">
      <c r="B106" s="213"/>
      <c r="C106" s="214"/>
      <c r="D106" s="197" t="s">
        <v>182</v>
      </c>
      <c r="E106" s="215" t="s">
        <v>45</v>
      </c>
      <c r="F106" s="216" t="s">
        <v>184</v>
      </c>
      <c r="G106" s="214"/>
      <c r="H106" s="217">
        <v>22.792999999999999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182</v>
      </c>
      <c r="AU106" s="223" t="s">
        <v>22</v>
      </c>
      <c r="AV106" s="14" t="s">
        <v>135</v>
      </c>
      <c r="AW106" s="14" t="s">
        <v>43</v>
      </c>
      <c r="AX106" s="14" t="s">
        <v>91</v>
      </c>
      <c r="AY106" s="223" t="s">
        <v>130</v>
      </c>
    </row>
    <row r="107" spans="1:65" s="2" customFormat="1" ht="24.2" customHeight="1">
      <c r="A107" s="36"/>
      <c r="B107" s="37"/>
      <c r="C107" s="170" t="s">
        <v>129</v>
      </c>
      <c r="D107" s="170" t="s">
        <v>131</v>
      </c>
      <c r="E107" s="171" t="s">
        <v>196</v>
      </c>
      <c r="F107" s="172" t="s">
        <v>197</v>
      </c>
      <c r="G107" s="173" t="s">
        <v>178</v>
      </c>
      <c r="H107" s="174">
        <v>45.587000000000003</v>
      </c>
      <c r="I107" s="175"/>
      <c r="J107" s="176">
        <f>ROUND(I107*H107,2)</f>
        <v>0</v>
      </c>
      <c r="K107" s="177"/>
      <c r="L107" s="41"/>
      <c r="M107" s="178" t="s">
        <v>45</v>
      </c>
      <c r="N107" s="179" t="s">
        <v>54</v>
      </c>
      <c r="O107" s="66"/>
      <c r="P107" s="180">
        <f>O107*H107</f>
        <v>0</v>
      </c>
      <c r="Q107" s="180">
        <v>4.0000000000000003E-5</v>
      </c>
      <c r="R107" s="180">
        <f>Q107*H107</f>
        <v>1.8234800000000004E-3</v>
      </c>
      <c r="S107" s="180">
        <v>0.10299999999999999</v>
      </c>
      <c r="T107" s="181">
        <f>S107*H107</f>
        <v>4.6954609999999999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2" t="s">
        <v>135</v>
      </c>
      <c r="AT107" s="182" t="s">
        <v>131</v>
      </c>
      <c r="AU107" s="182" t="s">
        <v>22</v>
      </c>
      <c r="AY107" s="18" t="s">
        <v>130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8" t="s">
        <v>91</v>
      </c>
      <c r="BK107" s="183">
        <f>ROUND(I107*H107,2)</f>
        <v>0</v>
      </c>
      <c r="BL107" s="18" t="s">
        <v>135</v>
      </c>
      <c r="BM107" s="182" t="s">
        <v>198</v>
      </c>
    </row>
    <row r="108" spans="1:65" s="2" customFormat="1" ht="29.25">
      <c r="A108" s="36"/>
      <c r="B108" s="37"/>
      <c r="C108" s="38"/>
      <c r="D108" s="197" t="s">
        <v>180</v>
      </c>
      <c r="E108" s="38"/>
      <c r="F108" s="198" t="s">
        <v>181</v>
      </c>
      <c r="G108" s="38"/>
      <c r="H108" s="38"/>
      <c r="I108" s="199"/>
      <c r="J108" s="38"/>
      <c r="K108" s="38"/>
      <c r="L108" s="41"/>
      <c r="M108" s="200"/>
      <c r="N108" s="201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180</v>
      </c>
      <c r="AU108" s="18" t="s">
        <v>22</v>
      </c>
    </row>
    <row r="109" spans="1:65" s="13" customFormat="1" ht="11.25">
      <c r="B109" s="202"/>
      <c r="C109" s="203"/>
      <c r="D109" s="197" t="s">
        <v>182</v>
      </c>
      <c r="E109" s="204" t="s">
        <v>45</v>
      </c>
      <c r="F109" s="205" t="s">
        <v>199</v>
      </c>
      <c r="G109" s="203"/>
      <c r="H109" s="206">
        <v>45.587000000000003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182</v>
      </c>
      <c r="AU109" s="212" t="s">
        <v>22</v>
      </c>
      <c r="AV109" s="13" t="s">
        <v>22</v>
      </c>
      <c r="AW109" s="13" t="s">
        <v>43</v>
      </c>
      <c r="AX109" s="13" t="s">
        <v>83</v>
      </c>
      <c r="AY109" s="212" t="s">
        <v>130</v>
      </c>
    </row>
    <row r="110" spans="1:65" s="14" customFormat="1" ht="11.25">
      <c r="B110" s="213"/>
      <c r="C110" s="214"/>
      <c r="D110" s="197" t="s">
        <v>182</v>
      </c>
      <c r="E110" s="215" t="s">
        <v>45</v>
      </c>
      <c r="F110" s="216" t="s">
        <v>184</v>
      </c>
      <c r="G110" s="214"/>
      <c r="H110" s="217">
        <v>45.587000000000003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182</v>
      </c>
      <c r="AU110" s="223" t="s">
        <v>22</v>
      </c>
      <c r="AV110" s="14" t="s">
        <v>135</v>
      </c>
      <c r="AW110" s="14" t="s">
        <v>43</v>
      </c>
      <c r="AX110" s="14" t="s">
        <v>91</v>
      </c>
      <c r="AY110" s="223" t="s">
        <v>130</v>
      </c>
    </row>
    <row r="111" spans="1:65" s="2" customFormat="1" ht="24.2" customHeight="1">
      <c r="A111" s="36"/>
      <c r="B111" s="37"/>
      <c r="C111" s="170" t="s">
        <v>150</v>
      </c>
      <c r="D111" s="170" t="s">
        <v>131</v>
      </c>
      <c r="E111" s="171" t="s">
        <v>200</v>
      </c>
      <c r="F111" s="172" t="s">
        <v>201</v>
      </c>
      <c r="G111" s="173" t="s">
        <v>178</v>
      </c>
      <c r="H111" s="174">
        <v>1850</v>
      </c>
      <c r="I111" s="175"/>
      <c r="J111" s="176">
        <f>ROUND(I111*H111,2)</f>
        <v>0</v>
      </c>
      <c r="K111" s="177"/>
      <c r="L111" s="41"/>
      <c r="M111" s="178" t="s">
        <v>45</v>
      </c>
      <c r="N111" s="179" t="s">
        <v>54</v>
      </c>
      <c r="O111" s="66"/>
      <c r="P111" s="180">
        <f>O111*H111</f>
        <v>0</v>
      </c>
      <c r="Q111" s="180">
        <v>3.3E-4</v>
      </c>
      <c r="R111" s="180">
        <f>Q111*H111</f>
        <v>0.61050000000000004</v>
      </c>
      <c r="S111" s="180">
        <v>0.69</v>
      </c>
      <c r="T111" s="181">
        <f>S111*H111</f>
        <v>1276.5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2" t="s">
        <v>135</v>
      </c>
      <c r="AT111" s="182" t="s">
        <v>131</v>
      </c>
      <c r="AU111" s="182" t="s">
        <v>22</v>
      </c>
      <c r="AY111" s="18" t="s">
        <v>130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8" t="s">
        <v>91</v>
      </c>
      <c r="BK111" s="183">
        <f>ROUND(I111*H111,2)</f>
        <v>0</v>
      </c>
      <c r="BL111" s="18" t="s">
        <v>135</v>
      </c>
      <c r="BM111" s="182" t="s">
        <v>202</v>
      </c>
    </row>
    <row r="112" spans="1:65" s="13" customFormat="1" ht="11.25">
      <c r="B112" s="202"/>
      <c r="C112" s="203"/>
      <c r="D112" s="197" t="s">
        <v>182</v>
      </c>
      <c r="E112" s="204" t="s">
        <v>45</v>
      </c>
      <c r="F112" s="205" t="s">
        <v>203</v>
      </c>
      <c r="G112" s="203"/>
      <c r="H112" s="206">
        <v>1850</v>
      </c>
      <c r="I112" s="207"/>
      <c r="J112" s="203"/>
      <c r="K112" s="203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182</v>
      </c>
      <c r="AU112" s="212" t="s">
        <v>22</v>
      </c>
      <c r="AV112" s="13" t="s">
        <v>22</v>
      </c>
      <c r="AW112" s="13" t="s">
        <v>43</v>
      </c>
      <c r="AX112" s="13" t="s">
        <v>83</v>
      </c>
      <c r="AY112" s="212" t="s">
        <v>130</v>
      </c>
    </row>
    <row r="113" spans="1:65" s="14" customFormat="1" ht="11.25">
      <c r="B113" s="213"/>
      <c r="C113" s="214"/>
      <c r="D113" s="197" t="s">
        <v>182</v>
      </c>
      <c r="E113" s="215" t="s">
        <v>45</v>
      </c>
      <c r="F113" s="216" t="s">
        <v>184</v>
      </c>
      <c r="G113" s="214"/>
      <c r="H113" s="217">
        <v>1850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182</v>
      </c>
      <c r="AU113" s="223" t="s">
        <v>22</v>
      </c>
      <c r="AV113" s="14" t="s">
        <v>135</v>
      </c>
      <c r="AW113" s="14" t="s">
        <v>43</v>
      </c>
      <c r="AX113" s="14" t="s">
        <v>91</v>
      </c>
      <c r="AY113" s="223" t="s">
        <v>130</v>
      </c>
    </row>
    <row r="114" spans="1:65" s="2" customFormat="1" ht="24.2" customHeight="1">
      <c r="A114" s="36"/>
      <c r="B114" s="37"/>
      <c r="C114" s="170" t="s">
        <v>154</v>
      </c>
      <c r="D114" s="170" t="s">
        <v>131</v>
      </c>
      <c r="E114" s="171" t="s">
        <v>204</v>
      </c>
      <c r="F114" s="172" t="s">
        <v>205</v>
      </c>
      <c r="G114" s="173" t="s">
        <v>178</v>
      </c>
      <c r="H114" s="174">
        <v>1850</v>
      </c>
      <c r="I114" s="175"/>
      <c r="J114" s="176">
        <f>ROUND(I114*H114,2)</f>
        <v>0</v>
      </c>
      <c r="K114" s="177"/>
      <c r="L114" s="41"/>
      <c r="M114" s="178" t="s">
        <v>45</v>
      </c>
      <c r="N114" s="179" t="s">
        <v>54</v>
      </c>
      <c r="O114" s="66"/>
      <c r="P114" s="180">
        <f>O114*H114</f>
        <v>0</v>
      </c>
      <c r="Q114" s="180">
        <v>2.9999999999999997E-4</v>
      </c>
      <c r="R114" s="180">
        <f>Q114*H114</f>
        <v>0.55499999999999994</v>
      </c>
      <c r="S114" s="180">
        <v>0.46</v>
      </c>
      <c r="T114" s="181">
        <f>S114*H114</f>
        <v>851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2" t="s">
        <v>135</v>
      </c>
      <c r="AT114" s="182" t="s">
        <v>131</v>
      </c>
      <c r="AU114" s="182" t="s">
        <v>22</v>
      </c>
      <c r="AY114" s="18" t="s">
        <v>130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8" t="s">
        <v>91</v>
      </c>
      <c r="BK114" s="183">
        <f>ROUND(I114*H114,2)</f>
        <v>0</v>
      </c>
      <c r="BL114" s="18" t="s">
        <v>135</v>
      </c>
      <c r="BM114" s="182" t="s">
        <v>206</v>
      </c>
    </row>
    <row r="115" spans="1:65" s="15" customFormat="1" ht="11.25">
      <c r="B115" s="224"/>
      <c r="C115" s="225"/>
      <c r="D115" s="197" t="s">
        <v>182</v>
      </c>
      <c r="E115" s="226" t="s">
        <v>45</v>
      </c>
      <c r="F115" s="227" t="s">
        <v>207</v>
      </c>
      <c r="G115" s="225"/>
      <c r="H115" s="226" t="s">
        <v>45</v>
      </c>
      <c r="I115" s="228"/>
      <c r="J115" s="225"/>
      <c r="K115" s="225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182</v>
      </c>
      <c r="AU115" s="233" t="s">
        <v>22</v>
      </c>
      <c r="AV115" s="15" t="s">
        <v>91</v>
      </c>
      <c r="AW115" s="15" t="s">
        <v>43</v>
      </c>
      <c r="AX115" s="15" t="s">
        <v>83</v>
      </c>
      <c r="AY115" s="233" t="s">
        <v>130</v>
      </c>
    </row>
    <row r="116" spans="1:65" s="13" customFormat="1" ht="11.25">
      <c r="B116" s="202"/>
      <c r="C116" s="203"/>
      <c r="D116" s="197" t="s">
        <v>182</v>
      </c>
      <c r="E116" s="204" t="s">
        <v>45</v>
      </c>
      <c r="F116" s="205" t="s">
        <v>208</v>
      </c>
      <c r="G116" s="203"/>
      <c r="H116" s="206">
        <v>1850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182</v>
      </c>
      <c r="AU116" s="212" t="s">
        <v>22</v>
      </c>
      <c r="AV116" s="13" t="s">
        <v>22</v>
      </c>
      <c r="AW116" s="13" t="s">
        <v>43</v>
      </c>
      <c r="AX116" s="13" t="s">
        <v>83</v>
      </c>
      <c r="AY116" s="212" t="s">
        <v>130</v>
      </c>
    </row>
    <row r="117" spans="1:65" s="14" customFormat="1" ht="11.25">
      <c r="B117" s="213"/>
      <c r="C117" s="214"/>
      <c r="D117" s="197" t="s">
        <v>182</v>
      </c>
      <c r="E117" s="215" t="s">
        <v>45</v>
      </c>
      <c r="F117" s="216" t="s">
        <v>184</v>
      </c>
      <c r="G117" s="214"/>
      <c r="H117" s="217">
        <v>1850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182</v>
      </c>
      <c r="AU117" s="223" t="s">
        <v>22</v>
      </c>
      <c r="AV117" s="14" t="s">
        <v>135</v>
      </c>
      <c r="AW117" s="14" t="s">
        <v>43</v>
      </c>
      <c r="AX117" s="14" t="s">
        <v>91</v>
      </c>
      <c r="AY117" s="223" t="s">
        <v>130</v>
      </c>
    </row>
    <row r="118" spans="1:65" s="2" customFormat="1" ht="14.45" customHeight="1">
      <c r="A118" s="36"/>
      <c r="B118" s="37"/>
      <c r="C118" s="170" t="s">
        <v>158</v>
      </c>
      <c r="D118" s="170" t="s">
        <v>131</v>
      </c>
      <c r="E118" s="171" t="s">
        <v>209</v>
      </c>
      <c r="F118" s="172" t="s">
        <v>210</v>
      </c>
      <c r="G118" s="173" t="s">
        <v>211</v>
      </c>
      <c r="H118" s="174">
        <v>126</v>
      </c>
      <c r="I118" s="175"/>
      <c r="J118" s="176">
        <f>ROUND(I118*H118,2)</f>
        <v>0</v>
      </c>
      <c r="K118" s="177"/>
      <c r="L118" s="41"/>
      <c r="M118" s="178" t="s">
        <v>45</v>
      </c>
      <c r="N118" s="179" t="s">
        <v>54</v>
      </c>
      <c r="O118" s="66"/>
      <c r="P118" s="180">
        <f>O118*H118</f>
        <v>0</v>
      </c>
      <c r="Q118" s="180">
        <v>0</v>
      </c>
      <c r="R118" s="180">
        <f>Q118*H118</f>
        <v>0</v>
      </c>
      <c r="S118" s="180">
        <v>0.28999999999999998</v>
      </c>
      <c r="T118" s="181">
        <f>S118*H118</f>
        <v>36.54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2" t="s">
        <v>135</v>
      </c>
      <c r="AT118" s="182" t="s">
        <v>131</v>
      </c>
      <c r="AU118" s="182" t="s">
        <v>22</v>
      </c>
      <c r="AY118" s="18" t="s">
        <v>130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8" t="s">
        <v>91</v>
      </c>
      <c r="BK118" s="183">
        <f>ROUND(I118*H118,2)</f>
        <v>0</v>
      </c>
      <c r="BL118" s="18" t="s">
        <v>135</v>
      </c>
      <c r="BM118" s="182" t="s">
        <v>212</v>
      </c>
    </row>
    <row r="119" spans="1:65" s="2" customFormat="1" ht="29.25">
      <c r="A119" s="36"/>
      <c r="B119" s="37"/>
      <c r="C119" s="38"/>
      <c r="D119" s="197" t="s">
        <v>180</v>
      </c>
      <c r="E119" s="38"/>
      <c r="F119" s="198" t="s">
        <v>181</v>
      </c>
      <c r="G119" s="38"/>
      <c r="H119" s="38"/>
      <c r="I119" s="199"/>
      <c r="J119" s="38"/>
      <c r="K119" s="38"/>
      <c r="L119" s="41"/>
      <c r="M119" s="200"/>
      <c r="N119" s="201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180</v>
      </c>
      <c r="AU119" s="18" t="s">
        <v>22</v>
      </c>
    </row>
    <row r="120" spans="1:65" s="13" customFormat="1" ht="11.25">
      <c r="B120" s="202"/>
      <c r="C120" s="203"/>
      <c r="D120" s="197" t="s">
        <v>182</v>
      </c>
      <c r="E120" s="204" t="s">
        <v>45</v>
      </c>
      <c r="F120" s="205" t="s">
        <v>213</v>
      </c>
      <c r="G120" s="203"/>
      <c r="H120" s="206">
        <v>126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182</v>
      </c>
      <c r="AU120" s="212" t="s">
        <v>22</v>
      </c>
      <c r="AV120" s="13" t="s">
        <v>22</v>
      </c>
      <c r="AW120" s="13" t="s">
        <v>43</v>
      </c>
      <c r="AX120" s="13" t="s">
        <v>83</v>
      </c>
      <c r="AY120" s="212" t="s">
        <v>130</v>
      </c>
    </row>
    <row r="121" spans="1:65" s="14" customFormat="1" ht="11.25">
      <c r="B121" s="213"/>
      <c r="C121" s="214"/>
      <c r="D121" s="197" t="s">
        <v>182</v>
      </c>
      <c r="E121" s="215" t="s">
        <v>45</v>
      </c>
      <c r="F121" s="216" t="s">
        <v>184</v>
      </c>
      <c r="G121" s="214"/>
      <c r="H121" s="217">
        <v>126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182</v>
      </c>
      <c r="AU121" s="223" t="s">
        <v>22</v>
      </c>
      <c r="AV121" s="14" t="s">
        <v>135</v>
      </c>
      <c r="AW121" s="14" t="s">
        <v>43</v>
      </c>
      <c r="AX121" s="14" t="s">
        <v>91</v>
      </c>
      <c r="AY121" s="223" t="s">
        <v>130</v>
      </c>
    </row>
    <row r="122" spans="1:65" s="2" customFormat="1" ht="14.45" customHeight="1">
      <c r="A122" s="36"/>
      <c r="B122" s="37"/>
      <c r="C122" s="170" t="s">
        <v>214</v>
      </c>
      <c r="D122" s="170" t="s">
        <v>131</v>
      </c>
      <c r="E122" s="171" t="s">
        <v>215</v>
      </c>
      <c r="F122" s="172" t="s">
        <v>216</v>
      </c>
      <c r="G122" s="173" t="s">
        <v>211</v>
      </c>
      <c r="H122" s="174">
        <v>155</v>
      </c>
      <c r="I122" s="175"/>
      <c r="J122" s="176">
        <f>ROUND(I122*H122,2)</f>
        <v>0</v>
      </c>
      <c r="K122" s="177"/>
      <c r="L122" s="41"/>
      <c r="M122" s="178" t="s">
        <v>45</v>
      </c>
      <c r="N122" s="179" t="s">
        <v>54</v>
      </c>
      <c r="O122" s="66"/>
      <c r="P122" s="180">
        <f>O122*H122</f>
        <v>0</v>
      </c>
      <c r="Q122" s="180">
        <v>0</v>
      </c>
      <c r="R122" s="180">
        <f>Q122*H122</f>
        <v>0</v>
      </c>
      <c r="S122" s="180">
        <v>0.20499999999999999</v>
      </c>
      <c r="T122" s="181">
        <f>S122*H122</f>
        <v>31.774999999999999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2" t="s">
        <v>135</v>
      </c>
      <c r="AT122" s="182" t="s">
        <v>131</v>
      </c>
      <c r="AU122" s="182" t="s">
        <v>22</v>
      </c>
      <c r="AY122" s="18" t="s">
        <v>130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8" t="s">
        <v>91</v>
      </c>
      <c r="BK122" s="183">
        <f>ROUND(I122*H122,2)</f>
        <v>0</v>
      </c>
      <c r="BL122" s="18" t="s">
        <v>135</v>
      </c>
      <c r="BM122" s="182" t="s">
        <v>217</v>
      </c>
    </row>
    <row r="123" spans="1:65" s="2" customFormat="1" ht="29.25">
      <c r="A123" s="36"/>
      <c r="B123" s="37"/>
      <c r="C123" s="38"/>
      <c r="D123" s="197" t="s">
        <v>180</v>
      </c>
      <c r="E123" s="38"/>
      <c r="F123" s="198" t="s">
        <v>181</v>
      </c>
      <c r="G123" s="38"/>
      <c r="H123" s="38"/>
      <c r="I123" s="199"/>
      <c r="J123" s="38"/>
      <c r="K123" s="38"/>
      <c r="L123" s="41"/>
      <c r="M123" s="200"/>
      <c r="N123" s="201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180</v>
      </c>
      <c r="AU123" s="18" t="s">
        <v>22</v>
      </c>
    </row>
    <row r="124" spans="1:65" s="13" customFormat="1" ht="11.25">
      <c r="B124" s="202"/>
      <c r="C124" s="203"/>
      <c r="D124" s="197" t="s">
        <v>182</v>
      </c>
      <c r="E124" s="204" t="s">
        <v>45</v>
      </c>
      <c r="F124" s="205" t="s">
        <v>218</v>
      </c>
      <c r="G124" s="203"/>
      <c r="H124" s="206">
        <v>155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182</v>
      </c>
      <c r="AU124" s="212" t="s">
        <v>22</v>
      </c>
      <c r="AV124" s="13" t="s">
        <v>22</v>
      </c>
      <c r="AW124" s="13" t="s">
        <v>43</v>
      </c>
      <c r="AX124" s="13" t="s">
        <v>83</v>
      </c>
      <c r="AY124" s="212" t="s">
        <v>130</v>
      </c>
    </row>
    <row r="125" spans="1:65" s="14" customFormat="1" ht="11.25">
      <c r="B125" s="213"/>
      <c r="C125" s="214"/>
      <c r="D125" s="197" t="s">
        <v>182</v>
      </c>
      <c r="E125" s="215" t="s">
        <v>45</v>
      </c>
      <c r="F125" s="216" t="s">
        <v>184</v>
      </c>
      <c r="G125" s="214"/>
      <c r="H125" s="217">
        <v>155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182</v>
      </c>
      <c r="AU125" s="223" t="s">
        <v>22</v>
      </c>
      <c r="AV125" s="14" t="s">
        <v>135</v>
      </c>
      <c r="AW125" s="14" t="s">
        <v>43</v>
      </c>
      <c r="AX125" s="14" t="s">
        <v>91</v>
      </c>
      <c r="AY125" s="223" t="s">
        <v>130</v>
      </c>
    </row>
    <row r="126" spans="1:65" s="2" customFormat="1" ht="24.2" customHeight="1">
      <c r="A126" s="36"/>
      <c r="B126" s="37"/>
      <c r="C126" s="170" t="s">
        <v>219</v>
      </c>
      <c r="D126" s="170" t="s">
        <v>131</v>
      </c>
      <c r="E126" s="171" t="s">
        <v>220</v>
      </c>
      <c r="F126" s="172" t="s">
        <v>221</v>
      </c>
      <c r="G126" s="173" t="s">
        <v>222</v>
      </c>
      <c r="H126" s="174">
        <v>4.7</v>
      </c>
      <c r="I126" s="175"/>
      <c r="J126" s="176">
        <f>ROUND(I126*H126,2)</f>
        <v>0</v>
      </c>
      <c r="K126" s="177"/>
      <c r="L126" s="41"/>
      <c r="M126" s="178" t="s">
        <v>45</v>
      </c>
      <c r="N126" s="179" t="s">
        <v>54</v>
      </c>
      <c r="O126" s="6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2" t="s">
        <v>135</v>
      </c>
      <c r="AT126" s="182" t="s">
        <v>131</v>
      </c>
      <c r="AU126" s="182" t="s">
        <v>22</v>
      </c>
      <c r="AY126" s="18" t="s">
        <v>130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91</v>
      </c>
      <c r="BK126" s="183">
        <f>ROUND(I126*H126,2)</f>
        <v>0</v>
      </c>
      <c r="BL126" s="18" t="s">
        <v>135</v>
      </c>
      <c r="BM126" s="182" t="s">
        <v>223</v>
      </c>
    </row>
    <row r="127" spans="1:65" s="13" customFormat="1" ht="11.25">
      <c r="B127" s="202"/>
      <c r="C127" s="203"/>
      <c r="D127" s="197" t="s">
        <v>182</v>
      </c>
      <c r="E127" s="204" t="s">
        <v>45</v>
      </c>
      <c r="F127" s="205" t="s">
        <v>224</v>
      </c>
      <c r="G127" s="203"/>
      <c r="H127" s="206">
        <v>4.7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182</v>
      </c>
      <c r="AU127" s="212" t="s">
        <v>22</v>
      </c>
      <c r="AV127" s="13" t="s">
        <v>22</v>
      </c>
      <c r="AW127" s="13" t="s">
        <v>43</v>
      </c>
      <c r="AX127" s="13" t="s">
        <v>83</v>
      </c>
      <c r="AY127" s="212" t="s">
        <v>130</v>
      </c>
    </row>
    <row r="128" spans="1:65" s="14" customFormat="1" ht="11.25">
      <c r="B128" s="213"/>
      <c r="C128" s="214"/>
      <c r="D128" s="197" t="s">
        <v>182</v>
      </c>
      <c r="E128" s="215" t="s">
        <v>45</v>
      </c>
      <c r="F128" s="216" t="s">
        <v>184</v>
      </c>
      <c r="G128" s="214"/>
      <c r="H128" s="217">
        <v>4.7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182</v>
      </c>
      <c r="AU128" s="223" t="s">
        <v>22</v>
      </c>
      <c r="AV128" s="14" t="s">
        <v>135</v>
      </c>
      <c r="AW128" s="14" t="s">
        <v>43</v>
      </c>
      <c r="AX128" s="14" t="s">
        <v>91</v>
      </c>
      <c r="AY128" s="223" t="s">
        <v>130</v>
      </c>
    </row>
    <row r="129" spans="1:65" s="2" customFormat="1" ht="24.2" customHeight="1">
      <c r="A129" s="36"/>
      <c r="B129" s="37"/>
      <c r="C129" s="170" t="s">
        <v>225</v>
      </c>
      <c r="D129" s="170" t="s">
        <v>131</v>
      </c>
      <c r="E129" s="171" t="s">
        <v>226</v>
      </c>
      <c r="F129" s="172" t="s">
        <v>227</v>
      </c>
      <c r="G129" s="173" t="s">
        <v>222</v>
      </c>
      <c r="H129" s="174">
        <v>180.25</v>
      </c>
      <c r="I129" s="175"/>
      <c r="J129" s="176">
        <f>ROUND(I129*H129,2)</f>
        <v>0</v>
      </c>
      <c r="K129" s="177"/>
      <c r="L129" s="41"/>
      <c r="M129" s="178" t="s">
        <v>45</v>
      </c>
      <c r="N129" s="179" t="s">
        <v>54</v>
      </c>
      <c r="O129" s="6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2" t="s">
        <v>135</v>
      </c>
      <c r="AT129" s="182" t="s">
        <v>131</v>
      </c>
      <c r="AU129" s="182" t="s">
        <v>22</v>
      </c>
      <c r="AY129" s="18" t="s">
        <v>130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91</v>
      </c>
      <c r="BK129" s="183">
        <f>ROUND(I129*H129,2)</f>
        <v>0</v>
      </c>
      <c r="BL129" s="18" t="s">
        <v>135</v>
      </c>
      <c r="BM129" s="182" t="s">
        <v>228</v>
      </c>
    </row>
    <row r="130" spans="1:65" s="13" customFormat="1" ht="11.25">
      <c r="B130" s="202"/>
      <c r="C130" s="203"/>
      <c r="D130" s="197" t="s">
        <v>182</v>
      </c>
      <c r="E130" s="204" t="s">
        <v>45</v>
      </c>
      <c r="F130" s="205" t="s">
        <v>229</v>
      </c>
      <c r="G130" s="203"/>
      <c r="H130" s="206">
        <v>163.80000000000001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182</v>
      </c>
      <c r="AU130" s="212" t="s">
        <v>22</v>
      </c>
      <c r="AV130" s="13" t="s">
        <v>22</v>
      </c>
      <c r="AW130" s="13" t="s">
        <v>43</v>
      </c>
      <c r="AX130" s="13" t="s">
        <v>83</v>
      </c>
      <c r="AY130" s="212" t="s">
        <v>130</v>
      </c>
    </row>
    <row r="131" spans="1:65" s="13" customFormat="1" ht="11.25">
      <c r="B131" s="202"/>
      <c r="C131" s="203"/>
      <c r="D131" s="197" t="s">
        <v>182</v>
      </c>
      <c r="E131" s="204" t="s">
        <v>45</v>
      </c>
      <c r="F131" s="205" t="s">
        <v>230</v>
      </c>
      <c r="G131" s="203"/>
      <c r="H131" s="206">
        <v>16.45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182</v>
      </c>
      <c r="AU131" s="212" t="s">
        <v>22</v>
      </c>
      <c r="AV131" s="13" t="s">
        <v>22</v>
      </c>
      <c r="AW131" s="13" t="s">
        <v>43</v>
      </c>
      <c r="AX131" s="13" t="s">
        <v>83</v>
      </c>
      <c r="AY131" s="212" t="s">
        <v>130</v>
      </c>
    </row>
    <row r="132" spans="1:65" s="14" customFormat="1" ht="11.25">
      <c r="B132" s="213"/>
      <c r="C132" s="214"/>
      <c r="D132" s="197" t="s">
        <v>182</v>
      </c>
      <c r="E132" s="215" t="s">
        <v>45</v>
      </c>
      <c r="F132" s="216" t="s">
        <v>184</v>
      </c>
      <c r="G132" s="214"/>
      <c r="H132" s="217">
        <v>180.25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182</v>
      </c>
      <c r="AU132" s="223" t="s">
        <v>22</v>
      </c>
      <c r="AV132" s="14" t="s">
        <v>135</v>
      </c>
      <c r="AW132" s="14" t="s">
        <v>43</v>
      </c>
      <c r="AX132" s="14" t="s">
        <v>91</v>
      </c>
      <c r="AY132" s="223" t="s">
        <v>130</v>
      </c>
    </row>
    <row r="133" spans="1:65" s="2" customFormat="1" ht="24.2" customHeight="1">
      <c r="A133" s="36"/>
      <c r="B133" s="37"/>
      <c r="C133" s="170" t="s">
        <v>231</v>
      </c>
      <c r="D133" s="170" t="s">
        <v>131</v>
      </c>
      <c r="E133" s="171" t="s">
        <v>232</v>
      </c>
      <c r="F133" s="172" t="s">
        <v>233</v>
      </c>
      <c r="G133" s="173" t="s">
        <v>222</v>
      </c>
      <c r="H133" s="174">
        <v>86.4</v>
      </c>
      <c r="I133" s="175"/>
      <c r="J133" s="176">
        <f>ROUND(I133*H133,2)</f>
        <v>0</v>
      </c>
      <c r="K133" s="177"/>
      <c r="L133" s="41"/>
      <c r="M133" s="178" t="s">
        <v>45</v>
      </c>
      <c r="N133" s="179" t="s">
        <v>54</v>
      </c>
      <c r="O133" s="6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2" t="s">
        <v>135</v>
      </c>
      <c r="AT133" s="182" t="s">
        <v>131</v>
      </c>
      <c r="AU133" s="182" t="s">
        <v>22</v>
      </c>
      <c r="AY133" s="18" t="s">
        <v>130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91</v>
      </c>
      <c r="BK133" s="183">
        <f>ROUND(I133*H133,2)</f>
        <v>0</v>
      </c>
      <c r="BL133" s="18" t="s">
        <v>135</v>
      </c>
      <c r="BM133" s="182" t="s">
        <v>234</v>
      </c>
    </row>
    <row r="134" spans="1:65" s="13" customFormat="1" ht="11.25">
      <c r="B134" s="202"/>
      <c r="C134" s="203"/>
      <c r="D134" s="197" t="s">
        <v>182</v>
      </c>
      <c r="E134" s="204" t="s">
        <v>45</v>
      </c>
      <c r="F134" s="205" t="s">
        <v>235</v>
      </c>
      <c r="G134" s="203"/>
      <c r="H134" s="206">
        <v>86.4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182</v>
      </c>
      <c r="AU134" s="212" t="s">
        <v>22</v>
      </c>
      <c r="AV134" s="13" t="s">
        <v>22</v>
      </c>
      <c r="AW134" s="13" t="s">
        <v>43</v>
      </c>
      <c r="AX134" s="13" t="s">
        <v>83</v>
      </c>
      <c r="AY134" s="212" t="s">
        <v>130</v>
      </c>
    </row>
    <row r="135" spans="1:65" s="14" customFormat="1" ht="11.25">
      <c r="B135" s="213"/>
      <c r="C135" s="214"/>
      <c r="D135" s="197" t="s">
        <v>182</v>
      </c>
      <c r="E135" s="215" t="s">
        <v>45</v>
      </c>
      <c r="F135" s="216" t="s">
        <v>184</v>
      </c>
      <c r="G135" s="214"/>
      <c r="H135" s="217">
        <v>86.4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182</v>
      </c>
      <c r="AU135" s="223" t="s">
        <v>22</v>
      </c>
      <c r="AV135" s="14" t="s">
        <v>135</v>
      </c>
      <c r="AW135" s="14" t="s">
        <v>43</v>
      </c>
      <c r="AX135" s="14" t="s">
        <v>91</v>
      </c>
      <c r="AY135" s="223" t="s">
        <v>130</v>
      </c>
    </row>
    <row r="136" spans="1:65" s="2" customFormat="1" ht="24.2" customHeight="1">
      <c r="A136" s="36"/>
      <c r="B136" s="37"/>
      <c r="C136" s="170" t="s">
        <v>236</v>
      </c>
      <c r="D136" s="170" t="s">
        <v>131</v>
      </c>
      <c r="E136" s="171" t="s">
        <v>237</v>
      </c>
      <c r="F136" s="172" t="s">
        <v>238</v>
      </c>
      <c r="G136" s="173" t="s">
        <v>222</v>
      </c>
      <c r="H136" s="174">
        <v>21.3</v>
      </c>
      <c r="I136" s="175"/>
      <c r="J136" s="176">
        <f>ROUND(I136*H136,2)</f>
        <v>0</v>
      </c>
      <c r="K136" s="177"/>
      <c r="L136" s="41"/>
      <c r="M136" s="178" t="s">
        <v>45</v>
      </c>
      <c r="N136" s="179" t="s">
        <v>54</v>
      </c>
      <c r="O136" s="6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2" t="s">
        <v>135</v>
      </c>
      <c r="AT136" s="182" t="s">
        <v>131</v>
      </c>
      <c r="AU136" s="182" t="s">
        <v>22</v>
      </c>
      <c r="AY136" s="18" t="s">
        <v>130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91</v>
      </c>
      <c r="BK136" s="183">
        <f>ROUND(I136*H136,2)</f>
        <v>0</v>
      </c>
      <c r="BL136" s="18" t="s">
        <v>135</v>
      </c>
      <c r="BM136" s="182" t="s">
        <v>239</v>
      </c>
    </row>
    <row r="137" spans="1:65" s="13" customFormat="1" ht="11.25">
      <c r="B137" s="202"/>
      <c r="C137" s="203"/>
      <c r="D137" s="197" t="s">
        <v>182</v>
      </c>
      <c r="E137" s="204" t="s">
        <v>45</v>
      </c>
      <c r="F137" s="205" t="s">
        <v>240</v>
      </c>
      <c r="G137" s="203"/>
      <c r="H137" s="206">
        <v>21.3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182</v>
      </c>
      <c r="AU137" s="212" t="s">
        <v>22</v>
      </c>
      <c r="AV137" s="13" t="s">
        <v>22</v>
      </c>
      <c r="AW137" s="13" t="s">
        <v>43</v>
      </c>
      <c r="AX137" s="13" t="s">
        <v>83</v>
      </c>
      <c r="AY137" s="212" t="s">
        <v>130</v>
      </c>
    </row>
    <row r="138" spans="1:65" s="14" customFormat="1" ht="11.25">
      <c r="B138" s="213"/>
      <c r="C138" s="214"/>
      <c r="D138" s="197" t="s">
        <v>182</v>
      </c>
      <c r="E138" s="215" t="s">
        <v>45</v>
      </c>
      <c r="F138" s="216" t="s">
        <v>184</v>
      </c>
      <c r="G138" s="214"/>
      <c r="H138" s="217">
        <v>21.3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182</v>
      </c>
      <c r="AU138" s="223" t="s">
        <v>22</v>
      </c>
      <c r="AV138" s="14" t="s">
        <v>135</v>
      </c>
      <c r="AW138" s="14" t="s">
        <v>43</v>
      </c>
      <c r="AX138" s="14" t="s">
        <v>91</v>
      </c>
      <c r="AY138" s="223" t="s">
        <v>130</v>
      </c>
    </row>
    <row r="139" spans="1:65" s="2" customFormat="1" ht="24.2" customHeight="1">
      <c r="A139" s="36"/>
      <c r="B139" s="37"/>
      <c r="C139" s="170" t="s">
        <v>241</v>
      </c>
      <c r="D139" s="170" t="s">
        <v>131</v>
      </c>
      <c r="E139" s="171" t="s">
        <v>242</v>
      </c>
      <c r="F139" s="172" t="s">
        <v>243</v>
      </c>
      <c r="G139" s="173" t="s">
        <v>222</v>
      </c>
      <c r="H139" s="174">
        <v>17.55</v>
      </c>
      <c r="I139" s="175"/>
      <c r="J139" s="176">
        <f>ROUND(I139*H139,2)</f>
        <v>0</v>
      </c>
      <c r="K139" s="177"/>
      <c r="L139" s="41"/>
      <c r="M139" s="178" t="s">
        <v>45</v>
      </c>
      <c r="N139" s="179" t="s">
        <v>54</v>
      </c>
      <c r="O139" s="6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2" t="s">
        <v>135</v>
      </c>
      <c r="AT139" s="182" t="s">
        <v>131</v>
      </c>
      <c r="AU139" s="182" t="s">
        <v>22</v>
      </c>
      <c r="AY139" s="18" t="s">
        <v>130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91</v>
      </c>
      <c r="BK139" s="183">
        <f>ROUND(I139*H139,2)</f>
        <v>0</v>
      </c>
      <c r="BL139" s="18" t="s">
        <v>135</v>
      </c>
      <c r="BM139" s="182" t="s">
        <v>244</v>
      </c>
    </row>
    <row r="140" spans="1:65" s="13" customFormat="1" ht="11.25">
      <c r="B140" s="202"/>
      <c r="C140" s="203"/>
      <c r="D140" s="197" t="s">
        <v>182</v>
      </c>
      <c r="E140" s="204" t="s">
        <v>45</v>
      </c>
      <c r="F140" s="205" t="s">
        <v>245</v>
      </c>
      <c r="G140" s="203"/>
      <c r="H140" s="206">
        <v>17.55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182</v>
      </c>
      <c r="AU140" s="212" t="s">
        <v>22</v>
      </c>
      <c r="AV140" s="13" t="s">
        <v>22</v>
      </c>
      <c r="AW140" s="13" t="s">
        <v>43</v>
      </c>
      <c r="AX140" s="13" t="s">
        <v>83</v>
      </c>
      <c r="AY140" s="212" t="s">
        <v>130</v>
      </c>
    </row>
    <row r="141" spans="1:65" s="14" customFormat="1" ht="11.25">
      <c r="B141" s="213"/>
      <c r="C141" s="214"/>
      <c r="D141" s="197" t="s">
        <v>182</v>
      </c>
      <c r="E141" s="215" t="s">
        <v>45</v>
      </c>
      <c r="F141" s="216" t="s">
        <v>184</v>
      </c>
      <c r="G141" s="214"/>
      <c r="H141" s="217">
        <v>17.55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182</v>
      </c>
      <c r="AU141" s="223" t="s">
        <v>22</v>
      </c>
      <c r="AV141" s="14" t="s">
        <v>135</v>
      </c>
      <c r="AW141" s="14" t="s">
        <v>43</v>
      </c>
      <c r="AX141" s="14" t="s">
        <v>91</v>
      </c>
      <c r="AY141" s="223" t="s">
        <v>130</v>
      </c>
    </row>
    <row r="142" spans="1:65" s="2" customFormat="1" ht="24.2" customHeight="1">
      <c r="A142" s="36"/>
      <c r="B142" s="37"/>
      <c r="C142" s="170" t="s">
        <v>9</v>
      </c>
      <c r="D142" s="170" t="s">
        <v>131</v>
      </c>
      <c r="E142" s="171" t="s">
        <v>246</v>
      </c>
      <c r="F142" s="172" t="s">
        <v>247</v>
      </c>
      <c r="G142" s="173" t="s">
        <v>161</v>
      </c>
      <c r="H142" s="174">
        <v>5</v>
      </c>
      <c r="I142" s="175"/>
      <c r="J142" s="176">
        <f>ROUND(I142*H142,2)</f>
        <v>0</v>
      </c>
      <c r="K142" s="177"/>
      <c r="L142" s="41"/>
      <c r="M142" s="178" t="s">
        <v>45</v>
      </c>
      <c r="N142" s="179" t="s">
        <v>54</v>
      </c>
      <c r="O142" s="6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2" t="s">
        <v>135</v>
      </c>
      <c r="AT142" s="182" t="s">
        <v>131</v>
      </c>
      <c r="AU142" s="182" t="s">
        <v>22</v>
      </c>
      <c r="AY142" s="18" t="s">
        <v>130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91</v>
      </c>
      <c r="BK142" s="183">
        <f>ROUND(I142*H142,2)</f>
        <v>0</v>
      </c>
      <c r="BL142" s="18" t="s">
        <v>135</v>
      </c>
      <c r="BM142" s="182" t="s">
        <v>248</v>
      </c>
    </row>
    <row r="143" spans="1:65" s="2" customFormat="1" ht="29.25">
      <c r="A143" s="36"/>
      <c r="B143" s="37"/>
      <c r="C143" s="38"/>
      <c r="D143" s="197" t="s">
        <v>180</v>
      </c>
      <c r="E143" s="38"/>
      <c r="F143" s="198" t="s">
        <v>181</v>
      </c>
      <c r="G143" s="38"/>
      <c r="H143" s="38"/>
      <c r="I143" s="199"/>
      <c r="J143" s="38"/>
      <c r="K143" s="38"/>
      <c r="L143" s="41"/>
      <c r="M143" s="200"/>
      <c r="N143" s="201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180</v>
      </c>
      <c r="AU143" s="18" t="s">
        <v>22</v>
      </c>
    </row>
    <row r="144" spans="1:65" s="2" customFormat="1" ht="24.2" customHeight="1">
      <c r="A144" s="36"/>
      <c r="B144" s="37"/>
      <c r="C144" s="170" t="s">
        <v>249</v>
      </c>
      <c r="D144" s="170" t="s">
        <v>131</v>
      </c>
      <c r="E144" s="171" t="s">
        <v>250</v>
      </c>
      <c r="F144" s="172" t="s">
        <v>251</v>
      </c>
      <c r="G144" s="173" t="s">
        <v>222</v>
      </c>
      <c r="H144" s="174">
        <v>294.58</v>
      </c>
      <c r="I144" s="175"/>
      <c r="J144" s="176">
        <f>ROUND(I144*H144,2)</f>
        <v>0</v>
      </c>
      <c r="K144" s="177"/>
      <c r="L144" s="41"/>
      <c r="M144" s="178" t="s">
        <v>45</v>
      </c>
      <c r="N144" s="179" t="s">
        <v>54</v>
      </c>
      <c r="O144" s="6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2" t="s">
        <v>135</v>
      </c>
      <c r="AT144" s="182" t="s">
        <v>131</v>
      </c>
      <c r="AU144" s="182" t="s">
        <v>22</v>
      </c>
      <c r="AY144" s="18" t="s">
        <v>130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91</v>
      </c>
      <c r="BK144" s="183">
        <f>ROUND(I144*H144,2)</f>
        <v>0</v>
      </c>
      <c r="BL144" s="18" t="s">
        <v>135</v>
      </c>
      <c r="BM144" s="182" t="s">
        <v>252</v>
      </c>
    </row>
    <row r="145" spans="1:65" s="13" customFormat="1" ht="11.25">
      <c r="B145" s="202"/>
      <c r="C145" s="203"/>
      <c r="D145" s="197" t="s">
        <v>182</v>
      </c>
      <c r="E145" s="204" t="s">
        <v>45</v>
      </c>
      <c r="F145" s="205" t="s">
        <v>253</v>
      </c>
      <c r="G145" s="203"/>
      <c r="H145" s="206">
        <v>184.95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182</v>
      </c>
      <c r="AU145" s="212" t="s">
        <v>22</v>
      </c>
      <c r="AV145" s="13" t="s">
        <v>22</v>
      </c>
      <c r="AW145" s="13" t="s">
        <v>43</v>
      </c>
      <c r="AX145" s="13" t="s">
        <v>83</v>
      </c>
      <c r="AY145" s="212" t="s">
        <v>130</v>
      </c>
    </row>
    <row r="146" spans="1:65" s="13" customFormat="1" ht="11.25">
      <c r="B146" s="202"/>
      <c r="C146" s="203"/>
      <c r="D146" s="197" t="s">
        <v>182</v>
      </c>
      <c r="E146" s="204" t="s">
        <v>45</v>
      </c>
      <c r="F146" s="205" t="s">
        <v>254</v>
      </c>
      <c r="G146" s="203"/>
      <c r="H146" s="206">
        <v>107.7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182</v>
      </c>
      <c r="AU146" s="212" t="s">
        <v>22</v>
      </c>
      <c r="AV146" s="13" t="s">
        <v>22</v>
      </c>
      <c r="AW146" s="13" t="s">
        <v>43</v>
      </c>
      <c r="AX146" s="13" t="s">
        <v>83</v>
      </c>
      <c r="AY146" s="212" t="s">
        <v>130</v>
      </c>
    </row>
    <row r="147" spans="1:65" s="13" customFormat="1" ht="11.25">
      <c r="B147" s="202"/>
      <c r="C147" s="203"/>
      <c r="D147" s="197" t="s">
        <v>182</v>
      </c>
      <c r="E147" s="204" t="s">
        <v>45</v>
      </c>
      <c r="F147" s="205" t="s">
        <v>255</v>
      </c>
      <c r="G147" s="203"/>
      <c r="H147" s="206">
        <v>17.55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182</v>
      </c>
      <c r="AU147" s="212" t="s">
        <v>22</v>
      </c>
      <c r="AV147" s="13" t="s">
        <v>22</v>
      </c>
      <c r="AW147" s="13" t="s">
        <v>43</v>
      </c>
      <c r="AX147" s="13" t="s">
        <v>83</v>
      </c>
      <c r="AY147" s="212" t="s">
        <v>130</v>
      </c>
    </row>
    <row r="148" spans="1:65" s="13" customFormat="1" ht="11.25">
      <c r="B148" s="202"/>
      <c r="C148" s="203"/>
      <c r="D148" s="197" t="s">
        <v>182</v>
      </c>
      <c r="E148" s="204" t="s">
        <v>45</v>
      </c>
      <c r="F148" s="205" t="s">
        <v>256</v>
      </c>
      <c r="G148" s="203"/>
      <c r="H148" s="206">
        <v>-15.62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182</v>
      </c>
      <c r="AU148" s="212" t="s">
        <v>22</v>
      </c>
      <c r="AV148" s="13" t="s">
        <v>22</v>
      </c>
      <c r="AW148" s="13" t="s">
        <v>43</v>
      </c>
      <c r="AX148" s="13" t="s">
        <v>83</v>
      </c>
      <c r="AY148" s="212" t="s">
        <v>130</v>
      </c>
    </row>
    <row r="149" spans="1:65" s="14" customFormat="1" ht="11.25">
      <c r="B149" s="213"/>
      <c r="C149" s="214"/>
      <c r="D149" s="197" t="s">
        <v>182</v>
      </c>
      <c r="E149" s="215" t="s">
        <v>45</v>
      </c>
      <c r="F149" s="216" t="s">
        <v>184</v>
      </c>
      <c r="G149" s="214"/>
      <c r="H149" s="217">
        <v>294.58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182</v>
      </c>
      <c r="AU149" s="223" t="s">
        <v>22</v>
      </c>
      <c r="AV149" s="14" t="s">
        <v>135</v>
      </c>
      <c r="AW149" s="14" t="s">
        <v>43</v>
      </c>
      <c r="AX149" s="14" t="s">
        <v>91</v>
      </c>
      <c r="AY149" s="223" t="s">
        <v>130</v>
      </c>
    </row>
    <row r="150" spans="1:65" s="2" customFormat="1" ht="37.9" customHeight="1">
      <c r="A150" s="36"/>
      <c r="B150" s="37"/>
      <c r="C150" s="170" t="s">
        <v>257</v>
      </c>
      <c r="D150" s="170" t="s">
        <v>131</v>
      </c>
      <c r="E150" s="171" t="s">
        <v>258</v>
      </c>
      <c r="F150" s="172" t="s">
        <v>259</v>
      </c>
      <c r="G150" s="173" t="s">
        <v>222</v>
      </c>
      <c r="H150" s="174">
        <v>4418.7</v>
      </c>
      <c r="I150" s="175"/>
      <c r="J150" s="176">
        <f>ROUND(I150*H150,2)</f>
        <v>0</v>
      </c>
      <c r="K150" s="177"/>
      <c r="L150" s="41"/>
      <c r="M150" s="178" t="s">
        <v>45</v>
      </c>
      <c r="N150" s="179" t="s">
        <v>54</v>
      </c>
      <c r="O150" s="6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2" t="s">
        <v>135</v>
      </c>
      <c r="AT150" s="182" t="s">
        <v>131</v>
      </c>
      <c r="AU150" s="182" t="s">
        <v>22</v>
      </c>
      <c r="AY150" s="18" t="s">
        <v>130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91</v>
      </c>
      <c r="BK150" s="183">
        <f>ROUND(I150*H150,2)</f>
        <v>0</v>
      </c>
      <c r="BL150" s="18" t="s">
        <v>135</v>
      </c>
      <c r="BM150" s="182" t="s">
        <v>260</v>
      </c>
    </row>
    <row r="151" spans="1:65" s="13" customFormat="1" ht="11.25">
      <c r="B151" s="202"/>
      <c r="C151" s="203"/>
      <c r="D151" s="197" t="s">
        <v>182</v>
      </c>
      <c r="E151" s="204" t="s">
        <v>45</v>
      </c>
      <c r="F151" s="205" t="s">
        <v>261</v>
      </c>
      <c r="G151" s="203"/>
      <c r="H151" s="206">
        <v>4418.7</v>
      </c>
      <c r="I151" s="207"/>
      <c r="J151" s="203"/>
      <c r="K151" s="203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182</v>
      </c>
      <c r="AU151" s="212" t="s">
        <v>22</v>
      </c>
      <c r="AV151" s="13" t="s">
        <v>22</v>
      </c>
      <c r="AW151" s="13" t="s">
        <v>43</v>
      </c>
      <c r="AX151" s="13" t="s">
        <v>83</v>
      </c>
      <c r="AY151" s="212" t="s">
        <v>130</v>
      </c>
    </row>
    <row r="152" spans="1:65" s="14" customFormat="1" ht="11.25">
      <c r="B152" s="213"/>
      <c r="C152" s="214"/>
      <c r="D152" s="197" t="s">
        <v>182</v>
      </c>
      <c r="E152" s="215" t="s">
        <v>45</v>
      </c>
      <c r="F152" s="216" t="s">
        <v>184</v>
      </c>
      <c r="G152" s="214"/>
      <c r="H152" s="217">
        <v>4418.7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182</v>
      </c>
      <c r="AU152" s="223" t="s">
        <v>22</v>
      </c>
      <c r="AV152" s="14" t="s">
        <v>135</v>
      </c>
      <c r="AW152" s="14" t="s">
        <v>43</v>
      </c>
      <c r="AX152" s="14" t="s">
        <v>91</v>
      </c>
      <c r="AY152" s="223" t="s">
        <v>130</v>
      </c>
    </row>
    <row r="153" spans="1:65" s="2" customFormat="1" ht="14.45" customHeight="1">
      <c r="A153" s="36"/>
      <c r="B153" s="37"/>
      <c r="C153" s="170" t="s">
        <v>262</v>
      </c>
      <c r="D153" s="170" t="s">
        <v>131</v>
      </c>
      <c r="E153" s="171" t="s">
        <v>263</v>
      </c>
      <c r="F153" s="172" t="s">
        <v>264</v>
      </c>
      <c r="G153" s="173" t="s">
        <v>222</v>
      </c>
      <c r="H153" s="174">
        <v>294.58</v>
      </c>
      <c r="I153" s="175"/>
      <c r="J153" s="176">
        <f>ROUND(I153*H153,2)</f>
        <v>0</v>
      </c>
      <c r="K153" s="177"/>
      <c r="L153" s="41"/>
      <c r="M153" s="178" t="s">
        <v>45</v>
      </c>
      <c r="N153" s="179" t="s">
        <v>54</v>
      </c>
      <c r="O153" s="66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2" t="s">
        <v>135</v>
      </c>
      <c r="AT153" s="182" t="s">
        <v>131</v>
      </c>
      <c r="AU153" s="182" t="s">
        <v>22</v>
      </c>
      <c r="AY153" s="18" t="s">
        <v>130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91</v>
      </c>
      <c r="BK153" s="183">
        <f>ROUND(I153*H153,2)</f>
        <v>0</v>
      </c>
      <c r="BL153" s="18" t="s">
        <v>135</v>
      </c>
      <c r="BM153" s="182" t="s">
        <v>265</v>
      </c>
    </row>
    <row r="154" spans="1:65" s="13" customFormat="1" ht="11.25">
      <c r="B154" s="202"/>
      <c r="C154" s="203"/>
      <c r="D154" s="197" t="s">
        <v>182</v>
      </c>
      <c r="E154" s="204" t="s">
        <v>45</v>
      </c>
      <c r="F154" s="205" t="s">
        <v>253</v>
      </c>
      <c r="G154" s="203"/>
      <c r="H154" s="206">
        <v>184.95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182</v>
      </c>
      <c r="AU154" s="212" t="s">
        <v>22</v>
      </c>
      <c r="AV154" s="13" t="s">
        <v>22</v>
      </c>
      <c r="AW154" s="13" t="s">
        <v>43</v>
      </c>
      <c r="AX154" s="13" t="s">
        <v>83</v>
      </c>
      <c r="AY154" s="212" t="s">
        <v>130</v>
      </c>
    </row>
    <row r="155" spans="1:65" s="13" customFormat="1" ht="11.25">
      <c r="B155" s="202"/>
      <c r="C155" s="203"/>
      <c r="D155" s="197" t="s">
        <v>182</v>
      </c>
      <c r="E155" s="204" t="s">
        <v>45</v>
      </c>
      <c r="F155" s="205" t="s">
        <v>254</v>
      </c>
      <c r="G155" s="203"/>
      <c r="H155" s="206">
        <v>107.7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182</v>
      </c>
      <c r="AU155" s="212" t="s">
        <v>22</v>
      </c>
      <c r="AV155" s="13" t="s">
        <v>22</v>
      </c>
      <c r="AW155" s="13" t="s">
        <v>43</v>
      </c>
      <c r="AX155" s="13" t="s">
        <v>83</v>
      </c>
      <c r="AY155" s="212" t="s">
        <v>130</v>
      </c>
    </row>
    <row r="156" spans="1:65" s="13" customFormat="1" ht="11.25">
      <c r="B156" s="202"/>
      <c r="C156" s="203"/>
      <c r="D156" s="197" t="s">
        <v>182</v>
      </c>
      <c r="E156" s="204" t="s">
        <v>45</v>
      </c>
      <c r="F156" s="205" t="s">
        <v>255</v>
      </c>
      <c r="G156" s="203"/>
      <c r="H156" s="206">
        <v>17.55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182</v>
      </c>
      <c r="AU156" s="212" t="s">
        <v>22</v>
      </c>
      <c r="AV156" s="13" t="s">
        <v>22</v>
      </c>
      <c r="AW156" s="13" t="s">
        <v>43</v>
      </c>
      <c r="AX156" s="13" t="s">
        <v>83</v>
      </c>
      <c r="AY156" s="212" t="s">
        <v>130</v>
      </c>
    </row>
    <row r="157" spans="1:65" s="13" customFormat="1" ht="11.25">
      <c r="B157" s="202"/>
      <c r="C157" s="203"/>
      <c r="D157" s="197" t="s">
        <v>182</v>
      </c>
      <c r="E157" s="204" t="s">
        <v>45</v>
      </c>
      <c r="F157" s="205" t="s">
        <v>256</v>
      </c>
      <c r="G157" s="203"/>
      <c r="H157" s="206">
        <v>-15.62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182</v>
      </c>
      <c r="AU157" s="212" t="s">
        <v>22</v>
      </c>
      <c r="AV157" s="13" t="s">
        <v>22</v>
      </c>
      <c r="AW157" s="13" t="s">
        <v>43</v>
      </c>
      <c r="AX157" s="13" t="s">
        <v>83</v>
      </c>
      <c r="AY157" s="212" t="s">
        <v>130</v>
      </c>
    </row>
    <row r="158" spans="1:65" s="14" customFormat="1" ht="11.25">
      <c r="B158" s="213"/>
      <c r="C158" s="214"/>
      <c r="D158" s="197" t="s">
        <v>182</v>
      </c>
      <c r="E158" s="215" t="s">
        <v>45</v>
      </c>
      <c r="F158" s="216" t="s">
        <v>184</v>
      </c>
      <c r="G158" s="214"/>
      <c r="H158" s="217">
        <v>294.58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182</v>
      </c>
      <c r="AU158" s="223" t="s">
        <v>22</v>
      </c>
      <c r="AV158" s="14" t="s">
        <v>135</v>
      </c>
      <c r="AW158" s="14" t="s">
        <v>43</v>
      </c>
      <c r="AX158" s="14" t="s">
        <v>91</v>
      </c>
      <c r="AY158" s="223" t="s">
        <v>130</v>
      </c>
    </row>
    <row r="159" spans="1:65" s="2" customFormat="1" ht="24.2" customHeight="1">
      <c r="A159" s="36"/>
      <c r="B159" s="37"/>
      <c r="C159" s="170" t="s">
        <v>266</v>
      </c>
      <c r="D159" s="170" t="s">
        <v>131</v>
      </c>
      <c r="E159" s="171" t="s">
        <v>267</v>
      </c>
      <c r="F159" s="172" t="s">
        <v>268</v>
      </c>
      <c r="G159" s="173" t="s">
        <v>269</v>
      </c>
      <c r="H159" s="174">
        <v>530.24400000000003</v>
      </c>
      <c r="I159" s="175"/>
      <c r="J159" s="176">
        <f>ROUND(I159*H159,2)</f>
        <v>0</v>
      </c>
      <c r="K159" s="177"/>
      <c r="L159" s="41"/>
      <c r="M159" s="178" t="s">
        <v>45</v>
      </c>
      <c r="N159" s="179" t="s">
        <v>54</v>
      </c>
      <c r="O159" s="6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2" t="s">
        <v>135</v>
      </c>
      <c r="AT159" s="182" t="s">
        <v>131</v>
      </c>
      <c r="AU159" s="182" t="s">
        <v>22</v>
      </c>
      <c r="AY159" s="18" t="s">
        <v>130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91</v>
      </c>
      <c r="BK159" s="183">
        <f>ROUND(I159*H159,2)</f>
        <v>0</v>
      </c>
      <c r="BL159" s="18" t="s">
        <v>135</v>
      </c>
      <c r="BM159" s="182" t="s">
        <v>270</v>
      </c>
    </row>
    <row r="160" spans="1:65" s="13" customFormat="1" ht="11.25">
      <c r="B160" s="202"/>
      <c r="C160" s="203"/>
      <c r="D160" s="197" t="s">
        <v>182</v>
      </c>
      <c r="E160" s="204" t="s">
        <v>45</v>
      </c>
      <c r="F160" s="205" t="s">
        <v>271</v>
      </c>
      <c r="G160" s="203"/>
      <c r="H160" s="206">
        <v>530.24400000000003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182</v>
      </c>
      <c r="AU160" s="212" t="s">
        <v>22</v>
      </c>
      <c r="AV160" s="13" t="s">
        <v>22</v>
      </c>
      <c r="AW160" s="13" t="s">
        <v>43</v>
      </c>
      <c r="AX160" s="13" t="s">
        <v>83</v>
      </c>
      <c r="AY160" s="212" t="s">
        <v>130</v>
      </c>
    </row>
    <row r="161" spans="1:65" s="14" customFormat="1" ht="11.25">
      <c r="B161" s="213"/>
      <c r="C161" s="214"/>
      <c r="D161" s="197" t="s">
        <v>182</v>
      </c>
      <c r="E161" s="215" t="s">
        <v>45</v>
      </c>
      <c r="F161" s="216" t="s">
        <v>184</v>
      </c>
      <c r="G161" s="214"/>
      <c r="H161" s="217">
        <v>530.24400000000003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182</v>
      </c>
      <c r="AU161" s="223" t="s">
        <v>22</v>
      </c>
      <c r="AV161" s="14" t="s">
        <v>135</v>
      </c>
      <c r="AW161" s="14" t="s">
        <v>43</v>
      </c>
      <c r="AX161" s="14" t="s">
        <v>91</v>
      </c>
      <c r="AY161" s="223" t="s">
        <v>130</v>
      </c>
    </row>
    <row r="162" spans="1:65" s="2" customFormat="1" ht="24.2" customHeight="1">
      <c r="A162" s="36"/>
      <c r="B162" s="37"/>
      <c r="C162" s="170" t="s">
        <v>272</v>
      </c>
      <c r="D162" s="170" t="s">
        <v>131</v>
      </c>
      <c r="E162" s="171" t="s">
        <v>273</v>
      </c>
      <c r="F162" s="172" t="s">
        <v>274</v>
      </c>
      <c r="G162" s="173" t="s">
        <v>222</v>
      </c>
      <c r="H162" s="174">
        <v>15.62</v>
      </c>
      <c r="I162" s="175"/>
      <c r="J162" s="176">
        <f>ROUND(I162*H162,2)</f>
        <v>0</v>
      </c>
      <c r="K162" s="177"/>
      <c r="L162" s="41"/>
      <c r="M162" s="178" t="s">
        <v>45</v>
      </c>
      <c r="N162" s="179" t="s">
        <v>54</v>
      </c>
      <c r="O162" s="6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2" t="s">
        <v>135</v>
      </c>
      <c r="AT162" s="182" t="s">
        <v>131</v>
      </c>
      <c r="AU162" s="182" t="s">
        <v>22</v>
      </c>
      <c r="AY162" s="18" t="s">
        <v>130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91</v>
      </c>
      <c r="BK162" s="183">
        <f>ROUND(I162*H162,2)</f>
        <v>0</v>
      </c>
      <c r="BL162" s="18" t="s">
        <v>135</v>
      </c>
      <c r="BM162" s="182" t="s">
        <v>275</v>
      </c>
    </row>
    <row r="163" spans="1:65" s="2" customFormat="1" ht="19.5">
      <c r="A163" s="36"/>
      <c r="B163" s="37"/>
      <c r="C163" s="38"/>
      <c r="D163" s="197" t="s">
        <v>180</v>
      </c>
      <c r="E163" s="38"/>
      <c r="F163" s="198" t="s">
        <v>276</v>
      </c>
      <c r="G163" s="38"/>
      <c r="H163" s="38"/>
      <c r="I163" s="199"/>
      <c r="J163" s="38"/>
      <c r="K163" s="38"/>
      <c r="L163" s="41"/>
      <c r="M163" s="200"/>
      <c r="N163" s="201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8" t="s">
        <v>180</v>
      </c>
      <c r="AU163" s="18" t="s">
        <v>22</v>
      </c>
    </row>
    <row r="164" spans="1:65" s="13" customFormat="1" ht="11.25">
      <c r="B164" s="202"/>
      <c r="C164" s="203"/>
      <c r="D164" s="197" t="s">
        <v>182</v>
      </c>
      <c r="E164" s="204" t="s">
        <v>45</v>
      </c>
      <c r="F164" s="205" t="s">
        <v>277</v>
      </c>
      <c r="G164" s="203"/>
      <c r="H164" s="206">
        <v>15.62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182</v>
      </c>
      <c r="AU164" s="212" t="s">
        <v>22</v>
      </c>
      <c r="AV164" s="13" t="s">
        <v>22</v>
      </c>
      <c r="AW164" s="13" t="s">
        <v>43</v>
      </c>
      <c r="AX164" s="13" t="s">
        <v>83</v>
      </c>
      <c r="AY164" s="212" t="s">
        <v>130</v>
      </c>
    </row>
    <row r="165" spans="1:65" s="14" customFormat="1" ht="11.25">
      <c r="B165" s="213"/>
      <c r="C165" s="214"/>
      <c r="D165" s="197" t="s">
        <v>182</v>
      </c>
      <c r="E165" s="215" t="s">
        <v>45</v>
      </c>
      <c r="F165" s="216" t="s">
        <v>184</v>
      </c>
      <c r="G165" s="214"/>
      <c r="H165" s="217">
        <v>15.62</v>
      </c>
      <c r="I165" s="218"/>
      <c r="J165" s="214"/>
      <c r="K165" s="214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182</v>
      </c>
      <c r="AU165" s="223" t="s">
        <v>22</v>
      </c>
      <c r="AV165" s="14" t="s">
        <v>135</v>
      </c>
      <c r="AW165" s="14" t="s">
        <v>43</v>
      </c>
      <c r="AX165" s="14" t="s">
        <v>91</v>
      </c>
      <c r="AY165" s="223" t="s">
        <v>130</v>
      </c>
    </row>
    <row r="166" spans="1:65" s="2" customFormat="1" ht="24.2" customHeight="1">
      <c r="A166" s="36"/>
      <c r="B166" s="37"/>
      <c r="C166" s="170" t="s">
        <v>7</v>
      </c>
      <c r="D166" s="170" t="s">
        <v>131</v>
      </c>
      <c r="E166" s="171" t="s">
        <v>278</v>
      </c>
      <c r="F166" s="172" t="s">
        <v>279</v>
      </c>
      <c r="G166" s="173" t="s">
        <v>222</v>
      </c>
      <c r="H166" s="174">
        <v>24.206</v>
      </c>
      <c r="I166" s="175"/>
      <c r="J166" s="176">
        <f>ROUND(I166*H166,2)</f>
        <v>0</v>
      </c>
      <c r="K166" s="177"/>
      <c r="L166" s="41"/>
      <c r="M166" s="178" t="s">
        <v>45</v>
      </c>
      <c r="N166" s="179" t="s">
        <v>54</v>
      </c>
      <c r="O166" s="6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2" t="s">
        <v>135</v>
      </c>
      <c r="AT166" s="182" t="s">
        <v>131</v>
      </c>
      <c r="AU166" s="182" t="s">
        <v>22</v>
      </c>
      <c r="AY166" s="18" t="s">
        <v>130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91</v>
      </c>
      <c r="BK166" s="183">
        <f>ROUND(I166*H166,2)</f>
        <v>0</v>
      </c>
      <c r="BL166" s="18" t="s">
        <v>135</v>
      </c>
      <c r="BM166" s="182" t="s">
        <v>280</v>
      </c>
    </row>
    <row r="167" spans="1:65" s="2" customFormat="1" ht="19.5">
      <c r="A167" s="36"/>
      <c r="B167" s="37"/>
      <c r="C167" s="38"/>
      <c r="D167" s="197" t="s">
        <v>180</v>
      </c>
      <c r="E167" s="38"/>
      <c r="F167" s="198" t="s">
        <v>276</v>
      </c>
      <c r="G167" s="38"/>
      <c r="H167" s="38"/>
      <c r="I167" s="199"/>
      <c r="J167" s="38"/>
      <c r="K167" s="38"/>
      <c r="L167" s="41"/>
      <c r="M167" s="200"/>
      <c r="N167" s="201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8" t="s">
        <v>180</v>
      </c>
      <c r="AU167" s="18" t="s">
        <v>22</v>
      </c>
    </row>
    <row r="168" spans="1:65" s="13" customFormat="1" ht="11.25">
      <c r="B168" s="202"/>
      <c r="C168" s="203"/>
      <c r="D168" s="197" t="s">
        <v>182</v>
      </c>
      <c r="E168" s="204" t="s">
        <v>45</v>
      </c>
      <c r="F168" s="205" t="s">
        <v>281</v>
      </c>
      <c r="G168" s="203"/>
      <c r="H168" s="206">
        <v>24.206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182</v>
      </c>
      <c r="AU168" s="212" t="s">
        <v>22</v>
      </c>
      <c r="AV168" s="13" t="s">
        <v>22</v>
      </c>
      <c r="AW168" s="13" t="s">
        <v>43</v>
      </c>
      <c r="AX168" s="13" t="s">
        <v>83</v>
      </c>
      <c r="AY168" s="212" t="s">
        <v>130</v>
      </c>
    </row>
    <row r="169" spans="1:65" s="14" customFormat="1" ht="11.25">
      <c r="B169" s="213"/>
      <c r="C169" s="214"/>
      <c r="D169" s="197" t="s">
        <v>182</v>
      </c>
      <c r="E169" s="215" t="s">
        <v>45</v>
      </c>
      <c r="F169" s="216" t="s">
        <v>184</v>
      </c>
      <c r="G169" s="214"/>
      <c r="H169" s="217">
        <v>24.206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182</v>
      </c>
      <c r="AU169" s="223" t="s">
        <v>22</v>
      </c>
      <c r="AV169" s="14" t="s">
        <v>135</v>
      </c>
      <c r="AW169" s="14" t="s">
        <v>43</v>
      </c>
      <c r="AX169" s="14" t="s">
        <v>91</v>
      </c>
      <c r="AY169" s="223" t="s">
        <v>130</v>
      </c>
    </row>
    <row r="170" spans="1:65" s="2" customFormat="1" ht="14.45" customHeight="1">
      <c r="A170" s="36"/>
      <c r="B170" s="37"/>
      <c r="C170" s="234" t="s">
        <v>282</v>
      </c>
      <c r="D170" s="234" t="s">
        <v>283</v>
      </c>
      <c r="E170" s="235" t="s">
        <v>284</v>
      </c>
      <c r="F170" s="236" t="s">
        <v>285</v>
      </c>
      <c r="G170" s="237" t="s">
        <v>269</v>
      </c>
      <c r="H170" s="238">
        <v>48.411999999999999</v>
      </c>
      <c r="I170" s="239"/>
      <c r="J170" s="240">
        <f>ROUND(I170*H170,2)</f>
        <v>0</v>
      </c>
      <c r="K170" s="241"/>
      <c r="L170" s="242"/>
      <c r="M170" s="243" t="s">
        <v>45</v>
      </c>
      <c r="N170" s="244" t="s">
        <v>54</v>
      </c>
      <c r="O170" s="66"/>
      <c r="P170" s="180">
        <f>O170*H170</f>
        <v>0</v>
      </c>
      <c r="Q170" s="180">
        <v>1</v>
      </c>
      <c r="R170" s="180">
        <f>Q170*H170</f>
        <v>48.411999999999999</v>
      </c>
      <c r="S170" s="180">
        <v>0</v>
      </c>
      <c r="T170" s="18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2" t="s">
        <v>158</v>
      </c>
      <c r="AT170" s="182" t="s">
        <v>283</v>
      </c>
      <c r="AU170" s="182" t="s">
        <v>22</v>
      </c>
      <c r="AY170" s="18" t="s">
        <v>130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91</v>
      </c>
      <c r="BK170" s="183">
        <f>ROUND(I170*H170,2)</f>
        <v>0</v>
      </c>
      <c r="BL170" s="18" t="s">
        <v>135</v>
      </c>
      <c r="BM170" s="182" t="s">
        <v>286</v>
      </c>
    </row>
    <row r="171" spans="1:65" s="2" customFormat="1" ht="24.2" customHeight="1">
      <c r="A171" s="36"/>
      <c r="B171" s="37"/>
      <c r="C171" s="170" t="s">
        <v>287</v>
      </c>
      <c r="D171" s="170" t="s">
        <v>131</v>
      </c>
      <c r="E171" s="171" t="s">
        <v>288</v>
      </c>
      <c r="F171" s="172" t="s">
        <v>289</v>
      </c>
      <c r="G171" s="173" t="s">
        <v>222</v>
      </c>
      <c r="H171" s="174">
        <v>4.26</v>
      </c>
      <c r="I171" s="175"/>
      <c r="J171" s="176">
        <f>ROUND(I171*H171,2)</f>
        <v>0</v>
      </c>
      <c r="K171" s="177"/>
      <c r="L171" s="41"/>
      <c r="M171" s="178" t="s">
        <v>45</v>
      </c>
      <c r="N171" s="179" t="s">
        <v>54</v>
      </c>
      <c r="O171" s="6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2" t="s">
        <v>135</v>
      </c>
      <c r="AT171" s="182" t="s">
        <v>131</v>
      </c>
      <c r="AU171" s="182" t="s">
        <v>22</v>
      </c>
      <c r="AY171" s="18" t="s">
        <v>130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91</v>
      </c>
      <c r="BK171" s="183">
        <f>ROUND(I171*H171,2)</f>
        <v>0</v>
      </c>
      <c r="BL171" s="18" t="s">
        <v>135</v>
      </c>
      <c r="BM171" s="182" t="s">
        <v>290</v>
      </c>
    </row>
    <row r="172" spans="1:65" s="2" customFormat="1" ht="29.25">
      <c r="A172" s="36"/>
      <c r="B172" s="37"/>
      <c r="C172" s="38"/>
      <c r="D172" s="197" t="s">
        <v>180</v>
      </c>
      <c r="E172" s="38"/>
      <c r="F172" s="198" t="s">
        <v>181</v>
      </c>
      <c r="G172" s="38"/>
      <c r="H172" s="38"/>
      <c r="I172" s="199"/>
      <c r="J172" s="38"/>
      <c r="K172" s="38"/>
      <c r="L172" s="41"/>
      <c r="M172" s="200"/>
      <c r="N172" s="201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180</v>
      </c>
      <c r="AU172" s="18" t="s">
        <v>22</v>
      </c>
    </row>
    <row r="173" spans="1:65" s="13" customFormat="1" ht="11.25">
      <c r="B173" s="202"/>
      <c r="C173" s="203"/>
      <c r="D173" s="197" t="s">
        <v>182</v>
      </c>
      <c r="E173" s="204" t="s">
        <v>45</v>
      </c>
      <c r="F173" s="205" t="s">
        <v>291</v>
      </c>
      <c r="G173" s="203"/>
      <c r="H173" s="206">
        <v>4.26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182</v>
      </c>
      <c r="AU173" s="212" t="s">
        <v>22</v>
      </c>
      <c r="AV173" s="13" t="s">
        <v>22</v>
      </c>
      <c r="AW173" s="13" t="s">
        <v>43</v>
      </c>
      <c r="AX173" s="13" t="s">
        <v>83</v>
      </c>
      <c r="AY173" s="212" t="s">
        <v>130</v>
      </c>
    </row>
    <row r="174" spans="1:65" s="14" customFormat="1" ht="11.25">
      <c r="B174" s="213"/>
      <c r="C174" s="214"/>
      <c r="D174" s="197" t="s">
        <v>182</v>
      </c>
      <c r="E174" s="215" t="s">
        <v>45</v>
      </c>
      <c r="F174" s="216" t="s">
        <v>184</v>
      </c>
      <c r="G174" s="214"/>
      <c r="H174" s="217">
        <v>4.26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182</v>
      </c>
      <c r="AU174" s="223" t="s">
        <v>22</v>
      </c>
      <c r="AV174" s="14" t="s">
        <v>135</v>
      </c>
      <c r="AW174" s="14" t="s">
        <v>43</v>
      </c>
      <c r="AX174" s="14" t="s">
        <v>91</v>
      </c>
      <c r="AY174" s="223" t="s">
        <v>130</v>
      </c>
    </row>
    <row r="175" spans="1:65" s="2" customFormat="1" ht="14.45" customHeight="1">
      <c r="A175" s="36"/>
      <c r="B175" s="37"/>
      <c r="C175" s="234" t="s">
        <v>292</v>
      </c>
      <c r="D175" s="234" t="s">
        <v>283</v>
      </c>
      <c r="E175" s="235" t="s">
        <v>293</v>
      </c>
      <c r="F175" s="236" t="s">
        <v>294</v>
      </c>
      <c r="G175" s="237" t="s">
        <v>269</v>
      </c>
      <c r="H175" s="238">
        <v>8.52</v>
      </c>
      <c r="I175" s="239"/>
      <c r="J175" s="240">
        <f>ROUND(I175*H175,2)</f>
        <v>0</v>
      </c>
      <c r="K175" s="241"/>
      <c r="L175" s="242"/>
      <c r="M175" s="243" t="s">
        <v>45</v>
      </c>
      <c r="N175" s="244" t="s">
        <v>54</v>
      </c>
      <c r="O175" s="66"/>
      <c r="P175" s="180">
        <f>O175*H175</f>
        <v>0</v>
      </c>
      <c r="Q175" s="180">
        <v>1</v>
      </c>
      <c r="R175" s="180">
        <f>Q175*H175</f>
        <v>8.52</v>
      </c>
      <c r="S175" s="180">
        <v>0</v>
      </c>
      <c r="T175" s="18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2" t="s">
        <v>158</v>
      </c>
      <c r="AT175" s="182" t="s">
        <v>283</v>
      </c>
      <c r="AU175" s="182" t="s">
        <v>22</v>
      </c>
      <c r="AY175" s="18" t="s">
        <v>130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91</v>
      </c>
      <c r="BK175" s="183">
        <f>ROUND(I175*H175,2)</f>
        <v>0</v>
      </c>
      <c r="BL175" s="18" t="s">
        <v>135</v>
      </c>
      <c r="BM175" s="182" t="s">
        <v>295</v>
      </c>
    </row>
    <row r="176" spans="1:65" s="13" customFormat="1" ht="11.25">
      <c r="B176" s="202"/>
      <c r="C176" s="203"/>
      <c r="D176" s="197" t="s">
        <v>182</v>
      </c>
      <c r="E176" s="204" t="s">
        <v>45</v>
      </c>
      <c r="F176" s="205" t="s">
        <v>296</v>
      </c>
      <c r="G176" s="203"/>
      <c r="H176" s="206">
        <v>8.52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182</v>
      </c>
      <c r="AU176" s="212" t="s">
        <v>22</v>
      </c>
      <c r="AV176" s="13" t="s">
        <v>22</v>
      </c>
      <c r="AW176" s="13" t="s">
        <v>43</v>
      </c>
      <c r="AX176" s="13" t="s">
        <v>83</v>
      </c>
      <c r="AY176" s="212" t="s">
        <v>130</v>
      </c>
    </row>
    <row r="177" spans="1:65" s="14" customFormat="1" ht="11.25">
      <c r="B177" s="213"/>
      <c r="C177" s="214"/>
      <c r="D177" s="197" t="s">
        <v>182</v>
      </c>
      <c r="E177" s="215" t="s">
        <v>45</v>
      </c>
      <c r="F177" s="216" t="s">
        <v>184</v>
      </c>
      <c r="G177" s="214"/>
      <c r="H177" s="217">
        <v>8.52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182</v>
      </c>
      <c r="AU177" s="223" t="s">
        <v>22</v>
      </c>
      <c r="AV177" s="14" t="s">
        <v>135</v>
      </c>
      <c r="AW177" s="14" t="s">
        <v>43</v>
      </c>
      <c r="AX177" s="14" t="s">
        <v>91</v>
      </c>
      <c r="AY177" s="223" t="s">
        <v>130</v>
      </c>
    </row>
    <row r="178" spans="1:65" s="2" customFormat="1" ht="24.2" customHeight="1">
      <c r="A178" s="36"/>
      <c r="B178" s="37"/>
      <c r="C178" s="170" t="s">
        <v>297</v>
      </c>
      <c r="D178" s="170" t="s">
        <v>131</v>
      </c>
      <c r="E178" s="171" t="s">
        <v>298</v>
      </c>
      <c r="F178" s="172" t="s">
        <v>299</v>
      </c>
      <c r="G178" s="173" t="s">
        <v>178</v>
      </c>
      <c r="H178" s="174">
        <v>2113.8029999999999</v>
      </c>
      <c r="I178" s="175"/>
      <c r="J178" s="176">
        <f>ROUND(I178*H178,2)</f>
        <v>0</v>
      </c>
      <c r="K178" s="177"/>
      <c r="L178" s="41"/>
      <c r="M178" s="178" t="s">
        <v>45</v>
      </c>
      <c r="N178" s="179" t="s">
        <v>54</v>
      </c>
      <c r="O178" s="6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2" t="s">
        <v>135</v>
      </c>
      <c r="AT178" s="182" t="s">
        <v>131</v>
      </c>
      <c r="AU178" s="182" t="s">
        <v>22</v>
      </c>
      <c r="AY178" s="18" t="s">
        <v>130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91</v>
      </c>
      <c r="BK178" s="183">
        <f>ROUND(I178*H178,2)</f>
        <v>0</v>
      </c>
      <c r="BL178" s="18" t="s">
        <v>135</v>
      </c>
      <c r="BM178" s="182" t="s">
        <v>300</v>
      </c>
    </row>
    <row r="179" spans="1:65" s="13" customFormat="1" ht="11.25">
      <c r="B179" s="202"/>
      <c r="C179" s="203"/>
      <c r="D179" s="197" t="s">
        <v>182</v>
      </c>
      <c r="E179" s="204" t="s">
        <v>45</v>
      </c>
      <c r="F179" s="205" t="s">
        <v>301</v>
      </c>
      <c r="G179" s="203"/>
      <c r="H179" s="206">
        <v>1820</v>
      </c>
      <c r="I179" s="207"/>
      <c r="J179" s="203"/>
      <c r="K179" s="203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182</v>
      </c>
      <c r="AU179" s="212" t="s">
        <v>22</v>
      </c>
      <c r="AV179" s="13" t="s">
        <v>22</v>
      </c>
      <c r="AW179" s="13" t="s">
        <v>43</v>
      </c>
      <c r="AX179" s="13" t="s">
        <v>83</v>
      </c>
      <c r="AY179" s="212" t="s">
        <v>130</v>
      </c>
    </row>
    <row r="180" spans="1:65" s="13" customFormat="1" ht="11.25">
      <c r="B180" s="202"/>
      <c r="C180" s="203"/>
      <c r="D180" s="197" t="s">
        <v>182</v>
      </c>
      <c r="E180" s="204" t="s">
        <v>45</v>
      </c>
      <c r="F180" s="205" t="s">
        <v>302</v>
      </c>
      <c r="G180" s="203"/>
      <c r="H180" s="206">
        <v>115.366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182</v>
      </c>
      <c r="AU180" s="212" t="s">
        <v>22</v>
      </c>
      <c r="AV180" s="13" t="s">
        <v>22</v>
      </c>
      <c r="AW180" s="13" t="s">
        <v>43</v>
      </c>
      <c r="AX180" s="13" t="s">
        <v>83</v>
      </c>
      <c r="AY180" s="212" t="s">
        <v>130</v>
      </c>
    </row>
    <row r="181" spans="1:65" s="13" customFormat="1" ht="22.5">
      <c r="B181" s="202"/>
      <c r="C181" s="203"/>
      <c r="D181" s="197" t="s">
        <v>182</v>
      </c>
      <c r="E181" s="204" t="s">
        <v>45</v>
      </c>
      <c r="F181" s="205" t="s">
        <v>303</v>
      </c>
      <c r="G181" s="203"/>
      <c r="H181" s="206">
        <v>178.43700000000001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182</v>
      </c>
      <c r="AU181" s="212" t="s">
        <v>22</v>
      </c>
      <c r="AV181" s="13" t="s">
        <v>22</v>
      </c>
      <c r="AW181" s="13" t="s">
        <v>43</v>
      </c>
      <c r="AX181" s="13" t="s">
        <v>83</v>
      </c>
      <c r="AY181" s="212" t="s">
        <v>130</v>
      </c>
    </row>
    <row r="182" spans="1:65" s="14" customFormat="1" ht="11.25">
      <c r="B182" s="213"/>
      <c r="C182" s="214"/>
      <c r="D182" s="197" t="s">
        <v>182</v>
      </c>
      <c r="E182" s="215" t="s">
        <v>45</v>
      </c>
      <c r="F182" s="216" t="s">
        <v>184</v>
      </c>
      <c r="G182" s="214"/>
      <c r="H182" s="217">
        <v>2113.8029999999999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182</v>
      </c>
      <c r="AU182" s="223" t="s">
        <v>22</v>
      </c>
      <c r="AV182" s="14" t="s">
        <v>135</v>
      </c>
      <c r="AW182" s="14" t="s">
        <v>43</v>
      </c>
      <c r="AX182" s="14" t="s">
        <v>91</v>
      </c>
      <c r="AY182" s="223" t="s">
        <v>130</v>
      </c>
    </row>
    <row r="183" spans="1:65" s="11" customFormat="1" ht="22.9" customHeight="1">
      <c r="B183" s="156"/>
      <c r="C183" s="157"/>
      <c r="D183" s="158" t="s">
        <v>82</v>
      </c>
      <c r="E183" s="195" t="s">
        <v>22</v>
      </c>
      <c r="F183" s="195" t="s">
        <v>304</v>
      </c>
      <c r="G183" s="157"/>
      <c r="H183" s="157"/>
      <c r="I183" s="160"/>
      <c r="J183" s="196">
        <f>BK183</f>
        <v>0</v>
      </c>
      <c r="K183" s="157"/>
      <c r="L183" s="162"/>
      <c r="M183" s="163"/>
      <c r="N183" s="164"/>
      <c r="O183" s="164"/>
      <c r="P183" s="165">
        <f>SUM(P184:P196)</f>
        <v>0</v>
      </c>
      <c r="Q183" s="164"/>
      <c r="R183" s="165">
        <f>SUM(R184:R196)</f>
        <v>0.82682999999999995</v>
      </c>
      <c r="S183" s="164"/>
      <c r="T183" s="166">
        <f>SUM(T184:T196)</f>
        <v>0</v>
      </c>
      <c r="AR183" s="167" t="s">
        <v>91</v>
      </c>
      <c r="AT183" s="168" t="s">
        <v>82</v>
      </c>
      <c r="AU183" s="168" t="s">
        <v>91</v>
      </c>
      <c r="AY183" s="167" t="s">
        <v>130</v>
      </c>
      <c r="BK183" s="169">
        <f>SUM(BK184:BK196)</f>
        <v>0</v>
      </c>
    </row>
    <row r="184" spans="1:65" s="2" customFormat="1" ht="24.2" customHeight="1">
      <c r="A184" s="36"/>
      <c r="B184" s="37"/>
      <c r="C184" s="170" t="s">
        <v>305</v>
      </c>
      <c r="D184" s="170" t="s">
        <v>131</v>
      </c>
      <c r="E184" s="171" t="s">
        <v>306</v>
      </c>
      <c r="F184" s="172" t="s">
        <v>307</v>
      </c>
      <c r="G184" s="173" t="s">
        <v>222</v>
      </c>
      <c r="H184" s="174">
        <v>86.4</v>
      </c>
      <c r="I184" s="175"/>
      <c r="J184" s="176">
        <f>ROUND(I184*H184,2)</f>
        <v>0</v>
      </c>
      <c r="K184" s="177"/>
      <c r="L184" s="41"/>
      <c r="M184" s="178" t="s">
        <v>45</v>
      </c>
      <c r="N184" s="179" t="s">
        <v>54</v>
      </c>
      <c r="O184" s="66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2" t="s">
        <v>135</v>
      </c>
      <c r="AT184" s="182" t="s">
        <v>131</v>
      </c>
      <c r="AU184" s="182" t="s">
        <v>22</v>
      </c>
      <c r="AY184" s="18" t="s">
        <v>130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91</v>
      </c>
      <c r="BK184" s="183">
        <f>ROUND(I184*H184,2)</f>
        <v>0</v>
      </c>
      <c r="BL184" s="18" t="s">
        <v>135</v>
      </c>
      <c r="BM184" s="182" t="s">
        <v>308</v>
      </c>
    </row>
    <row r="185" spans="1:65" s="2" customFormat="1" ht="24.2" customHeight="1">
      <c r="A185" s="36"/>
      <c r="B185" s="37"/>
      <c r="C185" s="170" t="s">
        <v>309</v>
      </c>
      <c r="D185" s="170" t="s">
        <v>131</v>
      </c>
      <c r="E185" s="171" t="s">
        <v>310</v>
      </c>
      <c r="F185" s="172" t="s">
        <v>311</v>
      </c>
      <c r="G185" s="173" t="s">
        <v>178</v>
      </c>
      <c r="H185" s="174">
        <v>684</v>
      </c>
      <c r="I185" s="175"/>
      <c r="J185" s="176">
        <f>ROUND(I185*H185,2)</f>
        <v>0</v>
      </c>
      <c r="K185" s="177"/>
      <c r="L185" s="41"/>
      <c r="M185" s="178" t="s">
        <v>45</v>
      </c>
      <c r="N185" s="179" t="s">
        <v>54</v>
      </c>
      <c r="O185" s="66"/>
      <c r="P185" s="180">
        <f>O185*H185</f>
        <v>0</v>
      </c>
      <c r="Q185" s="180">
        <v>2.7E-4</v>
      </c>
      <c r="R185" s="180">
        <f>Q185*H185</f>
        <v>0.18468000000000001</v>
      </c>
      <c r="S185" s="180">
        <v>0</v>
      </c>
      <c r="T185" s="18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2" t="s">
        <v>135</v>
      </c>
      <c r="AT185" s="182" t="s">
        <v>131</v>
      </c>
      <c r="AU185" s="182" t="s">
        <v>22</v>
      </c>
      <c r="AY185" s="18" t="s">
        <v>130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91</v>
      </c>
      <c r="BK185" s="183">
        <f>ROUND(I185*H185,2)</f>
        <v>0</v>
      </c>
      <c r="BL185" s="18" t="s">
        <v>135</v>
      </c>
      <c r="BM185" s="182" t="s">
        <v>312</v>
      </c>
    </row>
    <row r="186" spans="1:65" s="2" customFormat="1" ht="19.5">
      <c r="A186" s="36"/>
      <c r="B186" s="37"/>
      <c r="C186" s="38"/>
      <c r="D186" s="197" t="s">
        <v>180</v>
      </c>
      <c r="E186" s="38"/>
      <c r="F186" s="198" t="s">
        <v>313</v>
      </c>
      <c r="G186" s="38"/>
      <c r="H186" s="38"/>
      <c r="I186" s="199"/>
      <c r="J186" s="38"/>
      <c r="K186" s="38"/>
      <c r="L186" s="41"/>
      <c r="M186" s="200"/>
      <c r="N186" s="201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8" t="s">
        <v>180</v>
      </c>
      <c r="AU186" s="18" t="s">
        <v>22</v>
      </c>
    </row>
    <row r="187" spans="1:65" s="13" customFormat="1" ht="22.5">
      <c r="B187" s="202"/>
      <c r="C187" s="203"/>
      <c r="D187" s="197" t="s">
        <v>182</v>
      </c>
      <c r="E187" s="204" t="s">
        <v>45</v>
      </c>
      <c r="F187" s="205" t="s">
        <v>314</v>
      </c>
      <c r="G187" s="203"/>
      <c r="H187" s="206">
        <v>612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182</v>
      </c>
      <c r="AU187" s="212" t="s">
        <v>22</v>
      </c>
      <c r="AV187" s="13" t="s">
        <v>22</v>
      </c>
      <c r="AW187" s="13" t="s">
        <v>43</v>
      </c>
      <c r="AX187" s="13" t="s">
        <v>83</v>
      </c>
      <c r="AY187" s="212" t="s">
        <v>130</v>
      </c>
    </row>
    <row r="188" spans="1:65" s="13" customFormat="1" ht="11.25">
      <c r="B188" s="202"/>
      <c r="C188" s="203"/>
      <c r="D188" s="197" t="s">
        <v>182</v>
      </c>
      <c r="E188" s="204" t="s">
        <v>45</v>
      </c>
      <c r="F188" s="205" t="s">
        <v>315</v>
      </c>
      <c r="G188" s="203"/>
      <c r="H188" s="206">
        <v>72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182</v>
      </c>
      <c r="AU188" s="212" t="s">
        <v>22</v>
      </c>
      <c r="AV188" s="13" t="s">
        <v>22</v>
      </c>
      <c r="AW188" s="13" t="s">
        <v>43</v>
      </c>
      <c r="AX188" s="13" t="s">
        <v>83</v>
      </c>
      <c r="AY188" s="212" t="s">
        <v>130</v>
      </c>
    </row>
    <row r="189" spans="1:65" s="14" customFormat="1" ht="11.25">
      <c r="B189" s="213"/>
      <c r="C189" s="214"/>
      <c r="D189" s="197" t="s">
        <v>182</v>
      </c>
      <c r="E189" s="215" t="s">
        <v>45</v>
      </c>
      <c r="F189" s="216" t="s">
        <v>184</v>
      </c>
      <c r="G189" s="214"/>
      <c r="H189" s="217">
        <v>684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182</v>
      </c>
      <c r="AU189" s="223" t="s">
        <v>22</v>
      </c>
      <c r="AV189" s="14" t="s">
        <v>135</v>
      </c>
      <c r="AW189" s="14" t="s">
        <v>43</v>
      </c>
      <c r="AX189" s="14" t="s">
        <v>91</v>
      </c>
      <c r="AY189" s="223" t="s">
        <v>130</v>
      </c>
    </row>
    <row r="190" spans="1:65" s="2" customFormat="1" ht="14.45" customHeight="1">
      <c r="A190" s="36"/>
      <c r="B190" s="37"/>
      <c r="C190" s="234" t="s">
        <v>316</v>
      </c>
      <c r="D190" s="234" t="s">
        <v>283</v>
      </c>
      <c r="E190" s="235" t="s">
        <v>317</v>
      </c>
      <c r="F190" s="236" t="s">
        <v>318</v>
      </c>
      <c r="G190" s="237" t="s">
        <v>178</v>
      </c>
      <c r="H190" s="238">
        <v>684</v>
      </c>
      <c r="I190" s="239"/>
      <c r="J190" s="240">
        <f>ROUND(I190*H190,2)</f>
        <v>0</v>
      </c>
      <c r="K190" s="241"/>
      <c r="L190" s="242"/>
      <c r="M190" s="243" t="s">
        <v>45</v>
      </c>
      <c r="N190" s="244" t="s">
        <v>54</v>
      </c>
      <c r="O190" s="66"/>
      <c r="P190" s="180">
        <f>O190*H190</f>
        <v>0</v>
      </c>
      <c r="Q190" s="180">
        <v>4.0000000000000002E-4</v>
      </c>
      <c r="R190" s="180">
        <f>Q190*H190</f>
        <v>0.27360000000000001</v>
      </c>
      <c r="S190" s="180">
        <v>0</v>
      </c>
      <c r="T190" s="18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2" t="s">
        <v>158</v>
      </c>
      <c r="AT190" s="182" t="s">
        <v>283</v>
      </c>
      <c r="AU190" s="182" t="s">
        <v>22</v>
      </c>
      <c r="AY190" s="18" t="s">
        <v>130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91</v>
      </c>
      <c r="BK190" s="183">
        <f>ROUND(I190*H190,2)</f>
        <v>0</v>
      </c>
      <c r="BL190" s="18" t="s">
        <v>135</v>
      </c>
      <c r="BM190" s="182" t="s">
        <v>319</v>
      </c>
    </row>
    <row r="191" spans="1:65" s="2" customFormat="1" ht="24.2" customHeight="1">
      <c r="A191" s="36"/>
      <c r="B191" s="37"/>
      <c r="C191" s="170" t="s">
        <v>320</v>
      </c>
      <c r="D191" s="170" t="s">
        <v>131</v>
      </c>
      <c r="E191" s="171" t="s">
        <v>321</v>
      </c>
      <c r="F191" s="172" t="s">
        <v>322</v>
      </c>
      <c r="G191" s="173" t="s">
        <v>178</v>
      </c>
      <c r="H191" s="174">
        <v>546</v>
      </c>
      <c r="I191" s="175"/>
      <c r="J191" s="176">
        <f>ROUND(I191*H191,2)</f>
        <v>0</v>
      </c>
      <c r="K191" s="177"/>
      <c r="L191" s="41"/>
      <c r="M191" s="178" t="s">
        <v>45</v>
      </c>
      <c r="N191" s="179" t="s">
        <v>54</v>
      </c>
      <c r="O191" s="66"/>
      <c r="P191" s="180">
        <f>O191*H191</f>
        <v>0</v>
      </c>
      <c r="Q191" s="180">
        <v>1E-4</v>
      </c>
      <c r="R191" s="180">
        <f>Q191*H191</f>
        <v>5.4600000000000003E-2</v>
      </c>
      <c r="S191" s="180">
        <v>0</v>
      </c>
      <c r="T191" s="18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2" t="s">
        <v>135</v>
      </c>
      <c r="AT191" s="182" t="s">
        <v>131</v>
      </c>
      <c r="AU191" s="182" t="s">
        <v>22</v>
      </c>
      <c r="AY191" s="18" t="s">
        <v>130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8" t="s">
        <v>91</v>
      </c>
      <c r="BK191" s="183">
        <f>ROUND(I191*H191,2)</f>
        <v>0</v>
      </c>
      <c r="BL191" s="18" t="s">
        <v>135</v>
      </c>
      <c r="BM191" s="182" t="s">
        <v>323</v>
      </c>
    </row>
    <row r="192" spans="1:65" s="2" customFormat="1" ht="19.5">
      <c r="A192" s="36"/>
      <c r="B192" s="37"/>
      <c r="C192" s="38"/>
      <c r="D192" s="197" t="s">
        <v>180</v>
      </c>
      <c r="E192" s="38"/>
      <c r="F192" s="198" t="s">
        <v>313</v>
      </c>
      <c r="G192" s="38"/>
      <c r="H192" s="38"/>
      <c r="I192" s="199"/>
      <c r="J192" s="38"/>
      <c r="K192" s="38"/>
      <c r="L192" s="41"/>
      <c r="M192" s="200"/>
      <c r="N192" s="201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8" t="s">
        <v>180</v>
      </c>
      <c r="AU192" s="18" t="s">
        <v>22</v>
      </c>
    </row>
    <row r="193" spans="1:65" s="13" customFormat="1" ht="22.5">
      <c r="B193" s="202"/>
      <c r="C193" s="203"/>
      <c r="D193" s="197" t="s">
        <v>182</v>
      </c>
      <c r="E193" s="204" t="s">
        <v>45</v>
      </c>
      <c r="F193" s="205" t="s">
        <v>324</v>
      </c>
      <c r="G193" s="203"/>
      <c r="H193" s="206">
        <v>546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182</v>
      </c>
      <c r="AU193" s="212" t="s">
        <v>22</v>
      </c>
      <c r="AV193" s="13" t="s">
        <v>22</v>
      </c>
      <c r="AW193" s="13" t="s">
        <v>43</v>
      </c>
      <c r="AX193" s="13" t="s">
        <v>83</v>
      </c>
      <c r="AY193" s="212" t="s">
        <v>130</v>
      </c>
    </row>
    <row r="194" spans="1:65" s="14" customFormat="1" ht="11.25">
      <c r="B194" s="213"/>
      <c r="C194" s="214"/>
      <c r="D194" s="197" t="s">
        <v>182</v>
      </c>
      <c r="E194" s="215" t="s">
        <v>45</v>
      </c>
      <c r="F194" s="216" t="s">
        <v>184</v>
      </c>
      <c r="G194" s="214"/>
      <c r="H194" s="217">
        <v>546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182</v>
      </c>
      <c r="AU194" s="223" t="s">
        <v>22</v>
      </c>
      <c r="AV194" s="14" t="s">
        <v>135</v>
      </c>
      <c r="AW194" s="14" t="s">
        <v>43</v>
      </c>
      <c r="AX194" s="14" t="s">
        <v>91</v>
      </c>
      <c r="AY194" s="223" t="s">
        <v>130</v>
      </c>
    </row>
    <row r="195" spans="1:65" s="2" customFormat="1" ht="14.45" customHeight="1">
      <c r="A195" s="36"/>
      <c r="B195" s="37"/>
      <c r="C195" s="234" t="s">
        <v>325</v>
      </c>
      <c r="D195" s="234" t="s">
        <v>283</v>
      </c>
      <c r="E195" s="235" t="s">
        <v>326</v>
      </c>
      <c r="F195" s="236" t="s">
        <v>327</v>
      </c>
      <c r="G195" s="237" t="s">
        <v>178</v>
      </c>
      <c r="H195" s="238">
        <v>627.9</v>
      </c>
      <c r="I195" s="239"/>
      <c r="J195" s="240">
        <f>ROUND(I195*H195,2)</f>
        <v>0</v>
      </c>
      <c r="K195" s="241"/>
      <c r="L195" s="242"/>
      <c r="M195" s="243" t="s">
        <v>45</v>
      </c>
      <c r="N195" s="244" t="s">
        <v>54</v>
      </c>
      <c r="O195" s="66"/>
      <c r="P195" s="180">
        <f>O195*H195</f>
        <v>0</v>
      </c>
      <c r="Q195" s="180">
        <v>5.0000000000000001E-4</v>
      </c>
      <c r="R195" s="180">
        <f>Q195*H195</f>
        <v>0.31395000000000001</v>
      </c>
      <c r="S195" s="180">
        <v>0</v>
      </c>
      <c r="T195" s="18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2" t="s">
        <v>158</v>
      </c>
      <c r="AT195" s="182" t="s">
        <v>283</v>
      </c>
      <c r="AU195" s="182" t="s">
        <v>22</v>
      </c>
      <c r="AY195" s="18" t="s">
        <v>130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91</v>
      </c>
      <c r="BK195" s="183">
        <f>ROUND(I195*H195,2)</f>
        <v>0</v>
      </c>
      <c r="BL195" s="18" t="s">
        <v>135</v>
      </c>
      <c r="BM195" s="182" t="s">
        <v>328</v>
      </c>
    </row>
    <row r="196" spans="1:65" s="13" customFormat="1" ht="11.25">
      <c r="B196" s="202"/>
      <c r="C196" s="203"/>
      <c r="D196" s="197" t="s">
        <v>182</v>
      </c>
      <c r="E196" s="203"/>
      <c r="F196" s="205" t="s">
        <v>329</v>
      </c>
      <c r="G196" s="203"/>
      <c r="H196" s="206">
        <v>627.9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182</v>
      </c>
      <c r="AU196" s="212" t="s">
        <v>22</v>
      </c>
      <c r="AV196" s="13" t="s">
        <v>22</v>
      </c>
      <c r="AW196" s="13" t="s">
        <v>4</v>
      </c>
      <c r="AX196" s="13" t="s">
        <v>91</v>
      </c>
      <c r="AY196" s="212" t="s">
        <v>130</v>
      </c>
    </row>
    <row r="197" spans="1:65" s="11" customFormat="1" ht="22.9" customHeight="1">
      <c r="B197" s="156"/>
      <c r="C197" s="157"/>
      <c r="D197" s="158" t="s">
        <v>82</v>
      </c>
      <c r="E197" s="195" t="s">
        <v>135</v>
      </c>
      <c r="F197" s="195" t="s">
        <v>330</v>
      </c>
      <c r="G197" s="157"/>
      <c r="H197" s="157"/>
      <c r="I197" s="160"/>
      <c r="J197" s="196">
        <f>BK197</f>
        <v>0</v>
      </c>
      <c r="K197" s="157"/>
      <c r="L197" s="162"/>
      <c r="M197" s="163"/>
      <c r="N197" s="164"/>
      <c r="O197" s="164"/>
      <c r="P197" s="165">
        <f>SUM(P198:P201)</f>
        <v>0</v>
      </c>
      <c r="Q197" s="164"/>
      <c r="R197" s="165">
        <f>SUM(R198:R201)</f>
        <v>0</v>
      </c>
      <c r="S197" s="164"/>
      <c r="T197" s="166">
        <f>SUM(T198:T201)</f>
        <v>0</v>
      </c>
      <c r="AR197" s="167" t="s">
        <v>91</v>
      </c>
      <c r="AT197" s="168" t="s">
        <v>82</v>
      </c>
      <c r="AU197" s="168" t="s">
        <v>91</v>
      </c>
      <c r="AY197" s="167" t="s">
        <v>130</v>
      </c>
      <c r="BK197" s="169">
        <f>SUM(BK198:BK201)</f>
        <v>0</v>
      </c>
    </row>
    <row r="198" spans="1:65" s="2" customFormat="1" ht="14.45" customHeight="1">
      <c r="A198" s="36"/>
      <c r="B198" s="37"/>
      <c r="C198" s="170" t="s">
        <v>331</v>
      </c>
      <c r="D198" s="170" t="s">
        <v>131</v>
      </c>
      <c r="E198" s="171" t="s">
        <v>332</v>
      </c>
      <c r="F198" s="172" t="s">
        <v>333</v>
      </c>
      <c r="G198" s="173" t="s">
        <v>222</v>
      </c>
      <c r="H198" s="174">
        <v>1.42</v>
      </c>
      <c r="I198" s="175"/>
      <c r="J198" s="176">
        <f>ROUND(I198*H198,2)</f>
        <v>0</v>
      </c>
      <c r="K198" s="177"/>
      <c r="L198" s="41"/>
      <c r="M198" s="178" t="s">
        <v>45</v>
      </c>
      <c r="N198" s="179" t="s">
        <v>54</v>
      </c>
      <c r="O198" s="66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2" t="s">
        <v>135</v>
      </c>
      <c r="AT198" s="182" t="s">
        <v>131</v>
      </c>
      <c r="AU198" s="182" t="s">
        <v>22</v>
      </c>
      <c r="AY198" s="18" t="s">
        <v>130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91</v>
      </c>
      <c r="BK198" s="183">
        <f>ROUND(I198*H198,2)</f>
        <v>0</v>
      </c>
      <c r="BL198" s="18" t="s">
        <v>135</v>
      </c>
      <c r="BM198" s="182" t="s">
        <v>334</v>
      </c>
    </row>
    <row r="199" spans="1:65" s="2" customFormat="1" ht="19.5">
      <c r="A199" s="36"/>
      <c r="B199" s="37"/>
      <c r="C199" s="38"/>
      <c r="D199" s="197" t="s">
        <v>180</v>
      </c>
      <c r="E199" s="38"/>
      <c r="F199" s="198" t="s">
        <v>313</v>
      </c>
      <c r="G199" s="38"/>
      <c r="H199" s="38"/>
      <c r="I199" s="199"/>
      <c r="J199" s="38"/>
      <c r="K199" s="38"/>
      <c r="L199" s="41"/>
      <c r="M199" s="200"/>
      <c r="N199" s="201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8" t="s">
        <v>180</v>
      </c>
      <c r="AU199" s="18" t="s">
        <v>22</v>
      </c>
    </row>
    <row r="200" spans="1:65" s="13" customFormat="1" ht="11.25">
      <c r="B200" s="202"/>
      <c r="C200" s="203"/>
      <c r="D200" s="197" t="s">
        <v>182</v>
      </c>
      <c r="E200" s="204" t="s">
        <v>45</v>
      </c>
      <c r="F200" s="205" t="s">
        <v>335</v>
      </c>
      <c r="G200" s="203"/>
      <c r="H200" s="206">
        <v>1.42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182</v>
      </c>
      <c r="AU200" s="212" t="s">
        <v>22</v>
      </c>
      <c r="AV200" s="13" t="s">
        <v>22</v>
      </c>
      <c r="AW200" s="13" t="s">
        <v>43</v>
      </c>
      <c r="AX200" s="13" t="s">
        <v>83</v>
      </c>
      <c r="AY200" s="212" t="s">
        <v>130</v>
      </c>
    </row>
    <row r="201" spans="1:65" s="14" customFormat="1" ht="11.25">
      <c r="B201" s="213"/>
      <c r="C201" s="214"/>
      <c r="D201" s="197" t="s">
        <v>182</v>
      </c>
      <c r="E201" s="215" t="s">
        <v>45</v>
      </c>
      <c r="F201" s="216" t="s">
        <v>184</v>
      </c>
      <c r="G201" s="214"/>
      <c r="H201" s="217">
        <v>1.42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182</v>
      </c>
      <c r="AU201" s="223" t="s">
        <v>22</v>
      </c>
      <c r="AV201" s="14" t="s">
        <v>135</v>
      </c>
      <c r="AW201" s="14" t="s">
        <v>43</v>
      </c>
      <c r="AX201" s="14" t="s">
        <v>91</v>
      </c>
      <c r="AY201" s="223" t="s">
        <v>130</v>
      </c>
    </row>
    <row r="202" spans="1:65" s="11" customFormat="1" ht="22.9" customHeight="1">
      <c r="B202" s="156"/>
      <c r="C202" s="157"/>
      <c r="D202" s="158" t="s">
        <v>82</v>
      </c>
      <c r="E202" s="195" t="s">
        <v>129</v>
      </c>
      <c r="F202" s="195" t="s">
        <v>336</v>
      </c>
      <c r="G202" s="157"/>
      <c r="H202" s="157"/>
      <c r="I202" s="160"/>
      <c r="J202" s="196">
        <f>BK202</f>
        <v>0</v>
      </c>
      <c r="K202" s="157"/>
      <c r="L202" s="162"/>
      <c r="M202" s="163"/>
      <c r="N202" s="164"/>
      <c r="O202" s="164"/>
      <c r="P202" s="165">
        <f>SUM(P203:P244)</f>
        <v>0</v>
      </c>
      <c r="Q202" s="164"/>
      <c r="R202" s="165">
        <f>SUM(R203:R244)</f>
        <v>0</v>
      </c>
      <c r="S202" s="164"/>
      <c r="T202" s="166">
        <f>SUM(T203:T244)</f>
        <v>0</v>
      </c>
      <c r="AR202" s="167" t="s">
        <v>91</v>
      </c>
      <c r="AT202" s="168" t="s">
        <v>82</v>
      </c>
      <c r="AU202" s="168" t="s">
        <v>91</v>
      </c>
      <c r="AY202" s="167" t="s">
        <v>130</v>
      </c>
      <c r="BK202" s="169">
        <f>SUM(BK203:BK244)</f>
        <v>0</v>
      </c>
    </row>
    <row r="203" spans="1:65" s="2" customFormat="1" ht="14.45" customHeight="1">
      <c r="A203" s="36"/>
      <c r="B203" s="37"/>
      <c r="C203" s="170" t="s">
        <v>337</v>
      </c>
      <c r="D203" s="170" t="s">
        <v>131</v>
      </c>
      <c r="E203" s="171" t="s">
        <v>338</v>
      </c>
      <c r="F203" s="172" t="s">
        <v>339</v>
      </c>
      <c r="G203" s="173" t="s">
        <v>178</v>
      </c>
      <c r="H203" s="174">
        <v>235.6</v>
      </c>
      <c r="I203" s="175"/>
      <c r="J203" s="176">
        <f>ROUND(I203*H203,2)</f>
        <v>0</v>
      </c>
      <c r="K203" s="177"/>
      <c r="L203" s="41"/>
      <c r="M203" s="178" t="s">
        <v>45</v>
      </c>
      <c r="N203" s="179" t="s">
        <v>54</v>
      </c>
      <c r="O203" s="66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2" t="s">
        <v>135</v>
      </c>
      <c r="AT203" s="182" t="s">
        <v>131</v>
      </c>
      <c r="AU203" s="182" t="s">
        <v>22</v>
      </c>
      <c r="AY203" s="18" t="s">
        <v>130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91</v>
      </c>
      <c r="BK203" s="183">
        <f>ROUND(I203*H203,2)</f>
        <v>0</v>
      </c>
      <c r="BL203" s="18" t="s">
        <v>135</v>
      </c>
      <c r="BM203" s="182" t="s">
        <v>340</v>
      </c>
    </row>
    <row r="204" spans="1:65" s="2" customFormat="1" ht="19.5">
      <c r="A204" s="36"/>
      <c r="B204" s="37"/>
      <c r="C204" s="38"/>
      <c r="D204" s="197" t="s">
        <v>180</v>
      </c>
      <c r="E204" s="38"/>
      <c r="F204" s="198" t="s">
        <v>313</v>
      </c>
      <c r="G204" s="38"/>
      <c r="H204" s="38"/>
      <c r="I204" s="199"/>
      <c r="J204" s="38"/>
      <c r="K204" s="38"/>
      <c r="L204" s="41"/>
      <c r="M204" s="200"/>
      <c r="N204" s="201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180</v>
      </c>
      <c r="AU204" s="18" t="s">
        <v>22</v>
      </c>
    </row>
    <row r="205" spans="1:65" s="13" customFormat="1" ht="11.25">
      <c r="B205" s="202"/>
      <c r="C205" s="203"/>
      <c r="D205" s="197" t="s">
        <v>182</v>
      </c>
      <c r="E205" s="204" t="s">
        <v>45</v>
      </c>
      <c r="F205" s="205" t="s">
        <v>341</v>
      </c>
      <c r="G205" s="203"/>
      <c r="H205" s="206">
        <v>235.6</v>
      </c>
      <c r="I205" s="207"/>
      <c r="J205" s="203"/>
      <c r="K205" s="203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182</v>
      </c>
      <c r="AU205" s="212" t="s">
        <v>22</v>
      </c>
      <c r="AV205" s="13" t="s">
        <v>22</v>
      </c>
      <c r="AW205" s="13" t="s">
        <v>43</v>
      </c>
      <c r="AX205" s="13" t="s">
        <v>83</v>
      </c>
      <c r="AY205" s="212" t="s">
        <v>130</v>
      </c>
    </row>
    <row r="206" spans="1:65" s="14" customFormat="1" ht="11.25">
      <c r="B206" s="213"/>
      <c r="C206" s="214"/>
      <c r="D206" s="197" t="s">
        <v>182</v>
      </c>
      <c r="E206" s="215" t="s">
        <v>45</v>
      </c>
      <c r="F206" s="216" t="s">
        <v>184</v>
      </c>
      <c r="G206" s="214"/>
      <c r="H206" s="217">
        <v>235.6</v>
      </c>
      <c r="I206" s="218"/>
      <c r="J206" s="214"/>
      <c r="K206" s="214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182</v>
      </c>
      <c r="AU206" s="223" t="s">
        <v>22</v>
      </c>
      <c r="AV206" s="14" t="s">
        <v>135</v>
      </c>
      <c r="AW206" s="14" t="s">
        <v>43</v>
      </c>
      <c r="AX206" s="14" t="s">
        <v>91</v>
      </c>
      <c r="AY206" s="223" t="s">
        <v>130</v>
      </c>
    </row>
    <row r="207" spans="1:65" s="2" customFormat="1" ht="14.45" customHeight="1">
      <c r="A207" s="36"/>
      <c r="B207" s="37"/>
      <c r="C207" s="170" t="s">
        <v>342</v>
      </c>
      <c r="D207" s="170" t="s">
        <v>131</v>
      </c>
      <c r="E207" s="171" t="s">
        <v>343</v>
      </c>
      <c r="F207" s="172" t="s">
        <v>344</v>
      </c>
      <c r="G207" s="173" t="s">
        <v>178</v>
      </c>
      <c r="H207" s="174">
        <v>27.3</v>
      </c>
      <c r="I207" s="175"/>
      <c r="J207" s="176">
        <f>ROUND(I207*H207,2)</f>
        <v>0</v>
      </c>
      <c r="K207" s="177"/>
      <c r="L207" s="41"/>
      <c r="M207" s="178" t="s">
        <v>45</v>
      </c>
      <c r="N207" s="179" t="s">
        <v>54</v>
      </c>
      <c r="O207" s="66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2" t="s">
        <v>135</v>
      </c>
      <c r="AT207" s="182" t="s">
        <v>131</v>
      </c>
      <c r="AU207" s="182" t="s">
        <v>22</v>
      </c>
      <c r="AY207" s="18" t="s">
        <v>130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8" t="s">
        <v>91</v>
      </c>
      <c r="BK207" s="183">
        <f>ROUND(I207*H207,2)</f>
        <v>0</v>
      </c>
      <c r="BL207" s="18" t="s">
        <v>135</v>
      </c>
      <c r="BM207" s="182" t="s">
        <v>345</v>
      </c>
    </row>
    <row r="208" spans="1:65" s="2" customFormat="1" ht="19.5">
      <c r="A208" s="36"/>
      <c r="B208" s="37"/>
      <c r="C208" s="38"/>
      <c r="D208" s="197" t="s">
        <v>180</v>
      </c>
      <c r="E208" s="38"/>
      <c r="F208" s="198" t="s">
        <v>313</v>
      </c>
      <c r="G208" s="38"/>
      <c r="H208" s="38"/>
      <c r="I208" s="199"/>
      <c r="J208" s="38"/>
      <c r="K208" s="38"/>
      <c r="L208" s="41"/>
      <c r="M208" s="200"/>
      <c r="N208" s="201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8" t="s">
        <v>180</v>
      </c>
      <c r="AU208" s="18" t="s">
        <v>22</v>
      </c>
    </row>
    <row r="209" spans="1:65" s="13" customFormat="1" ht="11.25">
      <c r="B209" s="202"/>
      <c r="C209" s="203"/>
      <c r="D209" s="197" t="s">
        <v>182</v>
      </c>
      <c r="E209" s="204" t="s">
        <v>45</v>
      </c>
      <c r="F209" s="205" t="s">
        <v>346</v>
      </c>
      <c r="G209" s="203"/>
      <c r="H209" s="206">
        <v>27.3</v>
      </c>
      <c r="I209" s="207"/>
      <c r="J209" s="203"/>
      <c r="K209" s="203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182</v>
      </c>
      <c r="AU209" s="212" t="s">
        <v>22</v>
      </c>
      <c r="AV209" s="13" t="s">
        <v>22</v>
      </c>
      <c r="AW209" s="13" t="s">
        <v>43</v>
      </c>
      <c r="AX209" s="13" t="s">
        <v>83</v>
      </c>
      <c r="AY209" s="212" t="s">
        <v>130</v>
      </c>
    </row>
    <row r="210" spans="1:65" s="14" customFormat="1" ht="11.25">
      <c r="B210" s="213"/>
      <c r="C210" s="214"/>
      <c r="D210" s="197" t="s">
        <v>182</v>
      </c>
      <c r="E210" s="215" t="s">
        <v>45</v>
      </c>
      <c r="F210" s="216" t="s">
        <v>184</v>
      </c>
      <c r="G210" s="214"/>
      <c r="H210" s="217">
        <v>27.3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182</v>
      </c>
      <c r="AU210" s="223" t="s">
        <v>22</v>
      </c>
      <c r="AV210" s="14" t="s">
        <v>135</v>
      </c>
      <c r="AW210" s="14" t="s">
        <v>43</v>
      </c>
      <c r="AX210" s="14" t="s">
        <v>91</v>
      </c>
      <c r="AY210" s="223" t="s">
        <v>130</v>
      </c>
    </row>
    <row r="211" spans="1:65" s="2" customFormat="1" ht="14.45" customHeight="1">
      <c r="A211" s="36"/>
      <c r="B211" s="37"/>
      <c r="C211" s="170" t="s">
        <v>347</v>
      </c>
      <c r="D211" s="170" t="s">
        <v>131</v>
      </c>
      <c r="E211" s="171" t="s">
        <v>348</v>
      </c>
      <c r="F211" s="172" t="s">
        <v>349</v>
      </c>
      <c r="G211" s="173" t="s">
        <v>178</v>
      </c>
      <c r="H211" s="174">
        <v>1851.25</v>
      </c>
      <c r="I211" s="175"/>
      <c r="J211" s="176">
        <f>ROUND(I211*H211,2)</f>
        <v>0</v>
      </c>
      <c r="K211" s="177"/>
      <c r="L211" s="41"/>
      <c r="M211" s="178" t="s">
        <v>45</v>
      </c>
      <c r="N211" s="179" t="s">
        <v>54</v>
      </c>
      <c r="O211" s="66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2" t="s">
        <v>135</v>
      </c>
      <c r="AT211" s="182" t="s">
        <v>131</v>
      </c>
      <c r="AU211" s="182" t="s">
        <v>22</v>
      </c>
      <c r="AY211" s="18" t="s">
        <v>130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8" t="s">
        <v>91</v>
      </c>
      <c r="BK211" s="183">
        <f>ROUND(I211*H211,2)</f>
        <v>0</v>
      </c>
      <c r="BL211" s="18" t="s">
        <v>135</v>
      </c>
      <c r="BM211" s="182" t="s">
        <v>350</v>
      </c>
    </row>
    <row r="212" spans="1:65" s="2" customFormat="1" ht="19.5">
      <c r="A212" s="36"/>
      <c r="B212" s="37"/>
      <c r="C212" s="38"/>
      <c r="D212" s="197" t="s">
        <v>180</v>
      </c>
      <c r="E212" s="38"/>
      <c r="F212" s="198" t="s">
        <v>313</v>
      </c>
      <c r="G212" s="38"/>
      <c r="H212" s="38"/>
      <c r="I212" s="199"/>
      <c r="J212" s="38"/>
      <c r="K212" s="38"/>
      <c r="L212" s="41"/>
      <c r="M212" s="200"/>
      <c r="N212" s="201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180</v>
      </c>
      <c r="AU212" s="18" t="s">
        <v>22</v>
      </c>
    </row>
    <row r="213" spans="1:65" s="13" customFormat="1" ht="11.25">
      <c r="B213" s="202"/>
      <c r="C213" s="203"/>
      <c r="D213" s="197" t="s">
        <v>182</v>
      </c>
      <c r="E213" s="204" t="s">
        <v>45</v>
      </c>
      <c r="F213" s="205" t="s">
        <v>301</v>
      </c>
      <c r="G213" s="203"/>
      <c r="H213" s="206">
        <v>1820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182</v>
      </c>
      <c r="AU213" s="212" t="s">
        <v>22</v>
      </c>
      <c r="AV213" s="13" t="s">
        <v>22</v>
      </c>
      <c r="AW213" s="13" t="s">
        <v>43</v>
      </c>
      <c r="AX213" s="13" t="s">
        <v>83</v>
      </c>
      <c r="AY213" s="212" t="s">
        <v>130</v>
      </c>
    </row>
    <row r="214" spans="1:65" s="13" customFormat="1" ht="11.25">
      <c r="B214" s="202"/>
      <c r="C214" s="203"/>
      <c r="D214" s="197" t="s">
        <v>182</v>
      </c>
      <c r="E214" s="204" t="s">
        <v>45</v>
      </c>
      <c r="F214" s="205" t="s">
        <v>351</v>
      </c>
      <c r="G214" s="203"/>
      <c r="H214" s="206">
        <v>31.25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182</v>
      </c>
      <c r="AU214" s="212" t="s">
        <v>22</v>
      </c>
      <c r="AV214" s="13" t="s">
        <v>22</v>
      </c>
      <c r="AW214" s="13" t="s">
        <v>43</v>
      </c>
      <c r="AX214" s="13" t="s">
        <v>83</v>
      </c>
      <c r="AY214" s="212" t="s">
        <v>130</v>
      </c>
    </row>
    <row r="215" spans="1:65" s="14" customFormat="1" ht="11.25">
      <c r="B215" s="213"/>
      <c r="C215" s="214"/>
      <c r="D215" s="197" t="s">
        <v>182</v>
      </c>
      <c r="E215" s="215" t="s">
        <v>45</v>
      </c>
      <c r="F215" s="216" t="s">
        <v>184</v>
      </c>
      <c r="G215" s="214"/>
      <c r="H215" s="217">
        <v>1851.25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182</v>
      </c>
      <c r="AU215" s="223" t="s">
        <v>22</v>
      </c>
      <c r="AV215" s="14" t="s">
        <v>135</v>
      </c>
      <c r="AW215" s="14" t="s">
        <v>43</v>
      </c>
      <c r="AX215" s="14" t="s">
        <v>91</v>
      </c>
      <c r="AY215" s="223" t="s">
        <v>130</v>
      </c>
    </row>
    <row r="216" spans="1:65" s="2" customFormat="1" ht="14.45" customHeight="1">
      <c r="A216" s="36"/>
      <c r="B216" s="37"/>
      <c r="C216" s="170" t="s">
        <v>352</v>
      </c>
      <c r="D216" s="170" t="s">
        <v>131</v>
      </c>
      <c r="E216" s="171" t="s">
        <v>353</v>
      </c>
      <c r="F216" s="172" t="s">
        <v>354</v>
      </c>
      <c r="G216" s="173" t="s">
        <v>178</v>
      </c>
      <c r="H216" s="174">
        <v>546</v>
      </c>
      <c r="I216" s="175"/>
      <c r="J216" s="176">
        <f>ROUND(I216*H216,2)</f>
        <v>0</v>
      </c>
      <c r="K216" s="177"/>
      <c r="L216" s="41"/>
      <c r="M216" s="178" t="s">
        <v>45</v>
      </c>
      <c r="N216" s="179" t="s">
        <v>54</v>
      </c>
      <c r="O216" s="66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2" t="s">
        <v>135</v>
      </c>
      <c r="AT216" s="182" t="s">
        <v>131</v>
      </c>
      <c r="AU216" s="182" t="s">
        <v>22</v>
      </c>
      <c r="AY216" s="18" t="s">
        <v>130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18" t="s">
        <v>91</v>
      </c>
      <c r="BK216" s="183">
        <f>ROUND(I216*H216,2)</f>
        <v>0</v>
      </c>
      <c r="BL216" s="18" t="s">
        <v>135</v>
      </c>
      <c r="BM216" s="182" t="s">
        <v>355</v>
      </c>
    </row>
    <row r="217" spans="1:65" s="2" customFormat="1" ht="19.5">
      <c r="A217" s="36"/>
      <c r="B217" s="37"/>
      <c r="C217" s="38"/>
      <c r="D217" s="197" t="s">
        <v>180</v>
      </c>
      <c r="E217" s="38"/>
      <c r="F217" s="198" t="s">
        <v>313</v>
      </c>
      <c r="G217" s="38"/>
      <c r="H217" s="38"/>
      <c r="I217" s="199"/>
      <c r="J217" s="38"/>
      <c r="K217" s="38"/>
      <c r="L217" s="41"/>
      <c r="M217" s="200"/>
      <c r="N217" s="201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8" t="s">
        <v>180</v>
      </c>
      <c r="AU217" s="18" t="s">
        <v>22</v>
      </c>
    </row>
    <row r="218" spans="1:65" s="15" customFormat="1" ht="11.25">
      <c r="B218" s="224"/>
      <c r="C218" s="225"/>
      <c r="D218" s="197" t="s">
        <v>182</v>
      </c>
      <c r="E218" s="226" t="s">
        <v>45</v>
      </c>
      <c r="F218" s="227" t="s">
        <v>356</v>
      </c>
      <c r="G218" s="225"/>
      <c r="H218" s="226" t="s">
        <v>45</v>
      </c>
      <c r="I218" s="228"/>
      <c r="J218" s="225"/>
      <c r="K218" s="225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182</v>
      </c>
      <c r="AU218" s="233" t="s">
        <v>22</v>
      </c>
      <c r="AV218" s="15" t="s">
        <v>91</v>
      </c>
      <c r="AW218" s="15" t="s">
        <v>43</v>
      </c>
      <c r="AX218" s="15" t="s">
        <v>83</v>
      </c>
      <c r="AY218" s="233" t="s">
        <v>130</v>
      </c>
    </row>
    <row r="219" spans="1:65" s="13" customFormat="1" ht="11.25">
      <c r="B219" s="202"/>
      <c r="C219" s="203"/>
      <c r="D219" s="197" t="s">
        <v>182</v>
      </c>
      <c r="E219" s="204" t="s">
        <v>45</v>
      </c>
      <c r="F219" s="205" t="s">
        <v>357</v>
      </c>
      <c r="G219" s="203"/>
      <c r="H219" s="206">
        <v>546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182</v>
      </c>
      <c r="AU219" s="212" t="s">
        <v>22</v>
      </c>
      <c r="AV219" s="13" t="s">
        <v>22</v>
      </c>
      <c r="AW219" s="13" t="s">
        <v>43</v>
      </c>
      <c r="AX219" s="13" t="s">
        <v>83</v>
      </c>
      <c r="AY219" s="212" t="s">
        <v>130</v>
      </c>
    </row>
    <row r="220" spans="1:65" s="14" customFormat="1" ht="11.25">
      <c r="B220" s="213"/>
      <c r="C220" s="214"/>
      <c r="D220" s="197" t="s">
        <v>182</v>
      </c>
      <c r="E220" s="215" t="s">
        <v>45</v>
      </c>
      <c r="F220" s="216" t="s">
        <v>184</v>
      </c>
      <c r="G220" s="214"/>
      <c r="H220" s="217">
        <v>546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182</v>
      </c>
      <c r="AU220" s="223" t="s">
        <v>22</v>
      </c>
      <c r="AV220" s="14" t="s">
        <v>135</v>
      </c>
      <c r="AW220" s="14" t="s">
        <v>43</v>
      </c>
      <c r="AX220" s="14" t="s">
        <v>91</v>
      </c>
      <c r="AY220" s="223" t="s">
        <v>130</v>
      </c>
    </row>
    <row r="221" spans="1:65" s="2" customFormat="1" ht="24.2" customHeight="1">
      <c r="A221" s="36"/>
      <c r="B221" s="37"/>
      <c r="C221" s="170" t="s">
        <v>358</v>
      </c>
      <c r="D221" s="170" t="s">
        <v>131</v>
      </c>
      <c r="E221" s="171" t="s">
        <v>359</v>
      </c>
      <c r="F221" s="172" t="s">
        <v>360</v>
      </c>
      <c r="G221" s="173" t="s">
        <v>178</v>
      </c>
      <c r="H221" s="174">
        <v>1842.7929999999999</v>
      </c>
      <c r="I221" s="175"/>
      <c r="J221" s="176">
        <f>ROUND(I221*H221,2)</f>
        <v>0</v>
      </c>
      <c r="K221" s="177"/>
      <c r="L221" s="41"/>
      <c r="M221" s="178" t="s">
        <v>45</v>
      </c>
      <c r="N221" s="179" t="s">
        <v>54</v>
      </c>
      <c r="O221" s="66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2" t="s">
        <v>135</v>
      </c>
      <c r="AT221" s="182" t="s">
        <v>131</v>
      </c>
      <c r="AU221" s="182" t="s">
        <v>22</v>
      </c>
      <c r="AY221" s="18" t="s">
        <v>130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8" t="s">
        <v>91</v>
      </c>
      <c r="BK221" s="183">
        <f>ROUND(I221*H221,2)</f>
        <v>0</v>
      </c>
      <c r="BL221" s="18" t="s">
        <v>135</v>
      </c>
      <c r="BM221" s="182" t="s">
        <v>361</v>
      </c>
    </row>
    <row r="222" spans="1:65" s="2" customFormat="1" ht="19.5">
      <c r="A222" s="36"/>
      <c r="B222" s="37"/>
      <c r="C222" s="38"/>
      <c r="D222" s="197" t="s">
        <v>180</v>
      </c>
      <c r="E222" s="38"/>
      <c r="F222" s="198" t="s">
        <v>313</v>
      </c>
      <c r="G222" s="38"/>
      <c r="H222" s="38"/>
      <c r="I222" s="199"/>
      <c r="J222" s="38"/>
      <c r="K222" s="38"/>
      <c r="L222" s="41"/>
      <c r="M222" s="200"/>
      <c r="N222" s="201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8" t="s">
        <v>180</v>
      </c>
      <c r="AU222" s="18" t="s">
        <v>22</v>
      </c>
    </row>
    <row r="223" spans="1:65" s="13" customFormat="1" ht="11.25">
      <c r="B223" s="202"/>
      <c r="C223" s="203"/>
      <c r="D223" s="197" t="s">
        <v>182</v>
      </c>
      <c r="E223" s="204" t="s">
        <v>45</v>
      </c>
      <c r="F223" s="205" t="s">
        <v>301</v>
      </c>
      <c r="G223" s="203"/>
      <c r="H223" s="206">
        <v>1820</v>
      </c>
      <c r="I223" s="207"/>
      <c r="J223" s="203"/>
      <c r="K223" s="203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182</v>
      </c>
      <c r="AU223" s="212" t="s">
        <v>22</v>
      </c>
      <c r="AV223" s="13" t="s">
        <v>22</v>
      </c>
      <c r="AW223" s="13" t="s">
        <v>43</v>
      </c>
      <c r="AX223" s="13" t="s">
        <v>83</v>
      </c>
      <c r="AY223" s="212" t="s">
        <v>130</v>
      </c>
    </row>
    <row r="224" spans="1:65" s="13" customFormat="1" ht="11.25">
      <c r="B224" s="202"/>
      <c r="C224" s="203"/>
      <c r="D224" s="197" t="s">
        <v>182</v>
      </c>
      <c r="E224" s="204" t="s">
        <v>45</v>
      </c>
      <c r="F224" s="205" t="s">
        <v>195</v>
      </c>
      <c r="G224" s="203"/>
      <c r="H224" s="206">
        <v>22.792999999999999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182</v>
      </c>
      <c r="AU224" s="212" t="s">
        <v>22</v>
      </c>
      <c r="AV224" s="13" t="s">
        <v>22</v>
      </c>
      <c r="AW224" s="13" t="s">
        <v>43</v>
      </c>
      <c r="AX224" s="13" t="s">
        <v>83</v>
      </c>
      <c r="AY224" s="212" t="s">
        <v>130</v>
      </c>
    </row>
    <row r="225" spans="1:65" s="14" customFormat="1" ht="11.25">
      <c r="B225" s="213"/>
      <c r="C225" s="214"/>
      <c r="D225" s="197" t="s">
        <v>182</v>
      </c>
      <c r="E225" s="215" t="s">
        <v>45</v>
      </c>
      <c r="F225" s="216" t="s">
        <v>184</v>
      </c>
      <c r="G225" s="214"/>
      <c r="H225" s="217">
        <v>1842.7929999999999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182</v>
      </c>
      <c r="AU225" s="223" t="s">
        <v>22</v>
      </c>
      <c r="AV225" s="14" t="s">
        <v>135</v>
      </c>
      <c r="AW225" s="14" t="s">
        <v>43</v>
      </c>
      <c r="AX225" s="14" t="s">
        <v>91</v>
      </c>
      <c r="AY225" s="223" t="s">
        <v>130</v>
      </c>
    </row>
    <row r="226" spans="1:65" s="2" customFormat="1" ht="24.2" customHeight="1">
      <c r="A226" s="36"/>
      <c r="B226" s="37"/>
      <c r="C226" s="170" t="s">
        <v>362</v>
      </c>
      <c r="D226" s="170" t="s">
        <v>131</v>
      </c>
      <c r="E226" s="171" t="s">
        <v>363</v>
      </c>
      <c r="F226" s="172" t="s">
        <v>364</v>
      </c>
      <c r="G226" s="173" t="s">
        <v>178</v>
      </c>
      <c r="H226" s="174">
        <v>1820</v>
      </c>
      <c r="I226" s="175"/>
      <c r="J226" s="176">
        <f>ROUND(I226*H226,2)</f>
        <v>0</v>
      </c>
      <c r="K226" s="177"/>
      <c r="L226" s="41"/>
      <c r="M226" s="178" t="s">
        <v>45</v>
      </c>
      <c r="N226" s="179" t="s">
        <v>54</v>
      </c>
      <c r="O226" s="66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2" t="s">
        <v>135</v>
      </c>
      <c r="AT226" s="182" t="s">
        <v>131</v>
      </c>
      <c r="AU226" s="182" t="s">
        <v>22</v>
      </c>
      <c r="AY226" s="18" t="s">
        <v>130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8" t="s">
        <v>91</v>
      </c>
      <c r="BK226" s="183">
        <f>ROUND(I226*H226,2)</f>
        <v>0</v>
      </c>
      <c r="BL226" s="18" t="s">
        <v>135</v>
      </c>
      <c r="BM226" s="182" t="s">
        <v>365</v>
      </c>
    </row>
    <row r="227" spans="1:65" s="2" customFormat="1" ht="19.5">
      <c r="A227" s="36"/>
      <c r="B227" s="37"/>
      <c r="C227" s="38"/>
      <c r="D227" s="197" t="s">
        <v>180</v>
      </c>
      <c r="E227" s="38"/>
      <c r="F227" s="198" t="s">
        <v>313</v>
      </c>
      <c r="G227" s="38"/>
      <c r="H227" s="38"/>
      <c r="I227" s="199"/>
      <c r="J227" s="38"/>
      <c r="K227" s="38"/>
      <c r="L227" s="41"/>
      <c r="M227" s="200"/>
      <c r="N227" s="201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8" t="s">
        <v>180</v>
      </c>
      <c r="AU227" s="18" t="s">
        <v>22</v>
      </c>
    </row>
    <row r="228" spans="1:65" s="13" customFormat="1" ht="11.25">
      <c r="B228" s="202"/>
      <c r="C228" s="203"/>
      <c r="D228" s="197" t="s">
        <v>182</v>
      </c>
      <c r="E228" s="204" t="s">
        <v>45</v>
      </c>
      <c r="F228" s="205" t="s">
        <v>301</v>
      </c>
      <c r="G228" s="203"/>
      <c r="H228" s="206">
        <v>1820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182</v>
      </c>
      <c r="AU228" s="212" t="s">
        <v>22</v>
      </c>
      <c r="AV228" s="13" t="s">
        <v>22</v>
      </c>
      <c r="AW228" s="13" t="s">
        <v>43</v>
      </c>
      <c r="AX228" s="13" t="s">
        <v>83</v>
      </c>
      <c r="AY228" s="212" t="s">
        <v>130</v>
      </c>
    </row>
    <row r="229" spans="1:65" s="14" customFormat="1" ht="11.25">
      <c r="B229" s="213"/>
      <c r="C229" s="214"/>
      <c r="D229" s="197" t="s">
        <v>182</v>
      </c>
      <c r="E229" s="215" t="s">
        <v>45</v>
      </c>
      <c r="F229" s="216" t="s">
        <v>184</v>
      </c>
      <c r="G229" s="214"/>
      <c r="H229" s="217">
        <v>1820</v>
      </c>
      <c r="I229" s="218"/>
      <c r="J229" s="214"/>
      <c r="K229" s="214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182</v>
      </c>
      <c r="AU229" s="223" t="s">
        <v>22</v>
      </c>
      <c r="AV229" s="14" t="s">
        <v>135</v>
      </c>
      <c r="AW229" s="14" t="s">
        <v>43</v>
      </c>
      <c r="AX229" s="14" t="s">
        <v>91</v>
      </c>
      <c r="AY229" s="223" t="s">
        <v>130</v>
      </c>
    </row>
    <row r="230" spans="1:65" s="2" customFormat="1" ht="24.2" customHeight="1">
      <c r="A230" s="36"/>
      <c r="B230" s="37"/>
      <c r="C230" s="170" t="s">
        <v>366</v>
      </c>
      <c r="D230" s="170" t="s">
        <v>131</v>
      </c>
      <c r="E230" s="171" t="s">
        <v>367</v>
      </c>
      <c r="F230" s="172" t="s">
        <v>368</v>
      </c>
      <c r="G230" s="173" t="s">
        <v>178</v>
      </c>
      <c r="H230" s="174">
        <v>1865.587</v>
      </c>
      <c r="I230" s="175"/>
      <c r="J230" s="176">
        <f>ROUND(I230*H230,2)</f>
        <v>0</v>
      </c>
      <c r="K230" s="177"/>
      <c r="L230" s="41"/>
      <c r="M230" s="178" t="s">
        <v>45</v>
      </c>
      <c r="N230" s="179" t="s">
        <v>54</v>
      </c>
      <c r="O230" s="66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2" t="s">
        <v>135</v>
      </c>
      <c r="AT230" s="182" t="s">
        <v>131</v>
      </c>
      <c r="AU230" s="182" t="s">
        <v>22</v>
      </c>
      <c r="AY230" s="18" t="s">
        <v>130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91</v>
      </c>
      <c r="BK230" s="183">
        <f>ROUND(I230*H230,2)</f>
        <v>0</v>
      </c>
      <c r="BL230" s="18" t="s">
        <v>135</v>
      </c>
      <c r="BM230" s="182" t="s">
        <v>369</v>
      </c>
    </row>
    <row r="231" spans="1:65" s="2" customFormat="1" ht="19.5">
      <c r="A231" s="36"/>
      <c r="B231" s="37"/>
      <c r="C231" s="38"/>
      <c r="D231" s="197" t="s">
        <v>180</v>
      </c>
      <c r="E231" s="38"/>
      <c r="F231" s="198" t="s">
        <v>313</v>
      </c>
      <c r="G231" s="38"/>
      <c r="H231" s="38"/>
      <c r="I231" s="199"/>
      <c r="J231" s="38"/>
      <c r="K231" s="38"/>
      <c r="L231" s="41"/>
      <c r="M231" s="200"/>
      <c r="N231" s="201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8" t="s">
        <v>180</v>
      </c>
      <c r="AU231" s="18" t="s">
        <v>22</v>
      </c>
    </row>
    <row r="232" spans="1:65" s="13" customFormat="1" ht="11.25">
      <c r="B232" s="202"/>
      <c r="C232" s="203"/>
      <c r="D232" s="197" t="s">
        <v>182</v>
      </c>
      <c r="E232" s="204" t="s">
        <v>45</v>
      </c>
      <c r="F232" s="205" t="s">
        <v>301</v>
      </c>
      <c r="G232" s="203"/>
      <c r="H232" s="206">
        <v>1820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182</v>
      </c>
      <c r="AU232" s="212" t="s">
        <v>22</v>
      </c>
      <c r="AV232" s="13" t="s">
        <v>22</v>
      </c>
      <c r="AW232" s="13" t="s">
        <v>43</v>
      </c>
      <c r="AX232" s="13" t="s">
        <v>83</v>
      </c>
      <c r="AY232" s="212" t="s">
        <v>130</v>
      </c>
    </row>
    <row r="233" spans="1:65" s="13" customFormat="1" ht="11.25">
      <c r="B233" s="202"/>
      <c r="C233" s="203"/>
      <c r="D233" s="197" t="s">
        <v>182</v>
      </c>
      <c r="E233" s="204" t="s">
        <v>45</v>
      </c>
      <c r="F233" s="205" t="s">
        <v>199</v>
      </c>
      <c r="G233" s="203"/>
      <c r="H233" s="206">
        <v>45.587000000000003</v>
      </c>
      <c r="I233" s="207"/>
      <c r="J233" s="203"/>
      <c r="K233" s="203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182</v>
      </c>
      <c r="AU233" s="212" t="s">
        <v>22</v>
      </c>
      <c r="AV233" s="13" t="s">
        <v>22</v>
      </c>
      <c r="AW233" s="13" t="s">
        <v>43</v>
      </c>
      <c r="AX233" s="13" t="s">
        <v>83</v>
      </c>
      <c r="AY233" s="212" t="s">
        <v>130</v>
      </c>
    </row>
    <row r="234" spans="1:65" s="14" customFormat="1" ht="11.25">
      <c r="B234" s="213"/>
      <c r="C234" s="214"/>
      <c r="D234" s="197" t="s">
        <v>182</v>
      </c>
      <c r="E234" s="215" t="s">
        <v>45</v>
      </c>
      <c r="F234" s="216" t="s">
        <v>184</v>
      </c>
      <c r="G234" s="214"/>
      <c r="H234" s="217">
        <v>1865.587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182</v>
      </c>
      <c r="AU234" s="223" t="s">
        <v>22</v>
      </c>
      <c r="AV234" s="14" t="s">
        <v>135</v>
      </c>
      <c r="AW234" s="14" t="s">
        <v>43</v>
      </c>
      <c r="AX234" s="14" t="s">
        <v>91</v>
      </c>
      <c r="AY234" s="223" t="s">
        <v>130</v>
      </c>
    </row>
    <row r="235" spans="1:65" s="2" customFormat="1" ht="14.45" customHeight="1">
      <c r="A235" s="36"/>
      <c r="B235" s="37"/>
      <c r="C235" s="170" t="s">
        <v>370</v>
      </c>
      <c r="D235" s="170" t="s">
        <v>131</v>
      </c>
      <c r="E235" s="171" t="s">
        <v>371</v>
      </c>
      <c r="F235" s="172" t="s">
        <v>372</v>
      </c>
      <c r="G235" s="173" t="s">
        <v>178</v>
      </c>
      <c r="H235" s="174">
        <v>1842.7929999999999</v>
      </c>
      <c r="I235" s="175"/>
      <c r="J235" s="176">
        <f>ROUND(I235*H235,2)</f>
        <v>0</v>
      </c>
      <c r="K235" s="177"/>
      <c r="L235" s="41"/>
      <c r="M235" s="178" t="s">
        <v>45</v>
      </c>
      <c r="N235" s="179" t="s">
        <v>54</v>
      </c>
      <c r="O235" s="66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2" t="s">
        <v>135</v>
      </c>
      <c r="AT235" s="182" t="s">
        <v>131</v>
      </c>
      <c r="AU235" s="182" t="s">
        <v>22</v>
      </c>
      <c r="AY235" s="18" t="s">
        <v>130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8" t="s">
        <v>91</v>
      </c>
      <c r="BK235" s="183">
        <f>ROUND(I235*H235,2)</f>
        <v>0</v>
      </c>
      <c r="BL235" s="18" t="s">
        <v>135</v>
      </c>
      <c r="BM235" s="182" t="s">
        <v>373</v>
      </c>
    </row>
    <row r="236" spans="1:65" s="2" customFormat="1" ht="19.5">
      <c r="A236" s="36"/>
      <c r="B236" s="37"/>
      <c r="C236" s="38"/>
      <c r="D236" s="197" t="s">
        <v>180</v>
      </c>
      <c r="E236" s="38"/>
      <c r="F236" s="198" t="s">
        <v>313</v>
      </c>
      <c r="G236" s="38"/>
      <c r="H236" s="38"/>
      <c r="I236" s="199"/>
      <c r="J236" s="38"/>
      <c r="K236" s="38"/>
      <c r="L236" s="41"/>
      <c r="M236" s="200"/>
      <c r="N236" s="201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8" t="s">
        <v>180</v>
      </c>
      <c r="AU236" s="18" t="s">
        <v>22</v>
      </c>
    </row>
    <row r="237" spans="1:65" s="13" customFormat="1" ht="11.25">
      <c r="B237" s="202"/>
      <c r="C237" s="203"/>
      <c r="D237" s="197" t="s">
        <v>182</v>
      </c>
      <c r="E237" s="204" t="s">
        <v>45</v>
      </c>
      <c r="F237" s="205" t="s">
        <v>301</v>
      </c>
      <c r="G237" s="203"/>
      <c r="H237" s="206">
        <v>1820</v>
      </c>
      <c r="I237" s="207"/>
      <c r="J237" s="203"/>
      <c r="K237" s="203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182</v>
      </c>
      <c r="AU237" s="212" t="s">
        <v>22</v>
      </c>
      <c r="AV237" s="13" t="s">
        <v>22</v>
      </c>
      <c r="AW237" s="13" t="s">
        <v>43</v>
      </c>
      <c r="AX237" s="13" t="s">
        <v>83</v>
      </c>
      <c r="AY237" s="212" t="s">
        <v>130</v>
      </c>
    </row>
    <row r="238" spans="1:65" s="13" customFormat="1" ht="11.25">
      <c r="B238" s="202"/>
      <c r="C238" s="203"/>
      <c r="D238" s="197" t="s">
        <v>182</v>
      </c>
      <c r="E238" s="204" t="s">
        <v>45</v>
      </c>
      <c r="F238" s="205" t="s">
        <v>195</v>
      </c>
      <c r="G238" s="203"/>
      <c r="H238" s="206">
        <v>22.792999999999999</v>
      </c>
      <c r="I238" s="207"/>
      <c r="J238" s="203"/>
      <c r="K238" s="203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182</v>
      </c>
      <c r="AU238" s="212" t="s">
        <v>22</v>
      </c>
      <c r="AV238" s="13" t="s">
        <v>22</v>
      </c>
      <c r="AW238" s="13" t="s">
        <v>43</v>
      </c>
      <c r="AX238" s="13" t="s">
        <v>83</v>
      </c>
      <c r="AY238" s="212" t="s">
        <v>130</v>
      </c>
    </row>
    <row r="239" spans="1:65" s="14" customFormat="1" ht="11.25">
      <c r="B239" s="213"/>
      <c r="C239" s="214"/>
      <c r="D239" s="197" t="s">
        <v>182</v>
      </c>
      <c r="E239" s="215" t="s">
        <v>45</v>
      </c>
      <c r="F239" s="216" t="s">
        <v>184</v>
      </c>
      <c r="G239" s="214"/>
      <c r="H239" s="217">
        <v>1842.7929999999999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182</v>
      </c>
      <c r="AU239" s="223" t="s">
        <v>22</v>
      </c>
      <c r="AV239" s="14" t="s">
        <v>135</v>
      </c>
      <c r="AW239" s="14" t="s">
        <v>43</v>
      </c>
      <c r="AX239" s="14" t="s">
        <v>91</v>
      </c>
      <c r="AY239" s="223" t="s">
        <v>130</v>
      </c>
    </row>
    <row r="240" spans="1:65" s="2" customFormat="1" ht="24.2" customHeight="1">
      <c r="A240" s="36"/>
      <c r="B240" s="37"/>
      <c r="C240" s="170" t="s">
        <v>374</v>
      </c>
      <c r="D240" s="170" t="s">
        <v>131</v>
      </c>
      <c r="E240" s="171" t="s">
        <v>375</v>
      </c>
      <c r="F240" s="172" t="s">
        <v>376</v>
      </c>
      <c r="G240" s="173" t="s">
        <v>178</v>
      </c>
      <c r="H240" s="174">
        <v>1865.587</v>
      </c>
      <c r="I240" s="175"/>
      <c r="J240" s="176">
        <f>ROUND(I240*H240,2)</f>
        <v>0</v>
      </c>
      <c r="K240" s="177"/>
      <c r="L240" s="41"/>
      <c r="M240" s="178" t="s">
        <v>45</v>
      </c>
      <c r="N240" s="179" t="s">
        <v>54</v>
      </c>
      <c r="O240" s="66"/>
      <c r="P240" s="180">
        <f>O240*H240</f>
        <v>0</v>
      </c>
      <c r="Q240" s="180">
        <v>0</v>
      </c>
      <c r="R240" s="180">
        <f>Q240*H240</f>
        <v>0</v>
      </c>
      <c r="S240" s="180">
        <v>0</v>
      </c>
      <c r="T240" s="18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2" t="s">
        <v>135</v>
      </c>
      <c r="AT240" s="182" t="s">
        <v>131</v>
      </c>
      <c r="AU240" s="182" t="s">
        <v>22</v>
      </c>
      <c r="AY240" s="18" t="s">
        <v>130</v>
      </c>
      <c r="BE240" s="183">
        <f>IF(N240="základní",J240,0)</f>
        <v>0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18" t="s">
        <v>91</v>
      </c>
      <c r="BK240" s="183">
        <f>ROUND(I240*H240,2)</f>
        <v>0</v>
      </c>
      <c r="BL240" s="18" t="s">
        <v>135</v>
      </c>
      <c r="BM240" s="182" t="s">
        <v>377</v>
      </c>
    </row>
    <row r="241" spans="1:65" s="2" customFormat="1" ht="19.5">
      <c r="A241" s="36"/>
      <c r="B241" s="37"/>
      <c r="C241" s="38"/>
      <c r="D241" s="197" t="s">
        <v>180</v>
      </c>
      <c r="E241" s="38"/>
      <c r="F241" s="198" t="s">
        <v>313</v>
      </c>
      <c r="G241" s="38"/>
      <c r="H241" s="38"/>
      <c r="I241" s="199"/>
      <c r="J241" s="38"/>
      <c r="K241" s="38"/>
      <c r="L241" s="41"/>
      <c r="M241" s="200"/>
      <c r="N241" s="201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8" t="s">
        <v>180</v>
      </c>
      <c r="AU241" s="18" t="s">
        <v>22</v>
      </c>
    </row>
    <row r="242" spans="1:65" s="13" customFormat="1" ht="11.25">
      <c r="B242" s="202"/>
      <c r="C242" s="203"/>
      <c r="D242" s="197" t="s">
        <v>182</v>
      </c>
      <c r="E242" s="204" t="s">
        <v>45</v>
      </c>
      <c r="F242" s="205" t="s">
        <v>301</v>
      </c>
      <c r="G242" s="203"/>
      <c r="H242" s="206">
        <v>1820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182</v>
      </c>
      <c r="AU242" s="212" t="s">
        <v>22</v>
      </c>
      <c r="AV242" s="13" t="s">
        <v>22</v>
      </c>
      <c r="AW242" s="13" t="s">
        <v>43</v>
      </c>
      <c r="AX242" s="13" t="s">
        <v>83</v>
      </c>
      <c r="AY242" s="212" t="s">
        <v>130</v>
      </c>
    </row>
    <row r="243" spans="1:65" s="13" customFormat="1" ht="11.25">
      <c r="B243" s="202"/>
      <c r="C243" s="203"/>
      <c r="D243" s="197" t="s">
        <v>182</v>
      </c>
      <c r="E243" s="204" t="s">
        <v>45</v>
      </c>
      <c r="F243" s="205" t="s">
        <v>199</v>
      </c>
      <c r="G243" s="203"/>
      <c r="H243" s="206">
        <v>45.587000000000003</v>
      </c>
      <c r="I243" s="207"/>
      <c r="J243" s="203"/>
      <c r="K243" s="203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182</v>
      </c>
      <c r="AU243" s="212" t="s">
        <v>22</v>
      </c>
      <c r="AV243" s="13" t="s">
        <v>22</v>
      </c>
      <c r="AW243" s="13" t="s">
        <v>43</v>
      </c>
      <c r="AX243" s="13" t="s">
        <v>83</v>
      </c>
      <c r="AY243" s="212" t="s">
        <v>130</v>
      </c>
    </row>
    <row r="244" spans="1:65" s="14" customFormat="1" ht="11.25">
      <c r="B244" s="213"/>
      <c r="C244" s="214"/>
      <c r="D244" s="197" t="s">
        <v>182</v>
      </c>
      <c r="E244" s="215" t="s">
        <v>45</v>
      </c>
      <c r="F244" s="216" t="s">
        <v>184</v>
      </c>
      <c r="G244" s="214"/>
      <c r="H244" s="217">
        <v>1865.587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182</v>
      </c>
      <c r="AU244" s="223" t="s">
        <v>22</v>
      </c>
      <c r="AV244" s="14" t="s">
        <v>135</v>
      </c>
      <c r="AW244" s="14" t="s">
        <v>43</v>
      </c>
      <c r="AX244" s="14" t="s">
        <v>91</v>
      </c>
      <c r="AY244" s="223" t="s">
        <v>130</v>
      </c>
    </row>
    <row r="245" spans="1:65" s="11" customFormat="1" ht="22.9" customHeight="1">
      <c r="B245" s="156"/>
      <c r="C245" s="157"/>
      <c r="D245" s="158" t="s">
        <v>82</v>
      </c>
      <c r="E245" s="195" t="s">
        <v>158</v>
      </c>
      <c r="F245" s="195" t="s">
        <v>378</v>
      </c>
      <c r="G245" s="157"/>
      <c r="H245" s="157"/>
      <c r="I245" s="160"/>
      <c r="J245" s="196">
        <f>BK245</f>
        <v>0</v>
      </c>
      <c r="K245" s="157"/>
      <c r="L245" s="162"/>
      <c r="M245" s="163"/>
      <c r="N245" s="164"/>
      <c r="O245" s="164"/>
      <c r="P245" s="165">
        <f>SUM(P246:P278)</f>
        <v>0</v>
      </c>
      <c r="Q245" s="164"/>
      <c r="R245" s="165">
        <f>SUM(R246:R278)</f>
        <v>9.7048279999999991</v>
      </c>
      <c r="S245" s="164"/>
      <c r="T245" s="166">
        <f>SUM(T246:T278)</f>
        <v>0</v>
      </c>
      <c r="AR245" s="167" t="s">
        <v>91</v>
      </c>
      <c r="AT245" s="168" t="s">
        <v>82</v>
      </c>
      <c r="AU245" s="168" t="s">
        <v>91</v>
      </c>
      <c r="AY245" s="167" t="s">
        <v>130</v>
      </c>
      <c r="BK245" s="169">
        <f>SUM(BK246:BK278)</f>
        <v>0</v>
      </c>
    </row>
    <row r="246" spans="1:65" s="2" customFormat="1" ht="24.2" customHeight="1">
      <c r="A246" s="36"/>
      <c r="B246" s="37"/>
      <c r="C246" s="170" t="s">
        <v>379</v>
      </c>
      <c r="D246" s="170" t="s">
        <v>131</v>
      </c>
      <c r="E246" s="171" t="s">
        <v>380</v>
      </c>
      <c r="F246" s="172" t="s">
        <v>381</v>
      </c>
      <c r="G246" s="173" t="s">
        <v>211</v>
      </c>
      <c r="H246" s="174">
        <v>14.2</v>
      </c>
      <c r="I246" s="175"/>
      <c r="J246" s="176">
        <f>ROUND(I246*H246,2)</f>
        <v>0</v>
      </c>
      <c r="K246" s="177"/>
      <c r="L246" s="41"/>
      <c r="M246" s="178" t="s">
        <v>45</v>
      </c>
      <c r="N246" s="179" t="s">
        <v>54</v>
      </c>
      <c r="O246" s="66"/>
      <c r="P246" s="180">
        <f>O246*H246</f>
        <v>0</v>
      </c>
      <c r="Q246" s="180">
        <v>2.7399999999999998E-3</v>
      </c>
      <c r="R246" s="180">
        <f>Q246*H246</f>
        <v>3.8907999999999998E-2</v>
      </c>
      <c r="S246" s="180">
        <v>0</v>
      </c>
      <c r="T246" s="18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2" t="s">
        <v>135</v>
      </c>
      <c r="AT246" s="182" t="s">
        <v>131</v>
      </c>
      <c r="AU246" s="182" t="s">
        <v>22</v>
      </c>
      <c r="AY246" s="18" t="s">
        <v>130</v>
      </c>
      <c r="BE246" s="183">
        <f>IF(N246="základní",J246,0)</f>
        <v>0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18" t="s">
        <v>91</v>
      </c>
      <c r="BK246" s="183">
        <f>ROUND(I246*H246,2)</f>
        <v>0</v>
      </c>
      <c r="BL246" s="18" t="s">
        <v>135</v>
      </c>
      <c r="BM246" s="182" t="s">
        <v>382</v>
      </c>
    </row>
    <row r="247" spans="1:65" s="2" customFormat="1" ht="19.5">
      <c r="A247" s="36"/>
      <c r="B247" s="37"/>
      <c r="C247" s="38"/>
      <c r="D247" s="197" t="s">
        <v>180</v>
      </c>
      <c r="E247" s="38"/>
      <c r="F247" s="198" t="s">
        <v>383</v>
      </c>
      <c r="G247" s="38"/>
      <c r="H247" s="38"/>
      <c r="I247" s="199"/>
      <c r="J247" s="38"/>
      <c r="K247" s="38"/>
      <c r="L247" s="41"/>
      <c r="M247" s="200"/>
      <c r="N247" s="201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8" t="s">
        <v>180</v>
      </c>
      <c r="AU247" s="18" t="s">
        <v>22</v>
      </c>
    </row>
    <row r="248" spans="1:65" s="13" customFormat="1" ht="11.25">
      <c r="B248" s="202"/>
      <c r="C248" s="203"/>
      <c r="D248" s="197" t="s">
        <v>182</v>
      </c>
      <c r="E248" s="204" t="s">
        <v>45</v>
      </c>
      <c r="F248" s="205" t="s">
        <v>384</v>
      </c>
      <c r="G248" s="203"/>
      <c r="H248" s="206">
        <v>0.9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182</v>
      </c>
      <c r="AU248" s="212" t="s">
        <v>22</v>
      </c>
      <c r="AV248" s="13" t="s">
        <v>22</v>
      </c>
      <c r="AW248" s="13" t="s">
        <v>43</v>
      </c>
      <c r="AX248" s="13" t="s">
        <v>83</v>
      </c>
      <c r="AY248" s="212" t="s">
        <v>130</v>
      </c>
    </row>
    <row r="249" spans="1:65" s="13" customFormat="1" ht="11.25">
      <c r="B249" s="202"/>
      <c r="C249" s="203"/>
      <c r="D249" s="197" t="s">
        <v>182</v>
      </c>
      <c r="E249" s="204" t="s">
        <v>45</v>
      </c>
      <c r="F249" s="205" t="s">
        <v>385</v>
      </c>
      <c r="G249" s="203"/>
      <c r="H249" s="206">
        <v>1.2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182</v>
      </c>
      <c r="AU249" s="212" t="s">
        <v>22</v>
      </c>
      <c r="AV249" s="13" t="s">
        <v>22</v>
      </c>
      <c r="AW249" s="13" t="s">
        <v>43</v>
      </c>
      <c r="AX249" s="13" t="s">
        <v>83</v>
      </c>
      <c r="AY249" s="212" t="s">
        <v>130</v>
      </c>
    </row>
    <row r="250" spans="1:65" s="13" customFormat="1" ht="11.25">
      <c r="B250" s="202"/>
      <c r="C250" s="203"/>
      <c r="D250" s="197" t="s">
        <v>182</v>
      </c>
      <c r="E250" s="204" t="s">
        <v>45</v>
      </c>
      <c r="F250" s="205" t="s">
        <v>386</v>
      </c>
      <c r="G250" s="203"/>
      <c r="H250" s="206">
        <v>0</v>
      </c>
      <c r="I250" s="207"/>
      <c r="J250" s="203"/>
      <c r="K250" s="203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182</v>
      </c>
      <c r="AU250" s="212" t="s">
        <v>22</v>
      </c>
      <c r="AV250" s="13" t="s">
        <v>22</v>
      </c>
      <c r="AW250" s="13" t="s">
        <v>43</v>
      </c>
      <c r="AX250" s="13" t="s">
        <v>83</v>
      </c>
      <c r="AY250" s="212" t="s">
        <v>130</v>
      </c>
    </row>
    <row r="251" spans="1:65" s="13" customFormat="1" ht="11.25">
      <c r="B251" s="202"/>
      <c r="C251" s="203"/>
      <c r="D251" s="197" t="s">
        <v>182</v>
      </c>
      <c r="E251" s="204" t="s">
        <v>45</v>
      </c>
      <c r="F251" s="205" t="s">
        <v>387</v>
      </c>
      <c r="G251" s="203"/>
      <c r="H251" s="206">
        <v>3.6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182</v>
      </c>
      <c r="AU251" s="212" t="s">
        <v>22</v>
      </c>
      <c r="AV251" s="13" t="s">
        <v>22</v>
      </c>
      <c r="AW251" s="13" t="s">
        <v>43</v>
      </c>
      <c r="AX251" s="13" t="s">
        <v>83</v>
      </c>
      <c r="AY251" s="212" t="s">
        <v>130</v>
      </c>
    </row>
    <row r="252" spans="1:65" s="13" customFormat="1" ht="11.25">
      <c r="B252" s="202"/>
      <c r="C252" s="203"/>
      <c r="D252" s="197" t="s">
        <v>182</v>
      </c>
      <c r="E252" s="204" t="s">
        <v>45</v>
      </c>
      <c r="F252" s="205" t="s">
        <v>388</v>
      </c>
      <c r="G252" s="203"/>
      <c r="H252" s="206">
        <v>3.4</v>
      </c>
      <c r="I252" s="207"/>
      <c r="J252" s="203"/>
      <c r="K252" s="203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182</v>
      </c>
      <c r="AU252" s="212" t="s">
        <v>22</v>
      </c>
      <c r="AV252" s="13" t="s">
        <v>22</v>
      </c>
      <c r="AW252" s="13" t="s">
        <v>43</v>
      </c>
      <c r="AX252" s="13" t="s">
        <v>83</v>
      </c>
      <c r="AY252" s="212" t="s">
        <v>130</v>
      </c>
    </row>
    <row r="253" spans="1:65" s="13" customFormat="1" ht="11.25">
      <c r="B253" s="202"/>
      <c r="C253" s="203"/>
      <c r="D253" s="197" t="s">
        <v>182</v>
      </c>
      <c r="E253" s="204" t="s">
        <v>45</v>
      </c>
      <c r="F253" s="205" t="s">
        <v>389</v>
      </c>
      <c r="G253" s="203"/>
      <c r="H253" s="206">
        <v>0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182</v>
      </c>
      <c r="AU253" s="212" t="s">
        <v>22</v>
      </c>
      <c r="AV253" s="13" t="s">
        <v>22</v>
      </c>
      <c r="AW253" s="13" t="s">
        <v>43</v>
      </c>
      <c r="AX253" s="13" t="s">
        <v>83</v>
      </c>
      <c r="AY253" s="212" t="s">
        <v>130</v>
      </c>
    </row>
    <row r="254" spans="1:65" s="13" customFormat="1" ht="11.25">
      <c r="B254" s="202"/>
      <c r="C254" s="203"/>
      <c r="D254" s="197" t="s">
        <v>182</v>
      </c>
      <c r="E254" s="204" t="s">
        <v>45</v>
      </c>
      <c r="F254" s="205" t="s">
        <v>390</v>
      </c>
      <c r="G254" s="203"/>
      <c r="H254" s="206">
        <v>0</v>
      </c>
      <c r="I254" s="207"/>
      <c r="J254" s="203"/>
      <c r="K254" s="203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182</v>
      </c>
      <c r="AU254" s="212" t="s">
        <v>22</v>
      </c>
      <c r="AV254" s="13" t="s">
        <v>22</v>
      </c>
      <c r="AW254" s="13" t="s">
        <v>43</v>
      </c>
      <c r="AX254" s="13" t="s">
        <v>83</v>
      </c>
      <c r="AY254" s="212" t="s">
        <v>130</v>
      </c>
    </row>
    <row r="255" spans="1:65" s="13" customFormat="1" ht="11.25">
      <c r="B255" s="202"/>
      <c r="C255" s="203"/>
      <c r="D255" s="197" t="s">
        <v>182</v>
      </c>
      <c r="E255" s="204" t="s">
        <v>45</v>
      </c>
      <c r="F255" s="205" t="s">
        <v>391</v>
      </c>
      <c r="G255" s="203"/>
      <c r="H255" s="206">
        <v>3.8</v>
      </c>
      <c r="I255" s="207"/>
      <c r="J255" s="203"/>
      <c r="K255" s="203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182</v>
      </c>
      <c r="AU255" s="212" t="s">
        <v>22</v>
      </c>
      <c r="AV255" s="13" t="s">
        <v>22</v>
      </c>
      <c r="AW255" s="13" t="s">
        <v>43</v>
      </c>
      <c r="AX255" s="13" t="s">
        <v>83</v>
      </c>
      <c r="AY255" s="212" t="s">
        <v>130</v>
      </c>
    </row>
    <row r="256" spans="1:65" s="13" customFormat="1" ht="11.25">
      <c r="B256" s="202"/>
      <c r="C256" s="203"/>
      <c r="D256" s="197" t="s">
        <v>182</v>
      </c>
      <c r="E256" s="204" t="s">
        <v>45</v>
      </c>
      <c r="F256" s="205" t="s">
        <v>392</v>
      </c>
      <c r="G256" s="203"/>
      <c r="H256" s="206">
        <v>1.3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182</v>
      </c>
      <c r="AU256" s="212" t="s">
        <v>22</v>
      </c>
      <c r="AV256" s="13" t="s">
        <v>22</v>
      </c>
      <c r="AW256" s="13" t="s">
        <v>43</v>
      </c>
      <c r="AX256" s="13" t="s">
        <v>83</v>
      </c>
      <c r="AY256" s="212" t="s">
        <v>130</v>
      </c>
    </row>
    <row r="257" spans="1:65" s="14" customFormat="1" ht="11.25">
      <c r="B257" s="213"/>
      <c r="C257" s="214"/>
      <c r="D257" s="197" t="s">
        <v>182</v>
      </c>
      <c r="E257" s="215" t="s">
        <v>45</v>
      </c>
      <c r="F257" s="216" t="s">
        <v>184</v>
      </c>
      <c r="G257" s="214"/>
      <c r="H257" s="217">
        <v>14.2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182</v>
      </c>
      <c r="AU257" s="223" t="s">
        <v>22</v>
      </c>
      <c r="AV257" s="14" t="s">
        <v>135</v>
      </c>
      <c r="AW257" s="14" t="s">
        <v>43</v>
      </c>
      <c r="AX257" s="14" t="s">
        <v>91</v>
      </c>
      <c r="AY257" s="223" t="s">
        <v>130</v>
      </c>
    </row>
    <row r="258" spans="1:65" s="2" customFormat="1" ht="24.2" customHeight="1">
      <c r="A258" s="36"/>
      <c r="B258" s="37"/>
      <c r="C258" s="170" t="s">
        <v>30</v>
      </c>
      <c r="D258" s="170" t="s">
        <v>131</v>
      </c>
      <c r="E258" s="171" t="s">
        <v>393</v>
      </c>
      <c r="F258" s="172" t="s">
        <v>394</v>
      </c>
      <c r="G258" s="173" t="s">
        <v>161</v>
      </c>
      <c r="H258" s="174">
        <v>18</v>
      </c>
      <c r="I258" s="175"/>
      <c r="J258" s="176">
        <f>ROUND(I258*H258,2)</f>
        <v>0</v>
      </c>
      <c r="K258" s="177"/>
      <c r="L258" s="41"/>
      <c r="M258" s="178" t="s">
        <v>45</v>
      </c>
      <c r="N258" s="179" t="s">
        <v>54</v>
      </c>
      <c r="O258" s="66"/>
      <c r="P258" s="180">
        <f>O258*H258</f>
        <v>0</v>
      </c>
      <c r="Q258" s="180">
        <v>0</v>
      </c>
      <c r="R258" s="180">
        <f>Q258*H258</f>
        <v>0</v>
      </c>
      <c r="S258" s="180">
        <v>0</v>
      </c>
      <c r="T258" s="18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2" t="s">
        <v>135</v>
      </c>
      <c r="AT258" s="182" t="s">
        <v>131</v>
      </c>
      <c r="AU258" s="182" t="s">
        <v>22</v>
      </c>
      <c r="AY258" s="18" t="s">
        <v>130</v>
      </c>
      <c r="BE258" s="183">
        <f>IF(N258="základní",J258,0)</f>
        <v>0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18" t="s">
        <v>91</v>
      </c>
      <c r="BK258" s="183">
        <f>ROUND(I258*H258,2)</f>
        <v>0</v>
      </c>
      <c r="BL258" s="18" t="s">
        <v>135</v>
      </c>
      <c r="BM258" s="182" t="s">
        <v>395</v>
      </c>
    </row>
    <row r="259" spans="1:65" s="2" customFormat="1" ht="19.5">
      <c r="A259" s="36"/>
      <c r="B259" s="37"/>
      <c r="C259" s="38"/>
      <c r="D259" s="197" t="s">
        <v>180</v>
      </c>
      <c r="E259" s="38"/>
      <c r="F259" s="198" t="s">
        <v>383</v>
      </c>
      <c r="G259" s="38"/>
      <c r="H259" s="38"/>
      <c r="I259" s="199"/>
      <c r="J259" s="38"/>
      <c r="K259" s="38"/>
      <c r="L259" s="41"/>
      <c r="M259" s="200"/>
      <c r="N259" s="201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8" t="s">
        <v>180</v>
      </c>
      <c r="AU259" s="18" t="s">
        <v>22</v>
      </c>
    </row>
    <row r="260" spans="1:65" s="13" customFormat="1" ht="11.25">
      <c r="B260" s="202"/>
      <c r="C260" s="203"/>
      <c r="D260" s="197" t="s">
        <v>182</v>
      </c>
      <c r="E260" s="204" t="s">
        <v>45</v>
      </c>
      <c r="F260" s="205" t="s">
        <v>396</v>
      </c>
      <c r="G260" s="203"/>
      <c r="H260" s="206">
        <v>18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182</v>
      </c>
      <c r="AU260" s="212" t="s">
        <v>22</v>
      </c>
      <c r="AV260" s="13" t="s">
        <v>22</v>
      </c>
      <c r="AW260" s="13" t="s">
        <v>43</v>
      </c>
      <c r="AX260" s="13" t="s">
        <v>83</v>
      </c>
      <c r="AY260" s="212" t="s">
        <v>130</v>
      </c>
    </row>
    <row r="261" spans="1:65" s="14" customFormat="1" ht="11.25">
      <c r="B261" s="213"/>
      <c r="C261" s="214"/>
      <c r="D261" s="197" t="s">
        <v>182</v>
      </c>
      <c r="E261" s="215" t="s">
        <v>45</v>
      </c>
      <c r="F261" s="216" t="s">
        <v>184</v>
      </c>
      <c r="G261" s="214"/>
      <c r="H261" s="217">
        <v>18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182</v>
      </c>
      <c r="AU261" s="223" t="s">
        <v>22</v>
      </c>
      <c r="AV261" s="14" t="s">
        <v>135</v>
      </c>
      <c r="AW261" s="14" t="s">
        <v>43</v>
      </c>
      <c r="AX261" s="14" t="s">
        <v>91</v>
      </c>
      <c r="AY261" s="223" t="s">
        <v>130</v>
      </c>
    </row>
    <row r="262" spans="1:65" s="2" customFormat="1" ht="14.45" customHeight="1">
      <c r="A262" s="36"/>
      <c r="B262" s="37"/>
      <c r="C262" s="234" t="s">
        <v>397</v>
      </c>
      <c r="D262" s="234" t="s">
        <v>283</v>
      </c>
      <c r="E262" s="235" t="s">
        <v>398</v>
      </c>
      <c r="F262" s="236" t="s">
        <v>399</v>
      </c>
      <c r="G262" s="237" t="s">
        <v>161</v>
      </c>
      <c r="H262" s="238">
        <v>18</v>
      </c>
      <c r="I262" s="239"/>
      <c r="J262" s="240">
        <f>ROUND(I262*H262,2)</f>
        <v>0</v>
      </c>
      <c r="K262" s="241"/>
      <c r="L262" s="242"/>
      <c r="M262" s="243" t="s">
        <v>45</v>
      </c>
      <c r="N262" s="244" t="s">
        <v>54</v>
      </c>
      <c r="O262" s="66"/>
      <c r="P262" s="180">
        <f>O262*H262</f>
        <v>0</v>
      </c>
      <c r="Q262" s="180">
        <v>6.9999999999999999E-4</v>
      </c>
      <c r="R262" s="180">
        <f>Q262*H262</f>
        <v>1.26E-2</v>
      </c>
      <c r="S262" s="180">
        <v>0</v>
      </c>
      <c r="T262" s="181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2" t="s">
        <v>158</v>
      </c>
      <c r="AT262" s="182" t="s">
        <v>283</v>
      </c>
      <c r="AU262" s="182" t="s">
        <v>22</v>
      </c>
      <c r="AY262" s="18" t="s">
        <v>130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91</v>
      </c>
      <c r="BK262" s="183">
        <f>ROUND(I262*H262,2)</f>
        <v>0</v>
      </c>
      <c r="BL262" s="18" t="s">
        <v>135</v>
      </c>
      <c r="BM262" s="182" t="s">
        <v>400</v>
      </c>
    </row>
    <row r="263" spans="1:65" s="2" customFormat="1" ht="24.2" customHeight="1">
      <c r="A263" s="36"/>
      <c r="B263" s="37"/>
      <c r="C263" s="170" t="s">
        <v>401</v>
      </c>
      <c r="D263" s="170" t="s">
        <v>131</v>
      </c>
      <c r="E263" s="171" t="s">
        <v>402</v>
      </c>
      <c r="F263" s="172" t="s">
        <v>403</v>
      </c>
      <c r="G263" s="173" t="s">
        <v>161</v>
      </c>
      <c r="H263" s="174">
        <v>1</v>
      </c>
      <c r="I263" s="175"/>
      <c r="J263" s="176">
        <f>ROUND(I263*H263,2)</f>
        <v>0</v>
      </c>
      <c r="K263" s="177"/>
      <c r="L263" s="41"/>
      <c r="M263" s="178" t="s">
        <v>45</v>
      </c>
      <c r="N263" s="179" t="s">
        <v>54</v>
      </c>
      <c r="O263" s="66"/>
      <c r="P263" s="180">
        <f>O263*H263</f>
        <v>0</v>
      </c>
      <c r="Q263" s="180">
        <v>0</v>
      </c>
      <c r="R263" s="180">
        <f>Q263*H263</f>
        <v>0</v>
      </c>
      <c r="S263" s="180">
        <v>0</v>
      </c>
      <c r="T263" s="18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2" t="s">
        <v>135</v>
      </c>
      <c r="AT263" s="182" t="s">
        <v>131</v>
      </c>
      <c r="AU263" s="182" t="s">
        <v>22</v>
      </c>
      <c r="AY263" s="18" t="s">
        <v>130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8" t="s">
        <v>91</v>
      </c>
      <c r="BK263" s="183">
        <f>ROUND(I263*H263,2)</f>
        <v>0</v>
      </c>
      <c r="BL263" s="18" t="s">
        <v>135</v>
      </c>
      <c r="BM263" s="182" t="s">
        <v>404</v>
      </c>
    </row>
    <row r="264" spans="1:65" s="2" customFormat="1" ht="19.5">
      <c r="A264" s="36"/>
      <c r="B264" s="37"/>
      <c r="C264" s="38"/>
      <c r="D264" s="197" t="s">
        <v>180</v>
      </c>
      <c r="E264" s="38"/>
      <c r="F264" s="198" t="s">
        <v>383</v>
      </c>
      <c r="G264" s="38"/>
      <c r="H264" s="38"/>
      <c r="I264" s="199"/>
      <c r="J264" s="38"/>
      <c r="K264" s="38"/>
      <c r="L264" s="41"/>
      <c r="M264" s="200"/>
      <c r="N264" s="201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8" t="s">
        <v>180</v>
      </c>
      <c r="AU264" s="18" t="s">
        <v>22</v>
      </c>
    </row>
    <row r="265" spans="1:65" s="13" customFormat="1" ht="11.25">
      <c r="B265" s="202"/>
      <c r="C265" s="203"/>
      <c r="D265" s="197" t="s">
        <v>182</v>
      </c>
      <c r="E265" s="204" t="s">
        <v>45</v>
      </c>
      <c r="F265" s="205" t="s">
        <v>405</v>
      </c>
      <c r="G265" s="203"/>
      <c r="H265" s="206">
        <v>1</v>
      </c>
      <c r="I265" s="207"/>
      <c r="J265" s="203"/>
      <c r="K265" s="203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182</v>
      </c>
      <c r="AU265" s="212" t="s">
        <v>22</v>
      </c>
      <c r="AV265" s="13" t="s">
        <v>22</v>
      </c>
      <c r="AW265" s="13" t="s">
        <v>43</v>
      </c>
      <c r="AX265" s="13" t="s">
        <v>83</v>
      </c>
      <c r="AY265" s="212" t="s">
        <v>130</v>
      </c>
    </row>
    <row r="266" spans="1:65" s="14" customFormat="1" ht="11.25">
      <c r="B266" s="213"/>
      <c r="C266" s="214"/>
      <c r="D266" s="197" t="s">
        <v>182</v>
      </c>
      <c r="E266" s="215" t="s">
        <v>45</v>
      </c>
      <c r="F266" s="216" t="s">
        <v>184</v>
      </c>
      <c r="G266" s="214"/>
      <c r="H266" s="217">
        <v>1</v>
      </c>
      <c r="I266" s="218"/>
      <c r="J266" s="214"/>
      <c r="K266" s="214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182</v>
      </c>
      <c r="AU266" s="223" t="s">
        <v>22</v>
      </c>
      <c r="AV266" s="14" t="s">
        <v>135</v>
      </c>
      <c r="AW266" s="14" t="s">
        <v>43</v>
      </c>
      <c r="AX266" s="14" t="s">
        <v>91</v>
      </c>
      <c r="AY266" s="223" t="s">
        <v>130</v>
      </c>
    </row>
    <row r="267" spans="1:65" s="2" customFormat="1" ht="24.2" customHeight="1">
      <c r="A267" s="36"/>
      <c r="B267" s="37"/>
      <c r="C267" s="170" t="s">
        <v>406</v>
      </c>
      <c r="D267" s="170" t="s">
        <v>131</v>
      </c>
      <c r="E267" s="171" t="s">
        <v>407</v>
      </c>
      <c r="F267" s="172" t="s">
        <v>408</v>
      </c>
      <c r="G267" s="173" t="s">
        <v>161</v>
      </c>
      <c r="H267" s="174">
        <v>9</v>
      </c>
      <c r="I267" s="175"/>
      <c r="J267" s="176">
        <f>ROUND(I267*H267,2)</f>
        <v>0</v>
      </c>
      <c r="K267" s="177"/>
      <c r="L267" s="41"/>
      <c r="M267" s="178" t="s">
        <v>45</v>
      </c>
      <c r="N267" s="179" t="s">
        <v>54</v>
      </c>
      <c r="O267" s="66"/>
      <c r="P267" s="180">
        <f>O267*H267</f>
        <v>0</v>
      </c>
      <c r="Q267" s="180">
        <v>0.14494000000000001</v>
      </c>
      <c r="R267" s="180">
        <f>Q267*H267</f>
        <v>1.3044600000000002</v>
      </c>
      <c r="S267" s="180">
        <v>0</v>
      </c>
      <c r="T267" s="18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2" t="s">
        <v>135</v>
      </c>
      <c r="AT267" s="182" t="s">
        <v>131</v>
      </c>
      <c r="AU267" s="182" t="s">
        <v>22</v>
      </c>
      <c r="AY267" s="18" t="s">
        <v>130</v>
      </c>
      <c r="BE267" s="183">
        <f>IF(N267="základní",J267,0)</f>
        <v>0</v>
      </c>
      <c r="BF267" s="183">
        <f>IF(N267="snížená",J267,0)</f>
        <v>0</v>
      </c>
      <c r="BG267" s="183">
        <f>IF(N267="zákl. přenesená",J267,0)</f>
        <v>0</v>
      </c>
      <c r="BH267" s="183">
        <f>IF(N267="sníž. přenesená",J267,0)</f>
        <v>0</v>
      </c>
      <c r="BI267" s="183">
        <f>IF(N267="nulová",J267,0)</f>
        <v>0</v>
      </c>
      <c r="BJ267" s="18" t="s">
        <v>91</v>
      </c>
      <c r="BK267" s="183">
        <f>ROUND(I267*H267,2)</f>
        <v>0</v>
      </c>
      <c r="BL267" s="18" t="s">
        <v>135</v>
      </c>
      <c r="BM267" s="182" t="s">
        <v>409</v>
      </c>
    </row>
    <row r="268" spans="1:65" s="2" customFormat="1" ht="19.5">
      <c r="A268" s="36"/>
      <c r="B268" s="37"/>
      <c r="C268" s="38"/>
      <c r="D268" s="197" t="s">
        <v>180</v>
      </c>
      <c r="E268" s="38"/>
      <c r="F268" s="198" t="s">
        <v>383</v>
      </c>
      <c r="G268" s="38"/>
      <c r="H268" s="38"/>
      <c r="I268" s="199"/>
      <c r="J268" s="38"/>
      <c r="K268" s="38"/>
      <c r="L268" s="41"/>
      <c r="M268" s="200"/>
      <c r="N268" s="201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8" t="s">
        <v>180</v>
      </c>
      <c r="AU268" s="18" t="s">
        <v>22</v>
      </c>
    </row>
    <row r="269" spans="1:65" s="2" customFormat="1" ht="24.2" customHeight="1">
      <c r="A269" s="36"/>
      <c r="B269" s="37"/>
      <c r="C269" s="234" t="s">
        <v>410</v>
      </c>
      <c r="D269" s="234" t="s">
        <v>283</v>
      </c>
      <c r="E269" s="235" t="s">
        <v>411</v>
      </c>
      <c r="F269" s="236" t="s">
        <v>412</v>
      </c>
      <c r="G269" s="237" t="s">
        <v>161</v>
      </c>
      <c r="H269" s="238">
        <v>9</v>
      </c>
      <c r="I269" s="239"/>
      <c r="J269" s="240">
        <f t="shared" ref="J269:J274" si="0">ROUND(I269*H269,2)</f>
        <v>0</v>
      </c>
      <c r="K269" s="241"/>
      <c r="L269" s="242"/>
      <c r="M269" s="243" t="s">
        <v>45</v>
      </c>
      <c r="N269" s="244" t="s">
        <v>54</v>
      </c>
      <c r="O269" s="66"/>
      <c r="P269" s="180">
        <f t="shared" ref="P269:P274" si="1">O269*H269</f>
        <v>0</v>
      </c>
      <c r="Q269" s="180">
        <v>7.1999999999999995E-2</v>
      </c>
      <c r="R269" s="180">
        <f t="shared" ref="R269:R274" si="2">Q269*H269</f>
        <v>0.64799999999999991</v>
      </c>
      <c r="S269" s="180">
        <v>0</v>
      </c>
      <c r="T269" s="181">
        <f t="shared" ref="T269:T274" si="3"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2" t="s">
        <v>158</v>
      </c>
      <c r="AT269" s="182" t="s">
        <v>283</v>
      </c>
      <c r="AU269" s="182" t="s">
        <v>22</v>
      </c>
      <c r="AY269" s="18" t="s">
        <v>130</v>
      </c>
      <c r="BE269" s="183">
        <f t="shared" ref="BE269:BE274" si="4">IF(N269="základní",J269,0)</f>
        <v>0</v>
      </c>
      <c r="BF269" s="183">
        <f t="shared" ref="BF269:BF274" si="5">IF(N269="snížená",J269,0)</f>
        <v>0</v>
      </c>
      <c r="BG269" s="183">
        <f t="shared" ref="BG269:BG274" si="6">IF(N269="zákl. přenesená",J269,0)</f>
        <v>0</v>
      </c>
      <c r="BH269" s="183">
        <f t="shared" ref="BH269:BH274" si="7">IF(N269="sníž. přenesená",J269,0)</f>
        <v>0</v>
      </c>
      <c r="BI269" s="183">
        <f t="shared" ref="BI269:BI274" si="8">IF(N269="nulová",J269,0)</f>
        <v>0</v>
      </c>
      <c r="BJ269" s="18" t="s">
        <v>91</v>
      </c>
      <c r="BK269" s="183">
        <f t="shared" ref="BK269:BK274" si="9">ROUND(I269*H269,2)</f>
        <v>0</v>
      </c>
      <c r="BL269" s="18" t="s">
        <v>135</v>
      </c>
      <c r="BM269" s="182" t="s">
        <v>413</v>
      </c>
    </row>
    <row r="270" spans="1:65" s="2" customFormat="1" ht="24.2" customHeight="1">
      <c r="A270" s="36"/>
      <c r="B270" s="37"/>
      <c r="C270" s="234" t="s">
        <v>414</v>
      </c>
      <c r="D270" s="234" t="s">
        <v>283</v>
      </c>
      <c r="E270" s="235" t="s">
        <v>415</v>
      </c>
      <c r="F270" s="236" t="s">
        <v>416</v>
      </c>
      <c r="G270" s="237" t="s">
        <v>161</v>
      </c>
      <c r="H270" s="238">
        <v>9</v>
      </c>
      <c r="I270" s="239"/>
      <c r="J270" s="240">
        <f t="shared" si="0"/>
        <v>0</v>
      </c>
      <c r="K270" s="241"/>
      <c r="L270" s="242"/>
      <c r="M270" s="243" t="s">
        <v>45</v>
      </c>
      <c r="N270" s="244" t="s">
        <v>54</v>
      </c>
      <c r="O270" s="66"/>
      <c r="P270" s="180">
        <f t="shared" si="1"/>
        <v>0</v>
      </c>
      <c r="Q270" s="180">
        <v>2.7E-2</v>
      </c>
      <c r="R270" s="180">
        <f t="shared" si="2"/>
        <v>0.24299999999999999</v>
      </c>
      <c r="S270" s="180">
        <v>0</v>
      </c>
      <c r="T270" s="181">
        <f t="shared" si="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2" t="s">
        <v>158</v>
      </c>
      <c r="AT270" s="182" t="s">
        <v>283</v>
      </c>
      <c r="AU270" s="182" t="s">
        <v>22</v>
      </c>
      <c r="AY270" s="18" t="s">
        <v>130</v>
      </c>
      <c r="BE270" s="183">
        <f t="shared" si="4"/>
        <v>0</v>
      </c>
      <c r="BF270" s="183">
        <f t="shared" si="5"/>
        <v>0</v>
      </c>
      <c r="BG270" s="183">
        <f t="shared" si="6"/>
        <v>0</v>
      </c>
      <c r="BH270" s="183">
        <f t="shared" si="7"/>
        <v>0</v>
      </c>
      <c r="BI270" s="183">
        <f t="shared" si="8"/>
        <v>0</v>
      </c>
      <c r="BJ270" s="18" t="s">
        <v>91</v>
      </c>
      <c r="BK270" s="183">
        <f t="shared" si="9"/>
        <v>0</v>
      </c>
      <c r="BL270" s="18" t="s">
        <v>135</v>
      </c>
      <c r="BM270" s="182" t="s">
        <v>417</v>
      </c>
    </row>
    <row r="271" spans="1:65" s="2" customFormat="1" ht="14.45" customHeight="1">
      <c r="A271" s="36"/>
      <c r="B271" s="37"/>
      <c r="C271" s="234" t="s">
        <v>418</v>
      </c>
      <c r="D271" s="234" t="s">
        <v>283</v>
      </c>
      <c r="E271" s="235" t="s">
        <v>419</v>
      </c>
      <c r="F271" s="236" t="s">
        <v>420</v>
      </c>
      <c r="G271" s="237" t="s">
        <v>161</v>
      </c>
      <c r="H271" s="238">
        <v>9</v>
      </c>
      <c r="I271" s="239"/>
      <c r="J271" s="240">
        <f t="shared" si="0"/>
        <v>0</v>
      </c>
      <c r="K271" s="241"/>
      <c r="L271" s="242"/>
      <c r="M271" s="243" t="s">
        <v>45</v>
      </c>
      <c r="N271" s="244" t="s">
        <v>54</v>
      </c>
      <c r="O271" s="66"/>
      <c r="P271" s="180">
        <f t="shared" si="1"/>
        <v>0</v>
      </c>
      <c r="Q271" s="180">
        <v>0.04</v>
      </c>
      <c r="R271" s="180">
        <f t="shared" si="2"/>
        <v>0.36</v>
      </c>
      <c r="S271" s="180">
        <v>0</v>
      </c>
      <c r="T271" s="181">
        <f t="shared" si="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2" t="s">
        <v>158</v>
      </c>
      <c r="AT271" s="182" t="s">
        <v>283</v>
      </c>
      <c r="AU271" s="182" t="s">
        <v>22</v>
      </c>
      <c r="AY271" s="18" t="s">
        <v>130</v>
      </c>
      <c r="BE271" s="183">
        <f t="shared" si="4"/>
        <v>0</v>
      </c>
      <c r="BF271" s="183">
        <f t="shared" si="5"/>
        <v>0</v>
      </c>
      <c r="BG271" s="183">
        <f t="shared" si="6"/>
        <v>0</v>
      </c>
      <c r="BH271" s="183">
        <f t="shared" si="7"/>
        <v>0</v>
      </c>
      <c r="BI271" s="183">
        <f t="shared" si="8"/>
        <v>0</v>
      </c>
      <c r="BJ271" s="18" t="s">
        <v>91</v>
      </c>
      <c r="BK271" s="183">
        <f t="shared" si="9"/>
        <v>0</v>
      </c>
      <c r="BL271" s="18" t="s">
        <v>135</v>
      </c>
      <c r="BM271" s="182" t="s">
        <v>421</v>
      </c>
    </row>
    <row r="272" spans="1:65" s="2" customFormat="1" ht="24.2" customHeight="1">
      <c r="A272" s="36"/>
      <c r="B272" s="37"/>
      <c r="C272" s="234" t="s">
        <v>422</v>
      </c>
      <c r="D272" s="234" t="s">
        <v>283</v>
      </c>
      <c r="E272" s="235" t="s">
        <v>423</v>
      </c>
      <c r="F272" s="236" t="s">
        <v>424</v>
      </c>
      <c r="G272" s="237" t="s">
        <v>161</v>
      </c>
      <c r="H272" s="238">
        <v>9</v>
      </c>
      <c r="I272" s="239"/>
      <c r="J272" s="240">
        <f t="shared" si="0"/>
        <v>0</v>
      </c>
      <c r="K272" s="241"/>
      <c r="L272" s="242"/>
      <c r="M272" s="243" t="s">
        <v>45</v>
      </c>
      <c r="N272" s="244" t="s">
        <v>54</v>
      </c>
      <c r="O272" s="66"/>
      <c r="P272" s="180">
        <f t="shared" si="1"/>
        <v>0</v>
      </c>
      <c r="Q272" s="180">
        <v>0</v>
      </c>
      <c r="R272" s="180">
        <f t="shared" si="2"/>
        <v>0</v>
      </c>
      <c r="S272" s="180">
        <v>0</v>
      </c>
      <c r="T272" s="181">
        <f t="shared" si="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2" t="s">
        <v>158</v>
      </c>
      <c r="AT272" s="182" t="s">
        <v>283</v>
      </c>
      <c r="AU272" s="182" t="s">
        <v>22</v>
      </c>
      <c r="AY272" s="18" t="s">
        <v>130</v>
      </c>
      <c r="BE272" s="183">
        <f t="shared" si="4"/>
        <v>0</v>
      </c>
      <c r="BF272" s="183">
        <f t="shared" si="5"/>
        <v>0</v>
      </c>
      <c r="BG272" s="183">
        <f t="shared" si="6"/>
        <v>0</v>
      </c>
      <c r="BH272" s="183">
        <f t="shared" si="7"/>
        <v>0</v>
      </c>
      <c r="BI272" s="183">
        <f t="shared" si="8"/>
        <v>0</v>
      </c>
      <c r="BJ272" s="18" t="s">
        <v>91</v>
      </c>
      <c r="BK272" s="183">
        <f t="shared" si="9"/>
        <v>0</v>
      </c>
      <c r="BL272" s="18" t="s">
        <v>135</v>
      </c>
      <c r="BM272" s="182" t="s">
        <v>425</v>
      </c>
    </row>
    <row r="273" spans="1:65" s="2" customFormat="1" ht="24.2" customHeight="1">
      <c r="A273" s="36"/>
      <c r="B273" s="37"/>
      <c r="C273" s="234" t="s">
        <v>426</v>
      </c>
      <c r="D273" s="234" t="s">
        <v>283</v>
      </c>
      <c r="E273" s="235" t="s">
        <v>427</v>
      </c>
      <c r="F273" s="236" t="s">
        <v>428</v>
      </c>
      <c r="G273" s="237" t="s">
        <v>161</v>
      </c>
      <c r="H273" s="238">
        <v>9</v>
      </c>
      <c r="I273" s="239"/>
      <c r="J273" s="240">
        <f t="shared" si="0"/>
        <v>0</v>
      </c>
      <c r="K273" s="241"/>
      <c r="L273" s="242"/>
      <c r="M273" s="243" t="s">
        <v>45</v>
      </c>
      <c r="N273" s="244" t="s">
        <v>54</v>
      </c>
      <c r="O273" s="66"/>
      <c r="P273" s="180">
        <f t="shared" si="1"/>
        <v>0</v>
      </c>
      <c r="Q273" s="180">
        <v>5.7000000000000002E-2</v>
      </c>
      <c r="R273" s="180">
        <f t="shared" si="2"/>
        <v>0.51300000000000001</v>
      </c>
      <c r="S273" s="180">
        <v>0</v>
      </c>
      <c r="T273" s="181">
        <f t="shared" si="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2" t="s">
        <v>158</v>
      </c>
      <c r="AT273" s="182" t="s">
        <v>283</v>
      </c>
      <c r="AU273" s="182" t="s">
        <v>22</v>
      </c>
      <c r="AY273" s="18" t="s">
        <v>130</v>
      </c>
      <c r="BE273" s="183">
        <f t="shared" si="4"/>
        <v>0</v>
      </c>
      <c r="BF273" s="183">
        <f t="shared" si="5"/>
        <v>0</v>
      </c>
      <c r="BG273" s="183">
        <f t="shared" si="6"/>
        <v>0</v>
      </c>
      <c r="BH273" s="183">
        <f t="shared" si="7"/>
        <v>0</v>
      </c>
      <c r="BI273" s="183">
        <f t="shared" si="8"/>
        <v>0</v>
      </c>
      <c r="BJ273" s="18" t="s">
        <v>91</v>
      </c>
      <c r="BK273" s="183">
        <f t="shared" si="9"/>
        <v>0</v>
      </c>
      <c r="BL273" s="18" t="s">
        <v>135</v>
      </c>
      <c r="BM273" s="182" t="s">
        <v>429</v>
      </c>
    </row>
    <row r="274" spans="1:65" s="2" customFormat="1" ht="24.2" customHeight="1">
      <c r="A274" s="36"/>
      <c r="B274" s="37"/>
      <c r="C274" s="170" t="s">
        <v>430</v>
      </c>
      <c r="D274" s="170" t="s">
        <v>131</v>
      </c>
      <c r="E274" s="171" t="s">
        <v>431</v>
      </c>
      <c r="F274" s="172" t="s">
        <v>432</v>
      </c>
      <c r="G274" s="173" t="s">
        <v>161</v>
      </c>
      <c r="H274" s="174">
        <v>9</v>
      </c>
      <c r="I274" s="175"/>
      <c r="J274" s="176">
        <f t="shared" si="0"/>
        <v>0</v>
      </c>
      <c r="K274" s="177"/>
      <c r="L274" s="41"/>
      <c r="M274" s="178" t="s">
        <v>45</v>
      </c>
      <c r="N274" s="179" t="s">
        <v>54</v>
      </c>
      <c r="O274" s="66"/>
      <c r="P274" s="180">
        <f t="shared" si="1"/>
        <v>0</v>
      </c>
      <c r="Q274" s="180">
        <v>0.21734000000000001</v>
      </c>
      <c r="R274" s="180">
        <f t="shared" si="2"/>
        <v>1.9560600000000001</v>
      </c>
      <c r="S274" s="180">
        <v>0</v>
      </c>
      <c r="T274" s="181">
        <f t="shared" si="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2" t="s">
        <v>135</v>
      </c>
      <c r="AT274" s="182" t="s">
        <v>131</v>
      </c>
      <c r="AU274" s="182" t="s">
        <v>22</v>
      </c>
      <c r="AY274" s="18" t="s">
        <v>130</v>
      </c>
      <c r="BE274" s="183">
        <f t="shared" si="4"/>
        <v>0</v>
      </c>
      <c r="BF274" s="183">
        <f t="shared" si="5"/>
        <v>0</v>
      </c>
      <c r="BG274" s="183">
        <f t="shared" si="6"/>
        <v>0</v>
      </c>
      <c r="BH274" s="183">
        <f t="shared" si="7"/>
        <v>0</v>
      </c>
      <c r="BI274" s="183">
        <f t="shared" si="8"/>
        <v>0</v>
      </c>
      <c r="BJ274" s="18" t="s">
        <v>91</v>
      </c>
      <c r="BK274" s="183">
        <f t="shared" si="9"/>
        <v>0</v>
      </c>
      <c r="BL274" s="18" t="s">
        <v>135</v>
      </c>
      <c r="BM274" s="182" t="s">
        <v>433</v>
      </c>
    </row>
    <row r="275" spans="1:65" s="2" customFormat="1" ht="19.5">
      <c r="A275" s="36"/>
      <c r="B275" s="37"/>
      <c r="C275" s="38"/>
      <c r="D275" s="197" t="s">
        <v>180</v>
      </c>
      <c r="E275" s="38"/>
      <c r="F275" s="198" t="s">
        <v>383</v>
      </c>
      <c r="G275" s="38"/>
      <c r="H275" s="38"/>
      <c r="I275" s="199"/>
      <c r="J275" s="38"/>
      <c r="K275" s="38"/>
      <c r="L275" s="41"/>
      <c r="M275" s="200"/>
      <c r="N275" s="201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8" t="s">
        <v>180</v>
      </c>
      <c r="AU275" s="18" t="s">
        <v>22</v>
      </c>
    </row>
    <row r="276" spans="1:65" s="2" customFormat="1" ht="14.45" customHeight="1">
      <c r="A276" s="36"/>
      <c r="B276" s="37"/>
      <c r="C276" s="234" t="s">
        <v>434</v>
      </c>
      <c r="D276" s="234" t="s">
        <v>283</v>
      </c>
      <c r="E276" s="235" t="s">
        <v>435</v>
      </c>
      <c r="F276" s="236" t="s">
        <v>436</v>
      </c>
      <c r="G276" s="237" t="s">
        <v>161</v>
      </c>
      <c r="H276" s="238">
        <v>9</v>
      </c>
      <c r="I276" s="239"/>
      <c r="J276" s="240">
        <f>ROUND(I276*H276,2)</f>
        <v>0</v>
      </c>
      <c r="K276" s="241"/>
      <c r="L276" s="242"/>
      <c r="M276" s="243" t="s">
        <v>45</v>
      </c>
      <c r="N276" s="244" t="s">
        <v>54</v>
      </c>
      <c r="O276" s="66"/>
      <c r="P276" s="180">
        <f>O276*H276</f>
        <v>0</v>
      </c>
      <c r="Q276" s="180">
        <v>0</v>
      </c>
      <c r="R276" s="180">
        <f>Q276*H276</f>
        <v>0</v>
      </c>
      <c r="S276" s="180">
        <v>0</v>
      </c>
      <c r="T276" s="18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2" t="s">
        <v>158</v>
      </c>
      <c r="AT276" s="182" t="s">
        <v>283</v>
      </c>
      <c r="AU276" s="182" t="s">
        <v>22</v>
      </c>
      <c r="AY276" s="18" t="s">
        <v>130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18" t="s">
        <v>91</v>
      </c>
      <c r="BK276" s="183">
        <f>ROUND(I276*H276,2)</f>
        <v>0</v>
      </c>
      <c r="BL276" s="18" t="s">
        <v>135</v>
      </c>
      <c r="BM276" s="182" t="s">
        <v>437</v>
      </c>
    </row>
    <row r="277" spans="1:65" s="2" customFormat="1" ht="24.2" customHeight="1">
      <c r="A277" s="36"/>
      <c r="B277" s="37"/>
      <c r="C277" s="170" t="s">
        <v>438</v>
      </c>
      <c r="D277" s="170" t="s">
        <v>131</v>
      </c>
      <c r="E277" s="171" t="s">
        <v>439</v>
      </c>
      <c r="F277" s="172" t="s">
        <v>440</v>
      </c>
      <c r="G277" s="173" t="s">
        <v>161</v>
      </c>
      <c r="H277" s="174">
        <v>11</v>
      </c>
      <c r="I277" s="175"/>
      <c r="J277" s="176">
        <f>ROUND(I277*H277,2)</f>
        <v>0</v>
      </c>
      <c r="K277" s="177"/>
      <c r="L277" s="41"/>
      <c r="M277" s="178" t="s">
        <v>45</v>
      </c>
      <c r="N277" s="179" t="s">
        <v>54</v>
      </c>
      <c r="O277" s="66"/>
      <c r="P277" s="180">
        <f>O277*H277</f>
        <v>0</v>
      </c>
      <c r="Q277" s="180">
        <v>0.42080000000000001</v>
      </c>
      <c r="R277" s="180">
        <f>Q277*H277</f>
        <v>4.6288</v>
      </c>
      <c r="S277" s="180">
        <v>0</v>
      </c>
      <c r="T277" s="18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2" t="s">
        <v>135</v>
      </c>
      <c r="AT277" s="182" t="s">
        <v>131</v>
      </c>
      <c r="AU277" s="182" t="s">
        <v>22</v>
      </c>
      <c r="AY277" s="18" t="s">
        <v>130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8" t="s">
        <v>91</v>
      </c>
      <c r="BK277" s="183">
        <f>ROUND(I277*H277,2)</f>
        <v>0</v>
      </c>
      <c r="BL277" s="18" t="s">
        <v>135</v>
      </c>
      <c r="BM277" s="182" t="s">
        <v>441</v>
      </c>
    </row>
    <row r="278" spans="1:65" s="2" customFormat="1" ht="19.5">
      <c r="A278" s="36"/>
      <c r="B278" s="37"/>
      <c r="C278" s="38"/>
      <c r="D278" s="197" t="s">
        <v>180</v>
      </c>
      <c r="E278" s="38"/>
      <c r="F278" s="198" t="s">
        <v>383</v>
      </c>
      <c r="G278" s="38"/>
      <c r="H278" s="38"/>
      <c r="I278" s="199"/>
      <c r="J278" s="38"/>
      <c r="K278" s="38"/>
      <c r="L278" s="41"/>
      <c r="M278" s="200"/>
      <c r="N278" s="201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8" t="s">
        <v>180</v>
      </c>
      <c r="AU278" s="18" t="s">
        <v>22</v>
      </c>
    </row>
    <row r="279" spans="1:65" s="11" customFormat="1" ht="22.9" customHeight="1">
      <c r="B279" s="156"/>
      <c r="C279" s="157"/>
      <c r="D279" s="158" t="s">
        <v>82</v>
      </c>
      <c r="E279" s="195" t="s">
        <v>214</v>
      </c>
      <c r="F279" s="195" t="s">
        <v>442</v>
      </c>
      <c r="G279" s="157"/>
      <c r="H279" s="157"/>
      <c r="I279" s="160"/>
      <c r="J279" s="196">
        <f>BK279</f>
        <v>0</v>
      </c>
      <c r="K279" s="157"/>
      <c r="L279" s="162"/>
      <c r="M279" s="163"/>
      <c r="N279" s="164"/>
      <c r="O279" s="164"/>
      <c r="P279" s="165">
        <f>SUM(P280:P404)</f>
        <v>0</v>
      </c>
      <c r="Q279" s="164"/>
      <c r="R279" s="165">
        <f>SUM(R280:R404)</f>
        <v>358.37517976999999</v>
      </c>
      <c r="S279" s="164"/>
      <c r="T279" s="166">
        <f>SUM(T280:T404)</f>
        <v>24.797999999999998</v>
      </c>
      <c r="AR279" s="167" t="s">
        <v>91</v>
      </c>
      <c r="AT279" s="168" t="s">
        <v>82</v>
      </c>
      <c r="AU279" s="168" t="s">
        <v>91</v>
      </c>
      <c r="AY279" s="167" t="s">
        <v>130</v>
      </c>
      <c r="BK279" s="169">
        <f>SUM(BK280:BK404)</f>
        <v>0</v>
      </c>
    </row>
    <row r="280" spans="1:65" s="2" customFormat="1" ht="24.2" customHeight="1">
      <c r="A280" s="36"/>
      <c r="B280" s="37"/>
      <c r="C280" s="170" t="s">
        <v>443</v>
      </c>
      <c r="D280" s="170" t="s">
        <v>131</v>
      </c>
      <c r="E280" s="171" t="s">
        <v>444</v>
      </c>
      <c r="F280" s="172" t="s">
        <v>445</v>
      </c>
      <c r="G280" s="173" t="s">
        <v>161</v>
      </c>
      <c r="H280" s="174">
        <v>1</v>
      </c>
      <c r="I280" s="175"/>
      <c r="J280" s="176">
        <f>ROUND(I280*H280,2)</f>
        <v>0</v>
      </c>
      <c r="K280" s="177"/>
      <c r="L280" s="41"/>
      <c r="M280" s="178" t="s">
        <v>45</v>
      </c>
      <c r="N280" s="179" t="s">
        <v>54</v>
      </c>
      <c r="O280" s="66"/>
      <c r="P280" s="180">
        <f>O280*H280</f>
        <v>0</v>
      </c>
      <c r="Q280" s="180">
        <v>0</v>
      </c>
      <c r="R280" s="180">
        <f>Q280*H280</f>
        <v>0</v>
      </c>
      <c r="S280" s="180">
        <v>0</v>
      </c>
      <c r="T280" s="18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2" t="s">
        <v>135</v>
      </c>
      <c r="AT280" s="182" t="s">
        <v>131</v>
      </c>
      <c r="AU280" s="182" t="s">
        <v>22</v>
      </c>
      <c r="AY280" s="18" t="s">
        <v>130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91</v>
      </c>
      <c r="BK280" s="183">
        <f>ROUND(I280*H280,2)</f>
        <v>0</v>
      </c>
      <c r="BL280" s="18" t="s">
        <v>135</v>
      </c>
      <c r="BM280" s="182" t="s">
        <v>446</v>
      </c>
    </row>
    <row r="281" spans="1:65" s="2" customFormat="1" ht="19.5">
      <c r="A281" s="36"/>
      <c r="B281" s="37"/>
      <c r="C281" s="38"/>
      <c r="D281" s="197" t="s">
        <v>180</v>
      </c>
      <c r="E281" s="38"/>
      <c r="F281" s="198" t="s">
        <v>383</v>
      </c>
      <c r="G281" s="38"/>
      <c r="H281" s="38"/>
      <c r="I281" s="199"/>
      <c r="J281" s="38"/>
      <c r="K281" s="38"/>
      <c r="L281" s="41"/>
      <c r="M281" s="200"/>
      <c r="N281" s="201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8" t="s">
        <v>180</v>
      </c>
      <c r="AU281" s="18" t="s">
        <v>22</v>
      </c>
    </row>
    <row r="282" spans="1:65" s="13" customFormat="1" ht="11.25">
      <c r="B282" s="202"/>
      <c r="C282" s="203"/>
      <c r="D282" s="197" t="s">
        <v>182</v>
      </c>
      <c r="E282" s="204" t="s">
        <v>45</v>
      </c>
      <c r="F282" s="205" t="s">
        <v>447</v>
      </c>
      <c r="G282" s="203"/>
      <c r="H282" s="206">
        <v>1</v>
      </c>
      <c r="I282" s="207"/>
      <c r="J282" s="203"/>
      <c r="K282" s="203"/>
      <c r="L282" s="208"/>
      <c r="M282" s="209"/>
      <c r="N282" s="210"/>
      <c r="O282" s="210"/>
      <c r="P282" s="210"/>
      <c r="Q282" s="210"/>
      <c r="R282" s="210"/>
      <c r="S282" s="210"/>
      <c r="T282" s="211"/>
      <c r="AT282" s="212" t="s">
        <v>182</v>
      </c>
      <c r="AU282" s="212" t="s">
        <v>22</v>
      </c>
      <c r="AV282" s="13" t="s">
        <v>22</v>
      </c>
      <c r="AW282" s="13" t="s">
        <v>43</v>
      </c>
      <c r="AX282" s="13" t="s">
        <v>83</v>
      </c>
      <c r="AY282" s="212" t="s">
        <v>130</v>
      </c>
    </row>
    <row r="283" spans="1:65" s="14" customFormat="1" ht="11.25">
      <c r="B283" s="213"/>
      <c r="C283" s="214"/>
      <c r="D283" s="197" t="s">
        <v>182</v>
      </c>
      <c r="E283" s="215" t="s">
        <v>45</v>
      </c>
      <c r="F283" s="216" t="s">
        <v>184</v>
      </c>
      <c r="G283" s="214"/>
      <c r="H283" s="217">
        <v>1</v>
      </c>
      <c r="I283" s="218"/>
      <c r="J283" s="214"/>
      <c r="K283" s="214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182</v>
      </c>
      <c r="AU283" s="223" t="s">
        <v>22</v>
      </c>
      <c r="AV283" s="14" t="s">
        <v>135</v>
      </c>
      <c r="AW283" s="14" t="s">
        <v>43</v>
      </c>
      <c r="AX283" s="14" t="s">
        <v>91</v>
      </c>
      <c r="AY283" s="223" t="s">
        <v>130</v>
      </c>
    </row>
    <row r="284" spans="1:65" s="2" customFormat="1" ht="24.2" customHeight="1">
      <c r="A284" s="36"/>
      <c r="B284" s="37"/>
      <c r="C284" s="170" t="s">
        <v>448</v>
      </c>
      <c r="D284" s="170" t="s">
        <v>131</v>
      </c>
      <c r="E284" s="171" t="s">
        <v>449</v>
      </c>
      <c r="F284" s="172" t="s">
        <v>450</v>
      </c>
      <c r="G284" s="173" t="s">
        <v>161</v>
      </c>
      <c r="H284" s="174">
        <v>5</v>
      </c>
      <c r="I284" s="175"/>
      <c r="J284" s="176">
        <f>ROUND(I284*H284,2)</f>
        <v>0</v>
      </c>
      <c r="K284" s="177"/>
      <c r="L284" s="41"/>
      <c r="M284" s="178" t="s">
        <v>45</v>
      </c>
      <c r="N284" s="179" t="s">
        <v>54</v>
      </c>
      <c r="O284" s="66"/>
      <c r="P284" s="180">
        <f>O284*H284</f>
        <v>0</v>
      </c>
      <c r="Q284" s="180">
        <v>6.9999999999999999E-4</v>
      </c>
      <c r="R284" s="180">
        <f>Q284*H284</f>
        <v>3.5000000000000001E-3</v>
      </c>
      <c r="S284" s="180">
        <v>0</v>
      </c>
      <c r="T284" s="181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2" t="s">
        <v>135</v>
      </c>
      <c r="AT284" s="182" t="s">
        <v>131</v>
      </c>
      <c r="AU284" s="182" t="s">
        <v>22</v>
      </c>
      <c r="AY284" s="18" t="s">
        <v>130</v>
      </c>
      <c r="BE284" s="183">
        <f>IF(N284="základní",J284,0)</f>
        <v>0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18" t="s">
        <v>91</v>
      </c>
      <c r="BK284" s="183">
        <f>ROUND(I284*H284,2)</f>
        <v>0</v>
      </c>
      <c r="BL284" s="18" t="s">
        <v>135</v>
      </c>
      <c r="BM284" s="182" t="s">
        <v>451</v>
      </c>
    </row>
    <row r="285" spans="1:65" s="2" customFormat="1" ht="19.5">
      <c r="A285" s="36"/>
      <c r="B285" s="37"/>
      <c r="C285" s="38"/>
      <c r="D285" s="197" t="s">
        <v>180</v>
      </c>
      <c r="E285" s="38"/>
      <c r="F285" s="198" t="s">
        <v>383</v>
      </c>
      <c r="G285" s="38"/>
      <c r="H285" s="38"/>
      <c r="I285" s="199"/>
      <c r="J285" s="38"/>
      <c r="K285" s="38"/>
      <c r="L285" s="41"/>
      <c r="M285" s="200"/>
      <c r="N285" s="201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8" t="s">
        <v>180</v>
      </c>
      <c r="AU285" s="18" t="s">
        <v>22</v>
      </c>
    </row>
    <row r="286" spans="1:65" s="13" customFormat="1" ht="11.25">
      <c r="B286" s="202"/>
      <c r="C286" s="203"/>
      <c r="D286" s="197" t="s">
        <v>182</v>
      </c>
      <c r="E286" s="204" t="s">
        <v>45</v>
      </c>
      <c r="F286" s="205" t="s">
        <v>452</v>
      </c>
      <c r="G286" s="203"/>
      <c r="H286" s="206">
        <v>2</v>
      </c>
      <c r="I286" s="207"/>
      <c r="J286" s="203"/>
      <c r="K286" s="203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182</v>
      </c>
      <c r="AU286" s="212" t="s">
        <v>22</v>
      </c>
      <c r="AV286" s="13" t="s">
        <v>22</v>
      </c>
      <c r="AW286" s="13" t="s">
        <v>43</v>
      </c>
      <c r="AX286" s="13" t="s">
        <v>83</v>
      </c>
      <c r="AY286" s="212" t="s">
        <v>130</v>
      </c>
    </row>
    <row r="287" spans="1:65" s="13" customFormat="1" ht="11.25">
      <c r="B287" s="202"/>
      <c r="C287" s="203"/>
      <c r="D287" s="197" t="s">
        <v>182</v>
      </c>
      <c r="E287" s="204" t="s">
        <v>45</v>
      </c>
      <c r="F287" s="205" t="s">
        <v>453</v>
      </c>
      <c r="G287" s="203"/>
      <c r="H287" s="206">
        <v>1</v>
      </c>
      <c r="I287" s="207"/>
      <c r="J287" s="203"/>
      <c r="K287" s="203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182</v>
      </c>
      <c r="AU287" s="212" t="s">
        <v>22</v>
      </c>
      <c r="AV287" s="13" t="s">
        <v>22</v>
      </c>
      <c r="AW287" s="13" t="s">
        <v>43</v>
      </c>
      <c r="AX287" s="13" t="s">
        <v>83</v>
      </c>
      <c r="AY287" s="212" t="s">
        <v>130</v>
      </c>
    </row>
    <row r="288" spans="1:65" s="13" customFormat="1" ht="11.25">
      <c r="B288" s="202"/>
      <c r="C288" s="203"/>
      <c r="D288" s="197" t="s">
        <v>182</v>
      </c>
      <c r="E288" s="204" t="s">
        <v>45</v>
      </c>
      <c r="F288" s="205" t="s">
        <v>454</v>
      </c>
      <c r="G288" s="203"/>
      <c r="H288" s="206">
        <v>1</v>
      </c>
      <c r="I288" s="207"/>
      <c r="J288" s="203"/>
      <c r="K288" s="203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182</v>
      </c>
      <c r="AU288" s="212" t="s">
        <v>22</v>
      </c>
      <c r="AV288" s="13" t="s">
        <v>22</v>
      </c>
      <c r="AW288" s="13" t="s">
        <v>43</v>
      </c>
      <c r="AX288" s="13" t="s">
        <v>83</v>
      </c>
      <c r="AY288" s="212" t="s">
        <v>130</v>
      </c>
    </row>
    <row r="289" spans="1:65" s="13" customFormat="1" ht="11.25">
      <c r="B289" s="202"/>
      <c r="C289" s="203"/>
      <c r="D289" s="197" t="s">
        <v>182</v>
      </c>
      <c r="E289" s="204" t="s">
        <v>45</v>
      </c>
      <c r="F289" s="205" t="s">
        <v>455</v>
      </c>
      <c r="G289" s="203"/>
      <c r="H289" s="206">
        <v>1</v>
      </c>
      <c r="I289" s="207"/>
      <c r="J289" s="203"/>
      <c r="K289" s="203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182</v>
      </c>
      <c r="AU289" s="212" t="s">
        <v>22</v>
      </c>
      <c r="AV289" s="13" t="s">
        <v>22</v>
      </c>
      <c r="AW289" s="13" t="s">
        <v>43</v>
      </c>
      <c r="AX289" s="13" t="s">
        <v>83</v>
      </c>
      <c r="AY289" s="212" t="s">
        <v>130</v>
      </c>
    </row>
    <row r="290" spans="1:65" s="14" customFormat="1" ht="11.25">
      <c r="B290" s="213"/>
      <c r="C290" s="214"/>
      <c r="D290" s="197" t="s">
        <v>182</v>
      </c>
      <c r="E290" s="215" t="s">
        <v>45</v>
      </c>
      <c r="F290" s="216" t="s">
        <v>184</v>
      </c>
      <c r="G290" s="214"/>
      <c r="H290" s="217">
        <v>5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182</v>
      </c>
      <c r="AU290" s="223" t="s">
        <v>22</v>
      </c>
      <c r="AV290" s="14" t="s">
        <v>135</v>
      </c>
      <c r="AW290" s="14" t="s">
        <v>43</v>
      </c>
      <c r="AX290" s="14" t="s">
        <v>91</v>
      </c>
      <c r="AY290" s="223" t="s">
        <v>130</v>
      </c>
    </row>
    <row r="291" spans="1:65" s="2" customFormat="1" ht="14.45" customHeight="1">
      <c r="A291" s="36"/>
      <c r="B291" s="37"/>
      <c r="C291" s="234" t="s">
        <v>456</v>
      </c>
      <c r="D291" s="234" t="s">
        <v>283</v>
      </c>
      <c r="E291" s="235" t="s">
        <v>457</v>
      </c>
      <c r="F291" s="236" t="s">
        <v>458</v>
      </c>
      <c r="G291" s="237" t="s">
        <v>161</v>
      </c>
      <c r="H291" s="238">
        <v>5</v>
      </c>
      <c r="I291" s="239"/>
      <c r="J291" s="240">
        <f>ROUND(I291*H291,2)</f>
        <v>0</v>
      </c>
      <c r="K291" s="241"/>
      <c r="L291" s="242"/>
      <c r="M291" s="243" t="s">
        <v>45</v>
      </c>
      <c r="N291" s="244" t="s">
        <v>54</v>
      </c>
      <c r="O291" s="66"/>
      <c r="P291" s="180">
        <f>O291*H291</f>
        <v>0</v>
      </c>
      <c r="Q291" s="180">
        <v>4.0000000000000001E-3</v>
      </c>
      <c r="R291" s="180">
        <f>Q291*H291</f>
        <v>0.02</v>
      </c>
      <c r="S291" s="180">
        <v>0</v>
      </c>
      <c r="T291" s="181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2" t="s">
        <v>158</v>
      </c>
      <c r="AT291" s="182" t="s">
        <v>283</v>
      </c>
      <c r="AU291" s="182" t="s">
        <v>22</v>
      </c>
      <c r="AY291" s="18" t="s">
        <v>130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8" t="s">
        <v>91</v>
      </c>
      <c r="BK291" s="183">
        <f>ROUND(I291*H291,2)</f>
        <v>0</v>
      </c>
      <c r="BL291" s="18" t="s">
        <v>135</v>
      </c>
      <c r="BM291" s="182" t="s">
        <v>459</v>
      </c>
    </row>
    <row r="292" spans="1:65" s="2" customFormat="1" ht="24.2" customHeight="1">
      <c r="A292" s="36"/>
      <c r="B292" s="37"/>
      <c r="C292" s="170" t="s">
        <v>460</v>
      </c>
      <c r="D292" s="170" t="s">
        <v>131</v>
      </c>
      <c r="E292" s="171" t="s">
        <v>461</v>
      </c>
      <c r="F292" s="172" t="s">
        <v>462</v>
      </c>
      <c r="G292" s="173" t="s">
        <v>161</v>
      </c>
      <c r="H292" s="174">
        <v>5</v>
      </c>
      <c r="I292" s="175"/>
      <c r="J292" s="176">
        <f>ROUND(I292*H292,2)</f>
        <v>0</v>
      </c>
      <c r="K292" s="177"/>
      <c r="L292" s="41"/>
      <c r="M292" s="178" t="s">
        <v>45</v>
      </c>
      <c r="N292" s="179" t="s">
        <v>54</v>
      </c>
      <c r="O292" s="66"/>
      <c r="P292" s="180">
        <f>O292*H292</f>
        <v>0</v>
      </c>
      <c r="Q292" s="180">
        <v>0.11241</v>
      </c>
      <c r="R292" s="180">
        <f>Q292*H292</f>
        <v>0.56204999999999994</v>
      </c>
      <c r="S292" s="180">
        <v>0</v>
      </c>
      <c r="T292" s="18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2" t="s">
        <v>135</v>
      </c>
      <c r="AT292" s="182" t="s">
        <v>131</v>
      </c>
      <c r="AU292" s="182" t="s">
        <v>22</v>
      </c>
      <c r="AY292" s="18" t="s">
        <v>130</v>
      </c>
      <c r="BE292" s="183">
        <f>IF(N292="základní",J292,0)</f>
        <v>0</v>
      </c>
      <c r="BF292" s="183">
        <f>IF(N292="snížená",J292,0)</f>
        <v>0</v>
      </c>
      <c r="BG292" s="183">
        <f>IF(N292="zákl. přenesená",J292,0)</f>
        <v>0</v>
      </c>
      <c r="BH292" s="183">
        <f>IF(N292="sníž. přenesená",J292,0)</f>
        <v>0</v>
      </c>
      <c r="BI292" s="183">
        <f>IF(N292="nulová",J292,0)</f>
        <v>0</v>
      </c>
      <c r="BJ292" s="18" t="s">
        <v>91</v>
      </c>
      <c r="BK292" s="183">
        <f>ROUND(I292*H292,2)</f>
        <v>0</v>
      </c>
      <c r="BL292" s="18" t="s">
        <v>135</v>
      </c>
      <c r="BM292" s="182" t="s">
        <v>463</v>
      </c>
    </row>
    <row r="293" spans="1:65" s="2" customFormat="1" ht="19.5">
      <c r="A293" s="36"/>
      <c r="B293" s="37"/>
      <c r="C293" s="38"/>
      <c r="D293" s="197" t="s">
        <v>180</v>
      </c>
      <c r="E293" s="38"/>
      <c r="F293" s="198" t="s">
        <v>383</v>
      </c>
      <c r="G293" s="38"/>
      <c r="H293" s="38"/>
      <c r="I293" s="199"/>
      <c r="J293" s="38"/>
      <c r="K293" s="38"/>
      <c r="L293" s="41"/>
      <c r="M293" s="200"/>
      <c r="N293" s="201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8" t="s">
        <v>180</v>
      </c>
      <c r="AU293" s="18" t="s">
        <v>22</v>
      </c>
    </row>
    <row r="294" spans="1:65" s="2" customFormat="1" ht="14.45" customHeight="1">
      <c r="A294" s="36"/>
      <c r="B294" s="37"/>
      <c r="C294" s="234" t="s">
        <v>464</v>
      </c>
      <c r="D294" s="234" t="s">
        <v>283</v>
      </c>
      <c r="E294" s="235" t="s">
        <v>465</v>
      </c>
      <c r="F294" s="236" t="s">
        <v>466</v>
      </c>
      <c r="G294" s="237" t="s">
        <v>161</v>
      </c>
      <c r="H294" s="238">
        <v>5</v>
      </c>
      <c r="I294" s="239"/>
      <c r="J294" s="240">
        <f>ROUND(I294*H294,2)</f>
        <v>0</v>
      </c>
      <c r="K294" s="241"/>
      <c r="L294" s="242"/>
      <c r="M294" s="243" t="s">
        <v>45</v>
      </c>
      <c r="N294" s="244" t="s">
        <v>54</v>
      </c>
      <c r="O294" s="66"/>
      <c r="P294" s="180">
        <f>O294*H294</f>
        <v>0</v>
      </c>
      <c r="Q294" s="180">
        <v>6.1000000000000004E-3</v>
      </c>
      <c r="R294" s="180">
        <f>Q294*H294</f>
        <v>3.0500000000000003E-2</v>
      </c>
      <c r="S294" s="180">
        <v>0</v>
      </c>
      <c r="T294" s="18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2" t="s">
        <v>158</v>
      </c>
      <c r="AT294" s="182" t="s">
        <v>283</v>
      </c>
      <c r="AU294" s="182" t="s">
        <v>22</v>
      </c>
      <c r="AY294" s="18" t="s">
        <v>130</v>
      </c>
      <c r="BE294" s="183">
        <f>IF(N294="základní",J294,0)</f>
        <v>0</v>
      </c>
      <c r="BF294" s="183">
        <f>IF(N294="snížená",J294,0)</f>
        <v>0</v>
      </c>
      <c r="BG294" s="183">
        <f>IF(N294="zákl. přenesená",J294,0)</f>
        <v>0</v>
      </c>
      <c r="BH294" s="183">
        <f>IF(N294="sníž. přenesená",J294,0)</f>
        <v>0</v>
      </c>
      <c r="BI294" s="183">
        <f>IF(N294="nulová",J294,0)</f>
        <v>0</v>
      </c>
      <c r="BJ294" s="18" t="s">
        <v>91</v>
      </c>
      <c r="BK294" s="183">
        <f>ROUND(I294*H294,2)</f>
        <v>0</v>
      </c>
      <c r="BL294" s="18" t="s">
        <v>135</v>
      </c>
      <c r="BM294" s="182" t="s">
        <v>467</v>
      </c>
    </row>
    <row r="295" spans="1:65" s="2" customFormat="1" ht="14.45" customHeight="1">
      <c r="A295" s="36"/>
      <c r="B295" s="37"/>
      <c r="C295" s="234" t="s">
        <v>468</v>
      </c>
      <c r="D295" s="234" t="s">
        <v>283</v>
      </c>
      <c r="E295" s="235" t="s">
        <v>469</v>
      </c>
      <c r="F295" s="236" t="s">
        <v>470</v>
      </c>
      <c r="G295" s="237" t="s">
        <v>161</v>
      </c>
      <c r="H295" s="238">
        <v>5</v>
      </c>
      <c r="I295" s="239"/>
      <c r="J295" s="240">
        <f>ROUND(I295*H295,2)</f>
        <v>0</v>
      </c>
      <c r="K295" s="241"/>
      <c r="L295" s="242"/>
      <c r="M295" s="243" t="s">
        <v>45</v>
      </c>
      <c r="N295" s="244" t="s">
        <v>54</v>
      </c>
      <c r="O295" s="66"/>
      <c r="P295" s="180">
        <f>O295*H295</f>
        <v>0</v>
      </c>
      <c r="Q295" s="180">
        <v>3.0000000000000001E-3</v>
      </c>
      <c r="R295" s="180">
        <f>Q295*H295</f>
        <v>1.4999999999999999E-2</v>
      </c>
      <c r="S295" s="180">
        <v>0</v>
      </c>
      <c r="T295" s="18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2" t="s">
        <v>158</v>
      </c>
      <c r="AT295" s="182" t="s">
        <v>283</v>
      </c>
      <c r="AU295" s="182" t="s">
        <v>22</v>
      </c>
      <c r="AY295" s="18" t="s">
        <v>130</v>
      </c>
      <c r="BE295" s="183">
        <f>IF(N295="základní",J295,0)</f>
        <v>0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18" t="s">
        <v>91</v>
      </c>
      <c r="BK295" s="183">
        <f>ROUND(I295*H295,2)</f>
        <v>0</v>
      </c>
      <c r="BL295" s="18" t="s">
        <v>135</v>
      </c>
      <c r="BM295" s="182" t="s">
        <v>471</v>
      </c>
    </row>
    <row r="296" spans="1:65" s="2" customFormat="1" ht="14.45" customHeight="1">
      <c r="A296" s="36"/>
      <c r="B296" s="37"/>
      <c r="C296" s="234" t="s">
        <v>472</v>
      </c>
      <c r="D296" s="234" t="s">
        <v>283</v>
      </c>
      <c r="E296" s="235" t="s">
        <v>473</v>
      </c>
      <c r="F296" s="236" t="s">
        <v>474</v>
      </c>
      <c r="G296" s="237" t="s">
        <v>161</v>
      </c>
      <c r="H296" s="238">
        <v>5</v>
      </c>
      <c r="I296" s="239"/>
      <c r="J296" s="240">
        <f>ROUND(I296*H296,2)</f>
        <v>0</v>
      </c>
      <c r="K296" s="241"/>
      <c r="L296" s="242"/>
      <c r="M296" s="243" t="s">
        <v>45</v>
      </c>
      <c r="N296" s="244" t="s">
        <v>54</v>
      </c>
      <c r="O296" s="66"/>
      <c r="P296" s="180">
        <f>O296*H296</f>
        <v>0</v>
      </c>
      <c r="Q296" s="180">
        <v>1E-4</v>
      </c>
      <c r="R296" s="180">
        <f>Q296*H296</f>
        <v>5.0000000000000001E-4</v>
      </c>
      <c r="S296" s="180">
        <v>0</v>
      </c>
      <c r="T296" s="181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2" t="s">
        <v>158</v>
      </c>
      <c r="AT296" s="182" t="s">
        <v>283</v>
      </c>
      <c r="AU296" s="182" t="s">
        <v>22</v>
      </c>
      <c r="AY296" s="18" t="s">
        <v>130</v>
      </c>
      <c r="BE296" s="183">
        <f>IF(N296="základní",J296,0)</f>
        <v>0</v>
      </c>
      <c r="BF296" s="183">
        <f>IF(N296="snížená",J296,0)</f>
        <v>0</v>
      </c>
      <c r="BG296" s="183">
        <f>IF(N296="zákl. přenesená",J296,0)</f>
        <v>0</v>
      </c>
      <c r="BH296" s="183">
        <f>IF(N296="sníž. přenesená",J296,0)</f>
        <v>0</v>
      </c>
      <c r="BI296" s="183">
        <f>IF(N296="nulová",J296,0)</f>
        <v>0</v>
      </c>
      <c r="BJ296" s="18" t="s">
        <v>91</v>
      </c>
      <c r="BK296" s="183">
        <f>ROUND(I296*H296,2)</f>
        <v>0</v>
      </c>
      <c r="BL296" s="18" t="s">
        <v>135</v>
      </c>
      <c r="BM296" s="182" t="s">
        <v>475</v>
      </c>
    </row>
    <row r="297" spans="1:65" s="2" customFormat="1" ht="14.45" customHeight="1">
      <c r="A297" s="36"/>
      <c r="B297" s="37"/>
      <c r="C297" s="234" t="s">
        <v>476</v>
      </c>
      <c r="D297" s="234" t="s">
        <v>283</v>
      </c>
      <c r="E297" s="235" t="s">
        <v>477</v>
      </c>
      <c r="F297" s="236" t="s">
        <v>478</v>
      </c>
      <c r="G297" s="237" t="s">
        <v>161</v>
      </c>
      <c r="H297" s="238">
        <v>10</v>
      </c>
      <c r="I297" s="239"/>
      <c r="J297" s="240">
        <f>ROUND(I297*H297,2)</f>
        <v>0</v>
      </c>
      <c r="K297" s="241"/>
      <c r="L297" s="242"/>
      <c r="M297" s="243" t="s">
        <v>45</v>
      </c>
      <c r="N297" s="244" t="s">
        <v>54</v>
      </c>
      <c r="O297" s="66"/>
      <c r="P297" s="180">
        <f>O297*H297</f>
        <v>0</v>
      </c>
      <c r="Q297" s="180">
        <v>3.5E-4</v>
      </c>
      <c r="R297" s="180">
        <f>Q297*H297</f>
        <v>3.5000000000000001E-3</v>
      </c>
      <c r="S297" s="180">
        <v>0</v>
      </c>
      <c r="T297" s="18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2" t="s">
        <v>158</v>
      </c>
      <c r="AT297" s="182" t="s">
        <v>283</v>
      </c>
      <c r="AU297" s="182" t="s">
        <v>22</v>
      </c>
      <c r="AY297" s="18" t="s">
        <v>130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8" t="s">
        <v>91</v>
      </c>
      <c r="BK297" s="183">
        <f>ROUND(I297*H297,2)</f>
        <v>0</v>
      </c>
      <c r="BL297" s="18" t="s">
        <v>135</v>
      </c>
      <c r="BM297" s="182" t="s">
        <v>479</v>
      </c>
    </row>
    <row r="298" spans="1:65" s="13" customFormat="1" ht="11.25">
      <c r="B298" s="202"/>
      <c r="C298" s="203"/>
      <c r="D298" s="197" t="s">
        <v>182</v>
      </c>
      <c r="E298" s="204" t="s">
        <v>45</v>
      </c>
      <c r="F298" s="205" t="s">
        <v>480</v>
      </c>
      <c r="G298" s="203"/>
      <c r="H298" s="206">
        <v>10</v>
      </c>
      <c r="I298" s="207"/>
      <c r="J298" s="203"/>
      <c r="K298" s="203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182</v>
      </c>
      <c r="AU298" s="212" t="s">
        <v>22</v>
      </c>
      <c r="AV298" s="13" t="s">
        <v>22</v>
      </c>
      <c r="AW298" s="13" t="s">
        <v>43</v>
      </c>
      <c r="AX298" s="13" t="s">
        <v>83</v>
      </c>
      <c r="AY298" s="212" t="s">
        <v>130</v>
      </c>
    </row>
    <row r="299" spans="1:65" s="14" customFormat="1" ht="11.25">
      <c r="B299" s="213"/>
      <c r="C299" s="214"/>
      <c r="D299" s="197" t="s">
        <v>182</v>
      </c>
      <c r="E299" s="215" t="s">
        <v>45</v>
      </c>
      <c r="F299" s="216" t="s">
        <v>184</v>
      </c>
      <c r="G299" s="214"/>
      <c r="H299" s="217">
        <v>10</v>
      </c>
      <c r="I299" s="218"/>
      <c r="J299" s="214"/>
      <c r="K299" s="214"/>
      <c r="L299" s="219"/>
      <c r="M299" s="220"/>
      <c r="N299" s="221"/>
      <c r="O299" s="221"/>
      <c r="P299" s="221"/>
      <c r="Q299" s="221"/>
      <c r="R299" s="221"/>
      <c r="S299" s="221"/>
      <c r="T299" s="222"/>
      <c r="AT299" s="223" t="s">
        <v>182</v>
      </c>
      <c r="AU299" s="223" t="s">
        <v>22</v>
      </c>
      <c r="AV299" s="14" t="s">
        <v>135</v>
      </c>
      <c r="AW299" s="14" t="s">
        <v>43</v>
      </c>
      <c r="AX299" s="14" t="s">
        <v>91</v>
      </c>
      <c r="AY299" s="223" t="s">
        <v>130</v>
      </c>
    </row>
    <row r="300" spans="1:65" s="2" customFormat="1" ht="24.2" customHeight="1">
      <c r="A300" s="36"/>
      <c r="B300" s="37"/>
      <c r="C300" s="170" t="s">
        <v>481</v>
      </c>
      <c r="D300" s="170" t="s">
        <v>131</v>
      </c>
      <c r="E300" s="171" t="s">
        <v>482</v>
      </c>
      <c r="F300" s="172" t="s">
        <v>483</v>
      </c>
      <c r="G300" s="173" t="s">
        <v>211</v>
      </c>
      <c r="H300" s="174">
        <v>11</v>
      </c>
      <c r="I300" s="175"/>
      <c r="J300" s="176">
        <f>ROUND(I300*H300,2)</f>
        <v>0</v>
      </c>
      <c r="K300" s="177"/>
      <c r="L300" s="41"/>
      <c r="M300" s="178" t="s">
        <v>45</v>
      </c>
      <c r="N300" s="179" t="s">
        <v>54</v>
      </c>
      <c r="O300" s="66"/>
      <c r="P300" s="180">
        <f>O300*H300</f>
        <v>0</v>
      </c>
      <c r="Q300" s="180">
        <v>8.0000000000000007E-5</v>
      </c>
      <c r="R300" s="180">
        <f>Q300*H300</f>
        <v>8.8000000000000003E-4</v>
      </c>
      <c r="S300" s="180">
        <v>0</v>
      </c>
      <c r="T300" s="181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2" t="s">
        <v>135</v>
      </c>
      <c r="AT300" s="182" t="s">
        <v>131</v>
      </c>
      <c r="AU300" s="182" t="s">
        <v>22</v>
      </c>
      <c r="AY300" s="18" t="s">
        <v>130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18" t="s">
        <v>91</v>
      </c>
      <c r="BK300" s="183">
        <f>ROUND(I300*H300,2)</f>
        <v>0</v>
      </c>
      <c r="BL300" s="18" t="s">
        <v>135</v>
      </c>
      <c r="BM300" s="182" t="s">
        <v>484</v>
      </c>
    </row>
    <row r="301" spans="1:65" s="2" customFormat="1" ht="19.5">
      <c r="A301" s="36"/>
      <c r="B301" s="37"/>
      <c r="C301" s="38"/>
      <c r="D301" s="197" t="s">
        <v>180</v>
      </c>
      <c r="E301" s="38"/>
      <c r="F301" s="198" t="s">
        <v>383</v>
      </c>
      <c r="G301" s="38"/>
      <c r="H301" s="38"/>
      <c r="I301" s="199"/>
      <c r="J301" s="38"/>
      <c r="K301" s="38"/>
      <c r="L301" s="41"/>
      <c r="M301" s="200"/>
      <c r="N301" s="201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8" t="s">
        <v>180</v>
      </c>
      <c r="AU301" s="18" t="s">
        <v>22</v>
      </c>
    </row>
    <row r="302" spans="1:65" s="13" customFormat="1" ht="11.25">
      <c r="B302" s="202"/>
      <c r="C302" s="203"/>
      <c r="D302" s="197" t="s">
        <v>182</v>
      </c>
      <c r="E302" s="204" t="s">
        <v>45</v>
      </c>
      <c r="F302" s="205" t="s">
        <v>485</v>
      </c>
      <c r="G302" s="203"/>
      <c r="H302" s="206">
        <v>11</v>
      </c>
      <c r="I302" s="207"/>
      <c r="J302" s="203"/>
      <c r="K302" s="203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182</v>
      </c>
      <c r="AU302" s="212" t="s">
        <v>22</v>
      </c>
      <c r="AV302" s="13" t="s">
        <v>22</v>
      </c>
      <c r="AW302" s="13" t="s">
        <v>43</v>
      </c>
      <c r="AX302" s="13" t="s">
        <v>83</v>
      </c>
      <c r="AY302" s="212" t="s">
        <v>130</v>
      </c>
    </row>
    <row r="303" spans="1:65" s="14" customFormat="1" ht="11.25">
      <c r="B303" s="213"/>
      <c r="C303" s="214"/>
      <c r="D303" s="197" t="s">
        <v>182</v>
      </c>
      <c r="E303" s="215" t="s">
        <v>45</v>
      </c>
      <c r="F303" s="216" t="s">
        <v>184</v>
      </c>
      <c r="G303" s="214"/>
      <c r="H303" s="217">
        <v>11</v>
      </c>
      <c r="I303" s="218"/>
      <c r="J303" s="214"/>
      <c r="K303" s="214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182</v>
      </c>
      <c r="AU303" s="223" t="s">
        <v>22</v>
      </c>
      <c r="AV303" s="14" t="s">
        <v>135</v>
      </c>
      <c r="AW303" s="14" t="s">
        <v>43</v>
      </c>
      <c r="AX303" s="14" t="s">
        <v>91</v>
      </c>
      <c r="AY303" s="223" t="s">
        <v>130</v>
      </c>
    </row>
    <row r="304" spans="1:65" s="2" customFormat="1" ht="24.2" customHeight="1">
      <c r="A304" s="36"/>
      <c r="B304" s="37"/>
      <c r="C304" s="170" t="s">
        <v>486</v>
      </c>
      <c r="D304" s="170" t="s">
        <v>131</v>
      </c>
      <c r="E304" s="171" t="s">
        <v>487</v>
      </c>
      <c r="F304" s="172" t="s">
        <v>488</v>
      </c>
      <c r="G304" s="173" t="s">
        <v>178</v>
      </c>
      <c r="H304" s="174">
        <v>1</v>
      </c>
      <c r="I304" s="175"/>
      <c r="J304" s="176">
        <f>ROUND(I304*H304,2)</f>
        <v>0</v>
      </c>
      <c r="K304" s="177"/>
      <c r="L304" s="41"/>
      <c r="M304" s="178" t="s">
        <v>45</v>
      </c>
      <c r="N304" s="179" t="s">
        <v>54</v>
      </c>
      <c r="O304" s="66"/>
      <c r="P304" s="180">
        <f>O304*H304</f>
        <v>0</v>
      </c>
      <c r="Q304" s="180">
        <v>5.9999999999999995E-4</v>
      </c>
      <c r="R304" s="180">
        <f>Q304*H304</f>
        <v>5.9999999999999995E-4</v>
      </c>
      <c r="S304" s="180">
        <v>0</v>
      </c>
      <c r="T304" s="18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2" t="s">
        <v>135</v>
      </c>
      <c r="AT304" s="182" t="s">
        <v>131</v>
      </c>
      <c r="AU304" s="182" t="s">
        <v>22</v>
      </c>
      <c r="AY304" s="18" t="s">
        <v>130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18" t="s">
        <v>91</v>
      </c>
      <c r="BK304" s="183">
        <f>ROUND(I304*H304,2)</f>
        <v>0</v>
      </c>
      <c r="BL304" s="18" t="s">
        <v>135</v>
      </c>
      <c r="BM304" s="182" t="s">
        <v>489</v>
      </c>
    </row>
    <row r="305" spans="1:65" s="2" customFormat="1" ht="19.5">
      <c r="A305" s="36"/>
      <c r="B305" s="37"/>
      <c r="C305" s="38"/>
      <c r="D305" s="197" t="s">
        <v>180</v>
      </c>
      <c r="E305" s="38"/>
      <c r="F305" s="198" t="s">
        <v>383</v>
      </c>
      <c r="G305" s="38"/>
      <c r="H305" s="38"/>
      <c r="I305" s="199"/>
      <c r="J305" s="38"/>
      <c r="K305" s="38"/>
      <c r="L305" s="41"/>
      <c r="M305" s="200"/>
      <c r="N305" s="201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8" t="s">
        <v>180</v>
      </c>
      <c r="AU305" s="18" t="s">
        <v>22</v>
      </c>
    </row>
    <row r="306" spans="1:65" s="2" customFormat="1" ht="24.2" customHeight="1">
      <c r="A306" s="36"/>
      <c r="B306" s="37"/>
      <c r="C306" s="170" t="s">
        <v>490</v>
      </c>
      <c r="D306" s="170" t="s">
        <v>131</v>
      </c>
      <c r="E306" s="171" t="s">
        <v>491</v>
      </c>
      <c r="F306" s="172" t="s">
        <v>492</v>
      </c>
      <c r="G306" s="173" t="s">
        <v>211</v>
      </c>
      <c r="H306" s="174">
        <v>713.74699999999996</v>
      </c>
      <c r="I306" s="175"/>
      <c r="J306" s="176">
        <f>ROUND(I306*H306,2)</f>
        <v>0</v>
      </c>
      <c r="K306" s="177"/>
      <c r="L306" s="41"/>
      <c r="M306" s="178" t="s">
        <v>45</v>
      </c>
      <c r="N306" s="179" t="s">
        <v>54</v>
      </c>
      <c r="O306" s="66"/>
      <c r="P306" s="180">
        <f>O306*H306</f>
        <v>0</v>
      </c>
      <c r="Q306" s="180">
        <v>8.0879999999999994E-2</v>
      </c>
      <c r="R306" s="180">
        <f>Q306*H306</f>
        <v>57.727857359999994</v>
      </c>
      <c r="S306" s="180">
        <v>0</v>
      </c>
      <c r="T306" s="18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2" t="s">
        <v>135</v>
      </c>
      <c r="AT306" s="182" t="s">
        <v>131</v>
      </c>
      <c r="AU306" s="182" t="s">
        <v>22</v>
      </c>
      <c r="AY306" s="18" t="s">
        <v>130</v>
      </c>
      <c r="BE306" s="183">
        <f>IF(N306="základní",J306,0)</f>
        <v>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18" t="s">
        <v>91</v>
      </c>
      <c r="BK306" s="183">
        <f>ROUND(I306*H306,2)</f>
        <v>0</v>
      </c>
      <c r="BL306" s="18" t="s">
        <v>135</v>
      </c>
      <c r="BM306" s="182" t="s">
        <v>493</v>
      </c>
    </row>
    <row r="307" spans="1:65" s="2" customFormat="1" ht="19.5">
      <c r="A307" s="36"/>
      <c r="B307" s="37"/>
      <c r="C307" s="38"/>
      <c r="D307" s="197" t="s">
        <v>180</v>
      </c>
      <c r="E307" s="38"/>
      <c r="F307" s="198" t="s">
        <v>313</v>
      </c>
      <c r="G307" s="38"/>
      <c r="H307" s="38"/>
      <c r="I307" s="199"/>
      <c r="J307" s="38"/>
      <c r="K307" s="38"/>
      <c r="L307" s="41"/>
      <c r="M307" s="200"/>
      <c r="N307" s="201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8" t="s">
        <v>180</v>
      </c>
      <c r="AU307" s="18" t="s">
        <v>22</v>
      </c>
    </row>
    <row r="308" spans="1:65" s="13" customFormat="1" ht="11.25">
      <c r="B308" s="202"/>
      <c r="C308" s="203"/>
      <c r="D308" s="197" t="s">
        <v>182</v>
      </c>
      <c r="E308" s="204" t="s">
        <v>45</v>
      </c>
      <c r="F308" s="205" t="s">
        <v>494</v>
      </c>
      <c r="G308" s="203"/>
      <c r="H308" s="206">
        <v>713.74699999999996</v>
      </c>
      <c r="I308" s="207"/>
      <c r="J308" s="203"/>
      <c r="K308" s="203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182</v>
      </c>
      <c r="AU308" s="212" t="s">
        <v>22</v>
      </c>
      <c r="AV308" s="13" t="s">
        <v>22</v>
      </c>
      <c r="AW308" s="13" t="s">
        <v>43</v>
      </c>
      <c r="AX308" s="13" t="s">
        <v>83</v>
      </c>
      <c r="AY308" s="212" t="s">
        <v>130</v>
      </c>
    </row>
    <row r="309" spans="1:65" s="14" customFormat="1" ht="11.25">
      <c r="B309" s="213"/>
      <c r="C309" s="214"/>
      <c r="D309" s="197" t="s">
        <v>182</v>
      </c>
      <c r="E309" s="215" t="s">
        <v>45</v>
      </c>
      <c r="F309" s="216" t="s">
        <v>184</v>
      </c>
      <c r="G309" s="214"/>
      <c r="H309" s="217">
        <v>713.74699999999996</v>
      </c>
      <c r="I309" s="218"/>
      <c r="J309" s="214"/>
      <c r="K309" s="214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182</v>
      </c>
      <c r="AU309" s="223" t="s">
        <v>22</v>
      </c>
      <c r="AV309" s="14" t="s">
        <v>135</v>
      </c>
      <c r="AW309" s="14" t="s">
        <v>43</v>
      </c>
      <c r="AX309" s="14" t="s">
        <v>91</v>
      </c>
      <c r="AY309" s="223" t="s">
        <v>130</v>
      </c>
    </row>
    <row r="310" spans="1:65" s="2" customFormat="1" ht="24.2" customHeight="1">
      <c r="A310" s="36"/>
      <c r="B310" s="37"/>
      <c r="C310" s="170" t="s">
        <v>495</v>
      </c>
      <c r="D310" s="170" t="s">
        <v>131</v>
      </c>
      <c r="E310" s="171" t="s">
        <v>496</v>
      </c>
      <c r="F310" s="172" t="s">
        <v>497</v>
      </c>
      <c r="G310" s="173" t="s">
        <v>211</v>
      </c>
      <c r="H310" s="174">
        <v>7137.47</v>
      </c>
      <c r="I310" s="175"/>
      <c r="J310" s="176">
        <f>ROUND(I310*H310,2)</f>
        <v>0</v>
      </c>
      <c r="K310" s="177"/>
      <c r="L310" s="41"/>
      <c r="M310" s="178" t="s">
        <v>45</v>
      </c>
      <c r="N310" s="179" t="s">
        <v>54</v>
      </c>
      <c r="O310" s="66"/>
      <c r="P310" s="180">
        <f>O310*H310</f>
        <v>0</v>
      </c>
      <c r="Q310" s="180">
        <v>8.2199999999999999E-3</v>
      </c>
      <c r="R310" s="180">
        <f>Q310*H310</f>
        <v>58.670003399999999</v>
      </c>
      <c r="S310" s="180">
        <v>0</v>
      </c>
      <c r="T310" s="181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2" t="s">
        <v>135</v>
      </c>
      <c r="AT310" s="182" t="s">
        <v>131</v>
      </c>
      <c r="AU310" s="182" t="s">
        <v>22</v>
      </c>
      <c r="AY310" s="18" t="s">
        <v>130</v>
      </c>
      <c r="BE310" s="183">
        <f>IF(N310="základní",J310,0)</f>
        <v>0</v>
      </c>
      <c r="BF310" s="183">
        <f>IF(N310="snížená",J310,0)</f>
        <v>0</v>
      </c>
      <c r="BG310" s="183">
        <f>IF(N310="zákl. přenesená",J310,0)</f>
        <v>0</v>
      </c>
      <c r="BH310" s="183">
        <f>IF(N310="sníž. přenesená",J310,0)</f>
        <v>0</v>
      </c>
      <c r="BI310" s="183">
        <f>IF(N310="nulová",J310,0)</f>
        <v>0</v>
      </c>
      <c r="BJ310" s="18" t="s">
        <v>91</v>
      </c>
      <c r="BK310" s="183">
        <f>ROUND(I310*H310,2)</f>
        <v>0</v>
      </c>
      <c r="BL310" s="18" t="s">
        <v>135</v>
      </c>
      <c r="BM310" s="182" t="s">
        <v>498</v>
      </c>
    </row>
    <row r="311" spans="1:65" s="13" customFormat="1" ht="11.25">
      <c r="B311" s="202"/>
      <c r="C311" s="203"/>
      <c r="D311" s="197" t="s">
        <v>182</v>
      </c>
      <c r="E311" s="204" t="s">
        <v>45</v>
      </c>
      <c r="F311" s="205" t="s">
        <v>499</v>
      </c>
      <c r="G311" s="203"/>
      <c r="H311" s="206">
        <v>7137.47</v>
      </c>
      <c r="I311" s="207"/>
      <c r="J311" s="203"/>
      <c r="K311" s="203"/>
      <c r="L311" s="208"/>
      <c r="M311" s="209"/>
      <c r="N311" s="210"/>
      <c r="O311" s="210"/>
      <c r="P311" s="210"/>
      <c r="Q311" s="210"/>
      <c r="R311" s="210"/>
      <c r="S311" s="210"/>
      <c r="T311" s="211"/>
      <c r="AT311" s="212" t="s">
        <v>182</v>
      </c>
      <c r="AU311" s="212" t="s">
        <v>22</v>
      </c>
      <c r="AV311" s="13" t="s">
        <v>22</v>
      </c>
      <c r="AW311" s="13" t="s">
        <v>43</v>
      </c>
      <c r="AX311" s="13" t="s">
        <v>83</v>
      </c>
      <c r="AY311" s="212" t="s">
        <v>130</v>
      </c>
    </row>
    <row r="312" spans="1:65" s="14" customFormat="1" ht="11.25">
      <c r="B312" s="213"/>
      <c r="C312" s="214"/>
      <c r="D312" s="197" t="s">
        <v>182</v>
      </c>
      <c r="E312" s="215" t="s">
        <v>45</v>
      </c>
      <c r="F312" s="216" t="s">
        <v>184</v>
      </c>
      <c r="G312" s="214"/>
      <c r="H312" s="217">
        <v>7137.47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182</v>
      </c>
      <c r="AU312" s="223" t="s">
        <v>22</v>
      </c>
      <c r="AV312" s="14" t="s">
        <v>135</v>
      </c>
      <c r="AW312" s="14" t="s">
        <v>43</v>
      </c>
      <c r="AX312" s="14" t="s">
        <v>91</v>
      </c>
      <c r="AY312" s="223" t="s">
        <v>130</v>
      </c>
    </row>
    <row r="313" spans="1:65" s="2" customFormat="1" ht="14.45" customHeight="1">
      <c r="A313" s="36"/>
      <c r="B313" s="37"/>
      <c r="C313" s="234" t="s">
        <v>500</v>
      </c>
      <c r="D313" s="234" t="s">
        <v>283</v>
      </c>
      <c r="E313" s="235" t="s">
        <v>501</v>
      </c>
      <c r="F313" s="236" t="s">
        <v>502</v>
      </c>
      <c r="G313" s="237" t="s">
        <v>211</v>
      </c>
      <c r="H313" s="238">
        <v>713.74699999999996</v>
      </c>
      <c r="I313" s="239"/>
      <c r="J313" s="240">
        <f>ROUND(I313*H313,2)</f>
        <v>0</v>
      </c>
      <c r="K313" s="241"/>
      <c r="L313" s="242"/>
      <c r="M313" s="243" t="s">
        <v>45</v>
      </c>
      <c r="N313" s="244" t="s">
        <v>54</v>
      </c>
      <c r="O313" s="66"/>
      <c r="P313" s="180">
        <f>O313*H313</f>
        <v>0</v>
      </c>
      <c r="Q313" s="180">
        <v>4.5999999999999999E-2</v>
      </c>
      <c r="R313" s="180">
        <f>Q313*H313</f>
        <v>32.832361999999996</v>
      </c>
      <c r="S313" s="180">
        <v>0</v>
      </c>
      <c r="T313" s="181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2" t="s">
        <v>158</v>
      </c>
      <c r="AT313" s="182" t="s">
        <v>283</v>
      </c>
      <c r="AU313" s="182" t="s">
        <v>22</v>
      </c>
      <c r="AY313" s="18" t="s">
        <v>130</v>
      </c>
      <c r="BE313" s="183">
        <f>IF(N313="základní",J313,0)</f>
        <v>0</v>
      </c>
      <c r="BF313" s="183">
        <f>IF(N313="snížená",J313,0)</f>
        <v>0</v>
      </c>
      <c r="BG313" s="183">
        <f>IF(N313="zákl. přenesená",J313,0)</f>
        <v>0</v>
      </c>
      <c r="BH313" s="183">
        <f>IF(N313="sníž. přenesená",J313,0)</f>
        <v>0</v>
      </c>
      <c r="BI313" s="183">
        <f>IF(N313="nulová",J313,0)</f>
        <v>0</v>
      </c>
      <c r="BJ313" s="18" t="s">
        <v>91</v>
      </c>
      <c r="BK313" s="183">
        <f>ROUND(I313*H313,2)</f>
        <v>0</v>
      </c>
      <c r="BL313" s="18" t="s">
        <v>135</v>
      </c>
      <c r="BM313" s="182" t="s">
        <v>503</v>
      </c>
    </row>
    <row r="314" spans="1:65" s="13" customFormat="1" ht="11.25">
      <c r="B314" s="202"/>
      <c r="C314" s="203"/>
      <c r="D314" s="197" t="s">
        <v>182</v>
      </c>
      <c r="E314" s="204" t="s">
        <v>45</v>
      </c>
      <c r="F314" s="205" t="s">
        <v>494</v>
      </c>
      <c r="G314" s="203"/>
      <c r="H314" s="206">
        <v>713.74699999999996</v>
      </c>
      <c r="I314" s="207"/>
      <c r="J314" s="203"/>
      <c r="K314" s="203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182</v>
      </c>
      <c r="AU314" s="212" t="s">
        <v>22</v>
      </c>
      <c r="AV314" s="13" t="s">
        <v>22</v>
      </c>
      <c r="AW314" s="13" t="s">
        <v>43</v>
      </c>
      <c r="AX314" s="13" t="s">
        <v>83</v>
      </c>
      <c r="AY314" s="212" t="s">
        <v>130</v>
      </c>
    </row>
    <row r="315" spans="1:65" s="14" customFormat="1" ht="11.25">
      <c r="B315" s="213"/>
      <c r="C315" s="214"/>
      <c r="D315" s="197" t="s">
        <v>182</v>
      </c>
      <c r="E315" s="215" t="s">
        <v>45</v>
      </c>
      <c r="F315" s="216" t="s">
        <v>184</v>
      </c>
      <c r="G315" s="214"/>
      <c r="H315" s="217">
        <v>713.74699999999996</v>
      </c>
      <c r="I315" s="218"/>
      <c r="J315" s="214"/>
      <c r="K315" s="214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182</v>
      </c>
      <c r="AU315" s="223" t="s">
        <v>22</v>
      </c>
      <c r="AV315" s="14" t="s">
        <v>135</v>
      </c>
      <c r="AW315" s="14" t="s">
        <v>43</v>
      </c>
      <c r="AX315" s="14" t="s">
        <v>91</v>
      </c>
      <c r="AY315" s="223" t="s">
        <v>130</v>
      </c>
    </row>
    <row r="316" spans="1:65" s="2" customFormat="1" ht="14.45" customHeight="1">
      <c r="A316" s="36"/>
      <c r="B316" s="37"/>
      <c r="C316" s="170" t="s">
        <v>504</v>
      </c>
      <c r="D316" s="170" t="s">
        <v>131</v>
      </c>
      <c r="E316" s="171" t="s">
        <v>505</v>
      </c>
      <c r="F316" s="172" t="s">
        <v>506</v>
      </c>
      <c r="G316" s="173" t="s">
        <v>211</v>
      </c>
      <c r="H316" s="174">
        <v>11</v>
      </c>
      <c r="I316" s="175"/>
      <c r="J316" s="176">
        <f>ROUND(I316*H316,2)</f>
        <v>0</v>
      </c>
      <c r="K316" s="177"/>
      <c r="L316" s="41"/>
      <c r="M316" s="178" t="s">
        <v>45</v>
      </c>
      <c r="N316" s="179" t="s">
        <v>54</v>
      </c>
      <c r="O316" s="66"/>
      <c r="P316" s="180">
        <f>O316*H316</f>
        <v>0</v>
      </c>
      <c r="Q316" s="180">
        <v>0</v>
      </c>
      <c r="R316" s="180">
        <f>Q316*H316</f>
        <v>0</v>
      </c>
      <c r="S316" s="180">
        <v>0</v>
      </c>
      <c r="T316" s="181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2" t="s">
        <v>135</v>
      </c>
      <c r="AT316" s="182" t="s">
        <v>131</v>
      </c>
      <c r="AU316" s="182" t="s">
        <v>22</v>
      </c>
      <c r="AY316" s="18" t="s">
        <v>130</v>
      </c>
      <c r="BE316" s="183">
        <f>IF(N316="základní",J316,0)</f>
        <v>0</v>
      </c>
      <c r="BF316" s="183">
        <f>IF(N316="snížená",J316,0)</f>
        <v>0</v>
      </c>
      <c r="BG316" s="183">
        <f>IF(N316="zákl. přenesená",J316,0)</f>
        <v>0</v>
      </c>
      <c r="BH316" s="183">
        <f>IF(N316="sníž. přenesená",J316,0)</f>
        <v>0</v>
      </c>
      <c r="BI316" s="183">
        <f>IF(N316="nulová",J316,0)</f>
        <v>0</v>
      </c>
      <c r="BJ316" s="18" t="s">
        <v>91</v>
      </c>
      <c r="BK316" s="183">
        <f>ROUND(I316*H316,2)</f>
        <v>0</v>
      </c>
      <c r="BL316" s="18" t="s">
        <v>135</v>
      </c>
      <c r="BM316" s="182" t="s">
        <v>507</v>
      </c>
    </row>
    <row r="317" spans="1:65" s="2" customFormat="1" ht="19.5">
      <c r="A317" s="36"/>
      <c r="B317" s="37"/>
      <c r="C317" s="38"/>
      <c r="D317" s="197" t="s">
        <v>180</v>
      </c>
      <c r="E317" s="38"/>
      <c r="F317" s="198" t="s">
        <v>383</v>
      </c>
      <c r="G317" s="38"/>
      <c r="H317" s="38"/>
      <c r="I317" s="199"/>
      <c r="J317" s="38"/>
      <c r="K317" s="38"/>
      <c r="L317" s="41"/>
      <c r="M317" s="200"/>
      <c r="N317" s="201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8" t="s">
        <v>180</v>
      </c>
      <c r="AU317" s="18" t="s">
        <v>22</v>
      </c>
    </row>
    <row r="318" spans="1:65" s="13" customFormat="1" ht="11.25">
      <c r="B318" s="202"/>
      <c r="C318" s="203"/>
      <c r="D318" s="197" t="s">
        <v>182</v>
      </c>
      <c r="E318" s="204" t="s">
        <v>45</v>
      </c>
      <c r="F318" s="205" t="s">
        <v>485</v>
      </c>
      <c r="G318" s="203"/>
      <c r="H318" s="206">
        <v>11</v>
      </c>
      <c r="I318" s="207"/>
      <c r="J318" s="203"/>
      <c r="K318" s="203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182</v>
      </c>
      <c r="AU318" s="212" t="s">
        <v>22</v>
      </c>
      <c r="AV318" s="13" t="s">
        <v>22</v>
      </c>
      <c r="AW318" s="13" t="s">
        <v>43</v>
      </c>
      <c r="AX318" s="13" t="s">
        <v>83</v>
      </c>
      <c r="AY318" s="212" t="s">
        <v>130</v>
      </c>
    </row>
    <row r="319" spans="1:65" s="14" customFormat="1" ht="11.25">
      <c r="B319" s="213"/>
      <c r="C319" s="214"/>
      <c r="D319" s="197" t="s">
        <v>182</v>
      </c>
      <c r="E319" s="215" t="s">
        <v>45</v>
      </c>
      <c r="F319" s="216" t="s">
        <v>184</v>
      </c>
      <c r="G319" s="214"/>
      <c r="H319" s="217">
        <v>11</v>
      </c>
      <c r="I319" s="218"/>
      <c r="J319" s="214"/>
      <c r="K319" s="214"/>
      <c r="L319" s="219"/>
      <c r="M319" s="220"/>
      <c r="N319" s="221"/>
      <c r="O319" s="221"/>
      <c r="P319" s="221"/>
      <c r="Q319" s="221"/>
      <c r="R319" s="221"/>
      <c r="S319" s="221"/>
      <c r="T319" s="222"/>
      <c r="AT319" s="223" t="s">
        <v>182</v>
      </c>
      <c r="AU319" s="223" t="s">
        <v>22</v>
      </c>
      <c r="AV319" s="14" t="s">
        <v>135</v>
      </c>
      <c r="AW319" s="14" t="s">
        <v>43</v>
      </c>
      <c r="AX319" s="14" t="s">
        <v>91</v>
      </c>
      <c r="AY319" s="223" t="s">
        <v>130</v>
      </c>
    </row>
    <row r="320" spans="1:65" s="2" customFormat="1" ht="14.45" customHeight="1">
      <c r="A320" s="36"/>
      <c r="B320" s="37"/>
      <c r="C320" s="170" t="s">
        <v>508</v>
      </c>
      <c r="D320" s="170" t="s">
        <v>131</v>
      </c>
      <c r="E320" s="171" t="s">
        <v>509</v>
      </c>
      <c r="F320" s="172" t="s">
        <v>510</v>
      </c>
      <c r="G320" s="173" t="s">
        <v>178</v>
      </c>
      <c r="H320" s="174">
        <v>1</v>
      </c>
      <c r="I320" s="175"/>
      <c r="J320" s="176">
        <f>ROUND(I320*H320,2)</f>
        <v>0</v>
      </c>
      <c r="K320" s="177"/>
      <c r="L320" s="41"/>
      <c r="M320" s="178" t="s">
        <v>45</v>
      </c>
      <c r="N320" s="179" t="s">
        <v>54</v>
      </c>
      <c r="O320" s="66"/>
      <c r="P320" s="180">
        <f>O320*H320</f>
        <v>0</v>
      </c>
      <c r="Q320" s="180">
        <v>1.0000000000000001E-5</v>
      </c>
      <c r="R320" s="180">
        <f>Q320*H320</f>
        <v>1.0000000000000001E-5</v>
      </c>
      <c r="S320" s="180">
        <v>0</v>
      </c>
      <c r="T320" s="181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2" t="s">
        <v>135</v>
      </c>
      <c r="AT320" s="182" t="s">
        <v>131</v>
      </c>
      <c r="AU320" s="182" t="s">
        <v>22</v>
      </c>
      <c r="AY320" s="18" t="s">
        <v>130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8" t="s">
        <v>91</v>
      </c>
      <c r="BK320" s="183">
        <f>ROUND(I320*H320,2)</f>
        <v>0</v>
      </c>
      <c r="BL320" s="18" t="s">
        <v>135</v>
      </c>
      <c r="BM320" s="182" t="s">
        <v>511</v>
      </c>
    </row>
    <row r="321" spans="1:65" s="2" customFormat="1" ht="19.5">
      <c r="A321" s="36"/>
      <c r="B321" s="37"/>
      <c r="C321" s="38"/>
      <c r="D321" s="197" t="s">
        <v>180</v>
      </c>
      <c r="E321" s="38"/>
      <c r="F321" s="198" t="s">
        <v>383</v>
      </c>
      <c r="G321" s="38"/>
      <c r="H321" s="38"/>
      <c r="I321" s="199"/>
      <c r="J321" s="38"/>
      <c r="K321" s="38"/>
      <c r="L321" s="41"/>
      <c r="M321" s="200"/>
      <c r="N321" s="201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8" t="s">
        <v>180</v>
      </c>
      <c r="AU321" s="18" t="s">
        <v>22</v>
      </c>
    </row>
    <row r="322" spans="1:65" s="2" customFormat="1" ht="24.2" customHeight="1">
      <c r="A322" s="36"/>
      <c r="B322" s="37"/>
      <c r="C322" s="170" t="s">
        <v>512</v>
      </c>
      <c r="D322" s="170" t="s">
        <v>131</v>
      </c>
      <c r="E322" s="171" t="s">
        <v>513</v>
      </c>
      <c r="F322" s="172" t="s">
        <v>514</v>
      </c>
      <c r="G322" s="173" t="s">
        <v>211</v>
      </c>
      <c r="H322" s="174">
        <v>769.10900000000004</v>
      </c>
      <c r="I322" s="175"/>
      <c r="J322" s="176">
        <f>ROUND(I322*H322,2)</f>
        <v>0</v>
      </c>
      <c r="K322" s="177"/>
      <c r="L322" s="41"/>
      <c r="M322" s="178" t="s">
        <v>45</v>
      </c>
      <c r="N322" s="179" t="s">
        <v>54</v>
      </c>
      <c r="O322" s="66"/>
      <c r="P322" s="180">
        <f>O322*H322</f>
        <v>0</v>
      </c>
      <c r="Q322" s="180">
        <v>0.15540000000000001</v>
      </c>
      <c r="R322" s="180">
        <f>Q322*H322</f>
        <v>119.51953860000002</v>
      </c>
      <c r="S322" s="180">
        <v>0</v>
      </c>
      <c r="T322" s="181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2" t="s">
        <v>135</v>
      </c>
      <c r="AT322" s="182" t="s">
        <v>131</v>
      </c>
      <c r="AU322" s="182" t="s">
        <v>22</v>
      </c>
      <c r="AY322" s="18" t="s">
        <v>130</v>
      </c>
      <c r="BE322" s="183">
        <f>IF(N322="základní",J322,0)</f>
        <v>0</v>
      </c>
      <c r="BF322" s="183">
        <f>IF(N322="snížená",J322,0)</f>
        <v>0</v>
      </c>
      <c r="BG322" s="183">
        <f>IF(N322="zákl. přenesená",J322,0)</f>
        <v>0</v>
      </c>
      <c r="BH322" s="183">
        <f>IF(N322="sníž. přenesená",J322,0)</f>
        <v>0</v>
      </c>
      <c r="BI322" s="183">
        <f>IF(N322="nulová",J322,0)</f>
        <v>0</v>
      </c>
      <c r="BJ322" s="18" t="s">
        <v>91</v>
      </c>
      <c r="BK322" s="183">
        <f>ROUND(I322*H322,2)</f>
        <v>0</v>
      </c>
      <c r="BL322" s="18" t="s">
        <v>135</v>
      </c>
      <c r="BM322" s="182" t="s">
        <v>515</v>
      </c>
    </row>
    <row r="323" spans="1:65" s="2" customFormat="1" ht="19.5">
      <c r="A323" s="36"/>
      <c r="B323" s="37"/>
      <c r="C323" s="38"/>
      <c r="D323" s="197" t="s">
        <v>180</v>
      </c>
      <c r="E323" s="38"/>
      <c r="F323" s="198" t="s">
        <v>313</v>
      </c>
      <c r="G323" s="38"/>
      <c r="H323" s="38"/>
      <c r="I323" s="199"/>
      <c r="J323" s="38"/>
      <c r="K323" s="38"/>
      <c r="L323" s="41"/>
      <c r="M323" s="200"/>
      <c r="N323" s="201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8" t="s">
        <v>180</v>
      </c>
      <c r="AU323" s="18" t="s">
        <v>22</v>
      </c>
    </row>
    <row r="324" spans="1:65" s="15" customFormat="1" ht="11.25">
      <c r="B324" s="224"/>
      <c r="C324" s="225"/>
      <c r="D324" s="197" t="s">
        <v>182</v>
      </c>
      <c r="E324" s="226" t="s">
        <v>45</v>
      </c>
      <c r="F324" s="227" t="s">
        <v>516</v>
      </c>
      <c r="G324" s="225"/>
      <c r="H324" s="226" t="s">
        <v>45</v>
      </c>
      <c r="I324" s="228"/>
      <c r="J324" s="225"/>
      <c r="K324" s="225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182</v>
      </c>
      <c r="AU324" s="233" t="s">
        <v>22</v>
      </c>
      <c r="AV324" s="15" t="s">
        <v>91</v>
      </c>
      <c r="AW324" s="15" t="s">
        <v>43</v>
      </c>
      <c r="AX324" s="15" t="s">
        <v>83</v>
      </c>
      <c r="AY324" s="233" t="s">
        <v>130</v>
      </c>
    </row>
    <row r="325" spans="1:65" s="13" customFormat="1" ht="33.75">
      <c r="B325" s="202"/>
      <c r="C325" s="203"/>
      <c r="D325" s="197" t="s">
        <v>182</v>
      </c>
      <c r="E325" s="204" t="s">
        <v>45</v>
      </c>
      <c r="F325" s="205" t="s">
        <v>517</v>
      </c>
      <c r="G325" s="203"/>
      <c r="H325" s="206">
        <v>141.65100000000001</v>
      </c>
      <c r="I325" s="207"/>
      <c r="J325" s="203"/>
      <c r="K325" s="203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182</v>
      </c>
      <c r="AU325" s="212" t="s">
        <v>22</v>
      </c>
      <c r="AV325" s="13" t="s">
        <v>22</v>
      </c>
      <c r="AW325" s="13" t="s">
        <v>43</v>
      </c>
      <c r="AX325" s="13" t="s">
        <v>83</v>
      </c>
      <c r="AY325" s="212" t="s">
        <v>130</v>
      </c>
    </row>
    <row r="326" spans="1:65" s="13" customFormat="1" ht="33.75">
      <c r="B326" s="202"/>
      <c r="C326" s="203"/>
      <c r="D326" s="197" t="s">
        <v>182</v>
      </c>
      <c r="E326" s="204" t="s">
        <v>45</v>
      </c>
      <c r="F326" s="205" t="s">
        <v>518</v>
      </c>
      <c r="G326" s="203"/>
      <c r="H326" s="206">
        <v>394.91800000000001</v>
      </c>
      <c r="I326" s="207"/>
      <c r="J326" s="203"/>
      <c r="K326" s="203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182</v>
      </c>
      <c r="AU326" s="212" t="s">
        <v>22</v>
      </c>
      <c r="AV326" s="13" t="s">
        <v>22</v>
      </c>
      <c r="AW326" s="13" t="s">
        <v>43</v>
      </c>
      <c r="AX326" s="13" t="s">
        <v>83</v>
      </c>
      <c r="AY326" s="212" t="s">
        <v>130</v>
      </c>
    </row>
    <row r="327" spans="1:65" s="16" customFormat="1" ht="11.25">
      <c r="B327" s="245"/>
      <c r="C327" s="246"/>
      <c r="D327" s="197" t="s">
        <v>182</v>
      </c>
      <c r="E327" s="247" t="s">
        <v>45</v>
      </c>
      <c r="F327" s="248" t="s">
        <v>519</v>
      </c>
      <c r="G327" s="246"/>
      <c r="H327" s="249">
        <v>536.56899999999996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AT327" s="255" t="s">
        <v>182</v>
      </c>
      <c r="AU327" s="255" t="s">
        <v>22</v>
      </c>
      <c r="AV327" s="16" t="s">
        <v>140</v>
      </c>
      <c r="AW327" s="16" t="s">
        <v>43</v>
      </c>
      <c r="AX327" s="16" t="s">
        <v>83</v>
      </c>
      <c r="AY327" s="255" t="s">
        <v>130</v>
      </c>
    </row>
    <row r="328" spans="1:65" s="15" customFormat="1" ht="11.25">
      <c r="B328" s="224"/>
      <c r="C328" s="225"/>
      <c r="D328" s="197" t="s">
        <v>182</v>
      </c>
      <c r="E328" s="226" t="s">
        <v>45</v>
      </c>
      <c r="F328" s="227" t="s">
        <v>520</v>
      </c>
      <c r="G328" s="225"/>
      <c r="H328" s="226" t="s">
        <v>45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182</v>
      </c>
      <c r="AU328" s="233" t="s">
        <v>22</v>
      </c>
      <c r="AV328" s="15" t="s">
        <v>91</v>
      </c>
      <c r="AW328" s="15" t="s">
        <v>43</v>
      </c>
      <c r="AX328" s="15" t="s">
        <v>83</v>
      </c>
      <c r="AY328" s="233" t="s">
        <v>130</v>
      </c>
    </row>
    <row r="329" spans="1:65" s="13" customFormat="1" ht="11.25">
      <c r="B329" s="202"/>
      <c r="C329" s="203"/>
      <c r="D329" s="197" t="s">
        <v>182</v>
      </c>
      <c r="E329" s="204" t="s">
        <v>45</v>
      </c>
      <c r="F329" s="205" t="s">
        <v>521</v>
      </c>
      <c r="G329" s="203"/>
      <c r="H329" s="206">
        <v>4</v>
      </c>
      <c r="I329" s="207"/>
      <c r="J329" s="203"/>
      <c r="K329" s="203"/>
      <c r="L329" s="208"/>
      <c r="M329" s="209"/>
      <c r="N329" s="210"/>
      <c r="O329" s="210"/>
      <c r="P329" s="210"/>
      <c r="Q329" s="210"/>
      <c r="R329" s="210"/>
      <c r="S329" s="210"/>
      <c r="T329" s="211"/>
      <c r="AT329" s="212" t="s">
        <v>182</v>
      </c>
      <c r="AU329" s="212" t="s">
        <v>22</v>
      </c>
      <c r="AV329" s="13" t="s">
        <v>22</v>
      </c>
      <c r="AW329" s="13" t="s">
        <v>43</v>
      </c>
      <c r="AX329" s="13" t="s">
        <v>83</v>
      </c>
      <c r="AY329" s="212" t="s">
        <v>130</v>
      </c>
    </row>
    <row r="330" spans="1:65" s="13" customFormat="1" ht="11.25">
      <c r="B330" s="202"/>
      <c r="C330" s="203"/>
      <c r="D330" s="197" t="s">
        <v>182</v>
      </c>
      <c r="E330" s="204" t="s">
        <v>45</v>
      </c>
      <c r="F330" s="205" t="s">
        <v>522</v>
      </c>
      <c r="G330" s="203"/>
      <c r="H330" s="206">
        <v>6</v>
      </c>
      <c r="I330" s="207"/>
      <c r="J330" s="203"/>
      <c r="K330" s="203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182</v>
      </c>
      <c r="AU330" s="212" t="s">
        <v>22</v>
      </c>
      <c r="AV330" s="13" t="s">
        <v>22</v>
      </c>
      <c r="AW330" s="13" t="s">
        <v>43</v>
      </c>
      <c r="AX330" s="13" t="s">
        <v>83</v>
      </c>
      <c r="AY330" s="212" t="s">
        <v>130</v>
      </c>
    </row>
    <row r="331" spans="1:65" s="13" customFormat="1" ht="11.25">
      <c r="B331" s="202"/>
      <c r="C331" s="203"/>
      <c r="D331" s="197" t="s">
        <v>182</v>
      </c>
      <c r="E331" s="204" t="s">
        <v>45</v>
      </c>
      <c r="F331" s="205" t="s">
        <v>523</v>
      </c>
      <c r="G331" s="203"/>
      <c r="H331" s="206">
        <v>16</v>
      </c>
      <c r="I331" s="207"/>
      <c r="J331" s="203"/>
      <c r="K331" s="203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182</v>
      </c>
      <c r="AU331" s="212" t="s">
        <v>22</v>
      </c>
      <c r="AV331" s="13" t="s">
        <v>22</v>
      </c>
      <c r="AW331" s="13" t="s">
        <v>43</v>
      </c>
      <c r="AX331" s="13" t="s">
        <v>83</v>
      </c>
      <c r="AY331" s="212" t="s">
        <v>130</v>
      </c>
    </row>
    <row r="332" spans="1:65" s="13" customFormat="1" ht="11.25">
      <c r="B332" s="202"/>
      <c r="C332" s="203"/>
      <c r="D332" s="197" t="s">
        <v>182</v>
      </c>
      <c r="E332" s="204" t="s">
        <v>45</v>
      </c>
      <c r="F332" s="205" t="s">
        <v>524</v>
      </c>
      <c r="G332" s="203"/>
      <c r="H332" s="206">
        <v>27.994</v>
      </c>
      <c r="I332" s="207"/>
      <c r="J332" s="203"/>
      <c r="K332" s="203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182</v>
      </c>
      <c r="AU332" s="212" t="s">
        <v>22</v>
      </c>
      <c r="AV332" s="13" t="s">
        <v>22</v>
      </c>
      <c r="AW332" s="13" t="s">
        <v>43</v>
      </c>
      <c r="AX332" s="13" t="s">
        <v>83</v>
      </c>
      <c r="AY332" s="212" t="s">
        <v>130</v>
      </c>
    </row>
    <row r="333" spans="1:65" s="13" customFormat="1" ht="11.25">
      <c r="B333" s="202"/>
      <c r="C333" s="203"/>
      <c r="D333" s="197" t="s">
        <v>182</v>
      </c>
      <c r="E333" s="204" t="s">
        <v>45</v>
      </c>
      <c r="F333" s="205" t="s">
        <v>525</v>
      </c>
      <c r="G333" s="203"/>
      <c r="H333" s="206">
        <v>16</v>
      </c>
      <c r="I333" s="207"/>
      <c r="J333" s="203"/>
      <c r="K333" s="203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182</v>
      </c>
      <c r="AU333" s="212" t="s">
        <v>22</v>
      </c>
      <c r="AV333" s="13" t="s">
        <v>22</v>
      </c>
      <c r="AW333" s="13" t="s">
        <v>43</v>
      </c>
      <c r="AX333" s="13" t="s">
        <v>83</v>
      </c>
      <c r="AY333" s="212" t="s">
        <v>130</v>
      </c>
    </row>
    <row r="334" spans="1:65" s="13" customFormat="1" ht="11.25">
      <c r="B334" s="202"/>
      <c r="C334" s="203"/>
      <c r="D334" s="197" t="s">
        <v>182</v>
      </c>
      <c r="E334" s="204" t="s">
        <v>45</v>
      </c>
      <c r="F334" s="205" t="s">
        <v>526</v>
      </c>
      <c r="G334" s="203"/>
      <c r="H334" s="206">
        <v>18.196000000000002</v>
      </c>
      <c r="I334" s="207"/>
      <c r="J334" s="203"/>
      <c r="K334" s="203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182</v>
      </c>
      <c r="AU334" s="212" t="s">
        <v>22</v>
      </c>
      <c r="AV334" s="13" t="s">
        <v>22</v>
      </c>
      <c r="AW334" s="13" t="s">
        <v>43</v>
      </c>
      <c r="AX334" s="13" t="s">
        <v>83</v>
      </c>
      <c r="AY334" s="212" t="s">
        <v>130</v>
      </c>
    </row>
    <row r="335" spans="1:65" s="16" customFormat="1" ht="11.25">
      <c r="B335" s="245"/>
      <c r="C335" s="246"/>
      <c r="D335" s="197" t="s">
        <v>182</v>
      </c>
      <c r="E335" s="247" t="s">
        <v>45</v>
      </c>
      <c r="F335" s="248" t="s">
        <v>519</v>
      </c>
      <c r="G335" s="246"/>
      <c r="H335" s="249">
        <v>88.19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AT335" s="255" t="s">
        <v>182</v>
      </c>
      <c r="AU335" s="255" t="s">
        <v>22</v>
      </c>
      <c r="AV335" s="16" t="s">
        <v>140</v>
      </c>
      <c r="AW335" s="16" t="s">
        <v>43</v>
      </c>
      <c r="AX335" s="16" t="s">
        <v>83</v>
      </c>
      <c r="AY335" s="255" t="s">
        <v>130</v>
      </c>
    </row>
    <row r="336" spans="1:65" s="15" customFormat="1" ht="11.25">
      <c r="B336" s="224"/>
      <c r="C336" s="225"/>
      <c r="D336" s="197" t="s">
        <v>182</v>
      </c>
      <c r="E336" s="226" t="s">
        <v>45</v>
      </c>
      <c r="F336" s="227" t="s">
        <v>527</v>
      </c>
      <c r="G336" s="225"/>
      <c r="H336" s="226" t="s">
        <v>45</v>
      </c>
      <c r="I336" s="228"/>
      <c r="J336" s="225"/>
      <c r="K336" s="225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182</v>
      </c>
      <c r="AU336" s="233" t="s">
        <v>22</v>
      </c>
      <c r="AV336" s="15" t="s">
        <v>91</v>
      </c>
      <c r="AW336" s="15" t="s">
        <v>43</v>
      </c>
      <c r="AX336" s="15" t="s">
        <v>83</v>
      </c>
      <c r="AY336" s="233" t="s">
        <v>130</v>
      </c>
    </row>
    <row r="337" spans="1:65" s="13" customFormat="1" ht="22.5">
      <c r="B337" s="202"/>
      <c r="C337" s="203"/>
      <c r="D337" s="197" t="s">
        <v>182</v>
      </c>
      <c r="E337" s="204" t="s">
        <v>45</v>
      </c>
      <c r="F337" s="205" t="s">
        <v>528</v>
      </c>
      <c r="G337" s="203"/>
      <c r="H337" s="206">
        <v>111.35</v>
      </c>
      <c r="I337" s="207"/>
      <c r="J337" s="203"/>
      <c r="K337" s="203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182</v>
      </c>
      <c r="AU337" s="212" t="s">
        <v>22</v>
      </c>
      <c r="AV337" s="13" t="s">
        <v>22</v>
      </c>
      <c r="AW337" s="13" t="s">
        <v>43</v>
      </c>
      <c r="AX337" s="13" t="s">
        <v>83</v>
      </c>
      <c r="AY337" s="212" t="s">
        <v>130</v>
      </c>
    </row>
    <row r="338" spans="1:65" s="13" customFormat="1" ht="11.25">
      <c r="B338" s="202"/>
      <c r="C338" s="203"/>
      <c r="D338" s="197" t="s">
        <v>182</v>
      </c>
      <c r="E338" s="204" t="s">
        <v>45</v>
      </c>
      <c r="F338" s="205" t="s">
        <v>529</v>
      </c>
      <c r="G338" s="203"/>
      <c r="H338" s="206">
        <v>2</v>
      </c>
      <c r="I338" s="207"/>
      <c r="J338" s="203"/>
      <c r="K338" s="203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182</v>
      </c>
      <c r="AU338" s="212" t="s">
        <v>22</v>
      </c>
      <c r="AV338" s="13" t="s">
        <v>22</v>
      </c>
      <c r="AW338" s="13" t="s">
        <v>43</v>
      </c>
      <c r="AX338" s="13" t="s">
        <v>83</v>
      </c>
      <c r="AY338" s="212" t="s">
        <v>130</v>
      </c>
    </row>
    <row r="339" spans="1:65" s="15" customFormat="1" ht="11.25">
      <c r="B339" s="224"/>
      <c r="C339" s="225"/>
      <c r="D339" s="197" t="s">
        <v>182</v>
      </c>
      <c r="E339" s="226" t="s">
        <v>45</v>
      </c>
      <c r="F339" s="227" t="s">
        <v>530</v>
      </c>
      <c r="G339" s="225"/>
      <c r="H339" s="226" t="s">
        <v>45</v>
      </c>
      <c r="I339" s="228"/>
      <c r="J339" s="225"/>
      <c r="K339" s="225"/>
      <c r="L339" s="229"/>
      <c r="M339" s="230"/>
      <c r="N339" s="231"/>
      <c r="O339" s="231"/>
      <c r="P339" s="231"/>
      <c r="Q339" s="231"/>
      <c r="R339" s="231"/>
      <c r="S339" s="231"/>
      <c r="T339" s="232"/>
      <c r="AT339" s="233" t="s">
        <v>182</v>
      </c>
      <c r="AU339" s="233" t="s">
        <v>22</v>
      </c>
      <c r="AV339" s="15" t="s">
        <v>91</v>
      </c>
      <c r="AW339" s="15" t="s">
        <v>43</v>
      </c>
      <c r="AX339" s="15" t="s">
        <v>83</v>
      </c>
      <c r="AY339" s="233" t="s">
        <v>130</v>
      </c>
    </row>
    <row r="340" spans="1:65" s="13" customFormat="1" ht="11.25">
      <c r="B340" s="202"/>
      <c r="C340" s="203"/>
      <c r="D340" s="197" t="s">
        <v>182</v>
      </c>
      <c r="E340" s="204" t="s">
        <v>45</v>
      </c>
      <c r="F340" s="205" t="s">
        <v>531</v>
      </c>
      <c r="G340" s="203"/>
      <c r="H340" s="206">
        <v>31</v>
      </c>
      <c r="I340" s="207"/>
      <c r="J340" s="203"/>
      <c r="K340" s="203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182</v>
      </c>
      <c r="AU340" s="212" t="s">
        <v>22</v>
      </c>
      <c r="AV340" s="13" t="s">
        <v>22</v>
      </c>
      <c r="AW340" s="13" t="s">
        <v>43</v>
      </c>
      <c r="AX340" s="13" t="s">
        <v>83</v>
      </c>
      <c r="AY340" s="212" t="s">
        <v>130</v>
      </c>
    </row>
    <row r="341" spans="1:65" s="14" customFormat="1" ht="11.25">
      <c r="B341" s="213"/>
      <c r="C341" s="214"/>
      <c r="D341" s="197" t="s">
        <v>182</v>
      </c>
      <c r="E341" s="215" t="s">
        <v>45</v>
      </c>
      <c r="F341" s="216" t="s">
        <v>184</v>
      </c>
      <c r="G341" s="214"/>
      <c r="H341" s="217">
        <v>769.10900000000004</v>
      </c>
      <c r="I341" s="218"/>
      <c r="J341" s="214"/>
      <c r="K341" s="214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182</v>
      </c>
      <c r="AU341" s="223" t="s">
        <v>22</v>
      </c>
      <c r="AV341" s="14" t="s">
        <v>135</v>
      </c>
      <c r="AW341" s="14" t="s">
        <v>43</v>
      </c>
      <c r="AX341" s="14" t="s">
        <v>91</v>
      </c>
      <c r="AY341" s="223" t="s">
        <v>130</v>
      </c>
    </row>
    <row r="342" spans="1:65" s="2" customFormat="1" ht="14.45" customHeight="1">
      <c r="A342" s="36"/>
      <c r="B342" s="37"/>
      <c r="C342" s="234" t="s">
        <v>532</v>
      </c>
      <c r="D342" s="234" t="s">
        <v>283</v>
      </c>
      <c r="E342" s="235" t="s">
        <v>533</v>
      </c>
      <c r="F342" s="236" t="s">
        <v>534</v>
      </c>
      <c r="G342" s="237" t="s">
        <v>211</v>
      </c>
      <c r="H342" s="238">
        <v>536.56899999999996</v>
      </c>
      <c r="I342" s="239"/>
      <c r="J342" s="240">
        <f>ROUND(I342*H342,2)</f>
        <v>0</v>
      </c>
      <c r="K342" s="241"/>
      <c r="L342" s="242"/>
      <c r="M342" s="243" t="s">
        <v>45</v>
      </c>
      <c r="N342" s="244" t="s">
        <v>54</v>
      </c>
      <c r="O342" s="66"/>
      <c r="P342" s="180">
        <f>O342*H342</f>
        <v>0</v>
      </c>
      <c r="Q342" s="180">
        <v>8.1000000000000003E-2</v>
      </c>
      <c r="R342" s="180">
        <f>Q342*H342</f>
        <v>43.462088999999999</v>
      </c>
      <c r="S342" s="180">
        <v>0</v>
      </c>
      <c r="T342" s="181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2" t="s">
        <v>158</v>
      </c>
      <c r="AT342" s="182" t="s">
        <v>283</v>
      </c>
      <c r="AU342" s="182" t="s">
        <v>22</v>
      </c>
      <c r="AY342" s="18" t="s">
        <v>130</v>
      </c>
      <c r="BE342" s="183">
        <f>IF(N342="základní",J342,0)</f>
        <v>0</v>
      </c>
      <c r="BF342" s="183">
        <f>IF(N342="snížená",J342,0)</f>
        <v>0</v>
      </c>
      <c r="BG342" s="183">
        <f>IF(N342="zákl. přenesená",J342,0)</f>
        <v>0</v>
      </c>
      <c r="BH342" s="183">
        <f>IF(N342="sníž. přenesená",J342,0)</f>
        <v>0</v>
      </c>
      <c r="BI342" s="183">
        <f>IF(N342="nulová",J342,0)</f>
        <v>0</v>
      </c>
      <c r="BJ342" s="18" t="s">
        <v>91</v>
      </c>
      <c r="BK342" s="183">
        <f>ROUND(I342*H342,2)</f>
        <v>0</v>
      </c>
      <c r="BL342" s="18" t="s">
        <v>135</v>
      </c>
      <c r="BM342" s="182" t="s">
        <v>535</v>
      </c>
    </row>
    <row r="343" spans="1:65" s="13" customFormat="1" ht="33.75">
      <c r="B343" s="202"/>
      <c r="C343" s="203"/>
      <c r="D343" s="197" t="s">
        <v>182</v>
      </c>
      <c r="E343" s="204" t="s">
        <v>45</v>
      </c>
      <c r="F343" s="205" t="s">
        <v>517</v>
      </c>
      <c r="G343" s="203"/>
      <c r="H343" s="206">
        <v>141.65100000000001</v>
      </c>
      <c r="I343" s="207"/>
      <c r="J343" s="203"/>
      <c r="K343" s="203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182</v>
      </c>
      <c r="AU343" s="212" t="s">
        <v>22</v>
      </c>
      <c r="AV343" s="13" t="s">
        <v>22</v>
      </c>
      <c r="AW343" s="13" t="s">
        <v>43</v>
      </c>
      <c r="AX343" s="13" t="s">
        <v>83</v>
      </c>
      <c r="AY343" s="212" t="s">
        <v>130</v>
      </c>
    </row>
    <row r="344" spans="1:65" s="13" customFormat="1" ht="33.75">
      <c r="B344" s="202"/>
      <c r="C344" s="203"/>
      <c r="D344" s="197" t="s">
        <v>182</v>
      </c>
      <c r="E344" s="204" t="s">
        <v>45</v>
      </c>
      <c r="F344" s="205" t="s">
        <v>518</v>
      </c>
      <c r="G344" s="203"/>
      <c r="H344" s="206">
        <v>394.91800000000001</v>
      </c>
      <c r="I344" s="207"/>
      <c r="J344" s="203"/>
      <c r="K344" s="203"/>
      <c r="L344" s="208"/>
      <c r="M344" s="209"/>
      <c r="N344" s="210"/>
      <c r="O344" s="210"/>
      <c r="P344" s="210"/>
      <c r="Q344" s="210"/>
      <c r="R344" s="210"/>
      <c r="S344" s="210"/>
      <c r="T344" s="211"/>
      <c r="AT344" s="212" t="s">
        <v>182</v>
      </c>
      <c r="AU344" s="212" t="s">
        <v>22</v>
      </c>
      <c r="AV344" s="13" t="s">
        <v>22</v>
      </c>
      <c r="AW344" s="13" t="s">
        <v>43</v>
      </c>
      <c r="AX344" s="13" t="s">
        <v>83</v>
      </c>
      <c r="AY344" s="212" t="s">
        <v>130</v>
      </c>
    </row>
    <row r="345" spans="1:65" s="14" customFormat="1" ht="11.25">
      <c r="B345" s="213"/>
      <c r="C345" s="214"/>
      <c r="D345" s="197" t="s">
        <v>182</v>
      </c>
      <c r="E345" s="215" t="s">
        <v>45</v>
      </c>
      <c r="F345" s="216" t="s">
        <v>184</v>
      </c>
      <c r="G345" s="214"/>
      <c r="H345" s="217">
        <v>536.56899999999996</v>
      </c>
      <c r="I345" s="218"/>
      <c r="J345" s="214"/>
      <c r="K345" s="214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182</v>
      </c>
      <c r="AU345" s="223" t="s">
        <v>22</v>
      </c>
      <c r="AV345" s="14" t="s">
        <v>135</v>
      </c>
      <c r="AW345" s="14" t="s">
        <v>43</v>
      </c>
      <c r="AX345" s="14" t="s">
        <v>91</v>
      </c>
      <c r="AY345" s="223" t="s">
        <v>130</v>
      </c>
    </row>
    <row r="346" spans="1:65" s="2" customFormat="1" ht="14.45" customHeight="1">
      <c r="A346" s="36"/>
      <c r="B346" s="37"/>
      <c r="C346" s="234" t="s">
        <v>536</v>
      </c>
      <c r="D346" s="234" t="s">
        <v>283</v>
      </c>
      <c r="E346" s="235" t="s">
        <v>537</v>
      </c>
      <c r="F346" s="236" t="s">
        <v>538</v>
      </c>
      <c r="G346" s="237" t="s">
        <v>211</v>
      </c>
      <c r="H346" s="238">
        <v>111.35</v>
      </c>
      <c r="I346" s="239"/>
      <c r="J346" s="240">
        <f>ROUND(I346*H346,2)</f>
        <v>0</v>
      </c>
      <c r="K346" s="241"/>
      <c r="L346" s="242"/>
      <c r="M346" s="243" t="s">
        <v>45</v>
      </c>
      <c r="N346" s="244" t="s">
        <v>54</v>
      </c>
      <c r="O346" s="66"/>
      <c r="P346" s="180">
        <f>O346*H346</f>
        <v>0</v>
      </c>
      <c r="Q346" s="180">
        <v>4.8300000000000003E-2</v>
      </c>
      <c r="R346" s="180">
        <f>Q346*H346</f>
        <v>5.3782050000000003</v>
      </c>
      <c r="S346" s="180">
        <v>0</v>
      </c>
      <c r="T346" s="181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2" t="s">
        <v>158</v>
      </c>
      <c r="AT346" s="182" t="s">
        <v>283</v>
      </c>
      <c r="AU346" s="182" t="s">
        <v>22</v>
      </c>
      <c r="AY346" s="18" t="s">
        <v>130</v>
      </c>
      <c r="BE346" s="183">
        <f>IF(N346="základní",J346,0)</f>
        <v>0</v>
      </c>
      <c r="BF346" s="183">
        <f>IF(N346="snížená",J346,0)</f>
        <v>0</v>
      </c>
      <c r="BG346" s="183">
        <f>IF(N346="zákl. přenesená",J346,0)</f>
        <v>0</v>
      </c>
      <c r="BH346" s="183">
        <f>IF(N346="sníž. přenesená",J346,0)</f>
        <v>0</v>
      </c>
      <c r="BI346" s="183">
        <f>IF(N346="nulová",J346,0)</f>
        <v>0</v>
      </c>
      <c r="BJ346" s="18" t="s">
        <v>91</v>
      </c>
      <c r="BK346" s="183">
        <f>ROUND(I346*H346,2)</f>
        <v>0</v>
      </c>
      <c r="BL346" s="18" t="s">
        <v>135</v>
      </c>
      <c r="BM346" s="182" t="s">
        <v>539</v>
      </c>
    </row>
    <row r="347" spans="1:65" s="13" customFormat="1" ht="22.5">
      <c r="B347" s="202"/>
      <c r="C347" s="203"/>
      <c r="D347" s="197" t="s">
        <v>182</v>
      </c>
      <c r="E347" s="204" t="s">
        <v>45</v>
      </c>
      <c r="F347" s="205" t="s">
        <v>528</v>
      </c>
      <c r="G347" s="203"/>
      <c r="H347" s="206">
        <v>111.35</v>
      </c>
      <c r="I347" s="207"/>
      <c r="J347" s="203"/>
      <c r="K347" s="203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182</v>
      </c>
      <c r="AU347" s="212" t="s">
        <v>22</v>
      </c>
      <c r="AV347" s="13" t="s">
        <v>22</v>
      </c>
      <c r="AW347" s="13" t="s">
        <v>43</v>
      </c>
      <c r="AX347" s="13" t="s">
        <v>83</v>
      </c>
      <c r="AY347" s="212" t="s">
        <v>130</v>
      </c>
    </row>
    <row r="348" spans="1:65" s="14" customFormat="1" ht="11.25">
      <c r="B348" s="213"/>
      <c r="C348" s="214"/>
      <c r="D348" s="197" t="s">
        <v>182</v>
      </c>
      <c r="E348" s="215" t="s">
        <v>45</v>
      </c>
      <c r="F348" s="216" t="s">
        <v>184</v>
      </c>
      <c r="G348" s="214"/>
      <c r="H348" s="217">
        <v>111.35</v>
      </c>
      <c r="I348" s="218"/>
      <c r="J348" s="214"/>
      <c r="K348" s="214"/>
      <c r="L348" s="219"/>
      <c r="M348" s="220"/>
      <c r="N348" s="221"/>
      <c r="O348" s="221"/>
      <c r="P348" s="221"/>
      <c r="Q348" s="221"/>
      <c r="R348" s="221"/>
      <c r="S348" s="221"/>
      <c r="T348" s="222"/>
      <c r="AT348" s="223" t="s">
        <v>182</v>
      </c>
      <c r="AU348" s="223" t="s">
        <v>22</v>
      </c>
      <c r="AV348" s="14" t="s">
        <v>135</v>
      </c>
      <c r="AW348" s="14" t="s">
        <v>43</v>
      </c>
      <c r="AX348" s="14" t="s">
        <v>91</v>
      </c>
      <c r="AY348" s="223" t="s">
        <v>130</v>
      </c>
    </row>
    <row r="349" spans="1:65" s="2" customFormat="1" ht="24.2" customHeight="1">
      <c r="A349" s="36"/>
      <c r="B349" s="37"/>
      <c r="C349" s="234" t="s">
        <v>540</v>
      </c>
      <c r="D349" s="234" t="s">
        <v>283</v>
      </c>
      <c r="E349" s="235" t="s">
        <v>541</v>
      </c>
      <c r="F349" s="236" t="s">
        <v>542</v>
      </c>
      <c r="G349" s="237" t="s">
        <v>211</v>
      </c>
      <c r="H349" s="238">
        <v>31</v>
      </c>
      <c r="I349" s="239"/>
      <c r="J349" s="240">
        <f>ROUND(I349*H349,2)</f>
        <v>0</v>
      </c>
      <c r="K349" s="241"/>
      <c r="L349" s="242"/>
      <c r="M349" s="243" t="s">
        <v>45</v>
      </c>
      <c r="N349" s="244" t="s">
        <v>54</v>
      </c>
      <c r="O349" s="66"/>
      <c r="P349" s="180">
        <f>O349*H349</f>
        <v>0</v>
      </c>
      <c r="Q349" s="180">
        <v>6.4000000000000001E-2</v>
      </c>
      <c r="R349" s="180">
        <f>Q349*H349</f>
        <v>1.984</v>
      </c>
      <c r="S349" s="180">
        <v>0</v>
      </c>
      <c r="T349" s="181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2" t="s">
        <v>158</v>
      </c>
      <c r="AT349" s="182" t="s">
        <v>283</v>
      </c>
      <c r="AU349" s="182" t="s">
        <v>22</v>
      </c>
      <c r="AY349" s="18" t="s">
        <v>130</v>
      </c>
      <c r="BE349" s="183">
        <f>IF(N349="základní",J349,0)</f>
        <v>0</v>
      </c>
      <c r="BF349" s="183">
        <f>IF(N349="snížená",J349,0)</f>
        <v>0</v>
      </c>
      <c r="BG349" s="183">
        <f>IF(N349="zákl. přenesená",J349,0)</f>
        <v>0</v>
      </c>
      <c r="BH349" s="183">
        <f>IF(N349="sníž. přenesená",J349,0)</f>
        <v>0</v>
      </c>
      <c r="BI349" s="183">
        <f>IF(N349="nulová",J349,0)</f>
        <v>0</v>
      </c>
      <c r="BJ349" s="18" t="s">
        <v>91</v>
      </c>
      <c r="BK349" s="183">
        <f>ROUND(I349*H349,2)</f>
        <v>0</v>
      </c>
      <c r="BL349" s="18" t="s">
        <v>135</v>
      </c>
      <c r="BM349" s="182" t="s">
        <v>543</v>
      </c>
    </row>
    <row r="350" spans="1:65" s="13" customFormat="1" ht="11.25">
      <c r="B350" s="202"/>
      <c r="C350" s="203"/>
      <c r="D350" s="197" t="s">
        <v>182</v>
      </c>
      <c r="E350" s="204" t="s">
        <v>45</v>
      </c>
      <c r="F350" s="205" t="s">
        <v>531</v>
      </c>
      <c r="G350" s="203"/>
      <c r="H350" s="206">
        <v>31</v>
      </c>
      <c r="I350" s="207"/>
      <c r="J350" s="203"/>
      <c r="K350" s="203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182</v>
      </c>
      <c r="AU350" s="212" t="s">
        <v>22</v>
      </c>
      <c r="AV350" s="13" t="s">
        <v>22</v>
      </c>
      <c r="AW350" s="13" t="s">
        <v>43</v>
      </c>
      <c r="AX350" s="13" t="s">
        <v>83</v>
      </c>
      <c r="AY350" s="212" t="s">
        <v>130</v>
      </c>
    </row>
    <row r="351" spans="1:65" s="14" customFormat="1" ht="11.25">
      <c r="B351" s="213"/>
      <c r="C351" s="214"/>
      <c r="D351" s="197" t="s">
        <v>182</v>
      </c>
      <c r="E351" s="215" t="s">
        <v>45</v>
      </c>
      <c r="F351" s="216" t="s">
        <v>184</v>
      </c>
      <c r="G351" s="214"/>
      <c r="H351" s="217">
        <v>31</v>
      </c>
      <c r="I351" s="218"/>
      <c r="J351" s="214"/>
      <c r="K351" s="214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182</v>
      </c>
      <c r="AU351" s="223" t="s">
        <v>22</v>
      </c>
      <c r="AV351" s="14" t="s">
        <v>135</v>
      </c>
      <c r="AW351" s="14" t="s">
        <v>43</v>
      </c>
      <c r="AX351" s="14" t="s">
        <v>91</v>
      </c>
      <c r="AY351" s="223" t="s">
        <v>130</v>
      </c>
    </row>
    <row r="352" spans="1:65" s="2" customFormat="1" ht="14.45" customHeight="1">
      <c r="A352" s="36"/>
      <c r="B352" s="37"/>
      <c r="C352" s="234" t="s">
        <v>544</v>
      </c>
      <c r="D352" s="234" t="s">
        <v>283</v>
      </c>
      <c r="E352" s="235" t="s">
        <v>545</v>
      </c>
      <c r="F352" s="236" t="s">
        <v>546</v>
      </c>
      <c r="G352" s="237" t="s">
        <v>211</v>
      </c>
      <c r="H352" s="238">
        <v>88.19</v>
      </c>
      <c r="I352" s="239"/>
      <c r="J352" s="240">
        <f>ROUND(I352*H352,2)</f>
        <v>0</v>
      </c>
      <c r="K352" s="241"/>
      <c r="L352" s="242"/>
      <c r="M352" s="243" t="s">
        <v>45</v>
      </c>
      <c r="N352" s="244" t="s">
        <v>54</v>
      </c>
      <c r="O352" s="66"/>
      <c r="P352" s="180">
        <f>O352*H352</f>
        <v>0</v>
      </c>
      <c r="Q352" s="180">
        <v>7.8200000000000006E-2</v>
      </c>
      <c r="R352" s="180">
        <f>Q352*H352</f>
        <v>6.896458</v>
      </c>
      <c r="S352" s="180">
        <v>0</v>
      </c>
      <c r="T352" s="181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2" t="s">
        <v>158</v>
      </c>
      <c r="AT352" s="182" t="s">
        <v>283</v>
      </c>
      <c r="AU352" s="182" t="s">
        <v>22</v>
      </c>
      <c r="AY352" s="18" t="s">
        <v>130</v>
      </c>
      <c r="BE352" s="183">
        <f>IF(N352="základní",J352,0)</f>
        <v>0</v>
      </c>
      <c r="BF352" s="183">
        <f>IF(N352="snížená",J352,0)</f>
        <v>0</v>
      </c>
      <c r="BG352" s="183">
        <f>IF(N352="zákl. přenesená",J352,0)</f>
        <v>0</v>
      </c>
      <c r="BH352" s="183">
        <f>IF(N352="sníž. přenesená",J352,0)</f>
        <v>0</v>
      </c>
      <c r="BI352" s="183">
        <f>IF(N352="nulová",J352,0)</f>
        <v>0</v>
      </c>
      <c r="BJ352" s="18" t="s">
        <v>91</v>
      </c>
      <c r="BK352" s="183">
        <f>ROUND(I352*H352,2)</f>
        <v>0</v>
      </c>
      <c r="BL352" s="18" t="s">
        <v>135</v>
      </c>
      <c r="BM352" s="182" t="s">
        <v>547</v>
      </c>
    </row>
    <row r="353" spans="1:65" s="13" customFormat="1" ht="11.25">
      <c r="B353" s="202"/>
      <c r="C353" s="203"/>
      <c r="D353" s="197" t="s">
        <v>182</v>
      </c>
      <c r="E353" s="204" t="s">
        <v>45</v>
      </c>
      <c r="F353" s="205" t="s">
        <v>521</v>
      </c>
      <c r="G353" s="203"/>
      <c r="H353" s="206">
        <v>4</v>
      </c>
      <c r="I353" s="207"/>
      <c r="J353" s="203"/>
      <c r="K353" s="203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182</v>
      </c>
      <c r="AU353" s="212" t="s">
        <v>22</v>
      </c>
      <c r="AV353" s="13" t="s">
        <v>22</v>
      </c>
      <c r="AW353" s="13" t="s">
        <v>43</v>
      </c>
      <c r="AX353" s="13" t="s">
        <v>83</v>
      </c>
      <c r="AY353" s="212" t="s">
        <v>130</v>
      </c>
    </row>
    <row r="354" spans="1:65" s="13" customFormat="1" ht="11.25">
      <c r="B354" s="202"/>
      <c r="C354" s="203"/>
      <c r="D354" s="197" t="s">
        <v>182</v>
      </c>
      <c r="E354" s="204" t="s">
        <v>45</v>
      </c>
      <c r="F354" s="205" t="s">
        <v>522</v>
      </c>
      <c r="G354" s="203"/>
      <c r="H354" s="206">
        <v>6</v>
      </c>
      <c r="I354" s="207"/>
      <c r="J354" s="203"/>
      <c r="K354" s="203"/>
      <c r="L354" s="208"/>
      <c r="M354" s="209"/>
      <c r="N354" s="210"/>
      <c r="O354" s="210"/>
      <c r="P354" s="210"/>
      <c r="Q354" s="210"/>
      <c r="R354" s="210"/>
      <c r="S354" s="210"/>
      <c r="T354" s="211"/>
      <c r="AT354" s="212" t="s">
        <v>182</v>
      </c>
      <c r="AU354" s="212" t="s">
        <v>22</v>
      </c>
      <c r="AV354" s="13" t="s">
        <v>22</v>
      </c>
      <c r="AW354" s="13" t="s">
        <v>43</v>
      </c>
      <c r="AX354" s="13" t="s">
        <v>83</v>
      </c>
      <c r="AY354" s="212" t="s">
        <v>130</v>
      </c>
    </row>
    <row r="355" spans="1:65" s="13" customFormat="1" ht="11.25">
      <c r="B355" s="202"/>
      <c r="C355" s="203"/>
      <c r="D355" s="197" t="s">
        <v>182</v>
      </c>
      <c r="E355" s="204" t="s">
        <v>45</v>
      </c>
      <c r="F355" s="205" t="s">
        <v>523</v>
      </c>
      <c r="G355" s="203"/>
      <c r="H355" s="206">
        <v>16</v>
      </c>
      <c r="I355" s="207"/>
      <c r="J355" s="203"/>
      <c r="K355" s="203"/>
      <c r="L355" s="208"/>
      <c r="M355" s="209"/>
      <c r="N355" s="210"/>
      <c r="O355" s="210"/>
      <c r="P355" s="210"/>
      <c r="Q355" s="210"/>
      <c r="R355" s="210"/>
      <c r="S355" s="210"/>
      <c r="T355" s="211"/>
      <c r="AT355" s="212" t="s">
        <v>182</v>
      </c>
      <c r="AU355" s="212" t="s">
        <v>22</v>
      </c>
      <c r="AV355" s="13" t="s">
        <v>22</v>
      </c>
      <c r="AW355" s="13" t="s">
        <v>43</v>
      </c>
      <c r="AX355" s="13" t="s">
        <v>83</v>
      </c>
      <c r="AY355" s="212" t="s">
        <v>130</v>
      </c>
    </row>
    <row r="356" spans="1:65" s="13" customFormat="1" ht="11.25">
      <c r="B356" s="202"/>
      <c r="C356" s="203"/>
      <c r="D356" s="197" t="s">
        <v>182</v>
      </c>
      <c r="E356" s="204" t="s">
        <v>45</v>
      </c>
      <c r="F356" s="205" t="s">
        <v>524</v>
      </c>
      <c r="G356" s="203"/>
      <c r="H356" s="206">
        <v>27.994</v>
      </c>
      <c r="I356" s="207"/>
      <c r="J356" s="203"/>
      <c r="K356" s="203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182</v>
      </c>
      <c r="AU356" s="212" t="s">
        <v>22</v>
      </c>
      <c r="AV356" s="13" t="s">
        <v>22</v>
      </c>
      <c r="AW356" s="13" t="s">
        <v>43</v>
      </c>
      <c r="AX356" s="13" t="s">
        <v>83</v>
      </c>
      <c r="AY356" s="212" t="s">
        <v>130</v>
      </c>
    </row>
    <row r="357" spans="1:65" s="13" customFormat="1" ht="11.25">
      <c r="B357" s="202"/>
      <c r="C357" s="203"/>
      <c r="D357" s="197" t="s">
        <v>182</v>
      </c>
      <c r="E357" s="204" t="s">
        <v>45</v>
      </c>
      <c r="F357" s="205" t="s">
        <v>525</v>
      </c>
      <c r="G357" s="203"/>
      <c r="H357" s="206">
        <v>16</v>
      </c>
      <c r="I357" s="207"/>
      <c r="J357" s="203"/>
      <c r="K357" s="203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182</v>
      </c>
      <c r="AU357" s="212" t="s">
        <v>22</v>
      </c>
      <c r="AV357" s="13" t="s">
        <v>22</v>
      </c>
      <c r="AW357" s="13" t="s">
        <v>43</v>
      </c>
      <c r="AX357" s="13" t="s">
        <v>83</v>
      </c>
      <c r="AY357" s="212" t="s">
        <v>130</v>
      </c>
    </row>
    <row r="358" spans="1:65" s="13" customFormat="1" ht="11.25">
      <c r="B358" s="202"/>
      <c r="C358" s="203"/>
      <c r="D358" s="197" t="s">
        <v>182</v>
      </c>
      <c r="E358" s="204" t="s">
        <v>45</v>
      </c>
      <c r="F358" s="205" t="s">
        <v>526</v>
      </c>
      <c r="G358" s="203"/>
      <c r="H358" s="206">
        <v>18.196000000000002</v>
      </c>
      <c r="I358" s="207"/>
      <c r="J358" s="203"/>
      <c r="K358" s="203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182</v>
      </c>
      <c r="AU358" s="212" t="s">
        <v>22</v>
      </c>
      <c r="AV358" s="13" t="s">
        <v>22</v>
      </c>
      <c r="AW358" s="13" t="s">
        <v>43</v>
      </c>
      <c r="AX358" s="13" t="s">
        <v>83</v>
      </c>
      <c r="AY358" s="212" t="s">
        <v>130</v>
      </c>
    </row>
    <row r="359" spans="1:65" s="14" customFormat="1" ht="11.25">
      <c r="B359" s="213"/>
      <c r="C359" s="214"/>
      <c r="D359" s="197" t="s">
        <v>182</v>
      </c>
      <c r="E359" s="215" t="s">
        <v>45</v>
      </c>
      <c r="F359" s="216" t="s">
        <v>184</v>
      </c>
      <c r="G359" s="214"/>
      <c r="H359" s="217">
        <v>88.19</v>
      </c>
      <c r="I359" s="218"/>
      <c r="J359" s="214"/>
      <c r="K359" s="214"/>
      <c r="L359" s="219"/>
      <c r="M359" s="220"/>
      <c r="N359" s="221"/>
      <c r="O359" s="221"/>
      <c r="P359" s="221"/>
      <c r="Q359" s="221"/>
      <c r="R359" s="221"/>
      <c r="S359" s="221"/>
      <c r="T359" s="222"/>
      <c r="AT359" s="223" t="s">
        <v>182</v>
      </c>
      <c r="AU359" s="223" t="s">
        <v>22</v>
      </c>
      <c r="AV359" s="14" t="s">
        <v>135</v>
      </c>
      <c r="AW359" s="14" t="s">
        <v>43</v>
      </c>
      <c r="AX359" s="14" t="s">
        <v>91</v>
      </c>
      <c r="AY359" s="223" t="s">
        <v>130</v>
      </c>
    </row>
    <row r="360" spans="1:65" s="2" customFormat="1" ht="14.45" customHeight="1">
      <c r="A360" s="36"/>
      <c r="B360" s="37"/>
      <c r="C360" s="234" t="s">
        <v>548</v>
      </c>
      <c r="D360" s="234" t="s">
        <v>283</v>
      </c>
      <c r="E360" s="235" t="s">
        <v>549</v>
      </c>
      <c r="F360" s="236" t="s">
        <v>550</v>
      </c>
      <c r="G360" s="237" t="s">
        <v>211</v>
      </c>
      <c r="H360" s="238">
        <v>2</v>
      </c>
      <c r="I360" s="239"/>
      <c r="J360" s="240">
        <f>ROUND(I360*H360,2)</f>
        <v>0</v>
      </c>
      <c r="K360" s="241"/>
      <c r="L360" s="242"/>
      <c r="M360" s="243" t="s">
        <v>45</v>
      </c>
      <c r="N360" s="244" t="s">
        <v>54</v>
      </c>
      <c r="O360" s="66"/>
      <c r="P360" s="180">
        <f>O360*H360</f>
        <v>0</v>
      </c>
      <c r="Q360" s="180">
        <v>0</v>
      </c>
      <c r="R360" s="180">
        <f>Q360*H360</f>
        <v>0</v>
      </c>
      <c r="S360" s="180">
        <v>0</v>
      </c>
      <c r="T360" s="181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2" t="s">
        <v>158</v>
      </c>
      <c r="AT360" s="182" t="s">
        <v>283</v>
      </c>
      <c r="AU360" s="182" t="s">
        <v>22</v>
      </c>
      <c r="AY360" s="18" t="s">
        <v>130</v>
      </c>
      <c r="BE360" s="183">
        <f>IF(N360="základní",J360,0)</f>
        <v>0</v>
      </c>
      <c r="BF360" s="183">
        <f>IF(N360="snížená",J360,0)</f>
        <v>0</v>
      </c>
      <c r="BG360" s="183">
        <f>IF(N360="zákl. přenesená",J360,0)</f>
        <v>0</v>
      </c>
      <c r="BH360" s="183">
        <f>IF(N360="sníž. přenesená",J360,0)</f>
        <v>0</v>
      </c>
      <c r="BI360" s="183">
        <f>IF(N360="nulová",J360,0)</f>
        <v>0</v>
      </c>
      <c r="BJ360" s="18" t="s">
        <v>91</v>
      </c>
      <c r="BK360" s="183">
        <f>ROUND(I360*H360,2)</f>
        <v>0</v>
      </c>
      <c r="BL360" s="18" t="s">
        <v>135</v>
      </c>
      <c r="BM360" s="182" t="s">
        <v>551</v>
      </c>
    </row>
    <row r="361" spans="1:65" s="13" customFormat="1" ht="11.25">
      <c r="B361" s="202"/>
      <c r="C361" s="203"/>
      <c r="D361" s="197" t="s">
        <v>182</v>
      </c>
      <c r="E361" s="204" t="s">
        <v>45</v>
      </c>
      <c r="F361" s="205" t="s">
        <v>529</v>
      </c>
      <c r="G361" s="203"/>
      <c r="H361" s="206">
        <v>2</v>
      </c>
      <c r="I361" s="207"/>
      <c r="J361" s="203"/>
      <c r="K361" s="203"/>
      <c r="L361" s="208"/>
      <c r="M361" s="209"/>
      <c r="N361" s="210"/>
      <c r="O361" s="210"/>
      <c r="P361" s="210"/>
      <c r="Q361" s="210"/>
      <c r="R361" s="210"/>
      <c r="S361" s="210"/>
      <c r="T361" s="211"/>
      <c r="AT361" s="212" t="s">
        <v>182</v>
      </c>
      <c r="AU361" s="212" t="s">
        <v>22</v>
      </c>
      <c r="AV361" s="13" t="s">
        <v>22</v>
      </c>
      <c r="AW361" s="13" t="s">
        <v>43</v>
      </c>
      <c r="AX361" s="13" t="s">
        <v>83</v>
      </c>
      <c r="AY361" s="212" t="s">
        <v>130</v>
      </c>
    </row>
    <row r="362" spans="1:65" s="14" customFormat="1" ht="11.25">
      <c r="B362" s="213"/>
      <c r="C362" s="214"/>
      <c r="D362" s="197" t="s">
        <v>182</v>
      </c>
      <c r="E362" s="215" t="s">
        <v>45</v>
      </c>
      <c r="F362" s="216" t="s">
        <v>184</v>
      </c>
      <c r="G362" s="214"/>
      <c r="H362" s="217">
        <v>2</v>
      </c>
      <c r="I362" s="218"/>
      <c r="J362" s="214"/>
      <c r="K362" s="214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182</v>
      </c>
      <c r="AU362" s="223" t="s">
        <v>22</v>
      </c>
      <c r="AV362" s="14" t="s">
        <v>135</v>
      </c>
      <c r="AW362" s="14" t="s">
        <v>43</v>
      </c>
      <c r="AX362" s="14" t="s">
        <v>91</v>
      </c>
      <c r="AY362" s="223" t="s">
        <v>130</v>
      </c>
    </row>
    <row r="363" spans="1:65" s="2" customFormat="1" ht="24.2" customHeight="1">
      <c r="A363" s="36"/>
      <c r="B363" s="37"/>
      <c r="C363" s="170" t="s">
        <v>552</v>
      </c>
      <c r="D363" s="170" t="s">
        <v>131</v>
      </c>
      <c r="E363" s="171" t="s">
        <v>553</v>
      </c>
      <c r="F363" s="172" t="s">
        <v>554</v>
      </c>
      <c r="G363" s="173" t="s">
        <v>222</v>
      </c>
      <c r="H363" s="174">
        <v>13.843999999999999</v>
      </c>
      <c r="I363" s="175"/>
      <c r="J363" s="176">
        <f>ROUND(I363*H363,2)</f>
        <v>0</v>
      </c>
      <c r="K363" s="177"/>
      <c r="L363" s="41"/>
      <c r="M363" s="178" t="s">
        <v>45</v>
      </c>
      <c r="N363" s="179" t="s">
        <v>54</v>
      </c>
      <c r="O363" s="66"/>
      <c r="P363" s="180">
        <f>O363*H363</f>
        <v>0</v>
      </c>
      <c r="Q363" s="180">
        <v>2.2563399999999998</v>
      </c>
      <c r="R363" s="180">
        <f>Q363*H363</f>
        <v>31.236770959999994</v>
      </c>
      <c r="S363" s="180">
        <v>0</v>
      </c>
      <c r="T363" s="181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2" t="s">
        <v>135</v>
      </c>
      <c r="AT363" s="182" t="s">
        <v>131</v>
      </c>
      <c r="AU363" s="182" t="s">
        <v>22</v>
      </c>
      <c r="AY363" s="18" t="s">
        <v>130</v>
      </c>
      <c r="BE363" s="183">
        <f>IF(N363="základní",J363,0)</f>
        <v>0</v>
      </c>
      <c r="BF363" s="183">
        <f>IF(N363="snížená",J363,0)</f>
        <v>0</v>
      </c>
      <c r="BG363" s="183">
        <f>IF(N363="zákl. přenesená",J363,0)</f>
        <v>0</v>
      </c>
      <c r="BH363" s="183">
        <f>IF(N363="sníž. přenesená",J363,0)</f>
        <v>0</v>
      </c>
      <c r="BI363" s="183">
        <f>IF(N363="nulová",J363,0)</f>
        <v>0</v>
      </c>
      <c r="BJ363" s="18" t="s">
        <v>91</v>
      </c>
      <c r="BK363" s="183">
        <f>ROUND(I363*H363,2)</f>
        <v>0</v>
      </c>
      <c r="BL363" s="18" t="s">
        <v>135</v>
      </c>
      <c r="BM363" s="182" t="s">
        <v>555</v>
      </c>
    </row>
    <row r="364" spans="1:65" s="2" customFormat="1" ht="19.5">
      <c r="A364" s="36"/>
      <c r="B364" s="37"/>
      <c r="C364" s="38"/>
      <c r="D364" s="197" t="s">
        <v>180</v>
      </c>
      <c r="E364" s="38"/>
      <c r="F364" s="198" t="s">
        <v>313</v>
      </c>
      <c r="G364" s="38"/>
      <c r="H364" s="38"/>
      <c r="I364" s="199"/>
      <c r="J364" s="38"/>
      <c r="K364" s="38"/>
      <c r="L364" s="41"/>
      <c r="M364" s="200"/>
      <c r="N364" s="201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8" t="s">
        <v>180</v>
      </c>
      <c r="AU364" s="18" t="s">
        <v>22</v>
      </c>
    </row>
    <row r="365" spans="1:65" s="13" customFormat="1" ht="11.25">
      <c r="B365" s="202"/>
      <c r="C365" s="203"/>
      <c r="D365" s="197" t="s">
        <v>182</v>
      </c>
      <c r="E365" s="204" t="s">
        <v>45</v>
      </c>
      <c r="F365" s="205" t="s">
        <v>556</v>
      </c>
      <c r="G365" s="203"/>
      <c r="H365" s="206">
        <v>13.843999999999999</v>
      </c>
      <c r="I365" s="207"/>
      <c r="J365" s="203"/>
      <c r="K365" s="203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182</v>
      </c>
      <c r="AU365" s="212" t="s">
        <v>22</v>
      </c>
      <c r="AV365" s="13" t="s">
        <v>22</v>
      </c>
      <c r="AW365" s="13" t="s">
        <v>43</v>
      </c>
      <c r="AX365" s="13" t="s">
        <v>83</v>
      </c>
      <c r="AY365" s="212" t="s">
        <v>130</v>
      </c>
    </row>
    <row r="366" spans="1:65" s="14" customFormat="1" ht="11.25">
      <c r="B366" s="213"/>
      <c r="C366" s="214"/>
      <c r="D366" s="197" t="s">
        <v>182</v>
      </c>
      <c r="E366" s="215" t="s">
        <v>45</v>
      </c>
      <c r="F366" s="216" t="s">
        <v>184</v>
      </c>
      <c r="G366" s="214"/>
      <c r="H366" s="217">
        <v>13.843999999999999</v>
      </c>
      <c r="I366" s="218"/>
      <c r="J366" s="214"/>
      <c r="K366" s="214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182</v>
      </c>
      <c r="AU366" s="223" t="s">
        <v>22</v>
      </c>
      <c r="AV366" s="14" t="s">
        <v>135</v>
      </c>
      <c r="AW366" s="14" t="s">
        <v>43</v>
      </c>
      <c r="AX366" s="14" t="s">
        <v>91</v>
      </c>
      <c r="AY366" s="223" t="s">
        <v>130</v>
      </c>
    </row>
    <row r="367" spans="1:65" s="2" customFormat="1" ht="24.2" customHeight="1">
      <c r="A367" s="36"/>
      <c r="B367" s="37"/>
      <c r="C367" s="170" t="s">
        <v>557</v>
      </c>
      <c r="D367" s="170" t="s">
        <v>131</v>
      </c>
      <c r="E367" s="171" t="s">
        <v>558</v>
      </c>
      <c r="F367" s="172" t="s">
        <v>559</v>
      </c>
      <c r="G367" s="173" t="s">
        <v>211</v>
      </c>
      <c r="H367" s="174">
        <v>47.587000000000003</v>
      </c>
      <c r="I367" s="175"/>
      <c r="J367" s="176">
        <f>ROUND(I367*H367,2)</f>
        <v>0</v>
      </c>
      <c r="K367" s="177"/>
      <c r="L367" s="41"/>
      <c r="M367" s="178" t="s">
        <v>45</v>
      </c>
      <c r="N367" s="179" t="s">
        <v>54</v>
      </c>
      <c r="O367" s="66"/>
      <c r="P367" s="180">
        <f>O367*H367</f>
        <v>0</v>
      </c>
      <c r="Q367" s="180">
        <v>1.0000000000000001E-5</v>
      </c>
      <c r="R367" s="180">
        <f>Q367*H367</f>
        <v>4.7587000000000009E-4</v>
      </c>
      <c r="S367" s="180">
        <v>0</v>
      </c>
      <c r="T367" s="181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2" t="s">
        <v>135</v>
      </c>
      <c r="AT367" s="182" t="s">
        <v>131</v>
      </c>
      <c r="AU367" s="182" t="s">
        <v>22</v>
      </c>
      <c r="AY367" s="18" t="s">
        <v>130</v>
      </c>
      <c r="BE367" s="183">
        <f>IF(N367="základní",J367,0)</f>
        <v>0</v>
      </c>
      <c r="BF367" s="183">
        <f>IF(N367="snížená",J367,0)</f>
        <v>0</v>
      </c>
      <c r="BG367" s="183">
        <f>IF(N367="zákl. přenesená",J367,0)</f>
        <v>0</v>
      </c>
      <c r="BH367" s="183">
        <f>IF(N367="sníž. přenesená",J367,0)</f>
        <v>0</v>
      </c>
      <c r="BI367" s="183">
        <f>IF(N367="nulová",J367,0)</f>
        <v>0</v>
      </c>
      <c r="BJ367" s="18" t="s">
        <v>91</v>
      </c>
      <c r="BK367" s="183">
        <f>ROUND(I367*H367,2)</f>
        <v>0</v>
      </c>
      <c r="BL367" s="18" t="s">
        <v>135</v>
      </c>
      <c r="BM367" s="182" t="s">
        <v>560</v>
      </c>
    </row>
    <row r="368" spans="1:65" s="2" customFormat="1" ht="19.5">
      <c r="A368" s="36"/>
      <c r="B368" s="37"/>
      <c r="C368" s="38"/>
      <c r="D368" s="197" t="s">
        <v>180</v>
      </c>
      <c r="E368" s="38"/>
      <c r="F368" s="198" t="s">
        <v>383</v>
      </c>
      <c r="G368" s="38"/>
      <c r="H368" s="38"/>
      <c r="I368" s="199"/>
      <c r="J368" s="38"/>
      <c r="K368" s="38"/>
      <c r="L368" s="41"/>
      <c r="M368" s="200"/>
      <c r="N368" s="201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8" t="s">
        <v>180</v>
      </c>
      <c r="AU368" s="18" t="s">
        <v>22</v>
      </c>
    </row>
    <row r="369" spans="1:65" s="13" customFormat="1" ht="11.25">
      <c r="B369" s="202"/>
      <c r="C369" s="203"/>
      <c r="D369" s="197" t="s">
        <v>182</v>
      </c>
      <c r="E369" s="204" t="s">
        <v>45</v>
      </c>
      <c r="F369" s="205" t="s">
        <v>561</v>
      </c>
      <c r="G369" s="203"/>
      <c r="H369" s="206">
        <v>47.587000000000003</v>
      </c>
      <c r="I369" s="207"/>
      <c r="J369" s="203"/>
      <c r="K369" s="203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182</v>
      </c>
      <c r="AU369" s="212" t="s">
        <v>22</v>
      </c>
      <c r="AV369" s="13" t="s">
        <v>22</v>
      </c>
      <c r="AW369" s="13" t="s">
        <v>43</v>
      </c>
      <c r="AX369" s="13" t="s">
        <v>83</v>
      </c>
      <c r="AY369" s="212" t="s">
        <v>130</v>
      </c>
    </row>
    <row r="370" spans="1:65" s="14" customFormat="1" ht="11.25">
      <c r="B370" s="213"/>
      <c r="C370" s="214"/>
      <c r="D370" s="197" t="s">
        <v>182</v>
      </c>
      <c r="E370" s="215" t="s">
        <v>45</v>
      </c>
      <c r="F370" s="216" t="s">
        <v>184</v>
      </c>
      <c r="G370" s="214"/>
      <c r="H370" s="217">
        <v>47.587000000000003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182</v>
      </c>
      <c r="AU370" s="223" t="s">
        <v>22</v>
      </c>
      <c r="AV370" s="14" t="s">
        <v>135</v>
      </c>
      <c r="AW370" s="14" t="s">
        <v>43</v>
      </c>
      <c r="AX370" s="14" t="s">
        <v>91</v>
      </c>
      <c r="AY370" s="223" t="s">
        <v>130</v>
      </c>
    </row>
    <row r="371" spans="1:65" s="2" customFormat="1" ht="24.2" customHeight="1">
      <c r="A371" s="36"/>
      <c r="B371" s="37"/>
      <c r="C371" s="170" t="s">
        <v>562</v>
      </c>
      <c r="D371" s="170" t="s">
        <v>131</v>
      </c>
      <c r="E371" s="171" t="s">
        <v>563</v>
      </c>
      <c r="F371" s="172" t="s">
        <v>564</v>
      </c>
      <c r="G371" s="173" t="s">
        <v>211</v>
      </c>
      <c r="H371" s="174">
        <v>47.587000000000003</v>
      </c>
      <c r="I371" s="175"/>
      <c r="J371" s="176">
        <f>ROUND(I371*H371,2)</f>
        <v>0</v>
      </c>
      <c r="K371" s="177"/>
      <c r="L371" s="41"/>
      <c r="M371" s="178" t="s">
        <v>45</v>
      </c>
      <c r="N371" s="179" t="s">
        <v>54</v>
      </c>
      <c r="O371" s="66"/>
      <c r="P371" s="180">
        <f>O371*H371</f>
        <v>0</v>
      </c>
      <c r="Q371" s="180">
        <v>3.4000000000000002E-4</v>
      </c>
      <c r="R371" s="180">
        <f>Q371*H371</f>
        <v>1.6179580000000002E-2</v>
      </c>
      <c r="S371" s="180">
        <v>0</v>
      </c>
      <c r="T371" s="181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2" t="s">
        <v>135</v>
      </c>
      <c r="AT371" s="182" t="s">
        <v>131</v>
      </c>
      <c r="AU371" s="182" t="s">
        <v>22</v>
      </c>
      <c r="AY371" s="18" t="s">
        <v>130</v>
      </c>
      <c r="BE371" s="183">
        <f>IF(N371="základní",J371,0)</f>
        <v>0</v>
      </c>
      <c r="BF371" s="183">
        <f>IF(N371="snížená",J371,0)</f>
        <v>0</v>
      </c>
      <c r="BG371" s="183">
        <f>IF(N371="zákl. přenesená",J371,0)</f>
        <v>0</v>
      </c>
      <c r="BH371" s="183">
        <f>IF(N371="sníž. přenesená",J371,0)</f>
        <v>0</v>
      </c>
      <c r="BI371" s="183">
        <f>IF(N371="nulová",J371,0)</f>
        <v>0</v>
      </c>
      <c r="BJ371" s="18" t="s">
        <v>91</v>
      </c>
      <c r="BK371" s="183">
        <f>ROUND(I371*H371,2)</f>
        <v>0</v>
      </c>
      <c r="BL371" s="18" t="s">
        <v>135</v>
      </c>
      <c r="BM371" s="182" t="s">
        <v>565</v>
      </c>
    </row>
    <row r="372" spans="1:65" s="2" customFormat="1" ht="19.5">
      <c r="A372" s="36"/>
      <c r="B372" s="37"/>
      <c r="C372" s="38"/>
      <c r="D372" s="197" t="s">
        <v>180</v>
      </c>
      <c r="E372" s="38"/>
      <c r="F372" s="198" t="s">
        <v>383</v>
      </c>
      <c r="G372" s="38"/>
      <c r="H372" s="38"/>
      <c r="I372" s="199"/>
      <c r="J372" s="38"/>
      <c r="K372" s="38"/>
      <c r="L372" s="41"/>
      <c r="M372" s="200"/>
      <c r="N372" s="201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8" t="s">
        <v>180</v>
      </c>
      <c r="AU372" s="18" t="s">
        <v>22</v>
      </c>
    </row>
    <row r="373" spans="1:65" s="2" customFormat="1" ht="14.45" customHeight="1">
      <c r="A373" s="36"/>
      <c r="B373" s="37"/>
      <c r="C373" s="170" t="s">
        <v>566</v>
      </c>
      <c r="D373" s="170" t="s">
        <v>131</v>
      </c>
      <c r="E373" s="171" t="s">
        <v>567</v>
      </c>
      <c r="F373" s="172" t="s">
        <v>568</v>
      </c>
      <c r="G373" s="173" t="s">
        <v>211</v>
      </c>
      <c r="H373" s="174">
        <v>45.587000000000003</v>
      </c>
      <c r="I373" s="175"/>
      <c r="J373" s="176">
        <f>ROUND(I373*H373,2)</f>
        <v>0</v>
      </c>
      <c r="K373" s="177"/>
      <c r="L373" s="41"/>
      <c r="M373" s="178" t="s">
        <v>45</v>
      </c>
      <c r="N373" s="179" t="s">
        <v>54</v>
      </c>
      <c r="O373" s="66"/>
      <c r="P373" s="180">
        <f>O373*H373</f>
        <v>0</v>
      </c>
      <c r="Q373" s="180">
        <v>0</v>
      </c>
      <c r="R373" s="180">
        <f>Q373*H373</f>
        <v>0</v>
      </c>
      <c r="S373" s="180">
        <v>0</v>
      </c>
      <c r="T373" s="181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2" t="s">
        <v>135</v>
      </c>
      <c r="AT373" s="182" t="s">
        <v>131</v>
      </c>
      <c r="AU373" s="182" t="s">
        <v>22</v>
      </c>
      <c r="AY373" s="18" t="s">
        <v>130</v>
      </c>
      <c r="BE373" s="183">
        <f>IF(N373="základní",J373,0)</f>
        <v>0</v>
      </c>
      <c r="BF373" s="183">
        <f>IF(N373="snížená",J373,0)</f>
        <v>0</v>
      </c>
      <c r="BG373" s="183">
        <f>IF(N373="zákl. přenesená",J373,0)</f>
        <v>0</v>
      </c>
      <c r="BH373" s="183">
        <f>IF(N373="sníž. přenesená",J373,0)</f>
        <v>0</v>
      </c>
      <c r="BI373" s="183">
        <f>IF(N373="nulová",J373,0)</f>
        <v>0</v>
      </c>
      <c r="BJ373" s="18" t="s">
        <v>91</v>
      </c>
      <c r="BK373" s="183">
        <f>ROUND(I373*H373,2)</f>
        <v>0</v>
      </c>
      <c r="BL373" s="18" t="s">
        <v>135</v>
      </c>
      <c r="BM373" s="182" t="s">
        <v>569</v>
      </c>
    </row>
    <row r="374" spans="1:65" s="2" customFormat="1" ht="19.5">
      <c r="A374" s="36"/>
      <c r="B374" s="37"/>
      <c r="C374" s="38"/>
      <c r="D374" s="197" t="s">
        <v>180</v>
      </c>
      <c r="E374" s="38"/>
      <c r="F374" s="198" t="s">
        <v>383</v>
      </c>
      <c r="G374" s="38"/>
      <c r="H374" s="38"/>
      <c r="I374" s="199"/>
      <c r="J374" s="38"/>
      <c r="K374" s="38"/>
      <c r="L374" s="41"/>
      <c r="M374" s="200"/>
      <c r="N374" s="201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8" t="s">
        <v>180</v>
      </c>
      <c r="AU374" s="18" t="s">
        <v>22</v>
      </c>
    </row>
    <row r="375" spans="1:65" s="15" customFormat="1" ht="11.25">
      <c r="B375" s="224"/>
      <c r="C375" s="225"/>
      <c r="D375" s="197" t="s">
        <v>182</v>
      </c>
      <c r="E375" s="226" t="s">
        <v>45</v>
      </c>
      <c r="F375" s="227" t="s">
        <v>570</v>
      </c>
      <c r="G375" s="225"/>
      <c r="H375" s="226" t="s">
        <v>45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AT375" s="233" t="s">
        <v>182</v>
      </c>
      <c r="AU375" s="233" t="s">
        <v>22</v>
      </c>
      <c r="AV375" s="15" t="s">
        <v>91</v>
      </c>
      <c r="AW375" s="15" t="s">
        <v>43</v>
      </c>
      <c r="AX375" s="15" t="s">
        <v>83</v>
      </c>
      <c r="AY375" s="233" t="s">
        <v>130</v>
      </c>
    </row>
    <row r="376" spans="1:65" s="13" customFormat="1" ht="11.25">
      <c r="B376" s="202"/>
      <c r="C376" s="203"/>
      <c r="D376" s="197" t="s">
        <v>182</v>
      </c>
      <c r="E376" s="204" t="s">
        <v>45</v>
      </c>
      <c r="F376" s="205" t="s">
        <v>571</v>
      </c>
      <c r="G376" s="203"/>
      <c r="H376" s="206">
        <v>45.587000000000003</v>
      </c>
      <c r="I376" s="207"/>
      <c r="J376" s="203"/>
      <c r="K376" s="203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182</v>
      </c>
      <c r="AU376" s="212" t="s">
        <v>22</v>
      </c>
      <c r="AV376" s="13" t="s">
        <v>22</v>
      </c>
      <c r="AW376" s="13" t="s">
        <v>43</v>
      </c>
      <c r="AX376" s="13" t="s">
        <v>83</v>
      </c>
      <c r="AY376" s="212" t="s">
        <v>130</v>
      </c>
    </row>
    <row r="377" spans="1:65" s="14" customFormat="1" ht="11.25">
      <c r="B377" s="213"/>
      <c r="C377" s="214"/>
      <c r="D377" s="197" t="s">
        <v>182</v>
      </c>
      <c r="E377" s="215" t="s">
        <v>45</v>
      </c>
      <c r="F377" s="216" t="s">
        <v>184</v>
      </c>
      <c r="G377" s="214"/>
      <c r="H377" s="217">
        <v>45.587000000000003</v>
      </c>
      <c r="I377" s="218"/>
      <c r="J377" s="214"/>
      <c r="K377" s="214"/>
      <c r="L377" s="219"/>
      <c r="M377" s="220"/>
      <c r="N377" s="221"/>
      <c r="O377" s="221"/>
      <c r="P377" s="221"/>
      <c r="Q377" s="221"/>
      <c r="R377" s="221"/>
      <c r="S377" s="221"/>
      <c r="T377" s="222"/>
      <c r="AT377" s="223" t="s">
        <v>182</v>
      </c>
      <c r="AU377" s="223" t="s">
        <v>22</v>
      </c>
      <c r="AV377" s="14" t="s">
        <v>135</v>
      </c>
      <c r="AW377" s="14" t="s">
        <v>43</v>
      </c>
      <c r="AX377" s="14" t="s">
        <v>91</v>
      </c>
      <c r="AY377" s="223" t="s">
        <v>130</v>
      </c>
    </row>
    <row r="378" spans="1:65" s="2" customFormat="1" ht="14.45" customHeight="1">
      <c r="A378" s="36"/>
      <c r="B378" s="37"/>
      <c r="C378" s="170" t="s">
        <v>572</v>
      </c>
      <c r="D378" s="170" t="s">
        <v>131</v>
      </c>
      <c r="E378" s="171" t="s">
        <v>573</v>
      </c>
      <c r="F378" s="172" t="s">
        <v>574</v>
      </c>
      <c r="G378" s="173" t="s">
        <v>211</v>
      </c>
      <c r="H378" s="174">
        <v>45.587000000000003</v>
      </c>
      <c r="I378" s="175"/>
      <c r="J378" s="176">
        <f>ROUND(I378*H378,2)</f>
        <v>0</v>
      </c>
      <c r="K378" s="177"/>
      <c r="L378" s="41"/>
      <c r="M378" s="178" t="s">
        <v>45</v>
      </c>
      <c r="N378" s="179" t="s">
        <v>54</v>
      </c>
      <c r="O378" s="66"/>
      <c r="P378" s="180">
        <f>O378*H378</f>
        <v>0</v>
      </c>
      <c r="Q378" s="180">
        <v>0</v>
      </c>
      <c r="R378" s="180">
        <f>Q378*H378</f>
        <v>0</v>
      </c>
      <c r="S378" s="180">
        <v>0</v>
      </c>
      <c r="T378" s="181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2" t="s">
        <v>135</v>
      </c>
      <c r="AT378" s="182" t="s">
        <v>131</v>
      </c>
      <c r="AU378" s="182" t="s">
        <v>22</v>
      </c>
      <c r="AY378" s="18" t="s">
        <v>130</v>
      </c>
      <c r="BE378" s="183">
        <f>IF(N378="základní",J378,0)</f>
        <v>0</v>
      </c>
      <c r="BF378" s="183">
        <f>IF(N378="snížená",J378,0)</f>
        <v>0</v>
      </c>
      <c r="BG378" s="183">
        <f>IF(N378="zákl. přenesená",J378,0)</f>
        <v>0</v>
      </c>
      <c r="BH378" s="183">
        <f>IF(N378="sníž. přenesená",J378,0)</f>
        <v>0</v>
      </c>
      <c r="BI378" s="183">
        <f>IF(N378="nulová",J378,0)</f>
        <v>0</v>
      </c>
      <c r="BJ378" s="18" t="s">
        <v>91</v>
      </c>
      <c r="BK378" s="183">
        <f>ROUND(I378*H378,2)</f>
        <v>0</v>
      </c>
      <c r="BL378" s="18" t="s">
        <v>135</v>
      </c>
      <c r="BM378" s="182" t="s">
        <v>575</v>
      </c>
    </row>
    <row r="379" spans="1:65" s="2" customFormat="1" ht="19.5">
      <c r="A379" s="36"/>
      <c r="B379" s="37"/>
      <c r="C379" s="38"/>
      <c r="D379" s="197" t="s">
        <v>180</v>
      </c>
      <c r="E379" s="38"/>
      <c r="F379" s="198" t="s">
        <v>383</v>
      </c>
      <c r="G379" s="38"/>
      <c r="H379" s="38"/>
      <c r="I379" s="199"/>
      <c r="J379" s="38"/>
      <c r="K379" s="38"/>
      <c r="L379" s="41"/>
      <c r="M379" s="200"/>
      <c r="N379" s="201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8" t="s">
        <v>180</v>
      </c>
      <c r="AU379" s="18" t="s">
        <v>22</v>
      </c>
    </row>
    <row r="380" spans="1:65" s="15" customFormat="1" ht="11.25">
      <c r="B380" s="224"/>
      <c r="C380" s="225"/>
      <c r="D380" s="197" t="s">
        <v>182</v>
      </c>
      <c r="E380" s="226" t="s">
        <v>45</v>
      </c>
      <c r="F380" s="227" t="s">
        <v>576</v>
      </c>
      <c r="G380" s="225"/>
      <c r="H380" s="226" t="s">
        <v>45</v>
      </c>
      <c r="I380" s="228"/>
      <c r="J380" s="225"/>
      <c r="K380" s="225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182</v>
      </c>
      <c r="AU380" s="233" t="s">
        <v>22</v>
      </c>
      <c r="AV380" s="15" t="s">
        <v>91</v>
      </c>
      <c r="AW380" s="15" t="s">
        <v>43</v>
      </c>
      <c r="AX380" s="15" t="s">
        <v>83</v>
      </c>
      <c r="AY380" s="233" t="s">
        <v>130</v>
      </c>
    </row>
    <row r="381" spans="1:65" s="13" customFormat="1" ht="11.25">
      <c r="B381" s="202"/>
      <c r="C381" s="203"/>
      <c r="D381" s="197" t="s">
        <v>182</v>
      </c>
      <c r="E381" s="204" t="s">
        <v>45</v>
      </c>
      <c r="F381" s="205" t="s">
        <v>571</v>
      </c>
      <c r="G381" s="203"/>
      <c r="H381" s="206">
        <v>45.587000000000003</v>
      </c>
      <c r="I381" s="207"/>
      <c r="J381" s="203"/>
      <c r="K381" s="203"/>
      <c r="L381" s="208"/>
      <c r="M381" s="209"/>
      <c r="N381" s="210"/>
      <c r="O381" s="210"/>
      <c r="P381" s="210"/>
      <c r="Q381" s="210"/>
      <c r="R381" s="210"/>
      <c r="S381" s="210"/>
      <c r="T381" s="211"/>
      <c r="AT381" s="212" t="s">
        <v>182</v>
      </c>
      <c r="AU381" s="212" t="s">
        <v>22</v>
      </c>
      <c r="AV381" s="13" t="s">
        <v>22</v>
      </c>
      <c r="AW381" s="13" t="s">
        <v>43</v>
      </c>
      <c r="AX381" s="13" t="s">
        <v>83</v>
      </c>
      <c r="AY381" s="212" t="s">
        <v>130</v>
      </c>
    </row>
    <row r="382" spans="1:65" s="14" customFormat="1" ht="11.25">
      <c r="B382" s="213"/>
      <c r="C382" s="214"/>
      <c r="D382" s="197" t="s">
        <v>182</v>
      </c>
      <c r="E382" s="215" t="s">
        <v>45</v>
      </c>
      <c r="F382" s="216" t="s">
        <v>184</v>
      </c>
      <c r="G382" s="214"/>
      <c r="H382" s="217">
        <v>45.587000000000003</v>
      </c>
      <c r="I382" s="218"/>
      <c r="J382" s="214"/>
      <c r="K382" s="214"/>
      <c r="L382" s="219"/>
      <c r="M382" s="220"/>
      <c r="N382" s="221"/>
      <c r="O382" s="221"/>
      <c r="P382" s="221"/>
      <c r="Q382" s="221"/>
      <c r="R382" s="221"/>
      <c r="S382" s="221"/>
      <c r="T382" s="222"/>
      <c r="AT382" s="223" t="s">
        <v>182</v>
      </c>
      <c r="AU382" s="223" t="s">
        <v>22</v>
      </c>
      <c r="AV382" s="14" t="s">
        <v>135</v>
      </c>
      <c r="AW382" s="14" t="s">
        <v>43</v>
      </c>
      <c r="AX382" s="14" t="s">
        <v>91</v>
      </c>
      <c r="AY382" s="223" t="s">
        <v>130</v>
      </c>
    </row>
    <row r="383" spans="1:65" s="2" customFormat="1" ht="14.45" customHeight="1">
      <c r="A383" s="36"/>
      <c r="B383" s="37"/>
      <c r="C383" s="170" t="s">
        <v>577</v>
      </c>
      <c r="D383" s="170" t="s">
        <v>131</v>
      </c>
      <c r="E383" s="171" t="s">
        <v>578</v>
      </c>
      <c r="F383" s="172" t="s">
        <v>579</v>
      </c>
      <c r="G383" s="173" t="s">
        <v>161</v>
      </c>
      <c r="H383" s="174">
        <v>3</v>
      </c>
      <c r="I383" s="175"/>
      <c r="J383" s="176">
        <f>ROUND(I383*H383,2)</f>
        <v>0</v>
      </c>
      <c r="K383" s="177"/>
      <c r="L383" s="41"/>
      <c r="M383" s="178" t="s">
        <v>45</v>
      </c>
      <c r="N383" s="179" t="s">
        <v>54</v>
      </c>
      <c r="O383" s="66"/>
      <c r="P383" s="180">
        <f>O383*H383</f>
        <v>0</v>
      </c>
      <c r="Q383" s="180">
        <v>0</v>
      </c>
      <c r="R383" s="180">
        <f>Q383*H383</f>
        <v>0</v>
      </c>
      <c r="S383" s="180">
        <v>0</v>
      </c>
      <c r="T383" s="181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2" t="s">
        <v>135</v>
      </c>
      <c r="AT383" s="182" t="s">
        <v>131</v>
      </c>
      <c r="AU383" s="182" t="s">
        <v>22</v>
      </c>
      <c r="AY383" s="18" t="s">
        <v>130</v>
      </c>
      <c r="BE383" s="183">
        <f>IF(N383="základní",J383,0)</f>
        <v>0</v>
      </c>
      <c r="BF383" s="183">
        <f>IF(N383="snížená",J383,0)</f>
        <v>0</v>
      </c>
      <c r="BG383" s="183">
        <f>IF(N383="zákl. přenesená",J383,0)</f>
        <v>0</v>
      </c>
      <c r="BH383" s="183">
        <f>IF(N383="sníž. přenesená",J383,0)</f>
        <v>0</v>
      </c>
      <c r="BI383" s="183">
        <f>IF(N383="nulová",J383,0)</f>
        <v>0</v>
      </c>
      <c r="BJ383" s="18" t="s">
        <v>91</v>
      </c>
      <c r="BK383" s="183">
        <f>ROUND(I383*H383,2)</f>
        <v>0</v>
      </c>
      <c r="BL383" s="18" t="s">
        <v>135</v>
      </c>
      <c r="BM383" s="182" t="s">
        <v>580</v>
      </c>
    </row>
    <row r="384" spans="1:65" s="2" customFormat="1" ht="19.5">
      <c r="A384" s="36"/>
      <c r="B384" s="37"/>
      <c r="C384" s="38"/>
      <c r="D384" s="197" t="s">
        <v>180</v>
      </c>
      <c r="E384" s="38"/>
      <c r="F384" s="198" t="s">
        <v>383</v>
      </c>
      <c r="G384" s="38"/>
      <c r="H384" s="38"/>
      <c r="I384" s="199"/>
      <c r="J384" s="38"/>
      <c r="K384" s="38"/>
      <c r="L384" s="41"/>
      <c r="M384" s="200"/>
      <c r="N384" s="201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8" t="s">
        <v>180</v>
      </c>
      <c r="AU384" s="18" t="s">
        <v>22</v>
      </c>
    </row>
    <row r="385" spans="1:65" s="13" customFormat="1" ht="11.25">
      <c r="B385" s="202"/>
      <c r="C385" s="203"/>
      <c r="D385" s="197" t="s">
        <v>182</v>
      </c>
      <c r="E385" s="204" t="s">
        <v>45</v>
      </c>
      <c r="F385" s="205" t="s">
        <v>581</v>
      </c>
      <c r="G385" s="203"/>
      <c r="H385" s="206">
        <v>1</v>
      </c>
      <c r="I385" s="207"/>
      <c r="J385" s="203"/>
      <c r="K385" s="203"/>
      <c r="L385" s="208"/>
      <c r="M385" s="209"/>
      <c r="N385" s="210"/>
      <c r="O385" s="210"/>
      <c r="P385" s="210"/>
      <c r="Q385" s="210"/>
      <c r="R385" s="210"/>
      <c r="S385" s="210"/>
      <c r="T385" s="211"/>
      <c r="AT385" s="212" t="s">
        <v>182</v>
      </c>
      <c r="AU385" s="212" t="s">
        <v>22</v>
      </c>
      <c r="AV385" s="13" t="s">
        <v>22</v>
      </c>
      <c r="AW385" s="13" t="s">
        <v>43</v>
      </c>
      <c r="AX385" s="13" t="s">
        <v>83</v>
      </c>
      <c r="AY385" s="212" t="s">
        <v>130</v>
      </c>
    </row>
    <row r="386" spans="1:65" s="13" customFormat="1" ht="11.25">
      <c r="B386" s="202"/>
      <c r="C386" s="203"/>
      <c r="D386" s="197" t="s">
        <v>182</v>
      </c>
      <c r="E386" s="204" t="s">
        <v>45</v>
      </c>
      <c r="F386" s="205" t="s">
        <v>582</v>
      </c>
      <c r="G386" s="203"/>
      <c r="H386" s="206">
        <v>1</v>
      </c>
      <c r="I386" s="207"/>
      <c r="J386" s="203"/>
      <c r="K386" s="203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182</v>
      </c>
      <c r="AU386" s="212" t="s">
        <v>22</v>
      </c>
      <c r="AV386" s="13" t="s">
        <v>22</v>
      </c>
      <c r="AW386" s="13" t="s">
        <v>43</v>
      </c>
      <c r="AX386" s="13" t="s">
        <v>83</v>
      </c>
      <c r="AY386" s="212" t="s">
        <v>130</v>
      </c>
    </row>
    <row r="387" spans="1:65" s="13" customFormat="1" ht="11.25">
      <c r="B387" s="202"/>
      <c r="C387" s="203"/>
      <c r="D387" s="197" t="s">
        <v>182</v>
      </c>
      <c r="E387" s="204" t="s">
        <v>45</v>
      </c>
      <c r="F387" s="205" t="s">
        <v>583</v>
      </c>
      <c r="G387" s="203"/>
      <c r="H387" s="206">
        <v>1</v>
      </c>
      <c r="I387" s="207"/>
      <c r="J387" s="203"/>
      <c r="K387" s="203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182</v>
      </c>
      <c r="AU387" s="212" t="s">
        <v>22</v>
      </c>
      <c r="AV387" s="13" t="s">
        <v>22</v>
      </c>
      <c r="AW387" s="13" t="s">
        <v>43</v>
      </c>
      <c r="AX387" s="13" t="s">
        <v>83</v>
      </c>
      <c r="AY387" s="212" t="s">
        <v>130</v>
      </c>
    </row>
    <row r="388" spans="1:65" s="14" customFormat="1" ht="11.25">
      <c r="B388" s="213"/>
      <c r="C388" s="214"/>
      <c r="D388" s="197" t="s">
        <v>182</v>
      </c>
      <c r="E388" s="215" t="s">
        <v>45</v>
      </c>
      <c r="F388" s="216" t="s">
        <v>184</v>
      </c>
      <c r="G388" s="214"/>
      <c r="H388" s="217">
        <v>3</v>
      </c>
      <c r="I388" s="218"/>
      <c r="J388" s="214"/>
      <c r="K388" s="214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182</v>
      </c>
      <c r="AU388" s="223" t="s">
        <v>22</v>
      </c>
      <c r="AV388" s="14" t="s">
        <v>135</v>
      </c>
      <c r="AW388" s="14" t="s">
        <v>43</v>
      </c>
      <c r="AX388" s="14" t="s">
        <v>91</v>
      </c>
      <c r="AY388" s="223" t="s">
        <v>130</v>
      </c>
    </row>
    <row r="389" spans="1:65" s="2" customFormat="1" ht="14.45" customHeight="1">
      <c r="A389" s="36"/>
      <c r="B389" s="37"/>
      <c r="C389" s="170" t="s">
        <v>584</v>
      </c>
      <c r="D389" s="170" t="s">
        <v>131</v>
      </c>
      <c r="E389" s="171" t="s">
        <v>585</v>
      </c>
      <c r="F389" s="172" t="s">
        <v>586</v>
      </c>
      <c r="G389" s="173" t="s">
        <v>161</v>
      </c>
      <c r="H389" s="174">
        <v>7</v>
      </c>
      <c r="I389" s="175"/>
      <c r="J389" s="176">
        <f>ROUND(I389*H389,2)</f>
        <v>0</v>
      </c>
      <c r="K389" s="177"/>
      <c r="L389" s="41"/>
      <c r="M389" s="178" t="s">
        <v>45</v>
      </c>
      <c r="N389" s="179" t="s">
        <v>54</v>
      </c>
      <c r="O389" s="66"/>
      <c r="P389" s="180">
        <f>O389*H389</f>
        <v>0</v>
      </c>
      <c r="Q389" s="180">
        <v>0</v>
      </c>
      <c r="R389" s="180">
        <f>Q389*H389</f>
        <v>0</v>
      </c>
      <c r="S389" s="180">
        <v>0</v>
      </c>
      <c r="T389" s="181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2" t="s">
        <v>135</v>
      </c>
      <c r="AT389" s="182" t="s">
        <v>131</v>
      </c>
      <c r="AU389" s="182" t="s">
        <v>22</v>
      </c>
      <c r="AY389" s="18" t="s">
        <v>130</v>
      </c>
      <c r="BE389" s="183">
        <f>IF(N389="základní",J389,0)</f>
        <v>0</v>
      </c>
      <c r="BF389" s="183">
        <f>IF(N389="snížená",J389,0)</f>
        <v>0</v>
      </c>
      <c r="BG389" s="183">
        <f>IF(N389="zákl. přenesená",J389,0)</f>
        <v>0</v>
      </c>
      <c r="BH389" s="183">
        <f>IF(N389="sníž. přenesená",J389,0)</f>
        <v>0</v>
      </c>
      <c r="BI389" s="183">
        <f>IF(N389="nulová",J389,0)</f>
        <v>0</v>
      </c>
      <c r="BJ389" s="18" t="s">
        <v>91</v>
      </c>
      <c r="BK389" s="183">
        <f>ROUND(I389*H389,2)</f>
        <v>0</v>
      </c>
      <c r="BL389" s="18" t="s">
        <v>135</v>
      </c>
      <c r="BM389" s="182" t="s">
        <v>587</v>
      </c>
    </row>
    <row r="390" spans="1:65" s="2" customFormat="1" ht="19.5">
      <c r="A390" s="36"/>
      <c r="B390" s="37"/>
      <c r="C390" s="38"/>
      <c r="D390" s="197" t="s">
        <v>180</v>
      </c>
      <c r="E390" s="38"/>
      <c r="F390" s="198" t="s">
        <v>383</v>
      </c>
      <c r="G390" s="38"/>
      <c r="H390" s="38"/>
      <c r="I390" s="199"/>
      <c r="J390" s="38"/>
      <c r="K390" s="38"/>
      <c r="L390" s="41"/>
      <c r="M390" s="200"/>
      <c r="N390" s="201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8" t="s">
        <v>180</v>
      </c>
      <c r="AU390" s="18" t="s">
        <v>22</v>
      </c>
    </row>
    <row r="391" spans="1:65" s="2" customFormat="1" ht="14.45" customHeight="1">
      <c r="A391" s="36"/>
      <c r="B391" s="37"/>
      <c r="C391" s="170" t="s">
        <v>588</v>
      </c>
      <c r="D391" s="170" t="s">
        <v>131</v>
      </c>
      <c r="E391" s="171" t="s">
        <v>589</v>
      </c>
      <c r="F391" s="172" t="s">
        <v>590</v>
      </c>
      <c r="G391" s="173" t="s">
        <v>211</v>
      </c>
      <c r="H391" s="174">
        <v>5.0999999999999996</v>
      </c>
      <c r="I391" s="175"/>
      <c r="J391" s="176">
        <f>ROUND(I391*H391,2)</f>
        <v>0</v>
      </c>
      <c r="K391" s="177"/>
      <c r="L391" s="41"/>
      <c r="M391" s="178" t="s">
        <v>45</v>
      </c>
      <c r="N391" s="179" t="s">
        <v>54</v>
      </c>
      <c r="O391" s="66"/>
      <c r="P391" s="180">
        <f>O391*H391</f>
        <v>0</v>
      </c>
      <c r="Q391" s="180">
        <v>0</v>
      </c>
      <c r="R391" s="180">
        <f>Q391*H391</f>
        <v>0</v>
      </c>
      <c r="S391" s="180">
        <v>0</v>
      </c>
      <c r="T391" s="181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2" t="s">
        <v>135</v>
      </c>
      <c r="AT391" s="182" t="s">
        <v>131</v>
      </c>
      <c r="AU391" s="182" t="s">
        <v>22</v>
      </c>
      <c r="AY391" s="18" t="s">
        <v>130</v>
      </c>
      <c r="BE391" s="183">
        <f>IF(N391="základní",J391,0)</f>
        <v>0</v>
      </c>
      <c r="BF391" s="183">
        <f>IF(N391="snížená",J391,0)</f>
        <v>0</v>
      </c>
      <c r="BG391" s="183">
        <f>IF(N391="zákl. přenesená",J391,0)</f>
        <v>0</v>
      </c>
      <c r="BH391" s="183">
        <f>IF(N391="sníž. přenesená",J391,0)</f>
        <v>0</v>
      </c>
      <c r="BI391" s="183">
        <f>IF(N391="nulová",J391,0)</f>
        <v>0</v>
      </c>
      <c r="BJ391" s="18" t="s">
        <v>91</v>
      </c>
      <c r="BK391" s="183">
        <f>ROUND(I391*H391,2)</f>
        <v>0</v>
      </c>
      <c r="BL391" s="18" t="s">
        <v>135</v>
      </c>
      <c r="BM391" s="182" t="s">
        <v>591</v>
      </c>
    </row>
    <row r="392" spans="1:65" s="2" customFormat="1" ht="19.5">
      <c r="A392" s="36"/>
      <c r="B392" s="37"/>
      <c r="C392" s="38"/>
      <c r="D392" s="197" t="s">
        <v>180</v>
      </c>
      <c r="E392" s="38"/>
      <c r="F392" s="198" t="s">
        <v>383</v>
      </c>
      <c r="G392" s="38"/>
      <c r="H392" s="38"/>
      <c r="I392" s="199"/>
      <c r="J392" s="38"/>
      <c r="K392" s="38"/>
      <c r="L392" s="41"/>
      <c r="M392" s="200"/>
      <c r="N392" s="201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8" t="s">
        <v>180</v>
      </c>
      <c r="AU392" s="18" t="s">
        <v>22</v>
      </c>
    </row>
    <row r="393" spans="1:65" s="13" customFormat="1" ht="11.25">
      <c r="B393" s="202"/>
      <c r="C393" s="203"/>
      <c r="D393" s="197" t="s">
        <v>182</v>
      </c>
      <c r="E393" s="204" t="s">
        <v>45</v>
      </c>
      <c r="F393" s="205" t="s">
        <v>592</v>
      </c>
      <c r="G393" s="203"/>
      <c r="H393" s="206">
        <v>5.0999999999999996</v>
      </c>
      <c r="I393" s="207"/>
      <c r="J393" s="203"/>
      <c r="K393" s="203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182</v>
      </c>
      <c r="AU393" s="212" t="s">
        <v>22</v>
      </c>
      <c r="AV393" s="13" t="s">
        <v>22</v>
      </c>
      <c r="AW393" s="13" t="s">
        <v>43</v>
      </c>
      <c r="AX393" s="13" t="s">
        <v>83</v>
      </c>
      <c r="AY393" s="212" t="s">
        <v>130</v>
      </c>
    </row>
    <row r="394" spans="1:65" s="14" customFormat="1" ht="11.25">
      <c r="B394" s="213"/>
      <c r="C394" s="214"/>
      <c r="D394" s="197" t="s">
        <v>182</v>
      </c>
      <c r="E394" s="215" t="s">
        <v>45</v>
      </c>
      <c r="F394" s="216" t="s">
        <v>184</v>
      </c>
      <c r="G394" s="214"/>
      <c r="H394" s="217">
        <v>5.0999999999999996</v>
      </c>
      <c r="I394" s="218"/>
      <c r="J394" s="214"/>
      <c r="K394" s="214"/>
      <c r="L394" s="219"/>
      <c r="M394" s="220"/>
      <c r="N394" s="221"/>
      <c r="O394" s="221"/>
      <c r="P394" s="221"/>
      <c r="Q394" s="221"/>
      <c r="R394" s="221"/>
      <c r="S394" s="221"/>
      <c r="T394" s="222"/>
      <c r="AT394" s="223" t="s">
        <v>182</v>
      </c>
      <c r="AU394" s="223" t="s">
        <v>22</v>
      </c>
      <c r="AV394" s="14" t="s">
        <v>135</v>
      </c>
      <c r="AW394" s="14" t="s">
        <v>43</v>
      </c>
      <c r="AX394" s="14" t="s">
        <v>91</v>
      </c>
      <c r="AY394" s="223" t="s">
        <v>130</v>
      </c>
    </row>
    <row r="395" spans="1:65" s="2" customFormat="1" ht="24.2" customHeight="1">
      <c r="A395" s="36"/>
      <c r="B395" s="37"/>
      <c r="C395" s="170" t="s">
        <v>593</v>
      </c>
      <c r="D395" s="170" t="s">
        <v>131</v>
      </c>
      <c r="E395" s="171" t="s">
        <v>594</v>
      </c>
      <c r="F395" s="172" t="s">
        <v>595</v>
      </c>
      <c r="G395" s="173" t="s">
        <v>222</v>
      </c>
      <c r="H395" s="174">
        <v>10</v>
      </c>
      <c r="I395" s="175"/>
      <c r="J395" s="176">
        <f>ROUND(I395*H395,2)</f>
        <v>0</v>
      </c>
      <c r="K395" s="177"/>
      <c r="L395" s="41"/>
      <c r="M395" s="178" t="s">
        <v>45</v>
      </c>
      <c r="N395" s="179" t="s">
        <v>54</v>
      </c>
      <c r="O395" s="66"/>
      <c r="P395" s="180">
        <f>O395*H395</f>
        <v>0</v>
      </c>
      <c r="Q395" s="180">
        <v>1.47E-3</v>
      </c>
      <c r="R395" s="180">
        <f>Q395*H395</f>
        <v>1.47E-2</v>
      </c>
      <c r="S395" s="180">
        <v>2.4470000000000001</v>
      </c>
      <c r="T395" s="181">
        <f>S395*H395</f>
        <v>24.47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2" t="s">
        <v>135</v>
      </c>
      <c r="AT395" s="182" t="s">
        <v>131</v>
      </c>
      <c r="AU395" s="182" t="s">
        <v>22</v>
      </c>
      <c r="AY395" s="18" t="s">
        <v>130</v>
      </c>
      <c r="BE395" s="183">
        <f>IF(N395="základní",J395,0)</f>
        <v>0</v>
      </c>
      <c r="BF395" s="183">
        <f>IF(N395="snížená",J395,0)</f>
        <v>0</v>
      </c>
      <c r="BG395" s="183">
        <f>IF(N395="zákl. přenesená",J395,0)</f>
        <v>0</v>
      </c>
      <c r="BH395" s="183">
        <f>IF(N395="sníž. přenesená",J395,0)</f>
        <v>0</v>
      </c>
      <c r="BI395" s="183">
        <f>IF(N395="nulová",J395,0)</f>
        <v>0</v>
      </c>
      <c r="BJ395" s="18" t="s">
        <v>91</v>
      </c>
      <c r="BK395" s="183">
        <f>ROUND(I395*H395,2)</f>
        <v>0</v>
      </c>
      <c r="BL395" s="18" t="s">
        <v>135</v>
      </c>
      <c r="BM395" s="182" t="s">
        <v>596</v>
      </c>
    </row>
    <row r="396" spans="1:65" s="2" customFormat="1" ht="19.5">
      <c r="A396" s="36"/>
      <c r="B396" s="37"/>
      <c r="C396" s="38"/>
      <c r="D396" s="197" t="s">
        <v>180</v>
      </c>
      <c r="E396" s="38"/>
      <c r="F396" s="198" t="s">
        <v>383</v>
      </c>
      <c r="G396" s="38"/>
      <c r="H396" s="38"/>
      <c r="I396" s="199"/>
      <c r="J396" s="38"/>
      <c r="K396" s="38"/>
      <c r="L396" s="41"/>
      <c r="M396" s="200"/>
      <c r="N396" s="201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8" t="s">
        <v>180</v>
      </c>
      <c r="AU396" s="18" t="s">
        <v>22</v>
      </c>
    </row>
    <row r="397" spans="1:65" s="13" customFormat="1" ht="11.25">
      <c r="B397" s="202"/>
      <c r="C397" s="203"/>
      <c r="D397" s="197" t="s">
        <v>182</v>
      </c>
      <c r="E397" s="204" t="s">
        <v>45</v>
      </c>
      <c r="F397" s="205" t="s">
        <v>597</v>
      </c>
      <c r="G397" s="203"/>
      <c r="H397" s="206">
        <v>7</v>
      </c>
      <c r="I397" s="207"/>
      <c r="J397" s="203"/>
      <c r="K397" s="203"/>
      <c r="L397" s="208"/>
      <c r="M397" s="209"/>
      <c r="N397" s="210"/>
      <c r="O397" s="210"/>
      <c r="P397" s="210"/>
      <c r="Q397" s="210"/>
      <c r="R397" s="210"/>
      <c r="S397" s="210"/>
      <c r="T397" s="211"/>
      <c r="AT397" s="212" t="s">
        <v>182</v>
      </c>
      <c r="AU397" s="212" t="s">
        <v>22</v>
      </c>
      <c r="AV397" s="13" t="s">
        <v>22</v>
      </c>
      <c r="AW397" s="13" t="s">
        <v>43</v>
      </c>
      <c r="AX397" s="13" t="s">
        <v>83</v>
      </c>
      <c r="AY397" s="212" t="s">
        <v>130</v>
      </c>
    </row>
    <row r="398" spans="1:65" s="13" customFormat="1" ht="11.25">
      <c r="B398" s="202"/>
      <c r="C398" s="203"/>
      <c r="D398" s="197" t="s">
        <v>182</v>
      </c>
      <c r="E398" s="204" t="s">
        <v>45</v>
      </c>
      <c r="F398" s="205" t="s">
        <v>598</v>
      </c>
      <c r="G398" s="203"/>
      <c r="H398" s="206">
        <v>3</v>
      </c>
      <c r="I398" s="207"/>
      <c r="J398" s="203"/>
      <c r="K398" s="203"/>
      <c r="L398" s="208"/>
      <c r="M398" s="209"/>
      <c r="N398" s="210"/>
      <c r="O398" s="210"/>
      <c r="P398" s="210"/>
      <c r="Q398" s="210"/>
      <c r="R398" s="210"/>
      <c r="S398" s="210"/>
      <c r="T398" s="211"/>
      <c r="AT398" s="212" t="s">
        <v>182</v>
      </c>
      <c r="AU398" s="212" t="s">
        <v>22</v>
      </c>
      <c r="AV398" s="13" t="s">
        <v>22</v>
      </c>
      <c r="AW398" s="13" t="s">
        <v>43</v>
      </c>
      <c r="AX398" s="13" t="s">
        <v>83</v>
      </c>
      <c r="AY398" s="212" t="s">
        <v>130</v>
      </c>
    </row>
    <row r="399" spans="1:65" s="14" customFormat="1" ht="11.25">
      <c r="B399" s="213"/>
      <c r="C399" s="214"/>
      <c r="D399" s="197" t="s">
        <v>182</v>
      </c>
      <c r="E399" s="215" t="s">
        <v>45</v>
      </c>
      <c r="F399" s="216" t="s">
        <v>184</v>
      </c>
      <c r="G399" s="214"/>
      <c r="H399" s="217">
        <v>10</v>
      </c>
      <c r="I399" s="218"/>
      <c r="J399" s="214"/>
      <c r="K399" s="214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182</v>
      </c>
      <c r="AU399" s="223" t="s">
        <v>22</v>
      </c>
      <c r="AV399" s="14" t="s">
        <v>135</v>
      </c>
      <c r="AW399" s="14" t="s">
        <v>43</v>
      </c>
      <c r="AX399" s="14" t="s">
        <v>91</v>
      </c>
      <c r="AY399" s="223" t="s">
        <v>130</v>
      </c>
    </row>
    <row r="400" spans="1:65" s="2" customFormat="1" ht="24.2" customHeight="1">
      <c r="A400" s="36"/>
      <c r="B400" s="37"/>
      <c r="C400" s="170" t="s">
        <v>599</v>
      </c>
      <c r="D400" s="170" t="s">
        <v>131</v>
      </c>
      <c r="E400" s="171" t="s">
        <v>600</v>
      </c>
      <c r="F400" s="172" t="s">
        <v>601</v>
      </c>
      <c r="G400" s="173" t="s">
        <v>161</v>
      </c>
      <c r="H400" s="174">
        <v>4</v>
      </c>
      <c r="I400" s="175"/>
      <c r="J400" s="176">
        <f>ROUND(I400*H400,2)</f>
        <v>0</v>
      </c>
      <c r="K400" s="177"/>
      <c r="L400" s="41"/>
      <c r="M400" s="178" t="s">
        <v>45</v>
      </c>
      <c r="N400" s="179" t="s">
        <v>54</v>
      </c>
      <c r="O400" s="66"/>
      <c r="P400" s="180">
        <f>O400*H400</f>
        <v>0</v>
      </c>
      <c r="Q400" s="180">
        <v>0</v>
      </c>
      <c r="R400" s="180">
        <f>Q400*H400</f>
        <v>0</v>
      </c>
      <c r="S400" s="180">
        <v>8.2000000000000003E-2</v>
      </c>
      <c r="T400" s="181">
        <f>S400*H400</f>
        <v>0.32800000000000001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2" t="s">
        <v>135</v>
      </c>
      <c r="AT400" s="182" t="s">
        <v>131</v>
      </c>
      <c r="AU400" s="182" t="s">
        <v>22</v>
      </c>
      <c r="AY400" s="18" t="s">
        <v>130</v>
      </c>
      <c r="BE400" s="183">
        <f>IF(N400="základní",J400,0)</f>
        <v>0</v>
      </c>
      <c r="BF400" s="183">
        <f>IF(N400="snížená",J400,0)</f>
        <v>0</v>
      </c>
      <c r="BG400" s="183">
        <f>IF(N400="zákl. přenesená",J400,0)</f>
        <v>0</v>
      </c>
      <c r="BH400" s="183">
        <f>IF(N400="sníž. přenesená",J400,0)</f>
        <v>0</v>
      </c>
      <c r="BI400" s="183">
        <f>IF(N400="nulová",J400,0)</f>
        <v>0</v>
      </c>
      <c r="BJ400" s="18" t="s">
        <v>91</v>
      </c>
      <c r="BK400" s="183">
        <f>ROUND(I400*H400,2)</f>
        <v>0</v>
      </c>
      <c r="BL400" s="18" t="s">
        <v>135</v>
      </c>
      <c r="BM400" s="182" t="s">
        <v>602</v>
      </c>
    </row>
    <row r="401" spans="1:65" s="2" customFormat="1" ht="19.5">
      <c r="A401" s="36"/>
      <c r="B401" s="37"/>
      <c r="C401" s="38"/>
      <c r="D401" s="197" t="s">
        <v>180</v>
      </c>
      <c r="E401" s="38"/>
      <c r="F401" s="198" t="s">
        <v>383</v>
      </c>
      <c r="G401" s="38"/>
      <c r="H401" s="38"/>
      <c r="I401" s="199"/>
      <c r="J401" s="38"/>
      <c r="K401" s="38"/>
      <c r="L401" s="41"/>
      <c r="M401" s="200"/>
      <c r="N401" s="201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8" t="s">
        <v>180</v>
      </c>
      <c r="AU401" s="18" t="s">
        <v>22</v>
      </c>
    </row>
    <row r="402" spans="1:65" s="13" customFormat="1" ht="11.25">
      <c r="B402" s="202"/>
      <c r="C402" s="203"/>
      <c r="D402" s="197" t="s">
        <v>182</v>
      </c>
      <c r="E402" s="204" t="s">
        <v>45</v>
      </c>
      <c r="F402" s="205" t="s">
        <v>603</v>
      </c>
      <c r="G402" s="203"/>
      <c r="H402" s="206">
        <v>3</v>
      </c>
      <c r="I402" s="207"/>
      <c r="J402" s="203"/>
      <c r="K402" s="203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182</v>
      </c>
      <c r="AU402" s="212" t="s">
        <v>22</v>
      </c>
      <c r="AV402" s="13" t="s">
        <v>22</v>
      </c>
      <c r="AW402" s="13" t="s">
        <v>43</v>
      </c>
      <c r="AX402" s="13" t="s">
        <v>83</v>
      </c>
      <c r="AY402" s="212" t="s">
        <v>130</v>
      </c>
    </row>
    <row r="403" spans="1:65" s="13" customFormat="1" ht="11.25">
      <c r="B403" s="202"/>
      <c r="C403" s="203"/>
      <c r="D403" s="197" t="s">
        <v>182</v>
      </c>
      <c r="E403" s="204" t="s">
        <v>45</v>
      </c>
      <c r="F403" s="205" t="s">
        <v>604</v>
      </c>
      <c r="G403" s="203"/>
      <c r="H403" s="206">
        <v>1</v>
      </c>
      <c r="I403" s="207"/>
      <c r="J403" s="203"/>
      <c r="K403" s="203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182</v>
      </c>
      <c r="AU403" s="212" t="s">
        <v>22</v>
      </c>
      <c r="AV403" s="13" t="s">
        <v>22</v>
      </c>
      <c r="AW403" s="13" t="s">
        <v>43</v>
      </c>
      <c r="AX403" s="13" t="s">
        <v>83</v>
      </c>
      <c r="AY403" s="212" t="s">
        <v>130</v>
      </c>
    </row>
    <row r="404" spans="1:65" s="14" customFormat="1" ht="11.25">
      <c r="B404" s="213"/>
      <c r="C404" s="214"/>
      <c r="D404" s="197" t="s">
        <v>182</v>
      </c>
      <c r="E404" s="215" t="s">
        <v>45</v>
      </c>
      <c r="F404" s="216" t="s">
        <v>184</v>
      </c>
      <c r="G404" s="214"/>
      <c r="H404" s="217">
        <v>4</v>
      </c>
      <c r="I404" s="218"/>
      <c r="J404" s="214"/>
      <c r="K404" s="214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182</v>
      </c>
      <c r="AU404" s="223" t="s">
        <v>22</v>
      </c>
      <c r="AV404" s="14" t="s">
        <v>135</v>
      </c>
      <c r="AW404" s="14" t="s">
        <v>43</v>
      </c>
      <c r="AX404" s="14" t="s">
        <v>91</v>
      </c>
      <c r="AY404" s="223" t="s">
        <v>130</v>
      </c>
    </row>
    <row r="405" spans="1:65" s="11" customFormat="1" ht="22.9" customHeight="1">
      <c r="B405" s="156"/>
      <c r="C405" s="157"/>
      <c r="D405" s="158" t="s">
        <v>82</v>
      </c>
      <c r="E405" s="195" t="s">
        <v>605</v>
      </c>
      <c r="F405" s="195" t="s">
        <v>606</v>
      </c>
      <c r="G405" s="157"/>
      <c r="H405" s="157"/>
      <c r="I405" s="160"/>
      <c r="J405" s="196">
        <f>BK405</f>
        <v>0</v>
      </c>
      <c r="K405" s="157"/>
      <c r="L405" s="162"/>
      <c r="M405" s="163"/>
      <c r="N405" s="164"/>
      <c r="O405" s="164"/>
      <c r="P405" s="165">
        <f>SUM(P406:P438)</f>
        <v>0</v>
      </c>
      <c r="Q405" s="164"/>
      <c r="R405" s="165">
        <f>SUM(R406:R438)</f>
        <v>0</v>
      </c>
      <c r="S405" s="164"/>
      <c r="T405" s="166">
        <f>SUM(T406:T438)</f>
        <v>0</v>
      </c>
      <c r="AR405" s="167" t="s">
        <v>91</v>
      </c>
      <c r="AT405" s="168" t="s">
        <v>82</v>
      </c>
      <c r="AU405" s="168" t="s">
        <v>91</v>
      </c>
      <c r="AY405" s="167" t="s">
        <v>130</v>
      </c>
      <c r="BK405" s="169">
        <f>SUM(BK406:BK438)</f>
        <v>0</v>
      </c>
    </row>
    <row r="406" spans="1:65" s="2" customFormat="1" ht="14.45" customHeight="1">
      <c r="A406" s="36"/>
      <c r="B406" s="37"/>
      <c r="C406" s="170" t="s">
        <v>607</v>
      </c>
      <c r="D406" s="170" t="s">
        <v>131</v>
      </c>
      <c r="E406" s="171" t="s">
        <v>608</v>
      </c>
      <c r="F406" s="172" t="s">
        <v>609</v>
      </c>
      <c r="G406" s="173" t="s">
        <v>269</v>
      </c>
      <c r="H406" s="174">
        <v>2405.5340000000001</v>
      </c>
      <c r="I406" s="175"/>
      <c r="J406" s="176">
        <f>ROUND(I406*H406,2)</f>
        <v>0</v>
      </c>
      <c r="K406" s="177"/>
      <c r="L406" s="41"/>
      <c r="M406" s="178" t="s">
        <v>45</v>
      </c>
      <c r="N406" s="179" t="s">
        <v>54</v>
      </c>
      <c r="O406" s="66"/>
      <c r="P406" s="180">
        <f>O406*H406</f>
        <v>0</v>
      </c>
      <c r="Q406" s="180">
        <v>0</v>
      </c>
      <c r="R406" s="180">
        <f>Q406*H406</f>
        <v>0</v>
      </c>
      <c r="S406" s="180">
        <v>0</v>
      </c>
      <c r="T406" s="181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2" t="s">
        <v>135</v>
      </c>
      <c r="AT406" s="182" t="s">
        <v>131</v>
      </c>
      <c r="AU406" s="182" t="s">
        <v>22</v>
      </c>
      <c r="AY406" s="18" t="s">
        <v>130</v>
      </c>
      <c r="BE406" s="183">
        <f>IF(N406="základní",J406,0)</f>
        <v>0</v>
      </c>
      <c r="BF406" s="183">
        <f>IF(N406="snížená",J406,0)</f>
        <v>0</v>
      </c>
      <c r="BG406" s="183">
        <f>IF(N406="zákl. přenesená",J406,0)</f>
        <v>0</v>
      </c>
      <c r="BH406" s="183">
        <f>IF(N406="sníž. přenesená",J406,0)</f>
        <v>0</v>
      </c>
      <c r="BI406" s="183">
        <f>IF(N406="nulová",J406,0)</f>
        <v>0</v>
      </c>
      <c r="BJ406" s="18" t="s">
        <v>91</v>
      </c>
      <c r="BK406" s="183">
        <f>ROUND(I406*H406,2)</f>
        <v>0</v>
      </c>
      <c r="BL406" s="18" t="s">
        <v>135</v>
      </c>
      <c r="BM406" s="182" t="s">
        <v>610</v>
      </c>
    </row>
    <row r="407" spans="1:65" s="13" customFormat="1" ht="11.25">
      <c r="B407" s="202"/>
      <c r="C407" s="203"/>
      <c r="D407" s="197" t="s">
        <v>182</v>
      </c>
      <c r="E407" s="204" t="s">
        <v>45</v>
      </c>
      <c r="F407" s="205" t="s">
        <v>611</v>
      </c>
      <c r="G407" s="203"/>
      <c r="H407" s="206">
        <v>13.195</v>
      </c>
      <c r="I407" s="207"/>
      <c r="J407" s="203"/>
      <c r="K407" s="203"/>
      <c r="L407" s="208"/>
      <c r="M407" s="209"/>
      <c r="N407" s="210"/>
      <c r="O407" s="210"/>
      <c r="P407" s="210"/>
      <c r="Q407" s="210"/>
      <c r="R407" s="210"/>
      <c r="S407" s="210"/>
      <c r="T407" s="211"/>
      <c r="AT407" s="212" t="s">
        <v>182</v>
      </c>
      <c r="AU407" s="212" t="s">
        <v>22</v>
      </c>
      <c r="AV407" s="13" t="s">
        <v>22</v>
      </c>
      <c r="AW407" s="13" t="s">
        <v>43</v>
      </c>
      <c r="AX407" s="13" t="s">
        <v>83</v>
      </c>
      <c r="AY407" s="212" t="s">
        <v>130</v>
      </c>
    </row>
    <row r="408" spans="1:65" s="13" customFormat="1" ht="11.25">
      <c r="B408" s="202"/>
      <c r="C408" s="203"/>
      <c r="D408" s="197" t="s">
        <v>182</v>
      </c>
      <c r="E408" s="204" t="s">
        <v>45</v>
      </c>
      <c r="F408" s="205" t="s">
        <v>612</v>
      </c>
      <c r="G408" s="203"/>
      <c r="H408" s="206">
        <v>13.808999999999999</v>
      </c>
      <c r="I408" s="207"/>
      <c r="J408" s="203"/>
      <c r="K408" s="203"/>
      <c r="L408" s="208"/>
      <c r="M408" s="209"/>
      <c r="N408" s="210"/>
      <c r="O408" s="210"/>
      <c r="P408" s="210"/>
      <c r="Q408" s="210"/>
      <c r="R408" s="210"/>
      <c r="S408" s="210"/>
      <c r="T408" s="211"/>
      <c r="AT408" s="212" t="s">
        <v>182</v>
      </c>
      <c r="AU408" s="212" t="s">
        <v>22</v>
      </c>
      <c r="AV408" s="13" t="s">
        <v>22</v>
      </c>
      <c r="AW408" s="13" t="s">
        <v>43</v>
      </c>
      <c r="AX408" s="13" t="s">
        <v>83</v>
      </c>
      <c r="AY408" s="212" t="s">
        <v>130</v>
      </c>
    </row>
    <row r="409" spans="1:65" s="13" customFormat="1" ht="11.25">
      <c r="B409" s="202"/>
      <c r="C409" s="203"/>
      <c r="D409" s="197" t="s">
        <v>182</v>
      </c>
      <c r="E409" s="204" t="s">
        <v>45</v>
      </c>
      <c r="F409" s="205" t="s">
        <v>613</v>
      </c>
      <c r="G409" s="203"/>
      <c r="H409" s="206">
        <v>2378.5300000000002</v>
      </c>
      <c r="I409" s="207"/>
      <c r="J409" s="203"/>
      <c r="K409" s="203"/>
      <c r="L409" s="208"/>
      <c r="M409" s="209"/>
      <c r="N409" s="210"/>
      <c r="O409" s="210"/>
      <c r="P409" s="210"/>
      <c r="Q409" s="210"/>
      <c r="R409" s="210"/>
      <c r="S409" s="210"/>
      <c r="T409" s="211"/>
      <c r="AT409" s="212" t="s">
        <v>182</v>
      </c>
      <c r="AU409" s="212" t="s">
        <v>22</v>
      </c>
      <c r="AV409" s="13" t="s">
        <v>22</v>
      </c>
      <c r="AW409" s="13" t="s">
        <v>43</v>
      </c>
      <c r="AX409" s="13" t="s">
        <v>83</v>
      </c>
      <c r="AY409" s="212" t="s">
        <v>130</v>
      </c>
    </row>
    <row r="410" spans="1:65" s="14" customFormat="1" ht="11.25">
      <c r="B410" s="213"/>
      <c r="C410" s="214"/>
      <c r="D410" s="197" t="s">
        <v>182</v>
      </c>
      <c r="E410" s="215" t="s">
        <v>45</v>
      </c>
      <c r="F410" s="216" t="s">
        <v>184</v>
      </c>
      <c r="G410" s="214"/>
      <c r="H410" s="217">
        <v>2405.5340000000001</v>
      </c>
      <c r="I410" s="218"/>
      <c r="J410" s="214"/>
      <c r="K410" s="214"/>
      <c r="L410" s="219"/>
      <c r="M410" s="220"/>
      <c r="N410" s="221"/>
      <c r="O410" s="221"/>
      <c r="P410" s="221"/>
      <c r="Q410" s="221"/>
      <c r="R410" s="221"/>
      <c r="S410" s="221"/>
      <c r="T410" s="222"/>
      <c r="AT410" s="223" t="s">
        <v>182</v>
      </c>
      <c r="AU410" s="223" t="s">
        <v>22</v>
      </c>
      <c r="AV410" s="14" t="s">
        <v>135</v>
      </c>
      <c r="AW410" s="14" t="s">
        <v>43</v>
      </c>
      <c r="AX410" s="14" t="s">
        <v>91</v>
      </c>
      <c r="AY410" s="223" t="s">
        <v>130</v>
      </c>
    </row>
    <row r="411" spans="1:65" s="2" customFormat="1" ht="24.2" customHeight="1">
      <c r="A411" s="36"/>
      <c r="B411" s="37"/>
      <c r="C411" s="170" t="s">
        <v>614</v>
      </c>
      <c r="D411" s="170" t="s">
        <v>131</v>
      </c>
      <c r="E411" s="171" t="s">
        <v>615</v>
      </c>
      <c r="F411" s="172" t="s">
        <v>616</v>
      </c>
      <c r="G411" s="173" t="s">
        <v>269</v>
      </c>
      <c r="H411" s="174">
        <v>57732.815999999999</v>
      </c>
      <c r="I411" s="175"/>
      <c r="J411" s="176">
        <f>ROUND(I411*H411,2)</f>
        <v>0</v>
      </c>
      <c r="K411" s="177"/>
      <c r="L411" s="41"/>
      <c r="M411" s="178" t="s">
        <v>45</v>
      </c>
      <c r="N411" s="179" t="s">
        <v>54</v>
      </c>
      <c r="O411" s="66"/>
      <c r="P411" s="180">
        <f>O411*H411</f>
        <v>0</v>
      </c>
      <c r="Q411" s="180">
        <v>0</v>
      </c>
      <c r="R411" s="180">
        <f>Q411*H411</f>
        <v>0</v>
      </c>
      <c r="S411" s="180">
        <v>0</v>
      </c>
      <c r="T411" s="181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2" t="s">
        <v>135</v>
      </c>
      <c r="AT411" s="182" t="s">
        <v>131</v>
      </c>
      <c r="AU411" s="182" t="s">
        <v>22</v>
      </c>
      <c r="AY411" s="18" t="s">
        <v>130</v>
      </c>
      <c r="BE411" s="183">
        <f>IF(N411="základní",J411,0)</f>
        <v>0</v>
      </c>
      <c r="BF411" s="183">
        <f>IF(N411="snížená",J411,0)</f>
        <v>0</v>
      </c>
      <c r="BG411" s="183">
        <f>IF(N411="zákl. přenesená",J411,0)</f>
        <v>0</v>
      </c>
      <c r="BH411" s="183">
        <f>IF(N411="sníž. přenesená",J411,0)</f>
        <v>0</v>
      </c>
      <c r="BI411" s="183">
        <f>IF(N411="nulová",J411,0)</f>
        <v>0</v>
      </c>
      <c r="BJ411" s="18" t="s">
        <v>91</v>
      </c>
      <c r="BK411" s="183">
        <f>ROUND(I411*H411,2)</f>
        <v>0</v>
      </c>
      <c r="BL411" s="18" t="s">
        <v>135</v>
      </c>
      <c r="BM411" s="182" t="s">
        <v>617</v>
      </c>
    </row>
    <row r="412" spans="1:65" s="13" customFormat="1" ht="11.25">
      <c r="B412" s="202"/>
      <c r="C412" s="203"/>
      <c r="D412" s="197" t="s">
        <v>182</v>
      </c>
      <c r="E412" s="204" t="s">
        <v>45</v>
      </c>
      <c r="F412" s="205" t="s">
        <v>618</v>
      </c>
      <c r="G412" s="203"/>
      <c r="H412" s="206">
        <v>57732.815999999999</v>
      </c>
      <c r="I412" s="207"/>
      <c r="J412" s="203"/>
      <c r="K412" s="203"/>
      <c r="L412" s="208"/>
      <c r="M412" s="209"/>
      <c r="N412" s="210"/>
      <c r="O412" s="210"/>
      <c r="P412" s="210"/>
      <c r="Q412" s="210"/>
      <c r="R412" s="210"/>
      <c r="S412" s="210"/>
      <c r="T412" s="211"/>
      <c r="AT412" s="212" t="s">
        <v>182</v>
      </c>
      <c r="AU412" s="212" t="s">
        <v>22</v>
      </c>
      <c r="AV412" s="13" t="s">
        <v>22</v>
      </c>
      <c r="AW412" s="13" t="s">
        <v>43</v>
      </c>
      <c r="AX412" s="13" t="s">
        <v>83</v>
      </c>
      <c r="AY412" s="212" t="s">
        <v>130</v>
      </c>
    </row>
    <row r="413" spans="1:65" s="14" customFormat="1" ht="11.25">
      <c r="B413" s="213"/>
      <c r="C413" s="214"/>
      <c r="D413" s="197" t="s">
        <v>182</v>
      </c>
      <c r="E413" s="215" t="s">
        <v>45</v>
      </c>
      <c r="F413" s="216" t="s">
        <v>184</v>
      </c>
      <c r="G413" s="214"/>
      <c r="H413" s="217">
        <v>57732.815999999999</v>
      </c>
      <c r="I413" s="218"/>
      <c r="J413" s="214"/>
      <c r="K413" s="214"/>
      <c r="L413" s="219"/>
      <c r="M413" s="220"/>
      <c r="N413" s="221"/>
      <c r="O413" s="221"/>
      <c r="P413" s="221"/>
      <c r="Q413" s="221"/>
      <c r="R413" s="221"/>
      <c r="S413" s="221"/>
      <c r="T413" s="222"/>
      <c r="AT413" s="223" t="s">
        <v>182</v>
      </c>
      <c r="AU413" s="223" t="s">
        <v>22</v>
      </c>
      <c r="AV413" s="14" t="s">
        <v>135</v>
      </c>
      <c r="AW413" s="14" t="s">
        <v>43</v>
      </c>
      <c r="AX413" s="14" t="s">
        <v>91</v>
      </c>
      <c r="AY413" s="223" t="s">
        <v>130</v>
      </c>
    </row>
    <row r="414" spans="1:65" s="2" customFormat="1" ht="14.45" customHeight="1">
      <c r="A414" s="36"/>
      <c r="B414" s="37"/>
      <c r="C414" s="170" t="s">
        <v>619</v>
      </c>
      <c r="D414" s="170" t="s">
        <v>131</v>
      </c>
      <c r="E414" s="171" t="s">
        <v>620</v>
      </c>
      <c r="F414" s="172" t="s">
        <v>621</v>
      </c>
      <c r="G414" s="173" t="s">
        <v>269</v>
      </c>
      <c r="H414" s="174">
        <v>75.265000000000001</v>
      </c>
      <c r="I414" s="175"/>
      <c r="J414" s="176">
        <f>ROUND(I414*H414,2)</f>
        <v>0</v>
      </c>
      <c r="K414" s="177"/>
      <c r="L414" s="41"/>
      <c r="M414" s="178" t="s">
        <v>45</v>
      </c>
      <c r="N414" s="179" t="s">
        <v>54</v>
      </c>
      <c r="O414" s="66"/>
      <c r="P414" s="180">
        <f>O414*H414</f>
        <v>0</v>
      </c>
      <c r="Q414" s="180">
        <v>0</v>
      </c>
      <c r="R414" s="180">
        <f>Q414*H414</f>
        <v>0</v>
      </c>
      <c r="S414" s="180">
        <v>0</v>
      </c>
      <c r="T414" s="181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2" t="s">
        <v>135</v>
      </c>
      <c r="AT414" s="182" t="s">
        <v>131</v>
      </c>
      <c r="AU414" s="182" t="s">
        <v>22</v>
      </c>
      <c r="AY414" s="18" t="s">
        <v>130</v>
      </c>
      <c r="BE414" s="183">
        <f>IF(N414="základní",J414,0)</f>
        <v>0</v>
      </c>
      <c r="BF414" s="183">
        <f>IF(N414="snížená",J414,0)</f>
        <v>0</v>
      </c>
      <c r="BG414" s="183">
        <f>IF(N414="zákl. přenesená",J414,0)</f>
        <v>0</v>
      </c>
      <c r="BH414" s="183">
        <f>IF(N414="sníž. přenesená",J414,0)</f>
        <v>0</v>
      </c>
      <c r="BI414" s="183">
        <f>IF(N414="nulová",J414,0)</f>
        <v>0</v>
      </c>
      <c r="BJ414" s="18" t="s">
        <v>91</v>
      </c>
      <c r="BK414" s="183">
        <f>ROUND(I414*H414,2)</f>
        <v>0</v>
      </c>
      <c r="BL414" s="18" t="s">
        <v>135</v>
      </c>
      <c r="BM414" s="182" t="s">
        <v>622</v>
      </c>
    </row>
    <row r="415" spans="1:65" s="13" customFormat="1" ht="11.25">
      <c r="B415" s="202"/>
      <c r="C415" s="203"/>
      <c r="D415" s="197" t="s">
        <v>182</v>
      </c>
      <c r="E415" s="204" t="s">
        <v>45</v>
      </c>
      <c r="F415" s="205" t="s">
        <v>623</v>
      </c>
      <c r="G415" s="203"/>
      <c r="H415" s="206">
        <v>31.774999999999999</v>
      </c>
      <c r="I415" s="207"/>
      <c r="J415" s="203"/>
      <c r="K415" s="203"/>
      <c r="L415" s="208"/>
      <c r="M415" s="209"/>
      <c r="N415" s="210"/>
      <c r="O415" s="210"/>
      <c r="P415" s="210"/>
      <c r="Q415" s="210"/>
      <c r="R415" s="210"/>
      <c r="S415" s="210"/>
      <c r="T415" s="211"/>
      <c r="AT415" s="212" t="s">
        <v>182</v>
      </c>
      <c r="AU415" s="212" t="s">
        <v>22</v>
      </c>
      <c r="AV415" s="13" t="s">
        <v>22</v>
      </c>
      <c r="AW415" s="13" t="s">
        <v>43</v>
      </c>
      <c r="AX415" s="13" t="s">
        <v>83</v>
      </c>
      <c r="AY415" s="212" t="s">
        <v>130</v>
      </c>
    </row>
    <row r="416" spans="1:65" s="13" customFormat="1" ht="11.25">
      <c r="B416" s="202"/>
      <c r="C416" s="203"/>
      <c r="D416" s="197" t="s">
        <v>182</v>
      </c>
      <c r="E416" s="204" t="s">
        <v>45</v>
      </c>
      <c r="F416" s="205" t="s">
        <v>624</v>
      </c>
      <c r="G416" s="203"/>
      <c r="H416" s="206">
        <v>36.54</v>
      </c>
      <c r="I416" s="207"/>
      <c r="J416" s="203"/>
      <c r="K416" s="203"/>
      <c r="L416" s="208"/>
      <c r="M416" s="209"/>
      <c r="N416" s="210"/>
      <c r="O416" s="210"/>
      <c r="P416" s="210"/>
      <c r="Q416" s="210"/>
      <c r="R416" s="210"/>
      <c r="S416" s="210"/>
      <c r="T416" s="211"/>
      <c r="AT416" s="212" t="s">
        <v>182</v>
      </c>
      <c r="AU416" s="212" t="s">
        <v>22</v>
      </c>
      <c r="AV416" s="13" t="s">
        <v>22</v>
      </c>
      <c r="AW416" s="13" t="s">
        <v>43</v>
      </c>
      <c r="AX416" s="13" t="s">
        <v>83</v>
      </c>
      <c r="AY416" s="212" t="s">
        <v>130</v>
      </c>
    </row>
    <row r="417" spans="1:65" s="13" customFormat="1" ht="11.25">
      <c r="B417" s="202"/>
      <c r="C417" s="203"/>
      <c r="D417" s="197" t="s">
        <v>182</v>
      </c>
      <c r="E417" s="204" t="s">
        <v>45</v>
      </c>
      <c r="F417" s="205" t="s">
        <v>625</v>
      </c>
      <c r="G417" s="203"/>
      <c r="H417" s="206">
        <v>6.95</v>
      </c>
      <c r="I417" s="207"/>
      <c r="J417" s="203"/>
      <c r="K417" s="203"/>
      <c r="L417" s="208"/>
      <c r="M417" s="209"/>
      <c r="N417" s="210"/>
      <c r="O417" s="210"/>
      <c r="P417" s="210"/>
      <c r="Q417" s="210"/>
      <c r="R417" s="210"/>
      <c r="S417" s="210"/>
      <c r="T417" s="211"/>
      <c r="AT417" s="212" t="s">
        <v>182</v>
      </c>
      <c r="AU417" s="212" t="s">
        <v>22</v>
      </c>
      <c r="AV417" s="13" t="s">
        <v>22</v>
      </c>
      <c r="AW417" s="13" t="s">
        <v>43</v>
      </c>
      <c r="AX417" s="13" t="s">
        <v>83</v>
      </c>
      <c r="AY417" s="212" t="s">
        <v>130</v>
      </c>
    </row>
    <row r="418" spans="1:65" s="14" customFormat="1" ht="11.25">
      <c r="B418" s="213"/>
      <c r="C418" s="214"/>
      <c r="D418" s="197" t="s">
        <v>182</v>
      </c>
      <c r="E418" s="215" t="s">
        <v>45</v>
      </c>
      <c r="F418" s="216" t="s">
        <v>184</v>
      </c>
      <c r="G418" s="214"/>
      <c r="H418" s="217">
        <v>75.265000000000001</v>
      </c>
      <c r="I418" s="218"/>
      <c r="J418" s="214"/>
      <c r="K418" s="214"/>
      <c r="L418" s="219"/>
      <c r="M418" s="220"/>
      <c r="N418" s="221"/>
      <c r="O418" s="221"/>
      <c r="P418" s="221"/>
      <c r="Q418" s="221"/>
      <c r="R418" s="221"/>
      <c r="S418" s="221"/>
      <c r="T418" s="222"/>
      <c r="AT418" s="223" t="s">
        <v>182</v>
      </c>
      <c r="AU418" s="223" t="s">
        <v>22</v>
      </c>
      <c r="AV418" s="14" t="s">
        <v>135</v>
      </c>
      <c r="AW418" s="14" t="s">
        <v>43</v>
      </c>
      <c r="AX418" s="14" t="s">
        <v>91</v>
      </c>
      <c r="AY418" s="223" t="s">
        <v>130</v>
      </c>
    </row>
    <row r="419" spans="1:65" s="2" customFormat="1" ht="24.2" customHeight="1">
      <c r="A419" s="36"/>
      <c r="B419" s="37"/>
      <c r="C419" s="170" t="s">
        <v>626</v>
      </c>
      <c r="D419" s="170" t="s">
        <v>131</v>
      </c>
      <c r="E419" s="171" t="s">
        <v>627</v>
      </c>
      <c r="F419" s="172" t="s">
        <v>628</v>
      </c>
      <c r="G419" s="173" t="s">
        <v>269</v>
      </c>
      <c r="H419" s="174">
        <v>1806.36</v>
      </c>
      <c r="I419" s="175"/>
      <c r="J419" s="176">
        <f>ROUND(I419*H419,2)</f>
        <v>0</v>
      </c>
      <c r="K419" s="177"/>
      <c r="L419" s="41"/>
      <c r="M419" s="178" t="s">
        <v>45</v>
      </c>
      <c r="N419" s="179" t="s">
        <v>54</v>
      </c>
      <c r="O419" s="66"/>
      <c r="P419" s="180">
        <f>O419*H419</f>
        <v>0</v>
      </c>
      <c r="Q419" s="180">
        <v>0</v>
      </c>
      <c r="R419" s="180">
        <f>Q419*H419</f>
        <v>0</v>
      </c>
      <c r="S419" s="180">
        <v>0</v>
      </c>
      <c r="T419" s="181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2" t="s">
        <v>135</v>
      </c>
      <c r="AT419" s="182" t="s">
        <v>131</v>
      </c>
      <c r="AU419" s="182" t="s">
        <v>22</v>
      </c>
      <c r="AY419" s="18" t="s">
        <v>130</v>
      </c>
      <c r="BE419" s="183">
        <f>IF(N419="základní",J419,0)</f>
        <v>0</v>
      </c>
      <c r="BF419" s="183">
        <f>IF(N419="snížená",J419,0)</f>
        <v>0</v>
      </c>
      <c r="BG419" s="183">
        <f>IF(N419="zákl. přenesená",J419,0)</f>
        <v>0</v>
      </c>
      <c r="BH419" s="183">
        <f>IF(N419="sníž. přenesená",J419,0)</f>
        <v>0</v>
      </c>
      <c r="BI419" s="183">
        <f>IF(N419="nulová",J419,0)</f>
        <v>0</v>
      </c>
      <c r="BJ419" s="18" t="s">
        <v>91</v>
      </c>
      <c r="BK419" s="183">
        <f>ROUND(I419*H419,2)</f>
        <v>0</v>
      </c>
      <c r="BL419" s="18" t="s">
        <v>135</v>
      </c>
      <c r="BM419" s="182" t="s">
        <v>629</v>
      </c>
    </row>
    <row r="420" spans="1:65" s="13" customFormat="1" ht="11.25">
      <c r="B420" s="202"/>
      <c r="C420" s="203"/>
      <c r="D420" s="197" t="s">
        <v>182</v>
      </c>
      <c r="E420" s="204" t="s">
        <v>45</v>
      </c>
      <c r="F420" s="205" t="s">
        <v>630</v>
      </c>
      <c r="G420" s="203"/>
      <c r="H420" s="206">
        <v>1806.36</v>
      </c>
      <c r="I420" s="207"/>
      <c r="J420" s="203"/>
      <c r="K420" s="203"/>
      <c r="L420" s="208"/>
      <c r="M420" s="209"/>
      <c r="N420" s="210"/>
      <c r="O420" s="210"/>
      <c r="P420" s="210"/>
      <c r="Q420" s="210"/>
      <c r="R420" s="210"/>
      <c r="S420" s="210"/>
      <c r="T420" s="211"/>
      <c r="AT420" s="212" t="s">
        <v>182</v>
      </c>
      <c r="AU420" s="212" t="s">
        <v>22</v>
      </c>
      <c r="AV420" s="13" t="s">
        <v>22</v>
      </c>
      <c r="AW420" s="13" t="s">
        <v>43</v>
      </c>
      <c r="AX420" s="13" t="s">
        <v>83</v>
      </c>
      <c r="AY420" s="212" t="s">
        <v>130</v>
      </c>
    </row>
    <row r="421" spans="1:65" s="14" customFormat="1" ht="11.25">
      <c r="B421" s="213"/>
      <c r="C421" s="214"/>
      <c r="D421" s="197" t="s">
        <v>182</v>
      </c>
      <c r="E421" s="215" t="s">
        <v>45</v>
      </c>
      <c r="F421" s="216" t="s">
        <v>184</v>
      </c>
      <c r="G421" s="214"/>
      <c r="H421" s="217">
        <v>1806.36</v>
      </c>
      <c r="I421" s="218"/>
      <c r="J421" s="214"/>
      <c r="K421" s="214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182</v>
      </c>
      <c r="AU421" s="223" t="s">
        <v>22</v>
      </c>
      <c r="AV421" s="14" t="s">
        <v>135</v>
      </c>
      <c r="AW421" s="14" t="s">
        <v>43</v>
      </c>
      <c r="AX421" s="14" t="s">
        <v>91</v>
      </c>
      <c r="AY421" s="223" t="s">
        <v>130</v>
      </c>
    </row>
    <row r="422" spans="1:65" s="2" customFormat="1" ht="24.2" customHeight="1">
      <c r="A422" s="36"/>
      <c r="B422" s="37"/>
      <c r="C422" s="170" t="s">
        <v>631</v>
      </c>
      <c r="D422" s="170" t="s">
        <v>131</v>
      </c>
      <c r="E422" s="171" t="s">
        <v>632</v>
      </c>
      <c r="F422" s="172" t="s">
        <v>633</v>
      </c>
      <c r="G422" s="173" t="s">
        <v>269</v>
      </c>
      <c r="H422" s="174">
        <v>27.004000000000001</v>
      </c>
      <c r="I422" s="175"/>
      <c r="J422" s="176">
        <f>ROUND(I422*H422,2)</f>
        <v>0</v>
      </c>
      <c r="K422" s="177"/>
      <c r="L422" s="41"/>
      <c r="M422" s="178" t="s">
        <v>45</v>
      </c>
      <c r="N422" s="179" t="s">
        <v>54</v>
      </c>
      <c r="O422" s="66"/>
      <c r="P422" s="180">
        <f>O422*H422</f>
        <v>0</v>
      </c>
      <c r="Q422" s="180">
        <v>0</v>
      </c>
      <c r="R422" s="180">
        <f>Q422*H422</f>
        <v>0</v>
      </c>
      <c r="S422" s="180">
        <v>0</v>
      </c>
      <c r="T422" s="181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2" t="s">
        <v>135</v>
      </c>
      <c r="AT422" s="182" t="s">
        <v>131</v>
      </c>
      <c r="AU422" s="182" t="s">
        <v>22</v>
      </c>
      <c r="AY422" s="18" t="s">
        <v>130</v>
      </c>
      <c r="BE422" s="183">
        <f>IF(N422="základní",J422,0)</f>
        <v>0</v>
      </c>
      <c r="BF422" s="183">
        <f>IF(N422="snížená",J422,0)</f>
        <v>0</v>
      </c>
      <c r="BG422" s="183">
        <f>IF(N422="zákl. přenesená",J422,0)</f>
        <v>0</v>
      </c>
      <c r="BH422" s="183">
        <f>IF(N422="sníž. přenesená",J422,0)</f>
        <v>0</v>
      </c>
      <c r="BI422" s="183">
        <f>IF(N422="nulová",J422,0)</f>
        <v>0</v>
      </c>
      <c r="BJ422" s="18" t="s">
        <v>91</v>
      </c>
      <c r="BK422" s="183">
        <f>ROUND(I422*H422,2)</f>
        <v>0</v>
      </c>
      <c r="BL422" s="18" t="s">
        <v>135</v>
      </c>
      <c r="BM422" s="182" t="s">
        <v>634</v>
      </c>
    </row>
    <row r="423" spans="1:65" s="13" customFormat="1" ht="11.25">
      <c r="B423" s="202"/>
      <c r="C423" s="203"/>
      <c r="D423" s="197" t="s">
        <v>182</v>
      </c>
      <c r="E423" s="204" t="s">
        <v>45</v>
      </c>
      <c r="F423" s="205" t="s">
        <v>611</v>
      </c>
      <c r="G423" s="203"/>
      <c r="H423" s="206">
        <v>13.195</v>
      </c>
      <c r="I423" s="207"/>
      <c r="J423" s="203"/>
      <c r="K423" s="203"/>
      <c r="L423" s="208"/>
      <c r="M423" s="209"/>
      <c r="N423" s="210"/>
      <c r="O423" s="210"/>
      <c r="P423" s="210"/>
      <c r="Q423" s="210"/>
      <c r="R423" s="210"/>
      <c r="S423" s="210"/>
      <c r="T423" s="211"/>
      <c r="AT423" s="212" t="s">
        <v>182</v>
      </c>
      <c r="AU423" s="212" t="s">
        <v>22</v>
      </c>
      <c r="AV423" s="13" t="s">
        <v>22</v>
      </c>
      <c r="AW423" s="13" t="s">
        <v>43</v>
      </c>
      <c r="AX423" s="13" t="s">
        <v>83</v>
      </c>
      <c r="AY423" s="212" t="s">
        <v>130</v>
      </c>
    </row>
    <row r="424" spans="1:65" s="13" customFormat="1" ht="11.25">
      <c r="B424" s="202"/>
      <c r="C424" s="203"/>
      <c r="D424" s="197" t="s">
        <v>182</v>
      </c>
      <c r="E424" s="204" t="s">
        <v>45</v>
      </c>
      <c r="F424" s="205" t="s">
        <v>612</v>
      </c>
      <c r="G424" s="203"/>
      <c r="H424" s="206">
        <v>13.808999999999999</v>
      </c>
      <c r="I424" s="207"/>
      <c r="J424" s="203"/>
      <c r="K424" s="203"/>
      <c r="L424" s="208"/>
      <c r="M424" s="209"/>
      <c r="N424" s="210"/>
      <c r="O424" s="210"/>
      <c r="P424" s="210"/>
      <c r="Q424" s="210"/>
      <c r="R424" s="210"/>
      <c r="S424" s="210"/>
      <c r="T424" s="211"/>
      <c r="AT424" s="212" t="s">
        <v>182</v>
      </c>
      <c r="AU424" s="212" t="s">
        <v>22</v>
      </c>
      <c r="AV424" s="13" t="s">
        <v>22</v>
      </c>
      <c r="AW424" s="13" t="s">
        <v>43</v>
      </c>
      <c r="AX424" s="13" t="s">
        <v>83</v>
      </c>
      <c r="AY424" s="212" t="s">
        <v>130</v>
      </c>
    </row>
    <row r="425" spans="1:65" s="14" customFormat="1" ht="11.25">
      <c r="B425" s="213"/>
      <c r="C425" s="214"/>
      <c r="D425" s="197" t="s">
        <v>182</v>
      </c>
      <c r="E425" s="215" t="s">
        <v>45</v>
      </c>
      <c r="F425" s="216" t="s">
        <v>184</v>
      </c>
      <c r="G425" s="214"/>
      <c r="H425" s="217">
        <v>27.004000000000001</v>
      </c>
      <c r="I425" s="218"/>
      <c r="J425" s="214"/>
      <c r="K425" s="214"/>
      <c r="L425" s="219"/>
      <c r="M425" s="220"/>
      <c r="N425" s="221"/>
      <c r="O425" s="221"/>
      <c r="P425" s="221"/>
      <c r="Q425" s="221"/>
      <c r="R425" s="221"/>
      <c r="S425" s="221"/>
      <c r="T425" s="222"/>
      <c r="AT425" s="223" t="s">
        <v>182</v>
      </c>
      <c r="AU425" s="223" t="s">
        <v>22</v>
      </c>
      <c r="AV425" s="14" t="s">
        <v>135</v>
      </c>
      <c r="AW425" s="14" t="s">
        <v>43</v>
      </c>
      <c r="AX425" s="14" t="s">
        <v>91</v>
      </c>
      <c r="AY425" s="223" t="s">
        <v>130</v>
      </c>
    </row>
    <row r="426" spans="1:65" s="2" customFormat="1" ht="24.2" customHeight="1">
      <c r="A426" s="36"/>
      <c r="B426" s="37"/>
      <c r="C426" s="170" t="s">
        <v>635</v>
      </c>
      <c r="D426" s="170" t="s">
        <v>131</v>
      </c>
      <c r="E426" s="171" t="s">
        <v>636</v>
      </c>
      <c r="F426" s="172" t="s">
        <v>637</v>
      </c>
      <c r="G426" s="173" t="s">
        <v>269</v>
      </c>
      <c r="H426" s="174">
        <v>75.265000000000001</v>
      </c>
      <c r="I426" s="175"/>
      <c r="J426" s="176">
        <f>ROUND(I426*H426,2)</f>
        <v>0</v>
      </c>
      <c r="K426" s="177"/>
      <c r="L426" s="41"/>
      <c r="M426" s="178" t="s">
        <v>45</v>
      </c>
      <c r="N426" s="179" t="s">
        <v>54</v>
      </c>
      <c r="O426" s="66"/>
      <c r="P426" s="180">
        <f>O426*H426</f>
        <v>0</v>
      </c>
      <c r="Q426" s="180">
        <v>0</v>
      </c>
      <c r="R426" s="180">
        <f>Q426*H426</f>
        <v>0</v>
      </c>
      <c r="S426" s="180">
        <v>0</v>
      </c>
      <c r="T426" s="181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2" t="s">
        <v>135</v>
      </c>
      <c r="AT426" s="182" t="s">
        <v>131</v>
      </c>
      <c r="AU426" s="182" t="s">
        <v>22</v>
      </c>
      <c r="AY426" s="18" t="s">
        <v>130</v>
      </c>
      <c r="BE426" s="183">
        <f>IF(N426="základní",J426,0)</f>
        <v>0</v>
      </c>
      <c r="BF426" s="183">
        <f>IF(N426="snížená",J426,0)</f>
        <v>0</v>
      </c>
      <c r="BG426" s="183">
        <f>IF(N426="zákl. přenesená",J426,0)</f>
        <v>0</v>
      </c>
      <c r="BH426" s="183">
        <f>IF(N426="sníž. přenesená",J426,0)</f>
        <v>0</v>
      </c>
      <c r="BI426" s="183">
        <f>IF(N426="nulová",J426,0)</f>
        <v>0</v>
      </c>
      <c r="BJ426" s="18" t="s">
        <v>91</v>
      </c>
      <c r="BK426" s="183">
        <f>ROUND(I426*H426,2)</f>
        <v>0</v>
      </c>
      <c r="BL426" s="18" t="s">
        <v>135</v>
      </c>
      <c r="BM426" s="182" t="s">
        <v>638</v>
      </c>
    </row>
    <row r="427" spans="1:65" s="2" customFormat="1" ht="37.9" customHeight="1">
      <c r="A427" s="36"/>
      <c r="B427" s="37"/>
      <c r="C427" s="170" t="s">
        <v>639</v>
      </c>
      <c r="D427" s="170" t="s">
        <v>131</v>
      </c>
      <c r="E427" s="171" t="s">
        <v>640</v>
      </c>
      <c r="F427" s="172" t="s">
        <v>641</v>
      </c>
      <c r="G427" s="173" t="s">
        <v>269</v>
      </c>
      <c r="H427" s="174">
        <v>52.533999999999999</v>
      </c>
      <c r="I427" s="175"/>
      <c r="J427" s="176">
        <f>ROUND(I427*H427,2)</f>
        <v>0</v>
      </c>
      <c r="K427" s="177"/>
      <c r="L427" s="41"/>
      <c r="M427" s="178" t="s">
        <v>45</v>
      </c>
      <c r="N427" s="179" t="s">
        <v>54</v>
      </c>
      <c r="O427" s="66"/>
      <c r="P427" s="180">
        <f>O427*H427</f>
        <v>0</v>
      </c>
      <c r="Q427" s="180">
        <v>0</v>
      </c>
      <c r="R427" s="180">
        <f>Q427*H427</f>
        <v>0</v>
      </c>
      <c r="S427" s="180">
        <v>0</v>
      </c>
      <c r="T427" s="181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2" t="s">
        <v>135</v>
      </c>
      <c r="AT427" s="182" t="s">
        <v>131</v>
      </c>
      <c r="AU427" s="182" t="s">
        <v>22</v>
      </c>
      <c r="AY427" s="18" t="s">
        <v>130</v>
      </c>
      <c r="BE427" s="183">
        <f>IF(N427="základní",J427,0)</f>
        <v>0</v>
      </c>
      <c r="BF427" s="183">
        <f>IF(N427="snížená",J427,0)</f>
        <v>0</v>
      </c>
      <c r="BG427" s="183">
        <f>IF(N427="zákl. přenesená",J427,0)</f>
        <v>0</v>
      </c>
      <c r="BH427" s="183">
        <f>IF(N427="sníž. přenesená",J427,0)</f>
        <v>0</v>
      </c>
      <c r="BI427" s="183">
        <f>IF(N427="nulová",J427,0)</f>
        <v>0</v>
      </c>
      <c r="BJ427" s="18" t="s">
        <v>91</v>
      </c>
      <c r="BK427" s="183">
        <f>ROUND(I427*H427,2)</f>
        <v>0</v>
      </c>
      <c r="BL427" s="18" t="s">
        <v>135</v>
      </c>
      <c r="BM427" s="182" t="s">
        <v>642</v>
      </c>
    </row>
    <row r="428" spans="1:65" s="13" customFormat="1" ht="11.25">
      <c r="B428" s="202"/>
      <c r="C428" s="203"/>
      <c r="D428" s="197" t="s">
        <v>182</v>
      </c>
      <c r="E428" s="204" t="s">
        <v>45</v>
      </c>
      <c r="F428" s="205" t="s">
        <v>612</v>
      </c>
      <c r="G428" s="203"/>
      <c r="H428" s="206">
        <v>13.808999999999999</v>
      </c>
      <c r="I428" s="207"/>
      <c r="J428" s="203"/>
      <c r="K428" s="203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182</v>
      </c>
      <c r="AU428" s="212" t="s">
        <v>22</v>
      </c>
      <c r="AV428" s="13" t="s">
        <v>22</v>
      </c>
      <c r="AW428" s="13" t="s">
        <v>43</v>
      </c>
      <c r="AX428" s="13" t="s">
        <v>83</v>
      </c>
      <c r="AY428" s="212" t="s">
        <v>130</v>
      </c>
    </row>
    <row r="429" spans="1:65" s="13" customFormat="1" ht="11.25">
      <c r="B429" s="202"/>
      <c r="C429" s="203"/>
      <c r="D429" s="197" t="s">
        <v>182</v>
      </c>
      <c r="E429" s="204" t="s">
        <v>45</v>
      </c>
      <c r="F429" s="205" t="s">
        <v>623</v>
      </c>
      <c r="G429" s="203"/>
      <c r="H429" s="206">
        <v>31.774999999999999</v>
      </c>
      <c r="I429" s="207"/>
      <c r="J429" s="203"/>
      <c r="K429" s="203"/>
      <c r="L429" s="208"/>
      <c r="M429" s="209"/>
      <c r="N429" s="210"/>
      <c r="O429" s="210"/>
      <c r="P429" s="210"/>
      <c r="Q429" s="210"/>
      <c r="R429" s="210"/>
      <c r="S429" s="210"/>
      <c r="T429" s="211"/>
      <c r="AT429" s="212" t="s">
        <v>182</v>
      </c>
      <c r="AU429" s="212" t="s">
        <v>22</v>
      </c>
      <c r="AV429" s="13" t="s">
        <v>22</v>
      </c>
      <c r="AW429" s="13" t="s">
        <v>43</v>
      </c>
      <c r="AX429" s="13" t="s">
        <v>83</v>
      </c>
      <c r="AY429" s="212" t="s">
        <v>130</v>
      </c>
    </row>
    <row r="430" spans="1:65" s="13" customFormat="1" ht="11.25">
      <c r="B430" s="202"/>
      <c r="C430" s="203"/>
      <c r="D430" s="197" t="s">
        <v>182</v>
      </c>
      <c r="E430" s="204" t="s">
        <v>45</v>
      </c>
      <c r="F430" s="205" t="s">
        <v>625</v>
      </c>
      <c r="G430" s="203"/>
      <c r="H430" s="206">
        <v>6.95</v>
      </c>
      <c r="I430" s="207"/>
      <c r="J430" s="203"/>
      <c r="K430" s="203"/>
      <c r="L430" s="208"/>
      <c r="M430" s="209"/>
      <c r="N430" s="210"/>
      <c r="O430" s="210"/>
      <c r="P430" s="210"/>
      <c r="Q430" s="210"/>
      <c r="R430" s="210"/>
      <c r="S430" s="210"/>
      <c r="T430" s="211"/>
      <c r="AT430" s="212" t="s">
        <v>182</v>
      </c>
      <c r="AU430" s="212" t="s">
        <v>22</v>
      </c>
      <c r="AV430" s="13" t="s">
        <v>22</v>
      </c>
      <c r="AW430" s="13" t="s">
        <v>43</v>
      </c>
      <c r="AX430" s="13" t="s">
        <v>83</v>
      </c>
      <c r="AY430" s="212" t="s">
        <v>130</v>
      </c>
    </row>
    <row r="431" spans="1:65" s="14" customFormat="1" ht="11.25">
      <c r="B431" s="213"/>
      <c r="C431" s="214"/>
      <c r="D431" s="197" t="s">
        <v>182</v>
      </c>
      <c r="E431" s="215" t="s">
        <v>45</v>
      </c>
      <c r="F431" s="216" t="s">
        <v>184</v>
      </c>
      <c r="G431" s="214"/>
      <c r="H431" s="217">
        <v>52.533999999999999</v>
      </c>
      <c r="I431" s="218"/>
      <c r="J431" s="214"/>
      <c r="K431" s="214"/>
      <c r="L431" s="219"/>
      <c r="M431" s="220"/>
      <c r="N431" s="221"/>
      <c r="O431" s="221"/>
      <c r="P431" s="221"/>
      <c r="Q431" s="221"/>
      <c r="R431" s="221"/>
      <c r="S431" s="221"/>
      <c r="T431" s="222"/>
      <c r="AT431" s="223" t="s">
        <v>182</v>
      </c>
      <c r="AU431" s="223" t="s">
        <v>22</v>
      </c>
      <c r="AV431" s="14" t="s">
        <v>135</v>
      </c>
      <c r="AW431" s="14" t="s">
        <v>43</v>
      </c>
      <c r="AX431" s="14" t="s">
        <v>91</v>
      </c>
      <c r="AY431" s="223" t="s">
        <v>130</v>
      </c>
    </row>
    <row r="432" spans="1:65" s="2" customFormat="1" ht="37.9" customHeight="1">
      <c r="A432" s="36"/>
      <c r="B432" s="37"/>
      <c r="C432" s="170" t="s">
        <v>643</v>
      </c>
      <c r="D432" s="170" t="s">
        <v>131</v>
      </c>
      <c r="E432" s="171" t="s">
        <v>644</v>
      </c>
      <c r="F432" s="172" t="s">
        <v>645</v>
      </c>
      <c r="G432" s="173" t="s">
        <v>269</v>
      </c>
      <c r="H432" s="174">
        <v>49.734999999999999</v>
      </c>
      <c r="I432" s="175"/>
      <c r="J432" s="176">
        <f>ROUND(I432*H432,2)</f>
        <v>0</v>
      </c>
      <c r="K432" s="177"/>
      <c r="L432" s="41"/>
      <c r="M432" s="178" t="s">
        <v>45</v>
      </c>
      <c r="N432" s="179" t="s">
        <v>54</v>
      </c>
      <c r="O432" s="66"/>
      <c r="P432" s="180">
        <f>O432*H432</f>
        <v>0</v>
      </c>
      <c r="Q432" s="180">
        <v>0</v>
      </c>
      <c r="R432" s="180">
        <f>Q432*H432</f>
        <v>0</v>
      </c>
      <c r="S432" s="180">
        <v>0</v>
      </c>
      <c r="T432" s="181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2" t="s">
        <v>135</v>
      </c>
      <c r="AT432" s="182" t="s">
        <v>131</v>
      </c>
      <c r="AU432" s="182" t="s">
        <v>22</v>
      </c>
      <c r="AY432" s="18" t="s">
        <v>130</v>
      </c>
      <c r="BE432" s="183">
        <f>IF(N432="základní",J432,0)</f>
        <v>0</v>
      </c>
      <c r="BF432" s="183">
        <f>IF(N432="snížená",J432,0)</f>
        <v>0</v>
      </c>
      <c r="BG432" s="183">
        <f>IF(N432="zákl. přenesená",J432,0)</f>
        <v>0</v>
      </c>
      <c r="BH432" s="183">
        <f>IF(N432="sníž. přenesená",J432,0)</f>
        <v>0</v>
      </c>
      <c r="BI432" s="183">
        <f>IF(N432="nulová",J432,0)</f>
        <v>0</v>
      </c>
      <c r="BJ432" s="18" t="s">
        <v>91</v>
      </c>
      <c r="BK432" s="183">
        <f>ROUND(I432*H432,2)</f>
        <v>0</v>
      </c>
      <c r="BL432" s="18" t="s">
        <v>135</v>
      </c>
      <c r="BM432" s="182" t="s">
        <v>646</v>
      </c>
    </row>
    <row r="433" spans="1:65" s="13" customFormat="1" ht="11.25">
      <c r="B433" s="202"/>
      <c r="C433" s="203"/>
      <c r="D433" s="197" t="s">
        <v>182</v>
      </c>
      <c r="E433" s="204" t="s">
        <v>45</v>
      </c>
      <c r="F433" s="205" t="s">
        <v>611</v>
      </c>
      <c r="G433" s="203"/>
      <c r="H433" s="206">
        <v>13.195</v>
      </c>
      <c r="I433" s="207"/>
      <c r="J433" s="203"/>
      <c r="K433" s="203"/>
      <c r="L433" s="208"/>
      <c r="M433" s="209"/>
      <c r="N433" s="210"/>
      <c r="O433" s="210"/>
      <c r="P433" s="210"/>
      <c r="Q433" s="210"/>
      <c r="R433" s="210"/>
      <c r="S433" s="210"/>
      <c r="T433" s="211"/>
      <c r="AT433" s="212" t="s">
        <v>182</v>
      </c>
      <c r="AU433" s="212" t="s">
        <v>22</v>
      </c>
      <c r="AV433" s="13" t="s">
        <v>22</v>
      </c>
      <c r="AW433" s="13" t="s">
        <v>43</v>
      </c>
      <c r="AX433" s="13" t="s">
        <v>83</v>
      </c>
      <c r="AY433" s="212" t="s">
        <v>130</v>
      </c>
    </row>
    <row r="434" spans="1:65" s="13" customFormat="1" ht="11.25">
      <c r="B434" s="202"/>
      <c r="C434" s="203"/>
      <c r="D434" s="197" t="s">
        <v>182</v>
      </c>
      <c r="E434" s="204" t="s">
        <v>45</v>
      </c>
      <c r="F434" s="205" t="s">
        <v>624</v>
      </c>
      <c r="G434" s="203"/>
      <c r="H434" s="206">
        <v>36.54</v>
      </c>
      <c r="I434" s="207"/>
      <c r="J434" s="203"/>
      <c r="K434" s="203"/>
      <c r="L434" s="208"/>
      <c r="M434" s="209"/>
      <c r="N434" s="210"/>
      <c r="O434" s="210"/>
      <c r="P434" s="210"/>
      <c r="Q434" s="210"/>
      <c r="R434" s="210"/>
      <c r="S434" s="210"/>
      <c r="T434" s="211"/>
      <c r="AT434" s="212" t="s">
        <v>182</v>
      </c>
      <c r="AU434" s="212" t="s">
        <v>22</v>
      </c>
      <c r="AV434" s="13" t="s">
        <v>22</v>
      </c>
      <c r="AW434" s="13" t="s">
        <v>43</v>
      </c>
      <c r="AX434" s="13" t="s">
        <v>83</v>
      </c>
      <c r="AY434" s="212" t="s">
        <v>130</v>
      </c>
    </row>
    <row r="435" spans="1:65" s="14" customFormat="1" ht="11.25">
      <c r="B435" s="213"/>
      <c r="C435" s="214"/>
      <c r="D435" s="197" t="s">
        <v>182</v>
      </c>
      <c r="E435" s="215" t="s">
        <v>45</v>
      </c>
      <c r="F435" s="216" t="s">
        <v>184</v>
      </c>
      <c r="G435" s="214"/>
      <c r="H435" s="217">
        <v>49.734999999999999</v>
      </c>
      <c r="I435" s="218"/>
      <c r="J435" s="214"/>
      <c r="K435" s="214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182</v>
      </c>
      <c r="AU435" s="223" t="s">
        <v>22</v>
      </c>
      <c r="AV435" s="14" t="s">
        <v>135</v>
      </c>
      <c r="AW435" s="14" t="s">
        <v>43</v>
      </c>
      <c r="AX435" s="14" t="s">
        <v>91</v>
      </c>
      <c r="AY435" s="223" t="s">
        <v>130</v>
      </c>
    </row>
    <row r="436" spans="1:65" s="2" customFormat="1" ht="37.9" customHeight="1">
      <c r="A436" s="36"/>
      <c r="B436" s="37"/>
      <c r="C436" s="170" t="s">
        <v>647</v>
      </c>
      <c r="D436" s="170" t="s">
        <v>131</v>
      </c>
      <c r="E436" s="171" t="s">
        <v>648</v>
      </c>
      <c r="F436" s="172" t="s">
        <v>649</v>
      </c>
      <c r="G436" s="173" t="s">
        <v>269</v>
      </c>
      <c r="H436" s="174">
        <v>2378.5300000000002</v>
      </c>
      <c r="I436" s="175"/>
      <c r="J436" s="176">
        <f>ROUND(I436*H436,2)</f>
        <v>0</v>
      </c>
      <c r="K436" s="177"/>
      <c r="L436" s="41"/>
      <c r="M436" s="178" t="s">
        <v>45</v>
      </c>
      <c r="N436" s="179" t="s">
        <v>54</v>
      </c>
      <c r="O436" s="66"/>
      <c r="P436" s="180">
        <f>O436*H436</f>
        <v>0</v>
      </c>
      <c r="Q436" s="180">
        <v>0</v>
      </c>
      <c r="R436" s="180">
        <f>Q436*H436</f>
        <v>0</v>
      </c>
      <c r="S436" s="180">
        <v>0</v>
      </c>
      <c r="T436" s="181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2" t="s">
        <v>135</v>
      </c>
      <c r="AT436" s="182" t="s">
        <v>131</v>
      </c>
      <c r="AU436" s="182" t="s">
        <v>22</v>
      </c>
      <c r="AY436" s="18" t="s">
        <v>130</v>
      </c>
      <c r="BE436" s="183">
        <f>IF(N436="základní",J436,0)</f>
        <v>0</v>
      </c>
      <c r="BF436" s="183">
        <f>IF(N436="snížená",J436,0)</f>
        <v>0</v>
      </c>
      <c r="BG436" s="183">
        <f>IF(N436="zákl. přenesená",J436,0)</f>
        <v>0</v>
      </c>
      <c r="BH436" s="183">
        <f>IF(N436="sníž. přenesená",J436,0)</f>
        <v>0</v>
      </c>
      <c r="BI436" s="183">
        <f>IF(N436="nulová",J436,0)</f>
        <v>0</v>
      </c>
      <c r="BJ436" s="18" t="s">
        <v>91</v>
      </c>
      <c r="BK436" s="183">
        <f>ROUND(I436*H436,2)</f>
        <v>0</v>
      </c>
      <c r="BL436" s="18" t="s">
        <v>135</v>
      </c>
      <c r="BM436" s="182" t="s">
        <v>650</v>
      </c>
    </row>
    <row r="437" spans="1:65" s="13" customFormat="1" ht="11.25">
      <c r="B437" s="202"/>
      <c r="C437" s="203"/>
      <c r="D437" s="197" t="s">
        <v>182</v>
      </c>
      <c r="E437" s="204" t="s">
        <v>45</v>
      </c>
      <c r="F437" s="205" t="s">
        <v>613</v>
      </c>
      <c r="G437" s="203"/>
      <c r="H437" s="206">
        <v>2378.5300000000002</v>
      </c>
      <c r="I437" s="207"/>
      <c r="J437" s="203"/>
      <c r="K437" s="203"/>
      <c r="L437" s="208"/>
      <c r="M437" s="209"/>
      <c r="N437" s="210"/>
      <c r="O437" s="210"/>
      <c r="P437" s="210"/>
      <c r="Q437" s="210"/>
      <c r="R437" s="210"/>
      <c r="S437" s="210"/>
      <c r="T437" s="211"/>
      <c r="AT437" s="212" t="s">
        <v>182</v>
      </c>
      <c r="AU437" s="212" t="s">
        <v>22</v>
      </c>
      <c r="AV437" s="13" t="s">
        <v>22</v>
      </c>
      <c r="AW437" s="13" t="s">
        <v>43</v>
      </c>
      <c r="AX437" s="13" t="s">
        <v>83</v>
      </c>
      <c r="AY437" s="212" t="s">
        <v>130</v>
      </c>
    </row>
    <row r="438" spans="1:65" s="14" customFormat="1" ht="11.25">
      <c r="B438" s="213"/>
      <c r="C438" s="214"/>
      <c r="D438" s="197" t="s">
        <v>182</v>
      </c>
      <c r="E438" s="215" t="s">
        <v>45</v>
      </c>
      <c r="F438" s="216" t="s">
        <v>184</v>
      </c>
      <c r="G438" s="214"/>
      <c r="H438" s="217">
        <v>2378.5300000000002</v>
      </c>
      <c r="I438" s="218"/>
      <c r="J438" s="214"/>
      <c r="K438" s="214"/>
      <c r="L438" s="219"/>
      <c r="M438" s="220"/>
      <c r="N438" s="221"/>
      <c r="O438" s="221"/>
      <c r="P438" s="221"/>
      <c r="Q438" s="221"/>
      <c r="R438" s="221"/>
      <c r="S438" s="221"/>
      <c r="T438" s="222"/>
      <c r="AT438" s="223" t="s">
        <v>182</v>
      </c>
      <c r="AU438" s="223" t="s">
        <v>22</v>
      </c>
      <c r="AV438" s="14" t="s">
        <v>135</v>
      </c>
      <c r="AW438" s="14" t="s">
        <v>43</v>
      </c>
      <c r="AX438" s="14" t="s">
        <v>91</v>
      </c>
      <c r="AY438" s="223" t="s">
        <v>130</v>
      </c>
    </row>
    <row r="439" spans="1:65" s="11" customFormat="1" ht="22.9" customHeight="1">
      <c r="B439" s="156"/>
      <c r="C439" s="157"/>
      <c r="D439" s="158" t="s">
        <v>82</v>
      </c>
      <c r="E439" s="195" t="s">
        <v>651</v>
      </c>
      <c r="F439" s="195" t="s">
        <v>652</v>
      </c>
      <c r="G439" s="157"/>
      <c r="H439" s="157"/>
      <c r="I439" s="160"/>
      <c r="J439" s="196">
        <f>BK439</f>
        <v>0</v>
      </c>
      <c r="K439" s="157"/>
      <c r="L439" s="162"/>
      <c r="M439" s="163"/>
      <c r="N439" s="164"/>
      <c r="O439" s="164"/>
      <c r="P439" s="165">
        <f>P440</f>
        <v>0</v>
      </c>
      <c r="Q439" s="164"/>
      <c r="R439" s="165">
        <f>R440</f>
        <v>0</v>
      </c>
      <c r="S439" s="164"/>
      <c r="T439" s="166">
        <f>T440</f>
        <v>0</v>
      </c>
      <c r="AR439" s="167" t="s">
        <v>91</v>
      </c>
      <c r="AT439" s="168" t="s">
        <v>82</v>
      </c>
      <c r="AU439" s="168" t="s">
        <v>91</v>
      </c>
      <c r="AY439" s="167" t="s">
        <v>130</v>
      </c>
      <c r="BK439" s="169">
        <f>BK440</f>
        <v>0</v>
      </c>
    </row>
    <row r="440" spans="1:65" s="2" customFormat="1" ht="24.2" customHeight="1">
      <c r="A440" s="36"/>
      <c r="B440" s="37"/>
      <c r="C440" s="170" t="s">
        <v>653</v>
      </c>
      <c r="D440" s="170" t="s">
        <v>131</v>
      </c>
      <c r="E440" s="171" t="s">
        <v>654</v>
      </c>
      <c r="F440" s="172" t="s">
        <v>655</v>
      </c>
      <c r="G440" s="173" t="s">
        <v>269</v>
      </c>
      <c r="H440" s="174">
        <v>540.149</v>
      </c>
      <c r="I440" s="175"/>
      <c r="J440" s="176">
        <f>ROUND(I440*H440,2)</f>
        <v>0</v>
      </c>
      <c r="K440" s="177"/>
      <c r="L440" s="41"/>
      <c r="M440" s="184" t="s">
        <v>45</v>
      </c>
      <c r="N440" s="185" t="s">
        <v>54</v>
      </c>
      <c r="O440" s="186"/>
      <c r="P440" s="187">
        <f>O440*H440</f>
        <v>0</v>
      </c>
      <c r="Q440" s="187">
        <v>0</v>
      </c>
      <c r="R440" s="187">
        <f>Q440*H440</f>
        <v>0</v>
      </c>
      <c r="S440" s="187">
        <v>0</v>
      </c>
      <c r="T440" s="188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2" t="s">
        <v>135</v>
      </c>
      <c r="AT440" s="182" t="s">
        <v>131</v>
      </c>
      <c r="AU440" s="182" t="s">
        <v>22</v>
      </c>
      <c r="AY440" s="18" t="s">
        <v>130</v>
      </c>
      <c r="BE440" s="183">
        <f>IF(N440="základní",J440,0)</f>
        <v>0</v>
      </c>
      <c r="BF440" s="183">
        <f>IF(N440="snížená",J440,0)</f>
        <v>0</v>
      </c>
      <c r="BG440" s="183">
        <f>IF(N440="zákl. přenesená",J440,0)</f>
        <v>0</v>
      </c>
      <c r="BH440" s="183">
        <f>IF(N440="sníž. přenesená",J440,0)</f>
        <v>0</v>
      </c>
      <c r="BI440" s="183">
        <f>IF(N440="nulová",J440,0)</f>
        <v>0</v>
      </c>
      <c r="BJ440" s="18" t="s">
        <v>91</v>
      </c>
      <c r="BK440" s="183">
        <f>ROUND(I440*H440,2)</f>
        <v>0</v>
      </c>
      <c r="BL440" s="18" t="s">
        <v>135</v>
      </c>
      <c r="BM440" s="182" t="s">
        <v>656</v>
      </c>
    </row>
    <row r="441" spans="1:65" s="2" customFormat="1" ht="6.95" customHeight="1">
      <c r="A441" s="36"/>
      <c r="B441" s="49"/>
      <c r="C441" s="50"/>
      <c r="D441" s="50"/>
      <c r="E441" s="50"/>
      <c r="F441" s="50"/>
      <c r="G441" s="50"/>
      <c r="H441" s="50"/>
      <c r="I441" s="50"/>
      <c r="J441" s="50"/>
      <c r="K441" s="50"/>
      <c r="L441" s="41"/>
      <c r="M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</row>
  </sheetData>
  <sheetProtection algorithmName="SHA-512" hashValue="l0sVVnZgV9ZD+rhL7nOGMOjAQmZSUnWE6CN/dpGbvD7UpRMbKaUXTfVblr5jEQ49DzUzaJbotSBPPCpZdMtNqA==" saltValue="faGNePGnIWTDjreMN68hvysj0I5DTqCtaEcq0Lx+4JX+TtGcrTldnIWZun3mUKmgS1RhOANRdyJK6uVjB7Ye5A==" spinCount="100000" sheet="1" objects="1" scenarios="1" formatColumns="0" formatRows="0" autoFilter="0"/>
  <autoFilter ref="C87:K440" xr:uid="{00000000-0009-0000-0000-000002000000}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6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98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22</v>
      </c>
    </row>
    <row r="4" spans="1:46" s="1" customFormat="1" ht="24.95" customHeight="1">
      <c r="B4" s="21"/>
      <c r="D4" s="105" t="s">
        <v>105</v>
      </c>
      <c r="L4" s="21"/>
      <c r="M4" s="106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7" t="s">
        <v>17</v>
      </c>
      <c r="L6" s="21"/>
    </row>
    <row r="7" spans="1:46" s="1" customFormat="1" ht="16.5" customHeight="1">
      <c r="B7" s="21"/>
      <c r="E7" s="300" t="str">
        <f>'Rekapitulace stavby'!K6</f>
        <v>Rekonstrukce ulice Na Svépomoci v Novém Bydžově</v>
      </c>
      <c r="F7" s="301"/>
      <c r="G7" s="301"/>
      <c r="H7" s="301"/>
      <c r="L7" s="21"/>
    </row>
    <row r="8" spans="1:46" s="2" customFormat="1" ht="12" customHeight="1">
      <c r="A8" s="36"/>
      <c r="B8" s="41"/>
      <c r="C8" s="36"/>
      <c r="D8" s="107" t="s">
        <v>106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02" t="s">
        <v>657</v>
      </c>
      <c r="F9" s="303"/>
      <c r="G9" s="303"/>
      <c r="H9" s="30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19</v>
      </c>
      <c r="E11" s="36"/>
      <c r="F11" s="109" t="s">
        <v>20</v>
      </c>
      <c r="G11" s="36"/>
      <c r="H11" s="36"/>
      <c r="I11" s="107" t="s">
        <v>21</v>
      </c>
      <c r="J11" s="109" t="s">
        <v>22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23</v>
      </c>
      <c r="E12" s="36"/>
      <c r="F12" s="109" t="s">
        <v>24</v>
      </c>
      <c r="G12" s="36"/>
      <c r="H12" s="36"/>
      <c r="I12" s="107" t="s">
        <v>25</v>
      </c>
      <c r="J12" s="110" t="str">
        <f>'Rekapitulace stavby'!AN8</f>
        <v>10. 12. 2018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1" t="s">
        <v>27</v>
      </c>
      <c r="E13" s="36"/>
      <c r="F13" s="112" t="s">
        <v>28</v>
      </c>
      <c r="G13" s="36"/>
      <c r="H13" s="36"/>
      <c r="I13" s="111" t="s">
        <v>29</v>
      </c>
      <c r="J13" s="112" t="s">
        <v>30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31</v>
      </c>
      <c r="E14" s="36"/>
      <c r="F14" s="36"/>
      <c r="G14" s="36"/>
      <c r="H14" s="36"/>
      <c r="I14" s="107" t="s">
        <v>32</v>
      </c>
      <c r="J14" s="109" t="s">
        <v>33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34</v>
      </c>
      <c r="F15" s="36"/>
      <c r="G15" s="36"/>
      <c r="H15" s="36"/>
      <c r="I15" s="107" t="s">
        <v>35</v>
      </c>
      <c r="J15" s="109" t="s">
        <v>36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37</v>
      </c>
      <c r="E17" s="36"/>
      <c r="F17" s="36"/>
      <c r="G17" s="36"/>
      <c r="H17" s="36"/>
      <c r="I17" s="107" t="s">
        <v>32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4" t="str">
        <f>'Rekapitulace stavby'!E14</f>
        <v>Vyplň údaj</v>
      </c>
      <c r="F18" s="305"/>
      <c r="G18" s="305"/>
      <c r="H18" s="305"/>
      <c r="I18" s="107" t="s">
        <v>35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39</v>
      </c>
      <c r="E20" s="36"/>
      <c r="F20" s="36"/>
      <c r="G20" s="36"/>
      <c r="H20" s="36"/>
      <c r="I20" s="107" t="s">
        <v>32</v>
      </c>
      <c r="J20" s="109" t="s">
        <v>40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41</v>
      </c>
      <c r="F21" s="36"/>
      <c r="G21" s="36"/>
      <c r="H21" s="36"/>
      <c r="I21" s="107" t="s">
        <v>35</v>
      </c>
      <c r="J21" s="109" t="s">
        <v>42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44</v>
      </c>
      <c r="E23" s="36"/>
      <c r="F23" s="36"/>
      <c r="G23" s="36"/>
      <c r="H23" s="36"/>
      <c r="I23" s="107" t="s">
        <v>32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35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3"/>
      <c r="B27" s="114"/>
      <c r="C27" s="113"/>
      <c r="D27" s="113"/>
      <c r="E27" s="306" t="s">
        <v>108</v>
      </c>
      <c r="F27" s="306"/>
      <c r="G27" s="306"/>
      <c r="H27" s="30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49</v>
      </c>
      <c r="E30" s="36"/>
      <c r="F30" s="36"/>
      <c r="G30" s="36"/>
      <c r="H30" s="36"/>
      <c r="I30" s="36"/>
      <c r="J30" s="118">
        <f>ROUND(J88,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51</v>
      </c>
      <c r="G32" s="36"/>
      <c r="H32" s="36"/>
      <c r="I32" s="119" t="s">
        <v>50</v>
      </c>
      <c r="J32" s="119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53</v>
      </c>
      <c r="E33" s="107" t="s">
        <v>54</v>
      </c>
      <c r="F33" s="121">
        <f>ROUND((SUM(BE88:BE360)),  2)</f>
        <v>0</v>
      </c>
      <c r="G33" s="36"/>
      <c r="H33" s="36"/>
      <c r="I33" s="122">
        <v>0.21</v>
      </c>
      <c r="J33" s="121">
        <f>ROUND(((SUM(BE88:BE360))*I33),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21">
        <f>ROUND((SUM(BF88:BF360)),  2)</f>
        <v>0</v>
      </c>
      <c r="G34" s="36"/>
      <c r="H34" s="36"/>
      <c r="I34" s="122">
        <v>0.15</v>
      </c>
      <c r="J34" s="121">
        <f>ROUND(((SUM(BF88:BF360))*I34),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56</v>
      </c>
      <c r="F35" s="121">
        <f>ROUND((SUM(BG88:BG360)),  2)</f>
        <v>0</v>
      </c>
      <c r="G35" s="36"/>
      <c r="H35" s="36"/>
      <c r="I35" s="122">
        <v>0.21</v>
      </c>
      <c r="J35" s="121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57</v>
      </c>
      <c r="F36" s="121">
        <f>ROUND((SUM(BH88:BH360)),  2)</f>
        <v>0</v>
      </c>
      <c r="G36" s="36"/>
      <c r="H36" s="36"/>
      <c r="I36" s="122">
        <v>0.15</v>
      </c>
      <c r="J36" s="121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58</v>
      </c>
      <c r="F37" s="121">
        <f>ROUND((SUM(BI88:BI360)),  2)</f>
        <v>0</v>
      </c>
      <c r="G37" s="36"/>
      <c r="H37" s="36"/>
      <c r="I37" s="122">
        <v>0</v>
      </c>
      <c r="J37" s="121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59</v>
      </c>
      <c r="E39" s="125"/>
      <c r="F39" s="125"/>
      <c r="G39" s="126" t="s">
        <v>60</v>
      </c>
      <c r="H39" s="127" t="s">
        <v>61</v>
      </c>
      <c r="I39" s="125"/>
      <c r="J39" s="128">
        <f>SUM(J30:J37)</f>
        <v>0</v>
      </c>
      <c r="K39" s="129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hidden="1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hidden="1" customHeight="1">
      <c r="A45" s="36"/>
      <c r="B45" s="37"/>
      <c r="C45" s="24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hidden="1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hidden="1" customHeight="1">
      <c r="A47" s="36"/>
      <c r="B47" s="37"/>
      <c r="C47" s="30" t="s">
        <v>17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hidden="1" customHeight="1">
      <c r="A48" s="36"/>
      <c r="B48" s="37"/>
      <c r="C48" s="38"/>
      <c r="D48" s="38"/>
      <c r="E48" s="307" t="str">
        <f>E7</f>
        <v>Rekonstrukce ulice Na Svépomoci v Novém Bydžově</v>
      </c>
      <c r="F48" s="308"/>
      <c r="G48" s="308"/>
      <c r="H48" s="30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hidden="1" customHeight="1">
      <c r="A49" s="36"/>
      <c r="B49" s="37"/>
      <c r="C49" s="30" t="s">
        <v>106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hidden="1" customHeight="1">
      <c r="A50" s="36"/>
      <c r="B50" s="37"/>
      <c r="C50" s="38"/>
      <c r="D50" s="38"/>
      <c r="E50" s="260" t="str">
        <f>E9</f>
        <v>2018_30_03 - SO 102 Chodník</v>
      </c>
      <c r="F50" s="309"/>
      <c r="G50" s="309"/>
      <c r="H50" s="3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hidden="1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hidden="1" customHeight="1">
      <c r="A52" s="36"/>
      <c r="B52" s="37"/>
      <c r="C52" s="30" t="s">
        <v>23</v>
      </c>
      <c r="D52" s="38"/>
      <c r="E52" s="38"/>
      <c r="F52" s="28" t="str">
        <f>F12</f>
        <v>Nový Bydžov</v>
      </c>
      <c r="G52" s="38"/>
      <c r="H52" s="38"/>
      <c r="I52" s="30" t="s">
        <v>25</v>
      </c>
      <c r="J52" s="61" t="str">
        <f>IF(J12="","",J12)</f>
        <v>10. 12. 2018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hidden="1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hidden="1" customHeight="1">
      <c r="A54" s="36"/>
      <c r="B54" s="37"/>
      <c r="C54" s="30" t="s">
        <v>31</v>
      </c>
      <c r="D54" s="38"/>
      <c r="E54" s="38"/>
      <c r="F54" s="28" t="str">
        <f>E15</f>
        <v>Město Nový Bydžov</v>
      </c>
      <c r="G54" s="38"/>
      <c r="H54" s="38"/>
      <c r="I54" s="30" t="s">
        <v>39</v>
      </c>
      <c r="J54" s="34" t="str">
        <f>E21</f>
        <v>PRODIN a.s.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hidden="1" customHeight="1">
      <c r="A55" s="36"/>
      <c r="B55" s="37"/>
      <c r="C55" s="30" t="s">
        <v>37</v>
      </c>
      <c r="D55" s="38"/>
      <c r="E55" s="38"/>
      <c r="F55" s="28" t="str">
        <f>IF(E18="","",E18)</f>
        <v>Vyplň údaj</v>
      </c>
      <c r="G55" s="38"/>
      <c r="H55" s="38"/>
      <c r="I55" s="30" t="s">
        <v>44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hidden="1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hidden="1" customHeight="1">
      <c r="A57" s="36"/>
      <c r="B57" s="37"/>
      <c r="C57" s="134" t="s">
        <v>110</v>
      </c>
      <c r="D57" s="135"/>
      <c r="E57" s="135"/>
      <c r="F57" s="135"/>
      <c r="G57" s="135"/>
      <c r="H57" s="135"/>
      <c r="I57" s="135"/>
      <c r="J57" s="136" t="s">
        <v>111</v>
      </c>
      <c r="K57" s="135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hidden="1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hidden="1" customHeight="1">
      <c r="A59" s="36"/>
      <c r="B59" s="37"/>
      <c r="C59" s="137" t="s">
        <v>81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112</v>
      </c>
    </row>
    <row r="60" spans="1:47" s="9" customFormat="1" ht="24.95" hidden="1" customHeight="1">
      <c r="B60" s="138"/>
      <c r="C60" s="139"/>
      <c r="D60" s="140" t="s">
        <v>164</v>
      </c>
      <c r="E60" s="141"/>
      <c r="F60" s="141"/>
      <c r="G60" s="141"/>
      <c r="H60" s="141"/>
      <c r="I60" s="141"/>
      <c r="J60" s="142">
        <f>J89</f>
        <v>0</v>
      </c>
      <c r="K60" s="139"/>
      <c r="L60" s="143"/>
    </row>
    <row r="61" spans="1:47" s="12" customFormat="1" ht="19.899999999999999" hidden="1" customHeight="1">
      <c r="B61" s="189"/>
      <c r="C61" s="190"/>
      <c r="D61" s="191" t="s">
        <v>165</v>
      </c>
      <c r="E61" s="192"/>
      <c r="F61" s="192"/>
      <c r="G61" s="192"/>
      <c r="H61" s="192"/>
      <c r="I61" s="192"/>
      <c r="J61" s="193">
        <f>J90</f>
        <v>0</v>
      </c>
      <c r="K61" s="190"/>
      <c r="L61" s="194"/>
    </row>
    <row r="62" spans="1:47" s="12" customFormat="1" ht="19.899999999999999" hidden="1" customHeight="1">
      <c r="B62" s="189"/>
      <c r="C62" s="190"/>
      <c r="D62" s="191" t="s">
        <v>167</v>
      </c>
      <c r="E62" s="192"/>
      <c r="F62" s="192"/>
      <c r="G62" s="192"/>
      <c r="H62" s="192"/>
      <c r="I62" s="192"/>
      <c r="J62" s="193">
        <f>J204</f>
        <v>0</v>
      </c>
      <c r="K62" s="190"/>
      <c r="L62" s="194"/>
    </row>
    <row r="63" spans="1:47" s="12" customFormat="1" ht="19.899999999999999" hidden="1" customHeight="1">
      <c r="B63" s="189"/>
      <c r="C63" s="190"/>
      <c r="D63" s="191" t="s">
        <v>168</v>
      </c>
      <c r="E63" s="192"/>
      <c r="F63" s="192"/>
      <c r="G63" s="192"/>
      <c r="H63" s="192"/>
      <c r="I63" s="192"/>
      <c r="J63" s="193">
        <f>J221</f>
        <v>0</v>
      </c>
      <c r="K63" s="190"/>
      <c r="L63" s="194"/>
    </row>
    <row r="64" spans="1:47" s="12" customFormat="1" ht="19.899999999999999" hidden="1" customHeight="1">
      <c r="B64" s="189"/>
      <c r="C64" s="190"/>
      <c r="D64" s="191" t="s">
        <v>170</v>
      </c>
      <c r="E64" s="192"/>
      <c r="F64" s="192"/>
      <c r="G64" s="192"/>
      <c r="H64" s="192"/>
      <c r="I64" s="192"/>
      <c r="J64" s="193">
        <f>J279</f>
        <v>0</v>
      </c>
      <c r="K64" s="190"/>
      <c r="L64" s="194"/>
    </row>
    <row r="65" spans="1:31" s="12" customFormat="1" ht="19.899999999999999" hidden="1" customHeight="1">
      <c r="B65" s="189"/>
      <c r="C65" s="190"/>
      <c r="D65" s="191" t="s">
        <v>171</v>
      </c>
      <c r="E65" s="192"/>
      <c r="F65" s="192"/>
      <c r="G65" s="192"/>
      <c r="H65" s="192"/>
      <c r="I65" s="192"/>
      <c r="J65" s="193">
        <f>J303</f>
        <v>0</v>
      </c>
      <c r="K65" s="190"/>
      <c r="L65" s="194"/>
    </row>
    <row r="66" spans="1:31" s="12" customFormat="1" ht="19.899999999999999" hidden="1" customHeight="1">
      <c r="B66" s="189"/>
      <c r="C66" s="190"/>
      <c r="D66" s="191" t="s">
        <v>172</v>
      </c>
      <c r="E66" s="192"/>
      <c r="F66" s="192"/>
      <c r="G66" s="192"/>
      <c r="H66" s="192"/>
      <c r="I66" s="192"/>
      <c r="J66" s="193">
        <f>J347</f>
        <v>0</v>
      </c>
      <c r="K66" s="190"/>
      <c r="L66" s="194"/>
    </row>
    <row r="67" spans="1:31" s="9" customFormat="1" ht="24.95" hidden="1" customHeight="1">
      <c r="B67" s="138"/>
      <c r="C67" s="139"/>
      <c r="D67" s="140" t="s">
        <v>658</v>
      </c>
      <c r="E67" s="141"/>
      <c r="F67" s="141"/>
      <c r="G67" s="141"/>
      <c r="H67" s="141"/>
      <c r="I67" s="141"/>
      <c r="J67" s="142">
        <f>J349</f>
        <v>0</v>
      </c>
      <c r="K67" s="139"/>
      <c r="L67" s="143"/>
    </row>
    <row r="68" spans="1:31" s="12" customFormat="1" ht="19.899999999999999" hidden="1" customHeight="1">
      <c r="B68" s="189"/>
      <c r="C68" s="190"/>
      <c r="D68" s="191" t="s">
        <v>659</v>
      </c>
      <c r="E68" s="192"/>
      <c r="F68" s="192"/>
      <c r="G68" s="192"/>
      <c r="H68" s="192"/>
      <c r="I68" s="192"/>
      <c r="J68" s="193">
        <f>J350</f>
        <v>0</v>
      </c>
      <c r="K68" s="190"/>
      <c r="L68" s="194"/>
    </row>
    <row r="69" spans="1:31" s="2" customFormat="1" ht="21.75" hidden="1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hidden="1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1.25" hidden="1"/>
    <row r="72" spans="1:31" ht="11.25" hidden="1"/>
    <row r="73" spans="1:31" ht="11.25" hidden="1"/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4" t="s">
        <v>114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17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07" t="str">
        <f>E7</f>
        <v>Rekonstrukce ulice Na Svépomoci v Novém Bydžově</v>
      </c>
      <c r="F78" s="308"/>
      <c r="G78" s="308"/>
      <c r="H78" s="30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106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260" t="str">
        <f>E9</f>
        <v>2018_30_03 - SO 102 Chodník</v>
      </c>
      <c r="F80" s="309"/>
      <c r="G80" s="309"/>
      <c r="H80" s="309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0" t="s">
        <v>23</v>
      </c>
      <c r="D82" s="38"/>
      <c r="E82" s="38"/>
      <c r="F82" s="28" t="str">
        <f>F12</f>
        <v>Nový Bydžov</v>
      </c>
      <c r="G82" s="38"/>
      <c r="H82" s="38"/>
      <c r="I82" s="30" t="s">
        <v>25</v>
      </c>
      <c r="J82" s="61" t="str">
        <f>IF(J12="","",J12)</f>
        <v>10. 12. 2018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0" t="s">
        <v>31</v>
      </c>
      <c r="D84" s="38"/>
      <c r="E84" s="38"/>
      <c r="F84" s="28" t="str">
        <f>E15</f>
        <v>Město Nový Bydžov</v>
      </c>
      <c r="G84" s="38"/>
      <c r="H84" s="38"/>
      <c r="I84" s="30" t="s">
        <v>39</v>
      </c>
      <c r="J84" s="34" t="str">
        <f>E21</f>
        <v>PRODIN a.s.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5.2" customHeight="1">
      <c r="A85" s="36"/>
      <c r="B85" s="37"/>
      <c r="C85" s="30" t="s">
        <v>37</v>
      </c>
      <c r="D85" s="38"/>
      <c r="E85" s="38"/>
      <c r="F85" s="28" t="str">
        <f>IF(E18="","",E18)</f>
        <v>Vyplň údaj</v>
      </c>
      <c r="G85" s="38"/>
      <c r="H85" s="38"/>
      <c r="I85" s="30" t="s">
        <v>44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10" customFormat="1" ht="29.25" customHeight="1">
      <c r="A87" s="144"/>
      <c r="B87" s="145"/>
      <c r="C87" s="146" t="s">
        <v>115</v>
      </c>
      <c r="D87" s="147" t="s">
        <v>68</v>
      </c>
      <c r="E87" s="147" t="s">
        <v>64</v>
      </c>
      <c r="F87" s="147" t="s">
        <v>65</v>
      </c>
      <c r="G87" s="147" t="s">
        <v>116</v>
      </c>
      <c r="H87" s="147" t="s">
        <v>117</v>
      </c>
      <c r="I87" s="147" t="s">
        <v>118</v>
      </c>
      <c r="J87" s="148" t="s">
        <v>111</v>
      </c>
      <c r="K87" s="149" t="s">
        <v>119</v>
      </c>
      <c r="L87" s="150"/>
      <c r="M87" s="70" t="s">
        <v>45</v>
      </c>
      <c r="N87" s="71" t="s">
        <v>53</v>
      </c>
      <c r="O87" s="71" t="s">
        <v>120</v>
      </c>
      <c r="P87" s="71" t="s">
        <v>121</v>
      </c>
      <c r="Q87" s="71" t="s">
        <v>122</v>
      </c>
      <c r="R87" s="71" t="s">
        <v>123</v>
      </c>
      <c r="S87" s="71" t="s">
        <v>124</v>
      </c>
      <c r="T87" s="72" t="s">
        <v>125</v>
      </c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</row>
    <row r="88" spans="1:65" s="2" customFormat="1" ht="22.9" customHeight="1">
      <c r="A88" s="36"/>
      <c r="B88" s="37"/>
      <c r="C88" s="77" t="s">
        <v>126</v>
      </c>
      <c r="D88" s="38"/>
      <c r="E88" s="38"/>
      <c r="F88" s="38"/>
      <c r="G88" s="38"/>
      <c r="H88" s="38"/>
      <c r="I88" s="38"/>
      <c r="J88" s="151">
        <f>BK88</f>
        <v>0</v>
      </c>
      <c r="K88" s="38"/>
      <c r="L88" s="41"/>
      <c r="M88" s="73"/>
      <c r="N88" s="152"/>
      <c r="O88" s="74"/>
      <c r="P88" s="153">
        <f>P89+P349</f>
        <v>0</v>
      </c>
      <c r="Q88" s="74"/>
      <c r="R88" s="153">
        <f>R89+R349</f>
        <v>841.17626730000006</v>
      </c>
      <c r="S88" s="74"/>
      <c r="T88" s="154">
        <f>T89+T349</f>
        <v>668.76163500000007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82</v>
      </c>
      <c r="AU88" s="18" t="s">
        <v>112</v>
      </c>
      <c r="BK88" s="155">
        <f>BK89+BK349</f>
        <v>0</v>
      </c>
    </row>
    <row r="89" spans="1:65" s="11" customFormat="1" ht="25.9" customHeight="1">
      <c r="B89" s="156"/>
      <c r="C89" s="157"/>
      <c r="D89" s="158" t="s">
        <v>82</v>
      </c>
      <c r="E89" s="159" t="s">
        <v>173</v>
      </c>
      <c r="F89" s="159" t="s">
        <v>174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P90+P204+P221+P279+P303+P347</f>
        <v>0</v>
      </c>
      <c r="Q89" s="164"/>
      <c r="R89" s="165">
        <f>R90+R204+R221+R279+R303+R347</f>
        <v>840.84285366000006</v>
      </c>
      <c r="S89" s="164"/>
      <c r="T89" s="166">
        <f>T90+T204+T221+T279+T303+T347</f>
        <v>668.76163500000007</v>
      </c>
      <c r="AR89" s="167" t="s">
        <v>91</v>
      </c>
      <c r="AT89" s="168" t="s">
        <v>82</v>
      </c>
      <c r="AU89" s="168" t="s">
        <v>83</v>
      </c>
      <c r="AY89" s="167" t="s">
        <v>130</v>
      </c>
      <c r="BK89" s="169">
        <f>BK90+BK204+BK221+BK279+BK303+BK347</f>
        <v>0</v>
      </c>
    </row>
    <row r="90" spans="1:65" s="11" customFormat="1" ht="22.9" customHeight="1">
      <c r="B90" s="156"/>
      <c r="C90" s="157"/>
      <c r="D90" s="158" t="s">
        <v>82</v>
      </c>
      <c r="E90" s="195" t="s">
        <v>91</v>
      </c>
      <c r="F90" s="195" t="s">
        <v>175</v>
      </c>
      <c r="G90" s="157"/>
      <c r="H90" s="157"/>
      <c r="I90" s="160"/>
      <c r="J90" s="196">
        <f>BK90</f>
        <v>0</v>
      </c>
      <c r="K90" s="157"/>
      <c r="L90" s="162"/>
      <c r="M90" s="163"/>
      <c r="N90" s="164"/>
      <c r="O90" s="164"/>
      <c r="P90" s="165">
        <f>SUM(P91:P203)</f>
        <v>0</v>
      </c>
      <c r="Q90" s="164"/>
      <c r="R90" s="165">
        <f>SUM(R91:R203)</f>
        <v>53.365199999999994</v>
      </c>
      <c r="S90" s="164"/>
      <c r="T90" s="166">
        <f>SUM(T91:T203)</f>
        <v>668.76163500000007</v>
      </c>
      <c r="AR90" s="167" t="s">
        <v>91</v>
      </c>
      <c r="AT90" s="168" t="s">
        <v>82</v>
      </c>
      <c r="AU90" s="168" t="s">
        <v>91</v>
      </c>
      <c r="AY90" s="167" t="s">
        <v>130</v>
      </c>
      <c r="BK90" s="169">
        <f>SUM(BK91:BK203)</f>
        <v>0</v>
      </c>
    </row>
    <row r="91" spans="1:65" s="2" customFormat="1" ht="24.2" customHeight="1">
      <c r="A91" s="36"/>
      <c r="B91" s="37"/>
      <c r="C91" s="170" t="s">
        <v>91</v>
      </c>
      <c r="D91" s="170" t="s">
        <v>131</v>
      </c>
      <c r="E91" s="171" t="s">
        <v>660</v>
      </c>
      <c r="F91" s="172" t="s">
        <v>661</v>
      </c>
      <c r="G91" s="173" t="s">
        <v>178</v>
      </c>
      <c r="H91" s="174">
        <v>18.856000000000002</v>
      </c>
      <c r="I91" s="175"/>
      <c r="J91" s="176">
        <f>ROUND(I91*H91,2)</f>
        <v>0</v>
      </c>
      <c r="K91" s="177"/>
      <c r="L91" s="41"/>
      <c r="M91" s="178" t="s">
        <v>45</v>
      </c>
      <c r="N91" s="179" t="s">
        <v>54</v>
      </c>
      <c r="O91" s="66"/>
      <c r="P91" s="180">
        <f>O91*H91</f>
        <v>0</v>
      </c>
      <c r="Q91" s="180">
        <v>0</v>
      </c>
      <c r="R91" s="180">
        <f>Q91*H91</f>
        <v>0</v>
      </c>
      <c r="S91" s="180">
        <v>0.26</v>
      </c>
      <c r="T91" s="181">
        <f>S91*H91</f>
        <v>4.9025600000000003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2" t="s">
        <v>135</v>
      </c>
      <c r="AT91" s="182" t="s">
        <v>131</v>
      </c>
      <c r="AU91" s="182" t="s">
        <v>22</v>
      </c>
      <c r="AY91" s="18" t="s">
        <v>130</v>
      </c>
      <c r="BE91" s="183">
        <f>IF(N91="základní",J91,0)</f>
        <v>0</v>
      </c>
      <c r="BF91" s="183">
        <f>IF(N91="snížená",J91,0)</f>
        <v>0</v>
      </c>
      <c r="BG91" s="183">
        <f>IF(N91="zákl. přenesená",J91,0)</f>
        <v>0</v>
      </c>
      <c r="BH91" s="183">
        <f>IF(N91="sníž. přenesená",J91,0)</f>
        <v>0</v>
      </c>
      <c r="BI91" s="183">
        <f>IF(N91="nulová",J91,0)</f>
        <v>0</v>
      </c>
      <c r="BJ91" s="18" t="s">
        <v>91</v>
      </c>
      <c r="BK91" s="183">
        <f>ROUND(I91*H91,2)</f>
        <v>0</v>
      </c>
      <c r="BL91" s="18" t="s">
        <v>135</v>
      </c>
      <c r="BM91" s="182" t="s">
        <v>662</v>
      </c>
    </row>
    <row r="92" spans="1:65" s="2" customFormat="1" ht="29.25">
      <c r="A92" s="36"/>
      <c r="B92" s="37"/>
      <c r="C92" s="38"/>
      <c r="D92" s="197" t="s">
        <v>180</v>
      </c>
      <c r="E92" s="38"/>
      <c r="F92" s="198" t="s">
        <v>663</v>
      </c>
      <c r="G92" s="38"/>
      <c r="H92" s="38"/>
      <c r="I92" s="199"/>
      <c r="J92" s="38"/>
      <c r="K92" s="38"/>
      <c r="L92" s="41"/>
      <c r="M92" s="200"/>
      <c r="N92" s="201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180</v>
      </c>
      <c r="AU92" s="18" t="s">
        <v>22</v>
      </c>
    </row>
    <row r="93" spans="1:65" s="13" customFormat="1" ht="33.75">
      <c r="B93" s="202"/>
      <c r="C93" s="203"/>
      <c r="D93" s="197" t="s">
        <v>182</v>
      </c>
      <c r="E93" s="204" t="s">
        <v>45</v>
      </c>
      <c r="F93" s="205" t="s">
        <v>664</v>
      </c>
      <c r="G93" s="203"/>
      <c r="H93" s="206">
        <v>18.856000000000002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182</v>
      </c>
      <c r="AU93" s="212" t="s">
        <v>22</v>
      </c>
      <c r="AV93" s="13" t="s">
        <v>22</v>
      </c>
      <c r="AW93" s="13" t="s">
        <v>43</v>
      </c>
      <c r="AX93" s="13" t="s">
        <v>83</v>
      </c>
      <c r="AY93" s="212" t="s">
        <v>130</v>
      </c>
    </row>
    <row r="94" spans="1:65" s="14" customFormat="1" ht="11.25">
      <c r="B94" s="213"/>
      <c r="C94" s="214"/>
      <c r="D94" s="197" t="s">
        <v>182</v>
      </c>
      <c r="E94" s="215" t="s">
        <v>45</v>
      </c>
      <c r="F94" s="216" t="s">
        <v>184</v>
      </c>
      <c r="G94" s="214"/>
      <c r="H94" s="217">
        <v>18.856000000000002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182</v>
      </c>
      <c r="AU94" s="223" t="s">
        <v>22</v>
      </c>
      <c r="AV94" s="14" t="s">
        <v>135</v>
      </c>
      <c r="AW94" s="14" t="s">
        <v>43</v>
      </c>
      <c r="AX94" s="14" t="s">
        <v>91</v>
      </c>
      <c r="AY94" s="223" t="s">
        <v>130</v>
      </c>
    </row>
    <row r="95" spans="1:65" s="2" customFormat="1" ht="24.2" customHeight="1">
      <c r="A95" s="36"/>
      <c r="B95" s="37"/>
      <c r="C95" s="170" t="s">
        <v>22</v>
      </c>
      <c r="D95" s="170" t="s">
        <v>131</v>
      </c>
      <c r="E95" s="171" t="s">
        <v>665</v>
      </c>
      <c r="F95" s="172" t="s">
        <v>666</v>
      </c>
      <c r="G95" s="173" t="s">
        <v>178</v>
      </c>
      <c r="H95" s="174">
        <v>45.222000000000001</v>
      </c>
      <c r="I95" s="175"/>
      <c r="J95" s="176">
        <f>ROUND(I95*H95,2)</f>
        <v>0</v>
      </c>
      <c r="K95" s="177"/>
      <c r="L95" s="41"/>
      <c r="M95" s="178" t="s">
        <v>45</v>
      </c>
      <c r="N95" s="179" t="s">
        <v>54</v>
      </c>
      <c r="O95" s="66"/>
      <c r="P95" s="180">
        <f>O95*H95</f>
        <v>0</v>
      </c>
      <c r="Q95" s="180">
        <v>0</v>
      </c>
      <c r="R95" s="180">
        <f>Q95*H95</f>
        <v>0</v>
      </c>
      <c r="S95" s="180">
        <v>0.26</v>
      </c>
      <c r="T95" s="181">
        <f>S95*H95</f>
        <v>11.757720000000001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2" t="s">
        <v>135</v>
      </c>
      <c r="AT95" s="182" t="s">
        <v>131</v>
      </c>
      <c r="AU95" s="182" t="s">
        <v>22</v>
      </c>
      <c r="AY95" s="18" t="s">
        <v>130</v>
      </c>
      <c r="BE95" s="183">
        <f>IF(N95="základní",J95,0)</f>
        <v>0</v>
      </c>
      <c r="BF95" s="183">
        <f>IF(N95="snížená",J95,0)</f>
        <v>0</v>
      </c>
      <c r="BG95" s="183">
        <f>IF(N95="zákl. přenesená",J95,0)</f>
        <v>0</v>
      </c>
      <c r="BH95" s="183">
        <f>IF(N95="sníž. přenesená",J95,0)</f>
        <v>0</v>
      </c>
      <c r="BI95" s="183">
        <f>IF(N95="nulová",J95,0)</f>
        <v>0</v>
      </c>
      <c r="BJ95" s="18" t="s">
        <v>91</v>
      </c>
      <c r="BK95" s="183">
        <f>ROUND(I95*H95,2)</f>
        <v>0</v>
      </c>
      <c r="BL95" s="18" t="s">
        <v>135</v>
      </c>
      <c r="BM95" s="182" t="s">
        <v>667</v>
      </c>
    </row>
    <row r="96" spans="1:65" s="2" customFormat="1" ht="29.25">
      <c r="A96" s="36"/>
      <c r="B96" s="37"/>
      <c r="C96" s="38"/>
      <c r="D96" s="197" t="s">
        <v>180</v>
      </c>
      <c r="E96" s="38"/>
      <c r="F96" s="198" t="s">
        <v>181</v>
      </c>
      <c r="G96" s="38"/>
      <c r="H96" s="38"/>
      <c r="I96" s="199"/>
      <c r="J96" s="38"/>
      <c r="K96" s="38"/>
      <c r="L96" s="41"/>
      <c r="M96" s="200"/>
      <c r="N96" s="201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180</v>
      </c>
      <c r="AU96" s="18" t="s">
        <v>22</v>
      </c>
    </row>
    <row r="97" spans="1:65" s="13" customFormat="1" ht="11.25">
      <c r="B97" s="202"/>
      <c r="C97" s="203"/>
      <c r="D97" s="197" t="s">
        <v>182</v>
      </c>
      <c r="E97" s="204" t="s">
        <v>45</v>
      </c>
      <c r="F97" s="205" t="s">
        <v>668</v>
      </c>
      <c r="G97" s="203"/>
      <c r="H97" s="206">
        <v>45.222000000000001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182</v>
      </c>
      <c r="AU97" s="212" t="s">
        <v>22</v>
      </c>
      <c r="AV97" s="13" t="s">
        <v>22</v>
      </c>
      <c r="AW97" s="13" t="s">
        <v>43</v>
      </c>
      <c r="AX97" s="13" t="s">
        <v>83</v>
      </c>
      <c r="AY97" s="212" t="s">
        <v>130</v>
      </c>
    </row>
    <row r="98" spans="1:65" s="14" customFormat="1" ht="11.25">
      <c r="B98" s="213"/>
      <c r="C98" s="214"/>
      <c r="D98" s="197" t="s">
        <v>182</v>
      </c>
      <c r="E98" s="215" t="s">
        <v>45</v>
      </c>
      <c r="F98" s="216" t="s">
        <v>184</v>
      </c>
      <c r="G98" s="214"/>
      <c r="H98" s="217">
        <v>45.222000000000001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182</v>
      </c>
      <c r="AU98" s="223" t="s">
        <v>22</v>
      </c>
      <c r="AV98" s="14" t="s">
        <v>135</v>
      </c>
      <c r="AW98" s="14" t="s">
        <v>43</v>
      </c>
      <c r="AX98" s="14" t="s">
        <v>91</v>
      </c>
      <c r="AY98" s="223" t="s">
        <v>130</v>
      </c>
    </row>
    <row r="99" spans="1:65" s="2" customFormat="1" ht="24.2" customHeight="1">
      <c r="A99" s="36"/>
      <c r="B99" s="37"/>
      <c r="C99" s="170" t="s">
        <v>140</v>
      </c>
      <c r="D99" s="170" t="s">
        <v>131</v>
      </c>
      <c r="E99" s="171" t="s">
        <v>669</v>
      </c>
      <c r="F99" s="172" t="s">
        <v>670</v>
      </c>
      <c r="G99" s="173" t="s">
        <v>178</v>
      </c>
      <c r="H99" s="174">
        <v>382.29899999999998</v>
      </c>
      <c r="I99" s="175"/>
      <c r="J99" s="176">
        <f>ROUND(I99*H99,2)</f>
        <v>0</v>
      </c>
      <c r="K99" s="177"/>
      <c r="L99" s="41"/>
      <c r="M99" s="178" t="s">
        <v>45</v>
      </c>
      <c r="N99" s="179" t="s">
        <v>54</v>
      </c>
      <c r="O99" s="66"/>
      <c r="P99" s="180">
        <f>O99*H99</f>
        <v>0</v>
      </c>
      <c r="Q99" s="180">
        <v>0</v>
      </c>
      <c r="R99" s="180">
        <f>Q99*H99</f>
        <v>0</v>
      </c>
      <c r="S99" s="180">
        <v>0.255</v>
      </c>
      <c r="T99" s="181">
        <f>S99*H99</f>
        <v>97.486244999999997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2" t="s">
        <v>135</v>
      </c>
      <c r="AT99" s="182" t="s">
        <v>131</v>
      </c>
      <c r="AU99" s="182" t="s">
        <v>22</v>
      </c>
      <c r="AY99" s="18" t="s">
        <v>130</v>
      </c>
      <c r="BE99" s="183">
        <f>IF(N99="základní",J99,0)</f>
        <v>0</v>
      </c>
      <c r="BF99" s="183">
        <f>IF(N99="snížená",J99,0)</f>
        <v>0</v>
      </c>
      <c r="BG99" s="183">
        <f>IF(N99="zákl. přenesená",J99,0)</f>
        <v>0</v>
      </c>
      <c r="BH99" s="183">
        <f>IF(N99="sníž. přenesená",J99,0)</f>
        <v>0</v>
      </c>
      <c r="BI99" s="183">
        <f>IF(N99="nulová",J99,0)</f>
        <v>0</v>
      </c>
      <c r="BJ99" s="18" t="s">
        <v>91</v>
      </c>
      <c r="BK99" s="183">
        <f>ROUND(I99*H99,2)</f>
        <v>0</v>
      </c>
      <c r="BL99" s="18" t="s">
        <v>135</v>
      </c>
      <c r="BM99" s="182" t="s">
        <v>671</v>
      </c>
    </row>
    <row r="100" spans="1:65" s="2" customFormat="1" ht="29.25">
      <c r="A100" s="36"/>
      <c r="B100" s="37"/>
      <c r="C100" s="38"/>
      <c r="D100" s="197" t="s">
        <v>180</v>
      </c>
      <c r="E100" s="38"/>
      <c r="F100" s="198" t="s">
        <v>181</v>
      </c>
      <c r="G100" s="38"/>
      <c r="H100" s="38"/>
      <c r="I100" s="199"/>
      <c r="J100" s="38"/>
      <c r="K100" s="38"/>
      <c r="L100" s="41"/>
      <c r="M100" s="200"/>
      <c r="N100" s="201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180</v>
      </c>
      <c r="AU100" s="18" t="s">
        <v>22</v>
      </c>
    </row>
    <row r="101" spans="1:65" s="13" customFormat="1" ht="22.5">
      <c r="B101" s="202"/>
      <c r="C101" s="203"/>
      <c r="D101" s="197" t="s">
        <v>182</v>
      </c>
      <c r="E101" s="204" t="s">
        <v>45</v>
      </c>
      <c r="F101" s="205" t="s">
        <v>672</v>
      </c>
      <c r="G101" s="203"/>
      <c r="H101" s="206">
        <v>258.71100000000001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182</v>
      </c>
      <c r="AU101" s="212" t="s">
        <v>22</v>
      </c>
      <c r="AV101" s="13" t="s">
        <v>22</v>
      </c>
      <c r="AW101" s="13" t="s">
        <v>43</v>
      </c>
      <c r="AX101" s="13" t="s">
        <v>83</v>
      </c>
      <c r="AY101" s="212" t="s">
        <v>130</v>
      </c>
    </row>
    <row r="102" spans="1:65" s="13" customFormat="1" ht="22.5">
      <c r="B102" s="202"/>
      <c r="C102" s="203"/>
      <c r="D102" s="197" t="s">
        <v>182</v>
      </c>
      <c r="E102" s="204" t="s">
        <v>45</v>
      </c>
      <c r="F102" s="205" t="s">
        <v>673</v>
      </c>
      <c r="G102" s="203"/>
      <c r="H102" s="206">
        <v>123.58799999999999</v>
      </c>
      <c r="I102" s="207"/>
      <c r="J102" s="203"/>
      <c r="K102" s="203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182</v>
      </c>
      <c r="AU102" s="212" t="s">
        <v>22</v>
      </c>
      <c r="AV102" s="13" t="s">
        <v>22</v>
      </c>
      <c r="AW102" s="13" t="s">
        <v>43</v>
      </c>
      <c r="AX102" s="13" t="s">
        <v>83</v>
      </c>
      <c r="AY102" s="212" t="s">
        <v>130</v>
      </c>
    </row>
    <row r="103" spans="1:65" s="14" customFormat="1" ht="11.25">
      <c r="B103" s="213"/>
      <c r="C103" s="214"/>
      <c r="D103" s="197" t="s">
        <v>182</v>
      </c>
      <c r="E103" s="215" t="s">
        <v>45</v>
      </c>
      <c r="F103" s="216" t="s">
        <v>184</v>
      </c>
      <c r="G103" s="214"/>
      <c r="H103" s="217">
        <v>382.29899999999998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182</v>
      </c>
      <c r="AU103" s="223" t="s">
        <v>22</v>
      </c>
      <c r="AV103" s="14" t="s">
        <v>135</v>
      </c>
      <c r="AW103" s="14" t="s">
        <v>43</v>
      </c>
      <c r="AX103" s="14" t="s">
        <v>91</v>
      </c>
      <c r="AY103" s="223" t="s">
        <v>130</v>
      </c>
    </row>
    <row r="104" spans="1:65" s="2" customFormat="1" ht="24.2" customHeight="1">
      <c r="A104" s="36"/>
      <c r="B104" s="37"/>
      <c r="C104" s="170" t="s">
        <v>135</v>
      </c>
      <c r="D104" s="170" t="s">
        <v>131</v>
      </c>
      <c r="E104" s="171" t="s">
        <v>674</v>
      </c>
      <c r="F104" s="172" t="s">
        <v>675</v>
      </c>
      <c r="G104" s="173" t="s">
        <v>178</v>
      </c>
      <c r="H104" s="174">
        <v>48.685000000000002</v>
      </c>
      <c r="I104" s="175"/>
      <c r="J104" s="176">
        <f>ROUND(I104*H104,2)</f>
        <v>0</v>
      </c>
      <c r="K104" s="177"/>
      <c r="L104" s="41"/>
      <c r="M104" s="178" t="s">
        <v>45</v>
      </c>
      <c r="N104" s="179" t="s">
        <v>54</v>
      </c>
      <c r="O104" s="66"/>
      <c r="P104" s="180">
        <f>O104*H104</f>
        <v>0</v>
      </c>
      <c r="Q104" s="180">
        <v>0</v>
      </c>
      <c r="R104" s="180">
        <f>Q104*H104</f>
        <v>0</v>
      </c>
      <c r="S104" s="180">
        <v>0.32</v>
      </c>
      <c r="T104" s="181">
        <f>S104*H104</f>
        <v>15.579200000000002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2" t="s">
        <v>135</v>
      </c>
      <c r="AT104" s="182" t="s">
        <v>131</v>
      </c>
      <c r="AU104" s="182" t="s">
        <v>22</v>
      </c>
      <c r="AY104" s="18" t="s">
        <v>130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8" t="s">
        <v>91</v>
      </c>
      <c r="BK104" s="183">
        <f>ROUND(I104*H104,2)</f>
        <v>0</v>
      </c>
      <c r="BL104" s="18" t="s">
        <v>135</v>
      </c>
      <c r="BM104" s="182" t="s">
        <v>676</v>
      </c>
    </row>
    <row r="105" spans="1:65" s="2" customFormat="1" ht="29.25">
      <c r="A105" s="36"/>
      <c r="B105" s="37"/>
      <c r="C105" s="38"/>
      <c r="D105" s="197" t="s">
        <v>180</v>
      </c>
      <c r="E105" s="38"/>
      <c r="F105" s="198" t="s">
        <v>181</v>
      </c>
      <c r="G105" s="38"/>
      <c r="H105" s="38"/>
      <c r="I105" s="199"/>
      <c r="J105" s="38"/>
      <c r="K105" s="38"/>
      <c r="L105" s="41"/>
      <c r="M105" s="200"/>
      <c r="N105" s="201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180</v>
      </c>
      <c r="AU105" s="18" t="s">
        <v>22</v>
      </c>
    </row>
    <row r="106" spans="1:65" s="13" customFormat="1" ht="11.25">
      <c r="B106" s="202"/>
      <c r="C106" s="203"/>
      <c r="D106" s="197" t="s">
        <v>182</v>
      </c>
      <c r="E106" s="204" t="s">
        <v>45</v>
      </c>
      <c r="F106" s="205" t="s">
        <v>677</v>
      </c>
      <c r="G106" s="203"/>
      <c r="H106" s="206">
        <v>29.614000000000001</v>
      </c>
      <c r="I106" s="207"/>
      <c r="J106" s="203"/>
      <c r="K106" s="203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182</v>
      </c>
      <c r="AU106" s="212" t="s">
        <v>22</v>
      </c>
      <c r="AV106" s="13" t="s">
        <v>22</v>
      </c>
      <c r="AW106" s="13" t="s">
        <v>43</v>
      </c>
      <c r="AX106" s="13" t="s">
        <v>83</v>
      </c>
      <c r="AY106" s="212" t="s">
        <v>130</v>
      </c>
    </row>
    <row r="107" spans="1:65" s="13" customFormat="1" ht="11.25">
      <c r="B107" s="202"/>
      <c r="C107" s="203"/>
      <c r="D107" s="197" t="s">
        <v>182</v>
      </c>
      <c r="E107" s="204" t="s">
        <v>45</v>
      </c>
      <c r="F107" s="205" t="s">
        <v>678</v>
      </c>
      <c r="G107" s="203"/>
      <c r="H107" s="206">
        <v>19.071000000000002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182</v>
      </c>
      <c r="AU107" s="212" t="s">
        <v>22</v>
      </c>
      <c r="AV107" s="13" t="s">
        <v>22</v>
      </c>
      <c r="AW107" s="13" t="s">
        <v>43</v>
      </c>
      <c r="AX107" s="13" t="s">
        <v>83</v>
      </c>
      <c r="AY107" s="212" t="s">
        <v>130</v>
      </c>
    </row>
    <row r="108" spans="1:65" s="14" customFormat="1" ht="11.25">
      <c r="B108" s="213"/>
      <c r="C108" s="214"/>
      <c r="D108" s="197" t="s">
        <v>182</v>
      </c>
      <c r="E108" s="215" t="s">
        <v>45</v>
      </c>
      <c r="F108" s="216" t="s">
        <v>184</v>
      </c>
      <c r="G108" s="214"/>
      <c r="H108" s="217">
        <v>48.685000000000002</v>
      </c>
      <c r="I108" s="218"/>
      <c r="J108" s="214"/>
      <c r="K108" s="214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182</v>
      </c>
      <c r="AU108" s="223" t="s">
        <v>22</v>
      </c>
      <c r="AV108" s="14" t="s">
        <v>135</v>
      </c>
      <c r="AW108" s="14" t="s">
        <v>43</v>
      </c>
      <c r="AX108" s="14" t="s">
        <v>91</v>
      </c>
      <c r="AY108" s="223" t="s">
        <v>130</v>
      </c>
    </row>
    <row r="109" spans="1:65" s="2" customFormat="1" ht="24.2" customHeight="1">
      <c r="A109" s="36"/>
      <c r="B109" s="37"/>
      <c r="C109" s="170" t="s">
        <v>129</v>
      </c>
      <c r="D109" s="170" t="s">
        <v>131</v>
      </c>
      <c r="E109" s="171" t="s">
        <v>679</v>
      </c>
      <c r="F109" s="172" t="s">
        <v>680</v>
      </c>
      <c r="G109" s="173" t="s">
        <v>178</v>
      </c>
      <c r="H109" s="174">
        <v>191.71</v>
      </c>
      <c r="I109" s="175"/>
      <c r="J109" s="176">
        <f>ROUND(I109*H109,2)</f>
        <v>0</v>
      </c>
      <c r="K109" s="177"/>
      <c r="L109" s="41"/>
      <c r="M109" s="178" t="s">
        <v>45</v>
      </c>
      <c r="N109" s="179" t="s">
        <v>54</v>
      </c>
      <c r="O109" s="66"/>
      <c r="P109" s="180">
        <f>O109*H109</f>
        <v>0</v>
      </c>
      <c r="Q109" s="180">
        <v>0</v>
      </c>
      <c r="R109" s="180">
        <f>Q109*H109</f>
        <v>0</v>
      </c>
      <c r="S109" s="180">
        <v>0.28999999999999998</v>
      </c>
      <c r="T109" s="181">
        <f>S109*H109</f>
        <v>55.5959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2" t="s">
        <v>135</v>
      </c>
      <c r="AT109" s="182" t="s">
        <v>131</v>
      </c>
      <c r="AU109" s="182" t="s">
        <v>22</v>
      </c>
      <c r="AY109" s="18" t="s">
        <v>130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8" t="s">
        <v>91</v>
      </c>
      <c r="BK109" s="183">
        <f>ROUND(I109*H109,2)</f>
        <v>0</v>
      </c>
      <c r="BL109" s="18" t="s">
        <v>135</v>
      </c>
      <c r="BM109" s="182" t="s">
        <v>681</v>
      </c>
    </row>
    <row r="110" spans="1:65" s="2" customFormat="1" ht="29.25">
      <c r="A110" s="36"/>
      <c r="B110" s="37"/>
      <c r="C110" s="38"/>
      <c r="D110" s="197" t="s">
        <v>180</v>
      </c>
      <c r="E110" s="38"/>
      <c r="F110" s="198" t="s">
        <v>181</v>
      </c>
      <c r="G110" s="38"/>
      <c r="H110" s="38"/>
      <c r="I110" s="199"/>
      <c r="J110" s="38"/>
      <c r="K110" s="38"/>
      <c r="L110" s="41"/>
      <c r="M110" s="200"/>
      <c r="N110" s="201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180</v>
      </c>
      <c r="AU110" s="18" t="s">
        <v>22</v>
      </c>
    </row>
    <row r="111" spans="1:65" s="13" customFormat="1" ht="11.25">
      <c r="B111" s="202"/>
      <c r="C111" s="203"/>
      <c r="D111" s="197" t="s">
        <v>182</v>
      </c>
      <c r="E111" s="204" t="s">
        <v>45</v>
      </c>
      <c r="F111" s="205" t="s">
        <v>682</v>
      </c>
      <c r="G111" s="203"/>
      <c r="H111" s="206">
        <v>191.71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182</v>
      </c>
      <c r="AU111" s="212" t="s">
        <v>22</v>
      </c>
      <c r="AV111" s="13" t="s">
        <v>22</v>
      </c>
      <c r="AW111" s="13" t="s">
        <v>43</v>
      </c>
      <c r="AX111" s="13" t="s">
        <v>83</v>
      </c>
      <c r="AY111" s="212" t="s">
        <v>130</v>
      </c>
    </row>
    <row r="112" spans="1:65" s="14" customFormat="1" ht="11.25">
      <c r="B112" s="213"/>
      <c r="C112" s="214"/>
      <c r="D112" s="197" t="s">
        <v>182</v>
      </c>
      <c r="E112" s="215" t="s">
        <v>45</v>
      </c>
      <c r="F112" s="216" t="s">
        <v>184</v>
      </c>
      <c r="G112" s="214"/>
      <c r="H112" s="217">
        <v>191.71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182</v>
      </c>
      <c r="AU112" s="223" t="s">
        <v>22</v>
      </c>
      <c r="AV112" s="14" t="s">
        <v>135</v>
      </c>
      <c r="AW112" s="14" t="s">
        <v>43</v>
      </c>
      <c r="AX112" s="14" t="s">
        <v>91</v>
      </c>
      <c r="AY112" s="223" t="s">
        <v>130</v>
      </c>
    </row>
    <row r="113" spans="1:65" s="2" customFormat="1" ht="24.2" customHeight="1">
      <c r="A113" s="36"/>
      <c r="B113" s="37"/>
      <c r="C113" s="170" t="s">
        <v>150</v>
      </c>
      <c r="D113" s="170" t="s">
        <v>131</v>
      </c>
      <c r="E113" s="171" t="s">
        <v>176</v>
      </c>
      <c r="F113" s="172" t="s">
        <v>177</v>
      </c>
      <c r="G113" s="173" t="s">
        <v>178</v>
      </c>
      <c r="H113" s="174">
        <v>77.960999999999999</v>
      </c>
      <c r="I113" s="175"/>
      <c r="J113" s="176">
        <f>ROUND(I113*H113,2)</f>
        <v>0</v>
      </c>
      <c r="K113" s="177"/>
      <c r="L113" s="41"/>
      <c r="M113" s="178" t="s">
        <v>45</v>
      </c>
      <c r="N113" s="179" t="s">
        <v>54</v>
      </c>
      <c r="O113" s="66"/>
      <c r="P113" s="180">
        <f>O113*H113</f>
        <v>0</v>
      </c>
      <c r="Q113" s="180">
        <v>0</v>
      </c>
      <c r="R113" s="180">
        <f>Q113*H113</f>
        <v>0</v>
      </c>
      <c r="S113" s="180">
        <v>0.44</v>
      </c>
      <c r="T113" s="181">
        <f>S113*H113</f>
        <v>34.302839999999996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2" t="s">
        <v>135</v>
      </c>
      <c r="AT113" s="182" t="s">
        <v>131</v>
      </c>
      <c r="AU113" s="182" t="s">
        <v>22</v>
      </c>
      <c r="AY113" s="18" t="s">
        <v>130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8" t="s">
        <v>91</v>
      </c>
      <c r="BK113" s="183">
        <f>ROUND(I113*H113,2)</f>
        <v>0</v>
      </c>
      <c r="BL113" s="18" t="s">
        <v>135</v>
      </c>
      <c r="BM113" s="182" t="s">
        <v>683</v>
      </c>
    </row>
    <row r="114" spans="1:65" s="2" customFormat="1" ht="29.25">
      <c r="A114" s="36"/>
      <c r="B114" s="37"/>
      <c r="C114" s="38"/>
      <c r="D114" s="197" t="s">
        <v>180</v>
      </c>
      <c r="E114" s="38"/>
      <c r="F114" s="198" t="s">
        <v>181</v>
      </c>
      <c r="G114" s="38"/>
      <c r="H114" s="38"/>
      <c r="I114" s="199"/>
      <c r="J114" s="38"/>
      <c r="K114" s="38"/>
      <c r="L114" s="41"/>
      <c r="M114" s="200"/>
      <c r="N114" s="201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180</v>
      </c>
      <c r="AU114" s="18" t="s">
        <v>22</v>
      </c>
    </row>
    <row r="115" spans="1:65" s="13" customFormat="1" ht="11.25">
      <c r="B115" s="202"/>
      <c r="C115" s="203"/>
      <c r="D115" s="197" t="s">
        <v>182</v>
      </c>
      <c r="E115" s="204" t="s">
        <v>45</v>
      </c>
      <c r="F115" s="205" t="s">
        <v>684</v>
      </c>
      <c r="G115" s="203"/>
      <c r="H115" s="206">
        <v>77.960999999999999</v>
      </c>
      <c r="I115" s="207"/>
      <c r="J115" s="203"/>
      <c r="K115" s="203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182</v>
      </c>
      <c r="AU115" s="212" t="s">
        <v>22</v>
      </c>
      <c r="AV115" s="13" t="s">
        <v>22</v>
      </c>
      <c r="AW115" s="13" t="s">
        <v>43</v>
      </c>
      <c r="AX115" s="13" t="s">
        <v>83</v>
      </c>
      <c r="AY115" s="212" t="s">
        <v>130</v>
      </c>
    </row>
    <row r="116" spans="1:65" s="14" customFormat="1" ht="11.25">
      <c r="B116" s="213"/>
      <c r="C116" s="214"/>
      <c r="D116" s="197" t="s">
        <v>182</v>
      </c>
      <c r="E116" s="215" t="s">
        <v>45</v>
      </c>
      <c r="F116" s="216" t="s">
        <v>184</v>
      </c>
      <c r="G116" s="214"/>
      <c r="H116" s="217">
        <v>77.960999999999999</v>
      </c>
      <c r="I116" s="218"/>
      <c r="J116" s="214"/>
      <c r="K116" s="214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182</v>
      </c>
      <c r="AU116" s="223" t="s">
        <v>22</v>
      </c>
      <c r="AV116" s="14" t="s">
        <v>135</v>
      </c>
      <c r="AW116" s="14" t="s">
        <v>43</v>
      </c>
      <c r="AX116" s="14" t="s">
        <v>91</v>
      </c>
      <c r="AY116" s="223" t="s">
        <v>130</v>
      </c>
    </row>
    <row r="117" spans="1:65" s="2" customFormat="1" ht="24.2" customHeight="1">
      <c r="A117" s="36"/>
      <c r="B117" s="37"/>
      <c r="C117" s="170" t="s">
        <v>154</v>
      </c>
      <c r="D117" s="170" t="s">
        <v>131</v>
      </c>
      <c r="E117" s="171" t="s">
        <v>685</v>
      </c>
      <c r="F117" s="172" t="s">
        <v>686</v>
      </c>
      <c r="G117" s="173" t="s">
        <v>178</v>
      </c>
      <c r="H117" s="174">
        <v>142.65899999999999</v>
      </c>
      <c r="I117" s="175"/>
      <c r="J117" s="176">
        <f>ROUND(I117*H117,2)</f>
        <v>0</v>
      </c>
      <c r="K117" s="177"/>
      <c r="L117" s="41"/>
      <c r="M117" s="178" t="s">
        <v>45</v>
      </c>
      <c r="N117" s="179" t="s">
        <v>54</v>
      </c>
      <c r="O117" s="66"/>
      <c r="P117" s="180">
        <f>O117*H117</f>
        <v>0</v>
      </c>
      <c r="Q117" s="180">
        <v>0</v>
      </c>
      <c r="R117" s="180">
        <f>Q117*H117</f>
        <v>0</v>
      </c>
      <c r="S117" s="180">
        <v>0.57999999999999996</v>
      </c>
      <c r="T117" s="181">
        <f>S117*H117</f>
        <v>82.742219999999989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2" t="s">
        <v>135</v>
      </c>
      <c r="AT117" s="182" t="s">
        <v>131</v>
      </c>
      <c r="AU117" s="182" t="s">
        <v>22</v>
      </c>
      <c r="AY117" s="18" t="s">
        <v>130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8" t="s">
        <v>91</v>
      </c>
      <c r="BK117" s="183">
        <f>ROUND(I117*H117,2)</f>
        <v>0</v>
      </c>
      <c r="BL117" s="18" t="s">
        <v>135</v>
      </c>
      <c r="BM117" s="182" t="s">
        <v>687</v>
      </c>
    </row>
    <row r="118" spans="1:65" s="2" customFormat="1" ht="29.25">
      <c r="A118" s="36"/>
      <c r="B118" s="37"/>
      <c r="C118" s="38"/>
      <c r="D118" s="197" t="s">
        <v>180</v>
      </c>
      <c r="E118" s="38"/>
      <c r="F118" s="198" t="s">
        <v>181</v>
      </c>
      <c r="G118" s="38"/>
      <c r="H118" s="38"/>
      <c r="I118" s="199"/>
      <c r="J118" s="38"/>
      <c r="K118" s="38"/>
      <c r="L118" s="41"/>
      <c r="M118" s="200"/>
      <c r="N118" s="201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180</v>
      </c>
      <c r="AU118" s="18" t="s">
        <v>22</v>
      </c>
    </row>
    <row r="119" spans="1:65" s="13" customFormat="1" ht="11.25">
      <c r="B119" s="202"/>
      <c r="C119" s="203"/>
      <c r="D119" s="197" t="s">
        <v>182</v>
      </c>
      <c r="E119" s="204" t="s">
        <v>45</v>
      </c>
      <c r="F119" s="205" t="s">
        <v>688</v>
      </c>
      <c r="G119" s="203"/>
      <c r="H119" s="206">
        <v>19.071000000000002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182</v>
      </c>
      <c r="AU119" s="212" t="s">
        <v>22</v>
      </c>
      <c r="AV119" s="13" t="s">
        <v>22</v>
      </c>
      <c r="AW119" s="13" t="s">
        <v>43</v>
      </c>
      <c r="AX119" s="13" t="s">
        <v>83</v>
      </c>
      <c r="AY119" s="212" t="s">
        <v>130</v>
      </c>
    </row>
    <row r="120" spans="1:65" s="13" customFormat="1" ht="33.75">
      <c r="B120" s="202"/>
      <c r="C120" s="203"/>
      <c r="D120" s="197" t="s">
        <v>182</v>
      </c>
      <c r="E120" s="204" t="s">
        <v>45</v>
      </c>
      <c r="F120" s="205" t="s">
        <v>689</v>
      </c>
      <c r="G120" s="203"/>
      <c r="H120" s="206">
        <v>123.58799999999999</v>
      </c>
      <c r="I120" s="207"/>
      <c r="J120" s="203"/>
      <c r="K120" s="203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182</v>
      </c>
      <c r="AU120" s="212" t="s">
        <v>22</v>
      </c>
      <c r="AV120" s="13" t="s">
        <v>22</v>
      </c>
      <c r="AW120" s="13" t="s">
        <v>43</v>
      </c>
      <c r="AX120" s="13" t="s">
        <v>83</v>
      </c>
      <c r="AY120" s="212" t="s">
        <v>130</v>
      </c>
    </row>
    <row r="121" spans="1:65" s="14" customFormat="1" ht="11.25">
      <c r="B121" s="213"/>
      <c r="C121" s="214"/>
      <c r="D121" s="197" t="s">
        <v>182</v>
      </c>
      <c r="E121" s="215" t="s">
        <v>45</v>
      </c>
      <c r="F121" s="216" t="s">
        <v>184</v>
      </c>
      <c r="G121" s="214"/>
      <c r="H121" s="217">
        <v>142.65899999999999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182</v>
      </c>
      <c r="AU121" s="223" t="s">
        <v>22</v>
      </c>
      <c r="AV121" s="14" t="s">
        <v>135</v>
      </c>
      <c r="AW121" s="14" t="s">
        <v>43</v>
      </c>
      <c r="AX121" s="14" t="s">
        <v>91</v>
      </c>
      <c r="AY121" s="223" t="s">
        <v>130</v>
      </c>
    </row>
    <row r="122" spans="1:65" s="2" customFormat="1" ht="24.2" customHeight="1">
      <c r="A122" s="36"/>
      <c r="B122" s="37"/>
      <c r="C122" s="170" t="s">
        <v>158</v>
      </c>
      <c r="D122" s="170" t="s">
        <v>131</v>
      </c>
      <c r="E122" s="171" t="s">
        <v>185</v>
      </c>
      <c r="F122" s="172" t="s">
        <v>186</v>
      </c>
      <c r="G122" s="173" t="s">
        <v>178</v>
      </c>
      <c r="H122" s="174">
        <v>269.67099999999999</v>
      </c>
      <c r="I122" s="175"/>
      <c r="J122" s="176">
        <f>ROUND(I122*H122,2)</f>
        <v>0</v>
      </c>
      <c r="K122" s="177"/>
      <c r="L122" s="41"/>
      <c r="M122" s="178" t="s">
        <v>45</v>
      </c>
      <c r="N122" s="179" t="s">
        <v>54</v>
      </c>
      <c r="O122" s="66"/>
      <c r="P122" s="180">
        <f>O122*H122</f>
        <v>0</v>
      </c>
      <c r="Q122" s="180">
        <v>0</v>
      </c>
      <c r="R122" s="180">
        <f>Q122*H122</f>
        <v>0</v>
      </c>
      <c r="S122" s="180">
        <v>0.32500000000000001</v>
      </c>
      <c r="T122" s="181">
        <f>S122*H122</f>
        <v>87.643074999999996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2" t="s">
        <v>135</v>
      </c>
      <c r="AT122" s="182" t="s">
        <v>131</v>
      </c>
      <c r="AU122" s="182" t="s">
        <v>22</v>
      </c>
      <c r="AY122" s="18" t="s">
        <v>130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8" t="s">
        <v>91</v>
      </c>
      <c r="BK122" s="183">
        <f>ROUND(I122*H122,2)</f>
        <v>0</v>
      </c>
      <c r="BL122" s="18" t="s">
        <v>135</v>
      </c>
      <c r="BM122" s="182" t="s">
        <v>690</v>
      </c>
    </row>
    <row r="123" spans="1:65" s="2" customFormat="1" ht="29.25">
      <c r="A123" s="36"/>
      <c r="B123" s="37"/>
      <c r="C123" s="38"/>
      <c r="D123" s="197" t="s">
        <v>180</v>
      </c>
      <c r="E123" s="38"/>
      <c r="F123" s="198" t="s">
        <v>181</v>
      </c>
      <c r="G123" s="38"/>
      <c r="H123" s="38"/>
      <c r="I123" s="199"/>
      <c r="J123" s="38"/>
      <c r="K123" s="38"/>
      <c r="L123" s="41"/>
      <c r="M123" s="200"/>
      <c r="N123" s="201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180</v>
      </c>
      <c r="AU123" s="18" t="s">
        <v>22</v>
      </c>
    </row>
    <row r="124" spans="1:65" s="13" customFormat="1" ht="11.25">
      <c r="B124" s="202"/>
      <c r="C124" s="203"/>
      <c r="D124" s="197" t="s">
        <v>182</v>
      </c>
      <c r="E124" s="204" t="s">
        <v>45</v>
      </c>
      <c r="F124" s="205" t="s">
        <v>691</v>
      </c>
      <c r="G124" s="203"/>
      <c r="H124" s="206">
        <v>191.71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182</v>
      </c>
      <c r="AU124" s="212" t="s">
        <v>22</v>
      </c>
      <c r="AV124" s="13" t="s">
        <v>22</v>
      </c>
      <c r="AW124" s="13" t="s">
        <v>43</v>
      </c>
      <c r="AX124" s="13" t="s">
        <v>83</v>
      </c>
      <c r="AY124" s="212" t="s">
        <v>130</v>
      </c>
    </row>
    <row r="125" spans="1:65" s="13" customFormat="1" ht="11.25">
      <c r="B125" s="202"/>
      <c r="C125" s="203"/>
      <c r="D125" s="197" t="s">
        <v>182</v>
      </c>
      <c r="E125" s="204" t="s">
        <v>45</v>
      </c>
      <c r="F125" s="205" t="s">
        <v>692</v>
      </c>
      <c r="G125" s="203"/>
      <c r="H125" s="206">
        <v>77.960999999999999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182</v>
      </c>
      <c r="AU125" s="212" t="s">
        <v>22</v>
      </c>
      <c r="AV125" s="13" t="s">
        <v>22</v>
      </c>
      <c r="AW125" s="13" t="s">
        <v>43</v>
      </c>
      <c r="AX125" s="13" t="s">
        <v>83</v>
      </c>
      <c r="AY125" s="212" t="s">
        <v>130</v>
      </c>
    </row>
    <row r="126" spans="1:65" s="14" customFormat="1" ht="11.25">
      <c r="B126" s="213"/>
      <c r="C126" s="214"/>
      <c r="D126" s="197" t="s">
        <v>182</v>
      </c>
      <c r="E126" s="215" t="s">
        <v>45</v>
      </c>
      <c r="F126" s="216" t="s">
        <v>184</v>
      </c>
      <c r="G126" s="214"/>
      <c r="H126" s="217">
        <v>269.67099999999999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182</v>
      </c>
      <c r="AU126" s="223" t="s">
        <v>22</v>
      </c>
      <c r="AV126" s="14" t="s">
        <v>135</v>
      </c>
      <c r="AW126" s="14" t="s">
        <v>43</v>
      </c>
      <c r="AX126" s="14" t="s">
        <v>91</v>
      </c>
      <c r="AY126" s="223" t="s">
        <v>130</v>
      </c>
    </row>
    <row r="127" spans="1:65" s="2" customFormat="1" ht="24.2" customHeight="1">
      <c r="A127" s="36"/>
      <c r="B127" s="37"/>
      <c r="C127" s="170" t="s">
        <v>214</v>
      </c>
      <c r="D127" s="170" t="s">
        <v>131</v>
      </c>
      <c r="E127" s="171" t="s">
        <v>693</v>
      </c>
      <c r="F127" s="172" t="s">
        <v>694</v>
      </c>
      <c r="G127" s="173" t="s">
        <v>178</v>
      </c>
      <c r="H127" s="174">
        <v>333.54700000000003</v>
      </c>
      <c r="I127" s="175"/>
      <c r="J127" s="176">
        <f>ROUND(I127*H127,2)</f>
        <v>0</v>
      </c>
      <c r="K127" s="177"/>
      <c r="L127" s="41"/>
      <c r="M127" s="178" t="s">
        <v>45</v>
      </c>
      <c r="N127" s="179" t="s">
        <v>54</v>
      </c>
      <c r="O127" s="66"/>
      <c r="P127" s="180">
        <f>O127*H127</f>
        <v>0</v>
      </c>
      <c r="Q127" s="180">
        <v>0</v>
      </c>
      <c r="R127" s="180">
        <f>Q127*H127</f>
        <v>0</v>
      </c>
      <c r="S127" s="180">
        <v>0.625</v>
      </c>
      <c r="T127" s="181">
        <f>S127*H127</f>
        <v>208.46687500000002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2" t="s">
        <v>135</v>
      </c>
      <c r="AT127" s="182" t="s">
        <v>131</v>
      </c>
      <c r="AU127" s="182" t="s">
        <v>22</v>
      </c>
      <c r="AY127" s="18" t="s">
        <v>130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91</v>
      </c>
      <c r="BK127" s="183">
        <f>ROUND(I127*H127,2)</f>
        <v>0</v>
      </c>
      <c r="BL127" s="18" t="s">
        <v>135</v>
      </c>
      <c r="BM127" s="182" t="s">
        <v>695</v>
      </c>
    </row>
    <row r="128" spans="1:65" s="2" customFormat="1" ht="29.25">
      <c r="A128" s="36"/>
      <c r="B128" s="37"/>
      <c r="C128" s="38"/>
      <c r="D128" s="197" t="s">
        <v>180</v>
      </c>
      <c r="E128" s="38"/>
      <c r="F128" s="198" t="s">
        <v>181</v>
      </c>
      <c r="G128" s="38"/>
      <c r="H128" s="38"/>
      <c r="I128" s="199"/>
      <c r="J128" s="38"/>
      <c r="K128" s="38"/>
      <c r="L128" s="41"/>
      <c r="M128" s="200"/>
      <c r="N128" s="201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180</v>
      </c>
      <c r="AU128" s="18" t="s">
        <v>22</v>
      </c>
    </row>
    <row r="129" spans="1:65" s="13" customFormat="1" ht="11.25">
      <c r="B129" s="202"/>
      <c r="C129" s="203"/>
      <c r="D129" s="197" t="s">
        <v>182</v>
      </c>
      <c r="E129" s="204" t="s">
        <v>45</v>
      </c>
      <c r="F129" s="205" t="s">
        <v>696</v>
      </c>
      <c r="G129" s="203"/>
      <c r="H129" s="206">
        <v>45.222000000000001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182</v>
      </c>
      <c r="AU129" s="212" t="s">
        <v>22</v>
      </c>
      <c r="AV129" s="13" t="s">
        <v>22</v>
      </c>
      <c r="AW129" s="13" t="s">
        <v>43</v>
      </c>
      <c r="AX129" s="13" t="s">
        <v>83</v>
      </c>
      <c r="AY129" s="212" t="s">
        <v>130</v>
      </c>
    </row>
    <row r="130" spans="1:65" s="13" customFormat="1" ht="33.75">
      <c r="B130" s="202"/>
      <c r="C130" s="203"/>
      <c r="D130" s="197" t="s">
        <v>182</v>
      </c>
      <c r="E130" s="204" t="s">
        <v>45</v>
      </c>
      <c r="F130" s="205" t="s">
        <v>697</v>
      </c>
      <c r="G130" s="203"/>
      <c r="H130" s="206">
        <v>258.71100000000001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182</v>
      </c>
      <c r="AU130" s="212" t="s">
        <v>22</v>
      </c>
      <c r="AV130" s="13" t="s">
        <v>22</v>
      </c>
      <c r="AW130" s="13" t="s">
        <v>43</v>
      </c>
      <c r="AX130" s="13" t="s">
        <v>83</v>
      </c>
      <c r="AY130" s="212" t="s">
        <v>130</v>
      </c>
    </row>
    <row r="131" spans="1:65" s="13" customFormat="1" ht="11.25">
      <c r="B131" s="202"/>
      <c r="C131" s="203"/>
      <c r="D131" s="197" t="s">
        <v>182</v>
      </c>
      <c r="E131" s="204" t="s">
        <v>45</v>
      </c>
      <c r="F131" s="205" t="s">
        <v>698</v>
      </c>
      <c r="G131" s="203"/>
      <c r="H131" s="206">
        <v>29.614000000000001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182</v>
      </c>
      <c r="AU131" s="212" t="s">
        <v>22</v>
      </c>
      <c r="AV131" s="13" t="s">
        <v>22</v>
      </c>
      <c r="AW131" s="13" t="s">
        <v>43</v>
      </c>
      <c r="AX131" s="13" t="s">
        <v>83</v>
      </c>
      <c r="AY131" s="212" t="s">
        <v>130</v>
      </c>
    </row>
    <row r="132" spans="1:65" s="14" customFormat="1" ht="11.25">
      <c r="B132" s="213"/>
      <c r="C132" s="214"/>
      <c r="D132" s="197" t="s">
        <v>182</v>
      </c>
      <c r="E132" s="215" t="s">
        <v>45</v>
      </c>
      <c r="F132" s="216" t="s">
        <v>184</v>
      </c>
      <c r="G132" s="214"/>
      <c r="H132" s="217">
        <v>333.54700000000003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182</v>
      </c>
      <c r="AU132" s="223" t="s">
        <v>22</v>
      </c>
      <c r="AV132" s="14" t="s">
        <v>135</v>
      </c>
      <c r="AW132" s="14" t="s">
        <v>43</v>
      </c>
      <c r="AX132" s="14" t="s">
        <v>91</v>
      </c>
      <c r="AY132" s="223" t="s">
        <v>130</v>
      </c>
    </row>
    <row r="133" spans="1:65" s="2" customFormat="1" ht="24.2" customHeight="1">
      <c r="A133" s="36"/>
      <c r="B133" s="37"/>
      <c r="C133" s="170" t="s">
        <v>219</v>
      </c>
      <c r="D133" s="170" t="s">
        <v>131</v>
      </c>
      <c r="E133" s="171" t="s">
        <v>699</v>
      </c>
      <c r="F133" s="172" t="s">
        <v>700</v>
      </c>
      <c r="G133" s="173" t="s">
        <v>178</v>
      </c>
      <c r="H133" s="174">
        <v>60</v>
      </c>
      <c r="I133" s="175"/>
      <c r="J133" s="176">
        <f>ROUND(I133*H133,2)</f>
        <v>0</v>
      </c>
      <c r="K133" s="177"/>
      <c r="L133" s="41"/>
      <c r="M133" s="178" t="s">
        <v>45</v>
      </c>
      <c r="N133" s="179" t="s">
        <v>54</v>
      </c>
      <c r="O133" s="66"/>
      <c r="P133" s="180">
        <f>O133*H133</f>
        <v>0</v>
      </c>
      <c r="Q133" s="180">
        <v>2.2000000000000001E-4</v>
      </c>
      <c r="R133" s="180">
        <f>Q133*H133</f>
        <v>1.32E-2</v>
      </c>
      <c r="S133" s="180">
        <v>0.51200000000000001</v>
      </c>
      <c r="T133" s="181">
        <f>S133*H133</f>
        <v>30.72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2" t="s">
        <v>135</v>
      </c>
      <c r="AT133" s="182" t="s">
        <v>131</v>
      </c>
      <c r="AU133" s="182" t="s">
        <v>22</v>
      </c>
      <c r="AY133" s="18" t="s">
        <v>130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91</v>
      </c>
      <c r="BK133" s="183">
        <f>ROUND(I133*H133,2)</f>
        <v>0</v>
      </c>
      <c r="BL133" s="18" t="s">
        <v>135</v>
      </c>
      <c r="BM133" s="182" t="s">
        <v>701</v>
      </c>
    </row>
    <row r="134" spans="1:65" s="2" customFormat="1" ht="29.25">
      <c r="A134" s="36"/>
      <c r="B134" s="37"/>
      <c r="C134" s="38"/>
      <c r="D134" s="197" t="s">
        <v>180</v>
      </c>
      <c r="E134" s="38"/>
      <c r="F134" s="198" t="s">
        <v>181</v>
      </c>
      <c r="G134" s="38"/>
      <c r="H134" s="38"/>
      <c r="I134" s="199"/>
      <c r="J134" s="38"/>
      <c r="K134" s="38"/>
      <c r="L134" s="41"/>
      <c r="M134" s="200"/>
      <c r="N134" s="201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180</v>
      </c>
      <c r="AU134" s="18" t="s">
        <v>22</v>
      </c>
    </row>
    <row r="135" spans="1:65" s="15" customFormat="1" ht="11.25">
      <c r="B135" s="224"/>
      <c r="C135" s="225"/>
      <c r="D135" s="197" t="s">
        <v>182</v>
      </c>
      <c r="E135" s="226" t="s">
        <v>45</v>
      </c>
      <c r="F135" s="227" t="s">
        <v>702</v>
      </c>
      <c r="G135" s="225"/>
      <c r="H135" s="226" t="s">
        <v>45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182</v>
      </c>
      <c r="AU135" s="233" t="s">
        <v>22</v>
      </c>
      <c r="AV135" s="15" t="s">
        <v>91</v>
      </c>
      <c r="AW135" s="15" t="s">
        <v>43</v>
      </c>
      <c r="AX135" s="15" t="s">
        <v>83</v>
      </c>
      <c r="AY135" s="233" t="s">
        <v>130</v>
      </c>
    </row>
    <row r="136" spans="1:65" s="13" customFormat="1" ht="11.25">
      <c r="B136" s="202"/>
      <c r="C136" s="203"/>
      <c r="D136" s="197" t="s">
        <v>182</v>
      </c>
      <c r="E136" s="204" t="s">
        <v>45</v>
      </c>
      <c r="F136" s="205" t="s">
        <v>703</v>
      </c>
      <c r="G136" s="203"/>
      <c r="H136" s="206">
        <v>60</v>
      </c>
      <c r="I136" s="207"/>
      <c r="J136" s="203"/>
      <c r="K136" s="203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182</v>
      </c>
      <c r="AU136" s="212" t="s">
        <v>22</v>
      </c>
      <c r="AV136" s="13" t="s">
        <v>22</v>
      </c>
      <c r="AW136" s="13" t="s">
        <v>43</v>
      </c>
      <c r="AX136" s="13" t="s">
        <v>83</v>
      </c>
      <c r="AY136" s="212" t="s">
        <v>130</v>
      </c>
    </row>
    <row r="137" spans="1:65" s="14" customFormat="1" ht="11.25">
      <c r="B137" s="213"/>
      <c r="C137" s="214"/>
      <c r="D137" s="197" t="s">
        <v>182</v>
      </c>
      <c r="E137" s="215" t="s">
        <v>45</v>
      </c>
      <c r="F137" s="216" t="s">
        <v>184</v>
      </c>
      <c r="G137" s="214"/>
      <c r="H137" s="217">
        <v>60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182</v>
      </c>
      <c r="AU137" s="223" t="s">
        <v>22</v>
      </c>
      <c r="AV137" s="14" t="s">
        <v>135</v>
      </c>
      <c r="AW137" s="14" t="s">
        <v>43</v>
      </c>
      <c r="AX137" s="14" t="s">
        <v>91</v>
      </c>
      <c r="AY137" s="223" t="s">
        <v>130</v>
      </c>
    </row>
    <row r="138" spans="1:65" s="2" customFormat="1" ht="24.2" customHeight="1">
      <c r="A138" s="36"/>
      <c r="B138" s="37"/>
      <c r="C138" s="170" t="s">
        <v>225</v>
      </c>
      <c r="D138" s="170" t="s">
        <v>131</v>
      </c>
      <c r="E138" s="171" t="s">
        <v>704</v>
      </c>
      <c r="F138" s="172" t="s">
        <v>705</v>
      </c>
      <c r="G138" s="173" t="s">
        <v>178</v>
      </c>
      <c r="H138" s="174">
        <v>60</v>
      </c>
      <c r="I138" s="175"/>
      <c r="J138" s="176">
        <f>ROUND(I138*H138,2)</f>
        <v>0</v>
      </c>
      <c r="K138" s="177"/>
      <c r="L138" s="41"/>
      <c r="M138" s="178" t="s">
        <v>45</v>
      </c>
      <c r="N138" s="179" t="s">
        <v>54</v>
      </c>
      <c r="O138" s="6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2" t="s">
        <v>135</v>
      </c>
      <c r="AT138" s="182" t="s">
        <v>131</v>
      </c>
      <c r="AU138" s="182" t="s">
        <v>22</v>
      </c>
      <c r="AY138" s="18" t="s">
        <v>130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91</v>
      </c>
      <c r="BK138" s="183">
        <f>ROUND(I138*H138,2)</f>
        <v>0</v>
      </c>
      <c r="BL138" s="18" t="s">
        <v>135</v>
      </c>
      <c r="BM138" s="182" t="s">
        <v>706</v>
      </c>
    </row>
    <row r="139" spans="1:65" s="2" customFormat="1" ht="29.25">
      <c r="A139" s="36"/>
      <c r="B139" s="37"/>
      <c r="C139" s="38"/>
      <c r="D139" s="197" t="s">
        <v>180</v>
      </c>
      <c r="E139" s="38"/>
      <c r="F139" s="198" t="s">
        <v>181</v>
      </c>
      <c r="G139" s="38"/>
      <c r="H139" s="38"/>
      <c r="I139" s="199"/>
      <c r="J139" s="38"/>
      <c r="K139" s="38"/>
      <c r="L139" s="41"/>
      <c r="M139" s="200"/>
      <c r="N139" s="201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180</v>
      </c>
      <c r="AU139" s="18" t="s">
        <v>22</v>
      </c>
    </row>
    <row r="140" spans="1:65" s="15" customFormat="1" ht="11.25">
      <c r="B140" s="224"/>
      <c r="C140" s="225"/>
      <c r="D140" s="197" t="s">
        <v>182</v>
      </c>
      <c r="E140" s="226" t="s">
        <v>45</v>
      </c>
      <c r="F140" s="227" t="s">
        <v>207</v>
      </c>
      <c r="G140" s="225"/>
      <c r="H140" s="226" t="s">
        <v>45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182</v>
      </c>
      <c r="AU140" s="233" t="s">
        <v>22</v>
      </c>
      <c r="AV140" s="15" t="s">
        <v>91</v>
      </c>
      <c r="AW140" s="15" t="s">
        <v>43</v>
      </c>
      <c r="AX140" s="15" t="s">
        <v>83</v>
      </c>
      <c r="AY140" s="233" t="s">
        <v>130</v>
      </c>
    </row>
    <row r="141" spans="1:65" s="13" customFormat="1" ht="11.25">
      <c r="B141" s="202"/>
      <c r="C141" s="203"/>
      <c r="D141" s="197" t="s">
        <v>182</v>
      </c>
      <c r="E141" s="204" t="s">
        <v>45</v>
      </c>
      <c r="F141" s="205" t="s">
        <v>472</v>
      </c>
      <c r="G141" s="203"/>
      <c r="H141" s="206">
        <v>60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182</v>
      </c>
      <c r="AU141" s="212" t="s">
        <v>22</v>
      </c>
      <c r="AV141" s="13" t="s">
        <v>22</v>
      </c>
      <c r="AW141" s="13" t="s">
        <v>43</v>
      </c>
      <c r="AX141" s="13" t="s">
        <v>83</v>
      </c>
      <c r="AY141" s="212" t="s">
        <v>130</v>
      </c>
    </row>
    <row r="142" spans="1:65" s="14" customFormat="1" ht="11.25">
      <c r="B142" s="213"/>
      <c r="C142" s="214"/>
      <c r="D142" s="197" t="s">
        <v>182</v>
      </c>
      <c r="E142" s="215" t="s">
        <v>45</v>
      </c>
      <c r="F142" s="216" t="s">
        <v>184</v>
      </c>
      <c r="G142" s="214"/>
      <c r="H142" s="217">
        <v>60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182</v>
      </c>
      <c r="AU142" s="223" t="s">
        <v>22</v>
      </c>
      <c r="AV142" s="14" t="s">
        <v>135</v>
      </c>
      <c r="AW142" s="14" t="s">
        <v>43</v>
      </c>
      <c r="AX142" s="14" t="s">
        <v>91</v>
      </c>
      <c r="AY142" s="223" t="s">
        <v>130</v>
      </c>
    </row>
    <row r="143" spans="1:65" s="2" customFormat="1" ht="14.45" customHeight="1">
      <c r="A143" s="36"/>
      <c r="B143" s="37"/>
      <c r="C143" s="170" t="s">
        <v>231</v>
      </c>
      <c r="D143" s="170" t="s">
        <v>131</v>
      </c>
      <c r="E143" s="171" t="s">
        <v>215</v>
      </c>
      <c r="F143" s="172" t="s">
        <v>216</v>
      </c>
      <c r="G143" s="173" t="s">
        <v>211</v>
      </c>
      <c r="H143" s="174">
        <v>193</v>
      </c>
      <c r="I143" s="175"/>
      <c r="J143" s="176">
        <f>ROUND(I143*H143,2)</f>
        <v>0</v>
      </c>
      <c r="K143" s="177"/>
      <c r="L143" s="41"/>
      <c r="M143" s="178" t="s">
        <v>45</v>
      </c>
      <c r="N143" s="179" t="s">
        <v>54</v>
      </c>
      <c r="O143" s="66"/>
      <c r="P143" s="180">
        <f>O143*H143</f>
        <v>0</v>
      </c>
      <c r="Q143" s="180">
        <v>0</v>
      </c>
      <c r="R143" s="180">
        <f>Q143*H143</f>
        <v>0</v>
      </c>
      <c r="S143" s="180">
        <v>0.20499999999999999</v>
      </c>
      <c r="T143" s="181">
        <f>S143*H143</f>
        <v>39.564999999999998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2" t="s">
        <v>135</v>
      </c>
      <c r="AT143" s="182" t="s">
        <v>131</v>
      </c>
      <c r="AU143" s="182" t="s">
        <v>22</v>
      </c>
      <c r="AY143" s="18" t="s">
        <v>130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91</v>
      </c>
      <c r="BK143" s="183">
        <f>ROUND(I143*H143,2)</f>
        <v>0</v>
      </c>
      <c r="BL143" s="18" t="s">
        <v>135</v>
      </c>
      <c r="BM143" s="182" t="s">
        <v>707</v>
      </c>
    </row>
    <row r="144" spans="1:65" s="2" customFormat="1" ht="29.25">
      <c r="A144" s="36"/>
      <c r="B144" s="37"/>
      <c r="C144" s="38"/>
      <c r="D144" s="197" t="s">
        <v>180</v>
      </c>
      <c r="E144" s="38"/>
      <c r="F144" s="198" t="s">
        <v>181</v>
      </c>
      <c r="G144" s="38"/>
      <c r="H144" s="38"/>
      <c r="I144" s="199"/>
      <c r="J144" s="38"/>
      <c r="K144" s="38"/>
      <c r="L144" s="41"/>
      <c r="M144" s="200"/>
      <c r="N144" s="201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180</v>
      </c>
      <c r="AU144" s="18" t="s">
        <v>22</v>
      </c>
    </row>
    <row r="145" spans="1:65" s="13" customFormat="1" ht="11.25">
      <c r="B145" s="202"/>
      <c r="C145" s="203"/>
      <c r="D145" s="197" t="s">
        <v>182</v>
      </c>
      <c r="E145" s="204" t="s">
        <v>45</v>
      </c>
      <c r="F145" s="205" t="s">
        <v>708</v>
      </c>
      <c r="G145" s="203"/>
      <c r="H145" s="206">
        <v>193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182</v>
      </c>
      <c r="AU145" s="212" t="s">
        <v>22</v>
      </c>
      <c r="AV145" s="13" t="s">
        <v>22</v>
      </c>
      <c r="AW145" s="13" t="s">
        <v>43</v>
      </c>
      <c r="AX145" s="13" t="s">
        <v>83</v>
      </c>
      <c r="AY145" s="212" t="s">
        <v>130</v>
      </c>
    </row>
    <row r="146" spans="1:65" s="14" customFormat="1" ht="11.25">
      <c r="B146" s="213"/>
      <c r="C146" s="214"/>
      <c r="D146" s="197" t="s">
        <v>182</v>
      </c>
      <c r="E146" s="215" t="s">
        <v>45</v>
      </c>
      <c r="F146" s="216" t="s">
        <v>184</v>
      </c>
      <c r="G146" s="214"/>
      <c r="H146" s="217">
        <v>193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182</v>
      </c>
      <c r="AU146" s="223" t="s">
        <v>22</v>
      </c>
      <c r="AV146" s="14" t="s">
        <v>135</v>
      </c>
      <c r="AW146" s="14" t="s">
        <v>43</v>
      </c>
      <c r="AX146" s="14" t="s">
        <v>91</v>
      </c>
      <c r="AY146" s="223" t="s">
        <v>130</v>
      </c>
    </row>
    <row r="147" spans="1:65" s="2" customFormat="1" ht="24.2" customHeight="1">
      <c r="A147" s="36"/>
      <c r="B147" s="37"/>
      <c r="C147" s="170" t="s">
        <v>236</v>
      </c>
      <c r="D147" s="170" t="s">
        <v>131</v>
      </c>
      <c r="E147" s="171" t="s">
        <v>709</v>
      </c>
      <c r="F147" s="172" t="s">
        <v>710</v>
      </c>
      <c r="G147" s="173" t="s">
        <v>222</v>
      </c>
      <c r="H147" s="174">
        <v>53.44</v>
      </c>
      <c r="I147" s="175"/>
      <c r="J147" s="176">
        <f>ROUND(I147*H147,2)</f>
        <v>0</v>
      </c>
      <c r="K147" s="177"/>
      <c r="L147" s="41"/>
      <c r="M147" s="178" t="s">
        <v>45</v>
      </c>
      <c r="N147" s="179" t="s">
        <v>54</v>
      </c>
      <c r="O147" s="66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2" t="s">
        <v>135</v>
      </c>
      <c r="AT147" s="182" t="s">
        <v>131</v>
      </c>
      <c r="AU147" s="182" t="s">
        <v>22</v>
      </c>
      <c r="AY147" s="18" t="s">
        <v>130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91</v>
      </c>
      <c r="BK147" s="183">
        <f>ROUND(I147*H147,2)</f>
        <v>0</v>
      </c>
      <c r="BL147" s="18" t="s">
        <v>135</v>
      </c>
      <c r="BM147" s="182" t="s">
        <v>711</v>
      </c>
    </row>
    <row r="148" spans="1:65" s="13" customFormat="1" ht="45">
      <c r="B148" s="202"/>
      <c r="C148" s="203"/>
      <c r="D148" s="197" t="s">
        <v>182</v>
      </c>
      <c r="E148" s="204" t="s">
        <v>45</v>
      </c>
      <c r="F148" s="205" t="s">
        <v>712</v>
      </c>
      <c r="G148" s="203"/>
      <c r="H148" s="206">
        <v>18.437000000000001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182</v>
      </c>
      <c r="AU148" s="212" t="s">
        <v>22</v>
      </c>
      <c r="AV148" s="13" t="s">
        <v>22</v>
      </c>
      <c r="AW148" s="13" t="s">
        <v>43</v>
      </c>
      <c r="AX148" s="13" t="s">
        <v>83</v>
      </c>
      <c r="AY148" s="212" t="s">
        <v>130</v>
      </c>
    </row>
    <row r="149" spans="1:65" s="13" customFormat="1" ht="33.75">
      <c r="B149" s="202"/>
      <c r="C149" s="203"/>
      <c r="D149" s="197" t="s">
        <v>182</v>
      </c>
      <c r="E149" s="204" t="s">
        <v>45</v>
      </c>
      <c r="F149" s="205" t="s">
        <v>713</v>
      </c>
      <c r="G149" s="203"/>
      <c r="H149" s="206">
        <v>14.378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182</v>
      </c>
      <c r="AU149" s="212" t="s">
        <v>22</v>
      </c>
      <c r="AV149" s="13" t="s">
        <v>22</v>
      </c>
      <c r="AW149" s="13" t="s">
        <v>43</v>
      </c>
      <c r="AX149" s="13" t="s">
        <v>83</v>
      </c>
      <c r="AY149" s="212" t="s">
        <v>130</v>
      </c>
    </row>
    <row r="150" spans="1:65" s="13" customFormat="1" ht="22.5">
      <c r="B150" s="202"/>
      <c r="C150" s="203"/>
      <c r="D150" s="197" t="s">
        <v>182</v>
      </c>
      <c r="E150" s="204" t="s">
        <v>45</v>
      </c>
      <c r="F150" s="205" t="s">
        <v>714</v>
      </c>
      <c r="G150" s="203"/>
      <c r="H150" s="206">
        <v>20.625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182</v>
      </c>
      <c r="AU150" s="212" t="s">
        <v>22</v>
      </c>
      <c r="AV150" s="13" t="s">
        <v>22</v>
      </c>
      <c r="AW150" s="13" t="s">
        <v>43</v>
      </c>
      <c r="AX150" s="13" t="s">
        <v>83</v>
      </c>
      <c r="AY150" s="212" t="s">
        <v>130</v>
      </c>
    </row>
    <row r="151" spans="1:65" s="14" customFormat="1" ht="11.25">
      <c r="B151" s="213"/>
      <c r="C151" s="214"/>
      <c r="D151" s="197" t="s">
        <v>182</v>
      </c>
      <c r="E151" s="215" t="s">
        <v>45</v>
      </c>
      <c r="F151" s="216" t="s">
        <v>184</v>
      </c>
      <c r="G151" s="214"/>
      <c r="H151" s="217">
        <v>53.44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182</v>
      </c>
      <c r="AU151" s="223" t="s">
        <v>22</v>
      </c>
      <c r="AV151" s="14" t="s">
        <v>135</v>
      </c>
      <c r="AW151" s="14" t="s">
        <v>43</v>
      </c>
      <c r="AX151" s="14" t="s">
        <v>91</v>
      </c>
      <c r="AY151" s="223" t="s">
        <v>130</v>
      </c>
    </row>
    <row r="152" spans="1:65" s="2" customFormat="1" ht="24.2" customHeight="1">
      <c r="A152" s="36"/>
      <c r="B152" s="37"/>
      <c r="C152" s="170" t="s">
        <v>241</v>
      </c>
      <c r="D152" s="170" t="s">
        <v>131</v>
      </c>
      <c r="E152" s="171" t="s">
        <v>715</v>
      </c>
      <c r="F152" s="172" t="s">
        <v>716</v>
      </c>
      <c r="G152" s="173" t="s">
        <v>222</v>
      </c>
      <c r="H152" s="174">
        <v>147.04</v>
      </c>
      <c r="I152" s="175"/>
      <c r="J152" s="176">
        <f>ROUND(I152*H152,2)</f>
        <v>0</v>
      </c>
      <c r="K152" s="177"/>
      <c r="L152" s="41"/>
      <c r="M152" s="178" t="s">
        <v>45</v>
      </c>
      <c r="N152" s="179" t="s">
        <v>54</v>
      </c>
      <c r="O152" s="6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2" t="s">
        <v>135</v>
      </c>
      <c r="AT152" s="182" t="s">
        <v>131</v>
      </c>
      <c r="AU152" s="182" t="s">
        <v>22</v>
      </c>
      <c r="AY152" s="18" t="s">
        <v>130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91</v>
      </c>
      <c r="BK152" s="183">
        <f>ROUND(I152*H152,2)</f>
        <v>0</v>
      </c>
      <c r="BL152" s="18" t="s">
        <v>135</v>
      </c>
      <c r="BM152" s="182" t="s">
        <v>717</v>
      </c>
    </row>
    <row r="153" spans="1:65" s="13" customFormat="1" ht="45">
      <c r="B153" s="202"/>
      <c r="C153" s="203"/>
      <c r="D153" s="197" t="s">
        <v>182</v>
      </c>
      <c r="E153" s="204" t="s">
        <v>45</v>
      </c>
      <c r="F153" s="205" t="s">
        <v>718</v>
      </c>
      <c r="G153" s="203"/>
      <c r="H153" s="206">
        <v>35.030999999999999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182</v>
      </c>
      <c r="AU153" s="212" t="s">
        <v>22</v>
      </c>
      <c r="AV153" s="13" t="s">
        <v>22</v>
      </c>
      <c r="AW153" s="13" t="s">
        <v>43</v>
      </c>
      <c r="AX153" s="13" t="s">
        <v>83</v>
      </c>
      <c r="AY153" s="212" t="s">
        <v>130</v>
      </c>
    </row>
    <row r="154" spans="1:65" s="13" customFormat="1" ht="33.75">
      <c r="B154" s="202"/>
      <c r="C154" s="203"/>
      <c r="D154" s="197" t="s">
        <v>182</v>
      </c>
      <c r="E154" s="204" t="s">
        <v>45</v>
      </c>
      <c r="F154" s="205" t="s">
        <v>719</v>
      </c>
      <c r="G154" s="203"/>
      <c r="H154" s="206">
        <v>46.009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182</v>
      </c>
      <c r="AU154" s="212" t="s">
        <v>22</v>
      </c>
      <c r="AV154" s="13" t="s">
        <v>22</v>
      </c>
      <c r="AW154" s="13" t="s">
        <v>43</v>
      </c>
      <c r="AX154" s="13" t="s">
        <v>83</v>
      </c>
      <c r="AY154" s="212" t="s">
        <v>130</v>
      </c>
    </row>
    <row r="155" spans="1:65" s="13" customFormat="1" ht="22.5">
      <c r="B155" s="202"/>
      <c r="C155" s="203"/>
      <c r="D155" s="197" t="s">
        <v>182</v>
      </c>
      <c r="E155" s="204" t="s">
        <v>45</v>
      </c>
      <c r="F155" s="205" t="s">
        <v>720</v>
      </c>
      <c r="G155" s="203"/>
      <c r="H155" s="206">
        <v>66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182</v>
      </c>
      <c r="AU155" s="212" t="s">
        <v>22</v>
      </c>
      <c r="AV155" s="13" t="s">
        <v>22</v>
      </c>
      <c r="AW155" s="13" t="s">
        <v>43</v>
      </c>
      <c r="AX155" s="13" t="s">
        <v>83</v>
      </c>
      <c r="AY155" s="212" t="s">
        <v>130</v>
      </c>
    </row>
    <row r="156" spans="1:65" s="14" customFormat="1" ht="11.25">
      <c r="B156" s="213"/>
      <c r="C156" s="214"/>
      <c r="D156" s="197" t="s">
        <v>182</v>
      </c>
      <c r="E156" s="215" t="s">
        <v>45</v>
      </c>
      <c r="F156" s="216" t="s">
        <v>184</v>
      </c>
      <c r="G156" s="214"/>
      <c r="H156" s="217">
        <v>147.04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182</v>
      </c>
      <c r="AU156" s="223" t="s">
        <v>22</v>
      </c>
      <c r="AV156" s="14" t="s">
        <v>135</v>
      </c>
      <c r="AW156" s="14" t="s">
        <v>43</v>
      </c>
      <c r="AX156" s="14" t="s">
        <v>91</v>
      </c>
      <c r="AY156" s="223" t="s">
        <v>130</v>
      </c>
    </row>
    <row r="157" spans="1:65" s="2" customFormat="1" ht="24.2" customHeight="1">
      <c r="A157" s="36"/>
      <c r="B157" s="37"/>
      <c r="C157" s="170" t="s">
        <v>9</v>
      </c>
      <c r="D157" s="170" t="s">
        <v>131</v>
      </c>
      <c r="E157" s="171" t="s">
        <v>721</v>
      </c>
      <c r="F157" s="172" t="s">
        <v>722</v>
      </c>
      <c r="G157" s="173" t="s">
        <v>222</v>
      </c>
      <c r="H157" s="174">
        <v>206.43199999999999</v>
      </c>
      <c r="I157" s="175"/>
      <c r="J157" s="176">
        <f>ROUND(I157*H157,2)</f>
        <v>0</v>
      </c>
      <c r="K157" s="177"/>
      <c r="L157" s="41"/>
      <c r="M157" s="178" t="s">
        <v>45</v>
      </c>
      <c r="N157" s="179" t="s">
        <v>54</v>
      </c>
      <c r="O157" s="6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2" t="s">
        <v>135</v>
      </c>
      <c r="AT157" s="182" t="s">
        <v>131</v>
      </c>
      <c r="AU157" s="182" t="s">
        <v>22</v>
      </c>
      <c r="AY157" s="18" t="s">
        <v>130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91</v>
      </c>
      <c r="BK157" s="183">
        <f>ROUND(I157*H157,2)</f>
        <v>0</v>
      </c>
      <c r="BL157" s="18" t="s">
        <v>135</v>
      </c>
      <c r="BM157" s="182" t="s">
        <v>723</v>
      </c>
    </row>
    <row r="158" spans="1:65" s="13" customFormat="1" ht="11.25">
      <c r="B158" s="202"/>
      <c r="C158" s="203"/>
      <c r="D158" s="197" t="s">
        <v>182</v>
      </c>
      <c r="E158" s="204" t="s">
        <v>45</v>
      </c>
      <c r="F158" s="205" t="s">
        <v>724</v>
      </c>
      <c r="G158" s="203"/>
      <c r="H158" s="206">
        <v>161.97200000000001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182</v>
      </c>
      <c r="AU158" s="212" t="s">
        <v>22</v>
      </c>
      <c r="AV158" s="13" t="s">
        <v>22</v>
      </c>
      <c r="AW158" s="13" t="s">
        <v>43</v>
      </c>
      <c r="AX158" s="13" t="s">
        <v>83</v>
      </c>
      <c r="AY158" s="212" t="s">
        <v>130</v>
      </c>
    </row>
    <row r="159" spans="1:65" s="13" customFormat="1" ht="11.25">
      <c r="B159" s="202"/>
      <c r="C159" s="203"/>
      <c r="D159" s="197" t="s">
        <v>182</v>
      </c>
      <c r="E159" s="204" t="s">
        <v>45</v>
      </c>
      <c r="F159" s="205" t="s">
        <v>725</v>
      </c>
      <c r="G159" s="203"/>
      <c r="H159" s="206">
        <v>17.670000000000002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182</v>
      </c>
      <c r="AU159" s="212" t="s">
        <v>22</v>
      </c>
      <c r="AV159" s="13" t="s">
        <v>22</v>
      </c>
      <c r="AW159" s="13" t="s">
        <v>43</v>
      </c>
      <c r="AX159" s="13" t="s">
        <v>83</v>
      </c>
      <c r="AY159" s="212" t="s">
        <v>130</v>
      </c>
    </row>
    <row r="160" spans="1:65" s="13" customFormat="1" ht="22.5">
      <c r="B160" s="202"/>
      <c r="C160" s="203"/>
      <c r="D160" s="197" t="s">
        <v>182</v>
      </c>
      <c r="E160" s="204" t="s">
        <v>45</v>
      </c>
      <c r="F160" s="205" t="s">
        <v>726</v>
      </c>
      <c r="G160" s="203"/>
      <c r="H160" s="206">
        <v>26.79</v>
      </c>
      <c r="I160" s="207"/>
      <c r="J160" s="203"/>
      <c r="K160" s="203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182</v>
      </c>
      <c r="AU160" s="212" t="s">
        <v>22</v>
      </c>
      <c r="AV160" s="13" t="s">
        <v>22</v>
      </c>
      <c r="AW160" s="13" t="s">
        <v>43</v>
      </c>
      <c r="AX160" s="13" t="s">
        <v>83</v>
      </c>
      <c r="AY160" s="212" t="s">
        <v>130</v>
      </c>
    </row>
    <row r="161" spans="1:65" s="14" customFormat="1" ht="11.25">
      <c r="B161" s="213"/>
      <c r="C161" s="214"/>
      <c r="D161" s="197" t="s">
        <v>182</v>
      </c>
      <c r="E161" s="215" t="s">
        <v>45</v>
      </c>
      <c r="F161" s="216" t="s">
        <v>184</v>
      </c>
      <c r="G161" s="214"/>
      <c r="H161" s="217">
        <v>206.43199999999999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182</v>
      </c>
      <c r="AU161" s="223" t="s">
        <v>22</v>
      </c>
      <c r="AV161" s="14" t="s">
        <v>135</v>
      </c>
      <c r="AW161" s="14" t="s">
        <v>43</v>
      </c>
      <c r="AX161" s="14" t="s">
        <v>91</v>
      </c>
      <c r="AY161" s="223" t="s">
        <v>130</v>
      </c>
    </row>
    <row r="162" spans="1:65" s="2" customFormat="1" ht="24.2" customHeight="1">
      <c r="A162" s="36"/>
      <c r="B162" s="37"/>
      <c r="C162" s="170" t="s">
        <v>249</v>
      </c>
      <c r="D162" s="170" t="s">
        <v>131</v>
      </c>
      <c r="E162" s="171" t="s">
        <v>727</v>
      </c>
      <c r="F162" s="172" t="s">
        <v>728</v>
      </c>
      <c r="G162" s="173" t="s">
        <v>222</v>
      </c>
      <c r="H162" s="174">
        <v>412.86399999999998</v>
      </c>
      <c r="I162" s="175"/>
      <c r="J162" s="176">
        <f>ROUND(I162*H162,2)</f>
        <v>0</v>
      </c>
      <c r="K162" s="177"/>
      <c r="L162" s="41"/>
      <c r="M162" s="178" t="s">
        <v>45</v>
      </c>
      <c r="N162" s="179" t="s">
        <v>54</v>
      </c>
      <c r="O162" s="6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2" t="s">
        <v>135</v>
      </c>
      <c r="AT162" s="182" t="s">
        <v>131</v>
      </c>
      <c r="AU162" s="182" t="s">
        <v>22</v>
      </c>
      <c r="AY162" s="18" t="s">
        <v>130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91</v>
      </c>
      <c r="BK162" s="183">
        <f>ROUND(I162*H162,2)</f>
        <v>0</v>
      </c>
      <c r="BL162" s="18" t="s">
        <v>135</v>
      </c>
      <c r="BM162" s="182" t="s">
        <v>729</v>
      </c>
    </row>
    <row r="163" spans="1:65" s="13" customFormat="1" ht="11.25">
      <c r="B163" s="202"/>
      <c r="C163" s="203"/>
      <c r="D163" s="197" t="s">
        <v>182</v>
      </c>
      <c r="E163" s="204" t="s">
        <v>45</v>
      </c>
      <c r="F163" s="205" t="s">
        <v>730</v>
      </c>
      <c r="G163" s="203"/>
      <c r="H163" s="206">
        <v>323.94400000000002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182</v>
      </c>
      <c r="AU163" s="212" t="s">
        <v>22</v>
      </c>
      <c r="AV163" s="13" t="s">
        <v>22</v>
      </c>
      <c r="AW163" s="13" t="s">
        <v>43</v>
      </c>
      <c r="AX163" s="13" t="s">
        <v>83</v>
      </c>
      <c r="AY163" s="212" t="s">
        <v>130</v>
      </c>
    </row>
    <row r="164" spans="1:65" s="13" customFormat="1" ht="11.25">
      <c r="B164" s="202"/>
      <c r="C164" s="203"/>
      <c r="D164" s="197" t="s">
        <v>182</v>
      </c>
      <c r="E164" s="204" t="s">
        <v>45</v>
      </c>
      <c r="F164" s="205" t="s">
        <v>731</v>
      </c>
      <c r="G164" s="203"/>
      <c r="H164" s="206">
        <v>35.340000000000003</v>
      </c>
      <c r="I164" s="207"/>
      <c r="J164" s="203"/>
      <c r="K164" s="203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182</v>
      </c>
      <c r="AU164" s="212" t="s">
        <v>22</v>
      </c>
      <c r="AV164" s="13" t="s">
        <v>22</v>
      </c>
      <c r="AW164" s="13" t="s">
        <v>43</v>
      </c>
      <c r="AX164" s="13" t="s">
        <v>83</v>
      </c>
      <c r="AY164" s="212" t="s">
        <v>130</v>
      </c>
    </row>
    <row r="165" spans="1:65" s="13" customFormat="1" ht="22.5">
      <c r="B165" s="202"/>
      <c r="C165" s="203"/>
      <c r="D165" s="197" t="s">
        <v>182</v>
      </c>
      <c r="E165" s="204" t="s">
        <v>45</v>
      </c>
      <c r="F165" s="205" t="s">
        <v>732</v>
      </c>
      <c r="G165" s="203"/>
      <c r="H165" s="206">
        <v>53.58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182</v>
      </c>
      <c r="AU165" s="212" t="s">
        <v>22</v>
      </c>
      <c r="AV165" s="13" t="s">
        <v>22</v>
      </c>
      <c r="AW165" s="13" t="s">
        <v>43</v>
      </c>
      <c r="AX165" s="13" t="s">
        <v>83</v>
      </c>
      <c r="AY165" s="212" t="s">
        <v>130</v>
      </c>
    </row>
    <row r="166" spans="1:65" s="14" customFormat="1" ht="11.25">
      <c r="B166" s="213"/>
      <c r="C166" s="214"/>
      <c r="D166" s="197" t="s">
        <v>182</v>
      </c>
      <c r="E166" s="215" t="s">
        <v>45</v>
      </c>
      <c r="F166" s="216" t="s">
        <v>184</v>
      </c>
      <c r="G166" s="214"/>
      <c r="H166" s="217">
        <v>412.86399999999998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182</v>
      </c>
      <c r="AU166" s="223" t="s">
        <v>22</v>
      </c>
      <c r="AV166" s="14" t="s">
        <v>135</v>
      </c>
      <c r="AW166" s="14" t="s">
        <v>43</v>
      </c>
      <c r="AX166" s="14" t="s">
        <v>91</v>
      </c>
      <c r="AY166" s="223" t="s">
        <v>130</v>
      </c>
    </row>
    <row r="167" spans="1:65" s="2" customFormat="1" ht="24.2" customHeight="1">
      <c r="A167" s="36"/>
      <c r="B167" s="37"/>
      <c r="C167" s="170" t="s">
        <v>257</v>
      </c>
      <c r="D167" s="170" t="s">
        <v>131</v>
      </c>
      <c r="E167" s="171" t="s">
        <v>250</v>
      </c>
      <c r="F167" s="172" t="s">
        <v>251</v>
      </c>
      <c r="G167" s="173" t="s">
        <v>222</v>
      </c>
      <c r="H167" s="174">
        <v>236.048</v>
      </c>
      <c r="I167" s="175"/>
      <c r="J167" s="176">
        <f>ROUND(I167*H167,2)</f>
        <v>0</v>
      </c>
      <c r="K167" s="177"/>
      <c r="L167" s="41"/>
      <c r="M167" s="178" t="s">
        <v>45</v>
      </c>
      <c r="N167" s="179" t="s">
        <v>54</v>
      </c>
      <c r="O167" s="6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2" t="s">
        <v>135</v>
      </c>
      <c r="AT167" s="182" t="s">
        <v>131</v>
      </c>
      <c r="AU167" s="182" t="s">
        <v>22</v>
      </c>
      <c r="AY167" s="18" t="s">
        <v>130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91</v>
      </c>
      <c r="BK167" s="183">
        <f>ROUND(I167*H167,2)</f>
        <v>0</v>
      </c>
      <c r="BL167" s="18" t="s">
        <v>135</v>
      </c>
      <c r="BM167" s="182" t="s">
        <v>733</v>
      </c>
    </row>
    <row r="168" spans="1:65" s="13" customFormat="1" ht="11.25">
      <c r="B168" s="202"/>
      <c r="C168" s="203"/>
      <c r="D168" s="197" t="s">
        <v>182</v>
      </c>
      <c r="E168" s="204" t="s">
        <v>45</v>
      </c>
      <c r="F168" s="205" t="s">
        <v>734</v>
      </c>
      <c r="G168" s="203"/>
      <c r="H168" s="206">
        <v>200.48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182</v>
      </c>
      <c r="AU168" s="212" t="s">
        <v>22</v>
      </c>
      <c r="AV168" s="13" t="s">
        <v>22</v>
      </c>
      <c r="AW168" s="13" t="s">
        <v>43</v>
      </c>
      <c r="AX168" s="13" t="s">
        <v>83</v>
      </c>
      <c r="AY168" s="212" t="s">
        <v>130</v>
      </c>
    </row>
    <row r="169" spans="1:65" s="13" customFormat="1" ht="11.25">
      <c r="B169" s="202"/>
      <c r="C169" s="203"/>
      <c r="D169" s="197" t="s">
        <v>182</v>
      </c>
      <c r="E169" s="204" t="s">
        <v>45</v>
      </c>
      <c r="F169" s="205" t="s">
        <v>735</v>
      </c>
      <c r="G169" s="203"/>
      <c r="H169" s="206">
        <v>412.86399999999998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182</v>
      </c>
      <c r="AU169" s="212" t="s">
        <v>22</v>
      </c>
      <c r="AV169" s="13" t="s">
        <v>22</v>
      </c>
      <c r="AW169" s="13" t="s">
        <v>43</v>
      </c>
      <c r="AX169" s="13" t="s">
        <v>83</v>
      </c>
      <c r="AY169" s="212" t="s">
        <v>130</v>
      </c>
    </row>
    <row r="170" spans="1:65" s="13" customFormat="1" ht="11.25">
      <c r="B170" s="202"/>
      <c r="C170" s="203"/>
      <c r="D170" s="197" t="s">
        <v>182</v>
      </c>
      <c r="E170" s="204" t="s">
        <v>45</v>
      </c>
      <c r="F170" s="205" t="s">
        <v>736</v>
      </c>
      <c r="G170" s="203"/>
      <c r="H170" s="206">
        <v>-377.29599999999999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182</v>
      </c>
      <c r="AU170" s="212" t="s">
        <v>22</v>
      </c>
      <c r="AV170" s="13" t="s">
        <v>22</v>
      </c>
      <c r="AW170" s="13" t="s">
        <v>43</v>
      </c>
      <c r="AX170" s="13" t="s">
        <v>83</v>
      </c>
      <c r="AY170" s="212" t="s">
        <v>130</v>
      </c>
    </row>
    <row r="171" spans="1:65" s="14" customFormat="1" ht="11.25">
      <c r="B171" s="213"/>
      <c r="C171" s="214"/>
      <c r="D171" s="197" t="s">
        <v>182</v>
      </c>
      <c r="E171" s="215" t="s">
        <v>45</v>
      </c>
      <c r="F171" s="216" t="s">
        <v>184</v>
      </c>
      <c r="G171" s="214"/>
      <c r="H171" s="217">
        <v>236.048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182</v>
      </c>
      <c r="AU171" s="223" t="s">
        <v>22</v>
      </c>
      <c r="AV171" s="14" t="s">
        <v>135</v>
      </c>
      <c r="AW171" s="14" t="s">
        <v>43</v>
      </c>
      <c r="AX171" s="14" t="s">
        <v>91</v>
      </c>
      <c r="AY171" s="223" t="s">
        <v>130</v>
      </c>
    </row>
    <row r="172" spans="1:65" s="2" customFormat="1" ht="37.9" customHeight="1">
      <c r="A172" s="36"/>
      <c r="B172" s="37"/>
      <c r="C172" s="170" t="s">
        <v>262</v>
      </c>
      <c r="D172" s="170" t="s">
        <v>131</v>
      </c>
      <c r="E172" s="171" t="s">
        <v>258</v>
      </c>
      <c r="F172" s="172" t="s">
        <v>259</v>
      </c>
      <c r="G172" s="173" t="s">
        <v>222</v>
      </c>
      <c r="H172" s="174">
        <v>3540.72</v>
      </c>
      <c r="I172" s="175"/>
      <c r="J172" s="176">
        <f>ROUND(I172*H172,2)</f>
        <v>0</v>
      </c>
      <c r="K172" s="177"/>
      <c r="L172" s="41"/>
      <c r="M172" s="178" t="s">
        <v>45</v>
      </c>
      <c r="N172" s="179" t="s">
        <v>54</v>
      </c>
      <c r="O172" s="6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2" t="s">
        <v>135</v>
      </c>
      <c r="AT172" s="182" t="s">
        <v>131</v>
      </c>
      <c r="AU172" s="182" t="s">
        <v>22</v>
      </c>
      <c r="AY172" s="18" t="s">
        <v>130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91</v>
      </c>
      <c r="BK172" s="183">
        <f>ROUND(I172*H172,2)</f>
        <v>0</v>
      </c>
      <c r="BL172" s="18" t="s">
        <v>135</v>
      </c>
      <c r="BM172" s="182" t="s">
        <v>737</v>
      </c>
    </row>
    <row r="173" spans="1:65" s="13" customFormat="1" ht="11.25">
      <c r="B173" s="202"/>
      <c r="C173" s="203"/>
      <c r="D173" s="197" t="s">
        <v>182</v>
      </c>
      <c r="E173" s="204" t="s">
        <v>45</v>
      </c>
      <c r="F173" s="205" t="s">
        <v>738</v>
      </c>
      <c r="G173" s="203"/>
      <c r="H173" s="206">
        <v>3540.72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182</v>
      </c>
      <c r="AU173" s="212" t="s">
        <v>22</v>
      </c>
      <c r="AV173" s="13" t="s">
        <v>22</v>
      </c>
      <c r="AW173" s="13" t="s">
        <v>43</v>
      </c>
      <c r="AX173" s="13" t="s">
        <v>83</v>
      </c>
      <c r="AY173" s="212" t="s">
        <v>130</v>
      </c>
    </row>
    <row r="174" spans="1:65" s="14" customFormat="1" ht="11.25">
      <c r="B174" s="213"/>
      <c r="C174" s="214"/>
      <c r="D174" s="197" t="s">
        <v>182</v>
      </c>
      <c r="E174" s="215" t="s">
        <v>45</v>
      </c>
      <c r="F174" s="216" t="s">
        <v>184</v>
      </c>
      <c r="G174" s="214"/>
      <c r="H174" s="217">
        <v>3540.72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182</v>
      </c>
      <c r="AU174" s="223" t="s">
        <v>22</v>
      </c>
      <c r="AV174" s="14" t="s">
        <v>135</v>
      </c>
      <c r="AW174" s="14" t="s">
        <v>43</v>
      </c>
      <c r="AX174" s="14" t="s">
        <v>91</v>
      </c>
      <c r="AY174" s="223" t="s">
        <v>130</v>
      </c>
    </row>
    <row r="175" spans="1:65" s="2" customFormat="1" ht="14.45" customHeight="1">
      <c r="A175" s="36"/>
      <c r="B175" s="37"/>
      <c r="C175" s="170" t="s">
        <v>266</v>
      </c>
      <c r="D175" s="170" t="s">
        <v>131</v>
      </c>
      <c r="E175" s="171" t="s">
        <v>263</v>
      </c>
      <c r="F175" s="172" t="s">
        <v>264</v>
      </c>
      <c r="G175" s="173" t="s">
        <v>222</v>
      </c>
      <c r="H175" s="174">
        <v>236.048</v>
      </c>
      <c r="I175" s="175"/>
      <c r="J175" s="176">
        <f>ROUND(I175*H175,2)</f>
        <v>0</v>
      </c>
      <c r="K175" s="177"/>
      <c r="L175" s="41"/>
      <c r="M175" s="178" t="s">
        <v>45</v>
      </c>
      <c r="N175" s="179" t="s">
        <v>54</v>
      </c>
      <c r="O175" s="6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2" t="s">
        <v>135</v>
      </c>
      <c r="AT175" s="182" t="s">
        <v>131</v>
      </c>
      <c r="AU175" s="182" t="s">
        <v>22</v>
      </c>
      <c r="AY175" s="18" t="s">
        <v>130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91</v>
      </c>
      <c r="BK175" s="183">
        <f>ROUND(I175*H175,2)</f>
        <v>0</v>
      </c>
      <c r="BL175" s="18" t="s">
        <v>135</v>
      </c>
      <c r="BM175" s="182" t="s">
        <v>739</v>
      </c>
    </row>
    <row r="176" spans="1:65" s="13" customFormat="1" ht="11.25">
      <c r="B176" s="202"/>
      <c r="C176" s="203"/>
      <c r="D176" s="197" t="s">
        <v>182</v>
      </c>
      <c r="E176" s="204" t="s">
        <v>45</v>
      </c>
      <c r="F176" s="205" t="s">
        <v>734</v>
      </c>
      <c r="G176" s="203"/>
      <c r="H176" s="206">
        <v>200.48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182</v>
      </c>
      <c r="AU176" s="212" t="s">
        <v>22</v>
      </c>
      <c r="AV176" s="13" t="s">
        <v>22</v>
      </c>
      <c r="AW176" s="13" t="s">
        <v>43</v>
      </c>
      <c r="AX176" s="13" t="s">
        <v>83</v>
      </c>
      <c r="AY176" s="212" t="s">
        <v>130</v>
      </c>
    </row>
    <row r="177" spans="1:65" s="13" customFormat="1" ht="11.25">
      <c r="B177" s="202"/>
      <c r="C177" s="203"/>
      <c r="D177" s="197" t="s">
        <v>182</v>
      </c>
      <c r="E177" s="204" t="s">
        <v>45</v>
      </c>
      <c r="F177" s="205" t="s">
        <v>735</v>
      </c>
      <c r="G177" s="203"/>
      <c r="H177" s="206">
        <v>412.86399999999998</v>
      </c>
      <c r="I177" s="207"/>
      <c r="J177" s="203"/>
      <c r="K177" s="203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182</v>
      </c>
      <c r="AU177" s="212" t="s">
        <v>22</v>
      </c>
      <c r="AV177" s="13" t="s">
        <v>22</v>
      </c>
      <c r="AW177" s="13" t="s">
        <v>43</v>
      </c>
      <c r="AX177" s="13" t="s">
        <v>83</v>
      </c>
      <c r="AY177" s="212" t="s">
        <v>130</v>
      </c>
    </row>
    <row r="178" spans="1:65" s="13" customFormat="1" ht="11.25">
      <c r="B178" s="202"/>
      <c r="C178" s="203"/>
      <c r="D178" s="197" t="s">
        <v>182</v>
      </c>
      <c r="E178" s="204" t="s">
        <v>45</v>
      </c>
      <c r="F178" s="205" t="s">
        <v>736</v>
      </c>
      <c r="G178" s="203"/>
      <c r="H178" s="206">
        <v>-377.29599999999999</v>
      </c>
      <c r="I178" s="207"/>
      <c r="J178" s="203"/>
      <c r="K178" s="203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182</v>
      </c>
      <c r="AU178" s="212" t="s">
        <v>22</v>
      </c>
      <c r="AV178" s="13" t="s">
        <v>22</v>
      </c>
      <c r="AW178" s="13" t="s">
        <v>43</v>
      </c>
      <c r="AX178" s="13" t="s">
        <v>83</v>
      </c>
      <c r="AY178" s="212" t="s">
        <v>130</v>
      </c>
    </row>
    <row r="179" spans="1:65" s="14" customFormat="1" ht="11.25">
      <c r="B179" s="213"/>
      <c r="C179" s="214"/>
      <c r="D179" s="197" t="s">
        <v>182</v>
      </c>
      <c r="E179" s="215" t="s">
        <v>45</v>
      </c>
      <c r="F179" s="216" t="s">
        <v>184</v>
      </c>
      <c r="G179" s="214"/>
      <c r="H179" s="217">
        <v>236.048</v>
      </c>
      <c r="I179" s="218"/>
      <c r="J179" s="214"/>
      <c r="K179" s="214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182</v>
      </c>
      <c r="AU179" s="223" t="s">
        <v>22</v>
      </c>
      <c r="AV179" s="14" t="s">
        <v>135</v>
      </c>
      <c r="AW179" s="14" t="s">
        <v>43</v>
      </c>
      <c r="AX179" s="14" t="s">
        <v>91</v>
      </c>
      <c r="AY179" s="223" t="s">
        <v>130</v>
      </c>
    </row>
    <row r="180" spans="1:65" s="2" customFormat="1" ht="24.2" customHeight="1">
      <c r="A180" s="36"/>
      <c r="B180" s="37"/>
      <c r="C180" s="170" t="s">
        <v>272</v>
      </c>
      <c r="D180" s="170" t="s">
        <v>131</v>
      </c>
      <c r="E180" s="171" t="s">
        <v>273</v>
      </c>
      <c r="F180" s="172" t="s">
        <v>274</v>
      </c>
      <c r="G180" s="173" t="s">
        <v>222</v>
      </c>
      <c r="H180" s="174">
        <v>377.29599999999999</v>
      </c>
      <c r="I180" s="175"/>
      <c r="J180" s="176">
        <f>ROUND(I180*H180,2)</f>
        <v>0</v>
      </c>
      <c r="K180" s="177"/>
      <c r="L180" s="41"/>
      <c r="M180" s="178" t="s">
        <v>45</v>
      </c>
      <c r="N180" s="179" t="s">
        <v>54</v>
      </c>
      <c r="O180" s="6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2" t="s">
        <v>135</v>
      </c>
      <c r="AT180" s="182" t="s">
        <v>131</v>
      </c>
      <c r="AU180" s="182" t="s">
        <v>22</v>
      </c>
      <c r="AY180" s="18" t="s">
        <v>130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91</v>
      </c>
      <c r="BK180" s="183">
        <f>ROUND(I180*H180,2)</f>
        <v>0</v>
      </c>
      <c r="BL180" s="18" t="s">
        <v>135</v>
      </c>
      <c r="BM180" s="182" t="s">
        <v>740</v>
      </c>
    </row>
    <row r="181" spans="1:65" s="2" customFormat="1" ht="29.25">
      <c r="A181" s="36"/>
      <c r="B181" s="37"/>
      <c r="C181" s="38"/>
      <c r="D181" s="197" t="s">
        <v>180</v>
      </c>
      <c r="E181" s="38"/>
      <c r="F181" s="198" t="s">
        <v>741</v>
      </c>
      <c r="G181" s="38"/>
      <c r="H181" s="38"/>
      <c r="I181" s="199"/>
      <c r="J181" s="38"/>
      <c r="K181" s="38"/>
      <c r="L181" s="41"/>
      <c r="M181" s="200"/>
      <c r="N181" s="201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8" t="s">
        <v>180</v>
      </c>
      <c r="AU181" s="18" t="s">
        <v>22</v>
      </c>
    </row>
    <row r="182" spans="1:65" s="13" customFormat="1" ht="11.25">
      <c r="B182" s="202"/>
      <c r="C182" s="203"/>
      <c r="D182" s="197" t="s">
        <v>182</v>
      </c>
      <c r="E182" s="204" t="s">
        <v>45</v>
      </c>
      <c r="F182" s="205" t="s">
        <v>730</v>
      </c>
      <c r="G182" s="203"/>
      <c r="H182" s="206">
        <v>323.94400000000002</v>
      </c>
      <c r="I182" s="207"/>
      <c r="J182" s="203"/>
      <c r="K182" s="203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182</v>
      </c>
      <c r="AU182" s="212" t="s">
        <v>22</v>
      </c>
      <c r="AV182" s="13" t="s">
        <v>22</v>
      </c>
      <c r="AW182" s="13" t="s">
        <v>43</v>
      </c>
      <c r="AX182" s="13" t="s">
        <v>83</v>
      </c>
      <c r="AY182" s="212" t="s">
        <v>130</v>
      </c>
    </row>
    <row r="183" spans="1:65" s="13" customFormat="1" ht="11.25">
      <c r="B183" s="202"/>
      <c r="C183" s="203"/>
      <c r="D183" s="197" t="s">
        <v>182</v>
      </c>
      <c r="E183" s="204" t="s">
        <v>45</v>
      </c>
      <c r="F183" s="205" t="s">
        <v>742</v>
      </c>
      <c r="G183" s="203"/>
      <c r="H183" s="206">
        <v>21.204000000000001</v>
      </c>
      <c r="I183" s="207"/>
      <c r="J183" s="203"/>
      <c r="K183" s="203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182</v>
      </c>
      <c r="AU183" s="212" t="s">
        <v>22</v>
      </c>
      <c r="AV183" s="13" t="s">
        <v>22</v>
      </c>
      <c r="AW183" s="13" t="s">
        <v>43</v>
      </c>
      <c r="AX183" s="13" t="s">
        <v>83</v>
      </c>
      <c r="AY183" s="212" t="s">
        <v>130</v>
      </c>
    </row>
    <row r="184" spans="1:65" s="13" customFormat="1" ht="22.5">
      <c r="B184" s="202"/>
      <c r="C184" s="203"/>
      <c r="D184" s="197" t="s">
        <v>182</v>
      </c>
      <c r="E184" s="204" t="s">
        <v>45</v>
      </c>
      <c r="F184" s="205" t="s">
        <v>743</v>
      </c>
      <c r="G184" s="203"/>
      <c r="H184" s="206">
        <v>32.148000000000003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182</v>
      </c>
      <c r="AU184" s="212" t="s">
        <v>22</v>
      </c>
      <c r="AV184" s="13" t="s">
        <v>22</v>
      </c>
      <c r="AW184" s="13" t="s">
        <v>43</v>
      </c>
      <c r="AX184" s="13" t="s">
        <v>83</v>
      </c>
      <c r="AY184" s="212" t="s">
        <v>130</v>
      </c>
    </row>
    <row r="185" spans="1:65" s="14" customFormat="1" ht="11.25">
      <c r="B185" s="213"/>
      <c r="C185" s="214"/>
      <c r="D185" s="197" t="s">
        <v>182</v>
      </c>
      <c r="E185" s="215" t="s">
        <v>45</v>
      </c>
      <c r="F185" s="216" t="s">
        <v>184</v>
      </c>
      <c r="G185" s="214"/>
      <c r="H185" s="217">
        <v>377.29599999999999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182</v>
      </c>
      <c r="AU185" s="223" t="s">
        <v>22</v>
      </c>
      <c r="AV185" s="14" t="s">
        <v>135</v>
      </c>
      <c r="AW185" s="14" t="s">
        <v>43</v>
      </c>
      <c r="AX185" s="14" t="s">
        <v>91</v>
      </c>
      <c r="AY185" s="223" t="s">
        <v>130</v>
      </c>
    </row>
    <row r="186" spans="1:65" s="2" customFormat="1" ht="24.2" customHeight="1">
      <c r="A186" s="36"/>
      <c r="B186" s="37"/>
      <c r="C186" s="170" t="s">
        <v>7</v>
      </c>
      <c r="D186" s="170" t="s">
        <v>131</v>
      </c>
      <c r="E186" s="171" t="s">
        <v>288</v>
      </c>
      <c r="F186" s="172" t="s">
        <v>289</v>
      </c>
      <c r="G186" s="173" t="s">
        <v>222</v>
      </c>
      <c r="H186" s="174">
        <v>26.675999999999998</v>
      </c>
      <c r="I186" s="175"/>
      <c r="J186" s="176">
        <f>ROUND(I186*H186,2)</f>
        <v>0</v>
      </c>
      <c r="K186" s="177"/>
      <c r="L186" s="41"/>
      <c r="M186" s="178" t="s">
        <v>45</v>
      </c>
      <c r="N186" s="179" t="s">
        <v>54</v>
      </c>
      <c r="O186" s="6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2" t="s">
        <v>135</v>
      </c>
      <c r="AT186" s="182" t="s">
        <v>131</v>
      </c>
      <c r="AU186" s="182" t="s">
        <v>22</v>
      </c>
      <c r="AY186" s="18" t="s">
        <v>130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91</v>
      </c>
      <c r="BK186" s="183">
        <f>ROUND(I186*H186,2)</f>
        <v>0</v>
      </c>
      <c r="BL186" s="18" t="s">
        <v>135</v>
      </c>
      <c r="BM186" s="182" t="s">
        <v>744</v>
      </c>
    </row>
    <row r="187" spans="1:65" s="2" customFormat="1" ht="29.25">
      <c r="A187" s="36"/>
      <c r="B187" s="37"/>
      <c r="C187" s="38"/>
      <c r="D187" s="197" t="s">
        <v>180</v>
      </c>
      <c r="E187" s="38"/>
      <c r="F187" s="198" t="s">
        <v>181</v>
      </c>
      <c r="G187" s="38"/>
      <c r="H187" s="38"/>
      <c r="I187" s="199"/>
      <c r="J187" s="38"/>
      <c r="K187" s="38"/>
      <c r="L187" s="41"/>
      <c r="M187" s="200"/>
      <c r="N187" s="201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8" t="s">
        <v>180</v>
      </c>
      <c r="AU187" s="18" t="s">
        <v>22</v>
      </c>
    </row>
    <row r="188" spans="1:65" s="13" customFormat="1" ht="11.25">
      <c r="B188" s="202"/>
      <c r="C188" s="203"/>
      <c r="D188" s="197" t="s">
        <v>182</v>
      </c>
      <c r="E188" s="204" t="s">
        <v>45</v>
      </c>
      <c r="F188" s="205" t="s">
        <v>745</v>
      </c>
      <c r="G188" s="203"/>
      <c r="H188" s="206">
        <v>10.602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182</v>
      </c>
      <c r="AU188" s="212" t="s">
        <v>22</v>
      </c>
      <c r="AV188" s="13" t="s">
        <v>22</v>
      </c>
      <c r="AW188" s="13" t="s">
        <v>43</v>
      </c>
      <c r="AX188" s="13" t="s">
        <v>83</v>
      </c>
      <c r="AY188" s="212" t="s">
        <v>130</v>
      </c>
    </row>
    <row r="189" spans="1:65" s="13" customFormat="1" ht="22.5">
      <c r="B189" s="202"/>
      <c r="C189" s="203"/>
      <c r="D189" s="197" t="s">
        <v>182</v>
      </c>
      <c r="E189" s="204" t="s">
        <v>45</v>
      </c>
      <c r="F189" s="205" t="s">
        <v>746</v>
      </c>
      <c r="G189" s="203"/>
      <c r="H189" s="206">
        <v>16.074000000000002</v>
      </c>
      <c r="I189" s="207"/>
      <c r="J189" s="203"/>
      <c r="K189" s="203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182</v>
      </c>
      <c r="AU189" s="212" t="s">
        <v>22</v>
      </c>
      <c r="AV189" s="13" t="s">
        <v>22</v>
      </c>
      <c r="AW189" s="13" t="s">
        <v>43</v>
      </c>
      <c r="AX189" s="13" t="s">
        <v>83</v>
      </c>
      <c r="AY189" s="212" t="s">
        <v>130</v>
      </c>
    </row>
    <row r="190" spans="1:65" s="14" customFormat="1" ht="11.25">
      <c r="B190" s="213"/>
      <c r="C190" s="214"/>
      <c r="D190" s="197" t="s">
        <v>182</v>
      </c>
      <c r="E190" s="215" t="s">
        <v>45</v>
      </c>
      <c r="F190" s="216" t="s">
        <v>184</v>
      </c>
      <c r="G190" s="214"/>
      <c r="H190" s="217">
        <v>26.675999999999998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182</v>
      </c>
      <c r="AU190" s="223" t="s">
        <v>22</v>
      </c>
      <c r="AV190" s="14" t="s">
        <v>135</v>
      </c>
      <c r="AW190" s="14" t="s">
        <v>43</v>
      </c>
      <c r="AX190" s="14" t="s">
        <v>91</v>
      </c>
      <c r="AY190" s="223" t="s">
        <v>130</v>
      </c>
    </row>
    <row r="191" spans="1:65" s="2" customFormat="1" ht="14.45" customHeight="1">
      <c r="A191" s="36"/>
      <c r="B191" s="37"/>
      <c r="C191" s="234" t="s">
        <v>282</v>
      </c>
      <c r="D191" s="234" t="s">
        <v>283</v>
      </c>
      <c r="E191" s="235" t="s">
        <v>293</v>
      </c>
      <c r="F191" s="236" t="s">
        <v>294</v>
      </c>
      <c r="G191" s="237" t="s">
        <v>269</v>
      </c>
      <c r="H191" s="238">
        <v>53.351999999999997</v>
      </c>
      <c r="I191" s="239"/>
      <c r="J191" s="240">
        <f>ROUND(I191*H191,2)</f>
        <v>0</v>
      </c>
      <c r="K191" s="241"/>
      <c r="L191" s="242"/>
      <c r="M191" s="243" t="s">
        <v>45</v>
      </c>
      <c r="N191" s="244" t="s">
        <v>54</v>
      </c>
      <c r="O191" s="66"/>
      <c r="P191" s="180">
        <f>O191*H191</f>
        <v>0</v>
      </c>
      <c r="Q191" s="180">
        <v>1</v>
      </c>
      <c r="R191" s="180">
        <f>Q191*H191</f>
        <v>53.351999999999997</v>
      </c>
      <c r="S191" s="180">
        <v>0</v>
      </c>
      <c r="T191" s="18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2" t="s">
        <v>158</v>
      </c>
      <c r="AT191" s="182" t="s">
        <v>283</v>
      </c>
      <c r="AU191" s="182" t="s">
        <v>22</v>
      </c>
      <c r="AY191" s="18" t="s">
        <v>130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18" t="s">
        <v>91</v>
      </c>
      <c r="BK191" s="183">
        <f>ROUND(I191*H191,2)</f>
        <v>0</v>
      </c>
      <c r="BL191" s="18" t="s">
        <v>135</v>
      </c>
      <c r="BM191" s="182" t="s">
        <v>747</v>
      </c>
    </row>
    <row r="192" spans="1:65" s="13" customFormat="1" ht="11.25">
      <c r="B192" s="202"/>
      <c r="C192" s="203"/>
      <c r="D192" s="197" t="s">
        <v>182</v>
      </c>
      <c r="E192" s="204" t="s">
        <v>45</v>
      </c>
      <c r="F192" s="205" t="s">
        <v>748</v>
      </c>
      <c r="G192" s="203"/>
      <c r="H192" s="206">
        <v>53.351999999999997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182</v>
      </c>
      <c r="AU192" s="212" t="s">
        <v>22</v>
      </c>
      <c r="AV192" s="13" t="s">
        <v>22</v>
      </c>
      <c r="AW192" s="13" t="s">
        <v>43</v>
      </c>
      <c r="AX192" s="13" t="s">
        <v>83</v>
      </c>
      <c r="AY192" s="212" t="s">
        <v>130</v>
      </c>
    </row>
    <row r="193" spans="1:65" s="14" customFormat="1" ht="11.25">
      <c r="B193" s="213"/>
      <c r="C193" s="214"/>
      <c r="D193" s="197" t="s">
        <v>182</v>
      </c>
      <c r="E193" s="215" t="s">
        <v>45</v>
      </c>
      <c r="F193" s="216" t="s">
        <v>184</v>
      </c>
      <c r="G193" s="214"/>
      <c r="H193" s="217">
        <v>53.351999999999997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182</v>
      </c>
      <c r="AU193" s="223" t="s">
        <v>22</v>
      </c>
      <c r="AV193" s="14" t="s">
        <v>135</v>
      </c>
      <c r="AW193" s="14" t="s">
        <v>43</v>
      </c>
      <c r="AX193" s="14" t="s">
        <v>91</v>
      </c>
      <c r="AY193" s="223" t="s">
        <v>130</v>
      </c>
    </row>
    <row r="194" spans="1:65" s="2" customFormat="1" ht="24.2" customHeight="1">
      <c r="A194" s="36"/>
      <c r="B194" s="37"/>
      <c r="C194" s="170" t="s">
        <v>287</v>
      </c>
      <c r="D194" s="170" t="s">
        <v>131</v>
      </c>
      <c r="E194" s="171" t="s">
        <v>298</v>
      </c>
      <c r="F194" s="172" t="s">
        <v>299</v>
      </c>
      <c r="G194" s="173" t="s">
        <v>178</v>
      </c>
      <c r="H194" s="174">
        <v>1714.88</v>
      </c>
      <c r="I194" s="175"/>
      <c r="J194" s="176">
        <f>ROUND(I194*H194,2)</f>
        <v>0</v>
      </c>
      <c r="K194" s="177"/>
      <c r="L194" s="41"/>
      <c r="M194" s="178" t="s">
        <v>45</v>
      </c>
      <c r="N194" s="179" t="s">
        <v>54</v>
      </c>
      <c r="O194" s="66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2" t="s">
        <v>135</v>
      </c>
      <c r="AT194" s="182" t="s">
        <v>131</v>
      </c>
      <c r="AU194" s="182" t="s">
        <v>22</v>
      </c>
      <c r="AY194" s="18" t="s">
        <v>130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91</v>
      </c>
      <c r="BK194" s="183">
        <f>ROUND(I194*H194,2)</f>
        <v>0</v>
      </c>
      <c r="BL194" s="18" t="s">
        <v>135</v>
      </c>
      <c r="BM194" s="182" t="s">
        <v>749</v>
      </c>
    </row>
    <row r="195" spans="1:65" s="13" customFormat="1" ht="33.75">
      <c r="B195" s="202"/>
      <c r="C195" s="203"/>
      <c r="D195" s="197" t="s">
        <v>182</v>
      </c>
      <c r="E195" s="204" t="s">
        <v>45</v>
      </c>
      <c r="F195" s="205" t="s">
        <v>750</v>
      </c>
      <c r="G195" s="203"/>
      <c r="H195" s="206">
        <v>401.137</v>
      </c>
      <c r="I195" s="207"/>
      <c r="J195" s="203"/>
      <c r="K195" s="203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182</v>
      </c>
      <c r="AU195" s="212" t="s">
        <v>22</v>
      </c>
      <c r="AV195" s="13" t="s">
        <v>22</v>
      </c>
      <c r="AW195" s="13" t="s">
        <v>43</v>
      </c>
      <c r="AX195" s="13" t="s">
        <v>83</v>
      </c>
      <c r="AY195" s="212" t="s">
        <v>130</v>
      </c>
    </row>
    <row r="196" spans="1:65" s="13" customFormat="1" ht="22.5">
      <c r="B196" s="202"/>
      <c r="C196" s="203"/>
      <c r="D196" s="197" t="s">
        <v>182</v>
      </c>
      <c r="E196" s="204" t="s">
        <v>45</v>
      </c>
      <c r="F196" s="205" t="s">
        <v>751</v>
      </c>
      <c r="G196" s="203"/>
      <c r="H196" s="206">
        <v>38.186999999999998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182</v>
      </c>
      <c r="AU196" s="212" t="s">
        <v>22</v>
      </c>
      <c r="AV196" s="13" t="s">
        <v>22</v>
      </c>
      <c r="AW196" s="13" t="s">
        <v>43</v>
      </c>
      <c r="AX196" s="13" t="s">
        <v>83</v>
      </c>
      <c r="AY196" s="212" t="s">
        <v>130</v>
      </c>
    </row>
    <row r="197" spans="1:65" s="13" customFormat="1" ht="22.5">
      <c r="B197" s="202"/>
      <c r="C197" s="203"/>
      <c r="D197" s="197" t="s">
        <v>182</v>
      </c>
      <c r="E197" s="204" t="s">
        <v>45</v>
      </c>
      <c r="F197" s="205" t="s">
        <v>752</v>
      </c>
      <c r="G197" s="203"/>
      <c r="H197" s="206">
        <v>241.875</v>
      </c>
      <c r="I197" s="207"/>
      <c r="J197" s="203"/>
      <c r="K197" s="203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182</v>
      </c>
      <c r="AU197" s="212" t="s">
        <v>22</v>
      </c>
      <c r="AV197" s="13" t="s">
        <v>22</v>
      </c>
      <c r="AW197" s="13" t="s">
        <v>43</v>
      </c>
      <c r="AX197" s="13" t="s">
        <v>83</v>
      </c>
      <c r="AY197" s="212" t="s">
        <v>130</v>
      </c>
    </row>
    <row r="198" spans="1:65" s="13" customFormat="1" ht="11.25">
      <c r="B198" s="202"/>
      <c r="C198" s="203"/>
      <c r="D198" s="197" t="s">
        <v>182</v>
      </c>
      <c r="E198" s="204" t="s">
        <v>45</v>
      </c>
      <c r="F198" s="205" t="s">
        <v>753</v>
      </c>
      <c r="G198" s="203"/>
      <c r="H198" s="206">
        <v>9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182</v>
      </c>
      <c r="AU198" s="212" t="s">
        <v>22</v>
      </c>
      <c r="AV198" s="13" t="s">
        <v>22</v>
      </c>
      <c r="AW198" s="13" t="s">
        <v>43</v>
      </c>
      <c r="AX198" s="13" t="s">
        <v>83</v>
      </c>
      <c r="AY198" s="212" t="s">
        <v>130</v>
      </c>
    </row>
    <row r="199" spans="1:65" s="13" customFormat="1" ht="11.25">
      <c r="B199" s="202"/>
      <c r="C199" s="203"/>
      <c r="D199" s="197" t="s">
        <v>182</v>
      </c>
      <c r="E199" s="204" t="s">
        <v>45</v>
      </c>
      <c r="F199" s="205" t="s">
        <v>754</v>
      </c>
      <c r="G199" s="203"/>
      <c r="H199" s="206">
        <v>4</v>
      </c>
      <c r="I199" s="207"/>
      <c r="J199" s="203"/>
      <c r="K199" s="203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182</v>
      </c>
      <c r="AU199" s="212" t="s">
        <v>22</v>
      </c>
      <c r="AV199" s="13" t="s">
        <v>22</v>
      </c>
      <c r="AW199" s="13" t="s">
        <v>43</v>
      </c>
      <c r="AX199" s="13" t="s">
        <v>83</v>
      </c>
      <c r="AY199" s="212" t="s">
        <v>130</v>
      </c>
    </row>
    <row r="200" spans="1:65" s="13" customFormat="1" ht="33.75">
      <c r="B200" s="202"/>
      <c r="C200" s="203"/>
      <c r="D200" s="197" t="s">
        <v>182</v>
      </c>
      <c r="E200" s="204" t="s">
        <v>45</v>
      </c>
      <c r="F200" s="205" t="s">
        <v>755</v>
      </c>
      <c r="G200" s="203"/>
      <c r="H200" s="206">
        <v>971.01900000000001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182</v>
      </c>
      <c r="AU200" s="212" t="s">
        <v>22</v>
      </c>
      <c r="AV200" s="13" t="s">
        <v>22</v>
      </c>
      <c r="AW200" s="13" t="s">
        <v>43</v>
      </c>
      <c r="AX200" s="13" t="s">
        <v>83</v>
      </c>
      <c r="AY200" s="212" t="s">
        <v>130</v>
      </c>
    </row>
    <row r="201" spans="1:65" s="13" customFormat="1" ht="22.5">
      <c r="B201" s="202"/>
      <c r="C201" s="203"/>
      <c r="D201" s="197" t="s">
        <v>182</v>
      </c>
      <c r="E201" s="204" t="s">
        <v>45</v>
      </c>
      <c r="F201" s="205" t="s">
        <v>756</v>
      </c>
      <c r="G201" s="203"/>
      <c r="H201" s="206">
        <v>12.606999999999999</v>
      </c>
      <c r="I201" s="207"/>
      <c r="J201" s="203"/>
      <c r="K201" s="203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182</v>
      </c>
      <c r="AU201" s="212" t="s">
        <v>22</v>
      </c>
      <c r="AV201" s="13" t="s">
        <v>22</v>
      </c>
      <c r="AW201" s="13" t="s">
        <v>43</v>
      </c>
      <c r="AX201" s="13" t="s">
        <v>83</v>
      </c>
      <c r="AY201" s="212" t="s">
        <v>130</v>
      </c>
    </row>
    <row r="202" spans="1:65" s="13" customFormat="1" ht="11.25">
      <c r="B202" s="202"/>
      <c r="C202" s="203"/>
      <c r="D202" s="197" t="s">
        <v>182</v>
      </c>
      <c r="E202" s="204" t="s">
        <v>45</v>
      </c>
      <c r="F202" s="205" t="s">
        <v>757</v>
      </c>
      <c r="G202" s="203"/>
      <c r="H202" s="206">
        <v>37.055</v>
      </c>
      <c r="I202" s="207"/>
      <c r="J202" s="203"/>
      <c r="K202" s="203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182</v>
      </c>
      <c r="AU202" s="212" t="s">
        <v>22</v>
      </c>
      <c r="AV202" s="13" t="s">
        <v>22</v>
      </c>
      <c r="AW202" s="13" t="s">
        <v>43</v>
      </c>
      <c r="AX202" s="13" t="s">
        <v>83</v>
      </c>
      <c r="AY202" s="212" t="s">
        <v>130</v>
      </c>
    </row>
    <row r="203" spans="1:65" s="14" customFormat="1" ht="11.25">
      <c r="B203" s="213"/>
      <c r="C203" s="214"/>
      <c r="D203" s="197" t="s">
        <v>182</v>
      </c>
      <c r="E203" s="215" t="s">
        <v>45</v>
      </c>
      <c r="F203" s="216" t="s">
        <v>184</v>
      </c>
      <c r="G203" s="214"/>
      <c r="H203" s="217">
        <v>1714.88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182</v>
      </c>
      <c r="AU203" s="223" t="s">
        <v>22</v>
      </c>
      <c r="AV203" s="14" t="s">
        <v>135</v>
      </c>
      <c r="AW203" s="14" t="s">
        <v>43</v>
      </c>
      <c r="AX203" s="14" t="s">
        <v>91</v>
      </c>
      <c r="AY203" s="223" t="s">
        <v>130</v>
      </c>
    </row>
    <row r="204" spans="1:65" s="11" customFormat="1" ht="22.9" customHeight="1">
      <c r="B204" s="156"/>
      <c r="C204" s="157"/>
      <c r="D204" s="158" t="s">
        <v>82</v>
      </c>
      <c r="E204" s="195" t="s">
        <v>135</v>
      </c>
      <c r="F204" s="195" t="s">
        <v>330</v>
      </c>
      <c r="G204" s="157"/>
      <c r="H204" s="157"/>
      <c r="I204" s="160"/>
      <c r="J204" s="196">
        <f>BK204</f>
        <v>0</v>
      </c>
      <c r="K204" s="157"/>
      <c r="L204" s="162"/>
      <c r="M204" s="163"/>
      <c r="N204" s="164"/>
      <c r="O204" s="164"/>
      <c r="P204" s="165">
        <f>SUM(P205:P220)</f>
        <v>0</v>
      </c>
      <c r="Q204" s="164"/>
      <c r="R204" s="165">
        <f>SUM(R205:R220)</f>
        <v>343.84937146000004</v>
      </c>
      <c r="S204" s="164"/>
      <c r="T204" s="166">
        <f>SUM(T205:T220)</f>
        <v>0</v>
      </c>
      <c r="AR204" s="167" t="s">
        <v>91</v>
      </c>
      <c r="AT204" s="168" t="s">
        <v>82</v>
      </c>
      <c r="AU204" s="168" t="s">
        <v>91</v>
      </c>
      <c r="AY204" s="167" t="s">
        <v>130</v>
      </c>
      <c r="BK204" s="169">
        <f>SUM(BK205:BK220)</f>
        <v>0</v>
      </c>
    </row>
    <row r="205" spans="1:65" s="2" customFormat="1" ht="14.45" customHeight="1">
      <c r="A205" s="36"/>
      <c r="B205" s="37"/>
      <c r="C205" s="170" t="s">
        <v>292</v>
      </c>
      <c r="D205" s="170" t="s">
        <v>131</v>
      </c>
      <c r="E205" s="171" t="s">
        <v>332</v>
      </c>
      <c r="F205" s="172" t="s">
        <v>333</v>
      </c>
      <c r="G205" s="173" t="s">
        <v>222</v>
      </c>
      <c r="H205" s="174">
        <v>8.8919999999999995</v>
      </c>
      <c r="I205" s="175"/>
      <c r="J205" s="176">
        <f>ROUND(I205*H205,2)</f>
        <v>0</v>
      </c>
      <c r="K205" s="177"/>
      <c r="L205" s="41"/>
      <c r="M205" s="178" t="s">
        <v>45</v>
      </c>
      <c r="N205" s="179" t="s">
        <v>54</v>
      </c>
      <c r="O205" s="66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2" t="s">
        <v>135</v>
      </c>
      <c r="AT205" s="182" t="s">
        <v>131</v>
      </c>
      <c r="AU205" s="182" t="s">
        <v>22</v>
      </c>
      <c r="AY205" s="18" t="s">
        <v>130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91</v>
      </c>
      <c r="BK205" s="183">
        <f>ROUND(I205*H205,2)</f>
        <v>0</v>
      </c>
      <c r="BL205" s="18" t="s">
        <v>135</v>
      </c>
      <c r="BM205" s="182" t="s">
        <v>758</v>
      </c>
    </row>
    <row r="206" spans="1:65" s="2" customFormat="1" ht="19.5">
      <c r="A206" s="36"/>
      <c r="B206" s="37"/>
      <c r="C206" s="38"/>
      <c r="D206" s="197" t="s">
        <v>180</v>
      </c>
      <c r="E206" s="38"/>
      <c r="F206" s="198" t="s">
        <v>313</v>
      </c>
      <c r="G206" s="38"/>
      <c r="H206" s="38"/>
      <c r="I206" s="199"/>
      <c r="J206" s="38"/>
      <c r="K206" s="38"/>
      <c r="L206" s="41"/>
      <c r="M206" s="200"/>
      <c r="N206" s="201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180</v>
      </c>
      <c r="AU206" s="18" t="s">
        <v>22</v>
      </c>
    </row>
    <row r="207" spans="1:65" s="13" customFormat="1" ht="11.25">
      <c r="B207" s="202"/>
      <c r="C207" s="203"/>
      <c r="D207" s="197" t="s">
        <v>182</v>
      </c>
      <c r="E207" s="204" t="s">
        <v>45</v>
      </c>
      <c r="F207" s="205" t="s">
        <v>759</v>
      </c>
      <c r="G207" s="203"/>
      <c r="H207" s="206">
        <v>3.5339999999999998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182</v>
      </c>
      <c r="AU207" s="212" t="s">
        <v>22</v>
      </c>
      <c r="AV207" s="13" t="s">
        <v>22</v>
      </c>
      <c r="AW207" s="13" t="s">
        <v>43</v>
      </c>
      <c r="AX207" s="13" t="s">
        <v>83</v>
      </c>
      <c r="AY207" s="212" t="s">
        <v>130</v>
      </c>
    </row>
    <row r="208" spans="1:65" s="13" customFormat="1" ht="22.5">
      <c r="B208" s="202"/>
      <c r="C208" s="203"/>
      <c r="D208" s="197" t="s">
        <v>182</v>
      </c>
      <c r="E208" s="204" t="s">
        <v>45</v>
      </c>
      <c r="F208" s="205" t="s">
        <v>760</v>
      </c>
      <c r="G208" s="203"/>
      <c r="H208" s="206">
        <v>5.3579999999999997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182</v>
      </c>
      <c r="AU208" s="212" t="s">
        <v>22</v>
      </c>
      <c r="AV208" s="13" t="s">
        <v>22</v>
      </c>
      <c r="AW208" s="13" t="s">
        <v>43</v>
      </c>
      <c r="AX208" s="13" t="s">
        <v>83</v>
      </c>
      <c r="AY208" s="212" t="s">
        <v>130</v>
      </c>
    </row>
    <row r="209" spans="1:65" s="14" customFormat="1" ht="11.25">
      <c r="B209" s="213"/>
      <c r="C209" s="214"/>
      <c r="D209" s="197" t="s">
        <v>182</v>
      </c>
      <c r="E209" s="215" t="s">
        <v>45</v>
      </c>
      <c r="F209" s="216" t="s">
        <v>184</v>
      </c>
      <c r="G209" s="214"/>
      <c r="H209" s="217">
        <v>8.8919999999999995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182</v>
      </c>
      <c r="AU209" s="223" t="s">
        <v>22</v>
      </c>
      <c r="AV209" s="14" t="s">
        <v>135</v>
      </c>
      <c r="AW209" s="14" t="s">
        <v>43</v>
      </c>
      <c r="AX209" s="14" t="s">
        <v>91</v>
      </c>
      <c r="AY209" s="223" t="s">
        <v>130</v>
      </c>
    </row>
    <row r="210" spans="1:65" s="2" customFormat="1" ht="24.2" customHeight="1">
      <c r="A210" s="36"/>
      <c r="B210" s="37"/>
      <c r="C210" s="170" t="s">
        <v>297</v>
      </c>
      <c r="D210" s="170" t="s">
        <v>131</v>
      </c>
      <c r="E210" s="171" t="s">
        <v>761</v>
      </c>
      <c r="F210" s="172" t="s">
        <v>762</v>
      </c>
      <c r="G210" s="173" t="s">
        <v>178</v>
      </c>
      <c r="H210" s="174">
        <v>1696.681</v>
      </c>
      <c r="I210" s="175"/>
      <c r="J210" s="176">
        <f>ROUND(I210*H210,2)</f>
        <v>0</v>
      </c>
      <c r="K210" s="177"/>
      <c r="L210" s="41"/>
      <c r="M210" s="178" t="s">
        <v>45</v>
      </c>
      <c r="N210" s="179" t="s">
        <v>54</v>
      </c>
      <c r="O210" s="66"/>
      <c r="P210" s="180">
        <f>O210*H210</f>
        <v>0</v>
      </c>
      <c r="Q210" s="180">
        <v>0.20266000000000001</v>
      </c>
      <c r="R210" s="180">
        <f>Q210*H210</f>
        <v>343.84937146000004</v>
      </c>
      <c r="S210" s="180">
        <v>0</v>
      </c>
      <c r="T210" s="181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2" t="s">
        <v>135</v>
      </c>
      <c r="AT210" s="182" t="s">
        <v>131</v>
      </c>
      <c r="AU210" s="182" t="s">
        <v>22</v>
      </c>
      <c r="AY210" s="18" t="s">
        <v>130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8" t="s">
        <v>91</v>
      </c>
      <c r="BK210" s="183">
        <f>ROUND(I210*H210,2)</f>
        <v>0</v>
      </c>
      <c r="BL210" s="18" t="s">
        <v>135</v>
      </c>
      <c r="BM210" s="182" t="s">
        <v>763</v>
      </c>
    </row>
    <row r="211" spans="1:65" s="2" customFormat="1" ht="19.5">
      <c r="A211" s="36"/>
      <c r="B211" s="37"/>
      <c r="C211" s="38"/>
      <c r="D211" s="197" t="s">
        <v>180</v>
      </c>
      <c r="E211" s="38"/>
      <c r="F211" s="198" t="s">
        <v>313</v>
      </c>
      <c r="G211" s="38"/>
      <c r="H211" s="38"/>
      <c r="I211" s="199"/>
      <c r="J211" s="38"/>
      <c r="K211" s="38"/>
      <c r="L211" s="41"/>
      <c r="M211" s="200"/>
      <c r="N211" s="201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8" t="s">
        <v>180</v>
      </c>
      <c r="AU211" s="18" t="s">
        <v>22</v>
      </c>
    </row>
    <row r="212" spans="1:65" s="13" customFormat="1" ht="33.75">
      <c r="B212" s="202"/>
      <c r="C212" s="203"/>
      <c r="D212" s="197" t="s">
        <v>182</v>
      </c>
      <c r="E212" s="204" t="s">
        <v>45</v>
      </c>
      <c r="F212" s="205" t="s">
        <v>664</v>
      </c>
      <c r="G212" s="203"/>
      <c r="H212" s="206">
        <v>18.856000000000002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182</v>
      </c>
      <c r="AU212" s="212" t="s">
        <v>22</v>
      </c>
      <c r="AV212" s="13" t="s">
        <v>22</v>
      </c>
      <c r="AW212" s="13" t="s">
        <v>43</v>
      </c>
      <c r="AX212" s="13" t="s">
        <v>83</v>
      </c>
      <c r="AY212" s="212" t="s">
        <v>130</v>
      </c>
    </row>
    <row r="213" spans="1:65" s="13" customFormat="1" ht="33.75">
      <c r="B213" s="202"/>
      <c r="C213" s="203"/>
      <c r="D213" s="197" t="s">
        <v>182</v>
      </c>
      <c r="E213" s="204" t="s">
        <v>45</v>
      </c>
      <c r="F213" s="205" t="s">
        <v>755</v>
      </c>
      <c r="G213" s="203"/>
      <c r="H213" s="206">
        <v>971.01900000000001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182</v>
      </c>
      <c r="AU213" s="212" t="s">
        <v>22</v>
      </c>
      <c r="AV213" s="13" t="s">
        <v>22</v>
      </c>
      <c r="AW213" s="13" t="s">
        <v>43</v>
      </c>
      <c r="AX213" s="13" t="s">
        <v>83</v>
      </c>
      <c r="AY213" s="212" t="s">
        <v>130</v>
      </c>
    </row>
    <row r="214" spans="1:65" s="13" customFormat="1" ht="22.5">
      <c r="B214" s="202"/>
      <c r="C214" s="203"/>
      <c r="D214" s="197" t="s">
        <v>182</v>
      </c>
      <c r="E214" s="204" t="s">
        <v>45</v>
      </c>
      <c r="F214" s="205" t="s">
        <v>756</v>
      </c>
      <c r="G214" s="203"/>
      <c r="H214" s="206">
        <v>12.606999999999999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182</v>
      </c>
      <c r="AU214" s="212" t="s">
        <v>22</v>
      </c>
      <c r="AV214" s="13" t="s">
        <v>22</v>
      </c>
      <c r="AW214" s="13" t="s">
        <v>43</v>
      </c>
      <c r="AX214" s="13" t="s">
        <v>83</v>
      </c>
      <c r="AY214" s="212" t="s">
        <v>130</v>
      </c>
    </row>
    <row r="215" spans="1:65" s="13" customFormat="1" ht="33.75">
      <c r="B215" s="202"/>
      <c r="C215" s="203"/>
      <c r="D215" s="197" t="s">
        <v>182</v>
      </c>
      <c r="E215" s="204" t="s">
        <v>45</v>
      </c>
      <c r="F215" s="205" t="s">
        <v>750</v>
      </c>
      <c r="G215" s="203"/>
      <c r="H215" s="206">
        <v>401.137</v>
      </c>
      <c r="I215" s="207"/>
      <c r="J215" s="203"/>
      <c r="K215" s="203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182</v>
      </c>
      <c r="AU215" s="212" t="s">
        <v>22</v>
      </c>
      <c r="AV215" s="13" t="s">
        <v>22</v>
      </c>
      <c r="AW215" s="13" t="s">
        <v>43</v>
      </c>
      <c r="AX215" s="13" t="s">
        <v>83</v>
      </c>
      <c r="AY215" s="212" t="s">
        <v>130</v>
      </c>
    </row>
    <row r="216" spans="1:65" s="13" customFormat="1" ht="22.5">
      <c r="B216" s="202"/>
      <c r="C216" s="203"/>
      <c r="D216" s="197" t="s">
        <v>182</v>
      </c>
      <c r="E216" s="204" t="s">
        <v>45</v>
      </c>
      <c r="F216" s="205" t="s">
        <v>751</v>
      </c>
      <c r="G216" s="203"/>
      <c r="H216" s="206">
        <v>38.186999999999998</v>
      </c>
      <c r="I216" s="207"/>
      <c r="J216" s="203"/>
      <c r="K216" s="203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182</v>
      </c>
      <c r="AU216" s="212" t="s">
        <v>22</v>
      </c>
      <c r="AV216" s="13" t="s">
        <v>22</v>
      </c>
      <c r="AW216" s="13" t="s">
        <v>43</v>
      </c>
      <c r="AX216" s="13" t="s">
        <v>83</v>
      </c>
      <c r="AY216" s="212" t="s">
        <v>130</v>
      </c>
    </row>
    <row r="217" spans="1:65" s="13" customFormat="1" ht="22.5">
      <c r="B217" s="202"/>
      <c r="C217" s="203"/>
      <c r="D217" s="197" t="s">
        <v>182</v>
      </c>
      <c r="E217" s="204" t="s">
        <v>45</v>
      </c>
      <c r="F217" s="205" t="s">
        <v>752</v>
      </c>
      <c r="G217" s="203"/>
      <c r="H217" s="206">
        <v>241.875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182</v>
      </c>
      <c r="AU217" s="212" t="s">
        <v>22</v>
      </c>
      <c r="AV217" s="13" t="s">
        <v>22</v>
      </c>
      <c r="AW217" s="13" t="s">
        <v>43</v>
      </c>
      <c r="AX217" s="13" t="s">
        <v>83</v>
      </c>
      <c r="AY217" s="212" t="s">
        <v>130</v>
      </c>
    </row>
    <row r="218" spans="1:65" s="13" customFormat="1" ht="11.25">
      <c r="B218" s="202"/>
      <c r="C218" s="203"/>
      <c r="D218" s="197" t="s">
        <v>182</v>
      </c>
      <c r="E218" s="204" t="s">
        <v>45</v>
      </c>
      <c r="F218" s="205" t="s">
        <v>753</v>
      </c>
      <c r="G218" s="203"/>
      <c r="H218" s="206">
        <v>9</v>
      </c>
      <c r="I218" s="207"/>
      <c r="J218" s="203"/>
      <c r="K218" s="203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182</v>
      </c>
      <c r="AU218" s="212" t="s">
        <v>22</v>
      </c>
      <c r="AV218" s="13" t="s">
        <v>22</v>
      </c>
      <c r="AW218" s="13" t="s">
        <v>43</v>
      </c>
      <c r="AX218" s="13" t="s">
        <v>83</v>
      </c>
      <c r="AY218" s="212" t="s">
        <v>130</v>
      </c>
    </row>
    <row r="219" spans="1:65" s="13" customFormat="1" ht="11.25">
      <c r="B219" s="202"/>
      <c r="C219" s="203"/>
      <c r="D219" s="197" t="s">
        <v>182</v>
      </c>
      <c r="E219" s="204" t="s">
        <v>45</v>
      </c>
      <c r="F219" s="205" t="s">
        <v>754</v>
      </c>
      <c r="G219" s="203"/>
      <c r="H219" s="206">
        <v>4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182</v>
      </c>
      <c r="AU219" s="212" t="s">
        <v>22</v>
      </c>
      <c r="AV219" s="13" t="s">
        <v>22</v>
      </c>
      <c r="AW219" s="13" t="s">
        <v>43</v>
      </c>
      <c r="AX219" s="13" t="s">
        <v>83</v>
      </c>
      <c r="AY219" s="212" t="s">
        <v>130</v>
      </c>
    </row>
    <row r="220" spans="1:65" s="14" customFormat="1" ht="11.25">
      <c r="B220" s="213"/>
      <c r="C220" s="214"/>
      <c r="D220" s="197" t="s">
        <v>182</v>
      </c>
      <c r="E220" s="215" t="s">
        <v>45</v>
      </c>
      <c r="F220" s="216" t="s">
        <v>184</v>
      </c>
      <c r="G220" s="214"/>
      <c r="H220" s="217">
        <v>1696.681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182</v>
      </c>
      <c r="AU220" s="223" t="s">
        <v>22</v>
      </c>
      <c r="AV220" s="14" t="s">
        <v>135</v>
      </c>
      <c r="AW220" s="14" t="s">
        <v>43</v>
      </c>
      <c r="AX220" s="14" t="s">
        <v>91</v>
      </c>
      <c r="AY220" s="223" t="s">
        <v>130</v>
      </c>
    </row>
    <row r="221" spans="1:65" s="11" customFormat="1" ht="22.9" customHeight="1">
      <c r="B221" s="156"/>
      <c r="C221" s="157"/>
      <c r="D221" s="158" t="s">
        <v>82</v>
      </c>
      <c r="E221" s="195" t="s">
        <v>129</v>
      </c>
      <c r="F221" s="195" t="s">
        <v>336</v>
      </c>
      <c r="G221" s="157"/>
      <c r="H221" s="157"/>
      <c r="I221" s="160"/>
      <c r="J221" s="196">
        <f>BK221</f>
        <v>0</v>
      </c>
      <c r="K221" s="157"/>
      <c r="L221" s="162"/>
      <c r="M221" s="163"/>
      <c r="N221" s="164"/>
      <c r="O221" s="164"/>
      <c r="P221" s="165">
        <f>SUM(P222:P278)</f>
        <v>0</v>
      </c>
      <c r="Q221" s="164"/>
      <c r="R221" s="165">
        <f>SUM(R222:R278)</f>
        <v>406.79097988000001</v>
      </c>
      <c r="S221" s="164"/>
      <c r="T221" s="166">
        <f>SUM(T222:T278)</f>
        <v>0</v>
      </c>
      <c r="AR221" s="167" t="s">
        <v>91</v>
      </c>
      <c r="AT221" s="168" t="s">
        <v>82</v>
      </c>
      <c r="AU221" s="168" t="s">
        <v>91</v>
      </c>
      <c r="AY221" s="167" t="s">
        <v>130</v>
      </c>
      <c r="BK221" s="169">
        <f>SUM(BK222:BK278)</f>
        <v>0</v>
      </c>
    </row>
    <row r="222" spans="1:65" s="2" customFormat="1" ht="14.45" customHeight="1">
      <c r="A222" s="36"/>
      <c r="B222" s="37"/>
      <c r="C222" s="170" t="s">
        <v>305</v>
      </c>
      <c r="D222" s="170" t="s">
        <v>131</v>
      </c>
      <c r="E222" s="171" t="s">
        <v>764</v>
      </c>
      <c r="F222" s="172" t="s">
        <v>765</v>
      </c>
      <c r="G222" s="173" t="s">
        <v>178</v>
      </c>
      <c r="H222" s="174">
        <v>37.055</v>
      </c>
      <c r="I222" s="175"/>
      <c r="J222" s="176">
        <f>ROUND(I222*H222,2)</f>
        <v>0</v>
      </c>
      <c r="K222" s="177"/>
      <c r="L222" s="41"/>
      <c r="M222" s="178" t="s">
        <v>45</v>
      </c>
      <c r="N222" s="179" t="s">
        <v>54</v>
      </c>
      <c r="O222" s="66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2" t="s">
        <v>135</v>
      </c>
      <c r="AT222" s="182" t="s">
        <v>131</v>
      </c>
      <c r="AU222" s="182" t="s">
        <v>22</v>
      </c>
      <c r="AY222" s="18" t="s">
        <v>130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91</v>
      </c>
      <c r="BK222" s="183">
        <f>ROUND(I222*H222,2)</f>
        <v>0</v>
      </c>
      <c r="BL222" s="18" t="s">
        <v>135</v>
      </c>
      <c r="BM222" s="182" t="s">
        <v>766</v>
      </c>
    </row>
    <row r="223" spans="1:65" s="2" customFormat="1" ht="19.5">
      <c r="A223" s="36"/>
      <c r="B223" s="37"/>
      <c r="C223" s="38"/>
      <c r="D223" s="197" t="s">
        <v>180</v>
      </c>
      <c r="E223" s="38"/>
      <c r="F223" s="198" t="s">
        <v>313</v>
      </c>
      <c r="G223" s="38"/>
      <c r="H223" s="38"/>
      <c r="I223" s="199"/>
      <c r="J223" s="38"/>
      <c r="K223" s="38"/>
      <c r="L223" s="41"/>
      <c r="M223" s="200"/>
      <c r="N223" s="201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8" t="s">
        <v>180</v>
      </c>
      <c r="AU223" s="18" t="s">
        <v>22</v>
      </c>
    </row>
    <row r="224" spans="1:65" s="13" customFormat="1" ht="11.25">
      <c r="B224" s="202"/>
      <c r="C224" s="203"/>
      <c r="D224" s="197" t="s">
        <v>182</v>
      </c>
      <c r="E224" s="204" t="s">
        <v>45</v>
      </c>
      <c r="F224" s="205" t="s">
        <v>757</v>
      </c>
      <c r="G224" s="203"/>
      <c r="H224" s="206">
        <v>37.055</v>
      </c>
      <c r="I224" s="207"/>
      <c r="J224" s="203"/>
      <c r="K224" s="203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182</v>
      </c>
      <c r="AU224" s="212" t="s">
        <v>22</v>
      </c>
      <c r="AV224" s="13" t="s">
        <v>22</v>
      </c>
      <c r="AW224" s="13" t="s">
        <v>43</v>
      </c>
      <c r="AX224" s="13" t="s">
        <v>83</v>
      </c>
      <c r="AY224" s="212" t="s">
        <v>130</v>
      </c>
    </row>
    <row r="225" spans="1:65" s="14" customFormat="1" ht="11.25">
      <c r="B225" s="213"/>
      <c r="C225" s="214"/>
      <c r="D225" s="197" t="s">
        <v>182</v>
      </c>
      <c r="E225" s="215" t="s">
        <v>45</v>
      </c>
      <c r="F225" s="216" t="s">
        <v>184</v>
      </c>
      <c r="G225" s="214"/>
      <c r="H225" s="217">
        <v>37.055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182</v>
      </c>
      <c r="AU225" s="223" t="s">
        <v>22</v>
      </c>
      <c r="AV225" s="14" t="s">
        <v>135</v>
      </c>
      <c r="AW225" s="14" t="s">
        <v>43</v>
      </c>
      <c r="AX225" s="14" t="s">
        <v>91</v>
      </c>
      <c r="AY225" s="223" t="s">
        <v>130</v>
      </c>
    </row>
    <row r="226" spans="1:65" s="2" customFormat="1" ht="14.45" customHeight="1">
      <c r="A226" s="36"/>
      <c r="B226" s="37"/>
      <c r="C226" s="170" t="s">
        <v>309</v>
      </c>
      <c r="D226" s="170" t="s">
        <v>131</v>
      </c>
      <c r="E226" s="171" t="s">
        <v>343</v>
      </c>
      <c r="F226" s="172" t="s">
        <v>344</v>
      </c>
      <c r="G226" s="173" t="s">
        <v>178</v>
      </c>
      <c r="H226" s="174">
        <v>694.19899999999996</v>
      </c>
      <c r="I226" s="175"/>
      <c r="J226" s="176">
        <f>ROUND(I226*H226,2)</f>
        <v>0</v>
      </c>
      <c r="K226" s="177"/>
      <c r="L226" s="41"/>
      <c r="M226" s="178" t="s">
        <v>45</v>
      </c>
      <c r="N226" s="179" t="s">
        <v>54</v>
      </c>
      <c r="O226" s="66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2" t="s">
        <v>135</v>
      </c>
      <c r="AT226" s="182" t="s">
        <v>131</v>
      </c>
      <c r="AU226" s="182" t="s">
        <v>22</v>
      </c>
      <c r="AY226" s="18" t="s">
        <v>130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8" t="s">
        <v>91</v>
      </c>
      <c r="BK226" s="183">
        <f>ROUND(I226*H226,2)</f>
        <v>0</v>
      </c>
      <c r="BL226" s="18" t="s">
        <v>135</v>
      </c>
      <c r="BM226" s="182" t="s">
        <v>767</v>
      </c>
    </row>
    <row r="227" spans="1:65" s="2" customFormat="1" ht="19.5">
      <c r="A227" s="36"/>
      <c r="B227" s="37"/>
      <c r="C227" s="38"/>
      <c r="D227" s="197" t="s">
        <v>180</v>
      </c>
      <c r="E227" s="38"/>
      <c r="F227" s="198" t="s">
        <v>313</v>
      </c>
      <c r="G227" s="38"/>
      <c r="H227" s="38"/>
      <c r="I227" s="199"/>
      <c r="J227" s="38"/>
      <c r="K227" s="38"/>
      <c r="L227" s="41"/>
      <c r="M227" s="200"/>
      <c r="N227" s="201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8" t="s">
        <v>180</v>
      </c>
      <c r="AU227" s="18" t="s">
        <v>22</v>
      </c>
    </row>
    <row r="228" spans="1:65" s="13" customFormat="1" ht="33.75">
      <c r="B228" s="202"/>
      <c r="C228" s="203"/>
      <c r="D228" s="197" t="s">
        <v>182</v>
      </c>
      <c r="E228" s="204" t="s">
        <v>45</v>
      </c>
      <c r="F228" s="205" t="s">
        <v>750</v>
      </c>
      <c r="G228" s="203"/>
      <c r="H228" s="206">
        <v>401.137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182</v>
      </c>
      <c r="AU228" s="212" t="s">
        <v>22</v>
      </c>
      <c r="AV228" s="13" t="s">
        <v>22</v>
      </c>
      <c r="AW228" s="13" t="s">
        <v>43</v>
      </c>
      <c r="AX228" s="13" t="s">
        <v>83</v>
      </c>
      <c r="AY228" s="212" t="s">
        <v>130</v>
      </c>
    </row>
    <row r="229" spans="1:65" s="13" customFormat="1" ht="22.5">
      <c r="B229" s="202"/>
      <c r="C229" s="203"/>
      <c r="D229" s="197" t="s">
        <v>182</v>
      </c>
      <c r="E229" s="204" t="s">
        <v>45</v>
      </c>
      <c r="F229" s="205" t="s">
        <v>751</v>
      </c>
      <c r="G229" s="203"/>
      <c r="H229" s="206">
        <v>38.186999999999998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182</v>
      </c>
      <c r="AU229" s="212" t="s">
        <v>22</v>
      </c>
      <c r="AV229" s="13" t="s">
        <v>22</v>
      </c>
      <c r="AW229" s="13" t="s">
        <v>43</v>
      </c>
      <c r="AX229" s="13" t="s">
        <v>83</v>
      </c>
      <c r="AY229" s="212" t="s">
        <v>130</v>
      </c>
    </row>
    <row r="230" spans="1:65" s="13" customFormat="1" ht="22.5">
      <c r="B230" s="202"/>
      <c r="C230" s="203"/>
      <c r="D230" s="197" t="s">
        <v>182</v>
      </c>
      <c r="E230" s="204" t="s">
        <v>45</v>
      </c>
      <c r="F230" s="205" t="s">
        <v>752</v>
      </c>
      <c r="G230" s="203"/>
      <c r="H230" s="206">
        <v>241.875</v>
      </c>
      <c r="I230" s="207"/>
      <c r="J230" s="203"/>
      <c r="K230" s="203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182</v>
      </c>
      <c r="AU230" s="212" t="s">
        <v>22</v>
      </c>
      <c r="AV230" s="13" t="s">
        <v>22</v>
      </c>
      <c r="AW230" s="13" t="s">
        <v>43</v>
      </c>
      <c r="AX230" s="13" t="s">
        <v>83</v>
      </c>
      <c r="AY230" s="212" t="s">
        <v>130</v>
      </c>
    </row>
    <row r="231" spans="1:65" s="13" customFormat="1" ht="11.25">
      <c r="B231" s="202"/>
      <c r="C231" s="203"/>
      <c r="D231" s="197" t="s">
        <v>182</v>
      </c>
      <c r="E231" s="204" t="s">
        <v>45</v>
      </c>
      <c r="F231" s="205" t="s">
        <v>753</v>
      </c>
      <c r="G231" s="203"/>
      <c r="H231" s="206">
        <v>9</v>
      </c>
      <c r="I231" s="207"/>
      <c r="J231" s="203"/>
      <c r="K231" s="203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182</v>
      </c>
      <c r="AU231" s="212" t="s">
        <v>22</v>
      </c>
      <c r="AV231" s="13" t="s">
        <v>22</v>
      </c>
      <c r="AW231" s="13" t="s">
        <v>43</v>
      </c>
      <c r="AX231" s="13" t="s">
        <v>83</v>
      </c>
      <c r="AY231" s="212" t="s">
        <v>130</v>
      </c>
    </row>
    <row r="232" spans="1:65" s="13" customFormat="1" ht="11.25">
      <c r="B232" s="202"/>
      <c r="C232" s="203"/>
      <c r="D232" s="197" t="s">
        <v>182</v>
      </c>
      <c r="E232" s="204" t="s">
        <v>45</v>
      </c>
      <c r="F232" s="205" t="s">
        <v>754</v>
      </c>
      <c r="G232" s="203"/>
      <c r="H232" s="206">
        <v>4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182</v>
      </c>
      <c r="AU232" s="212" t="s">
        <v>22</v>
      </c>
      <c r="AV232" s="13" t="s">
        <v>22</v>
      </c>
      <c r="AW232" s="13" t="s">
        <v>43</v>
      </c>
      <c r="AX232" s="13" t="s">
        <v>83</v>
      </c>
      <c r="AY232" s="212" t="s">
        <v>130</v>
      </c>
    </row>
    <row r="233" spans="1:65" s="14" customFormat="1" ht="11.25">
      <c r="B233" s="213"/>
      <c r="C233" s="214"/>
      <c r="D233" s="197" t="s">
        <v>182</v>
      </c>
      <c r="E233" s="215" t="s">
        <v>45</v>
      </c>
      <c r="F233" s="216" t="s">
        <v>184</v>
      </c>
      <c r="G233" s="214"/>
      <c r="H233" s="217">
        <v>694.19899999999996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182</v>
      </c>
      <c r="AU233" s="223" t="s">
        <v>22</v>
      </c>
      <c r="AV233" s="14" t="s">
        <v>135</v>
      </c>
      <c r="AW233" s="14" t="s">
        <v>43</v>
      </c>
      <c r="AX233" s="14" t="s">
        <v>91</v>
      </c>
      <c r="AY233" s="223" t="s">
        <v>130</v>
      </c>
    </row>
    <row r="234" spans="1:65" s="2" customFormat="1" ht="14.45" customHeight="1">
      <c r="A234" s="36"/>
      <c r="B234" s="37"/>
      <c r="C234" s="170" t="s">
        <v>316</v>
      </c>
      <c r="D234" s="170" t="s">
        <v>131</v>
      </c>
      <c r="E234" s="171" t="s">
        <v>348</v>
      </c>
      <c r="F234" s="172" t="s">
        <v>349</v>
      </c>
      <c r="G234" s="173" t="s">
        <v>178</v>
      </c>
      <c r="H234" s="174">
        <v>983.62599999999998</v>
      </c>
      <c r="I234" s="175"/>
      <c r="J234" s="176">
        <f>ROUND(I234*H234,2)</f>
        <v>0</v>
      </c>
      <c r="K234" s="177"/>
      <c r="L234" s="41"/>
      <c r="M234" s="178" t="s">
        <v>45</v>
      </c>
      <c r="N234" s="179" t="s">
        <v>54</v>
      </c>
      <c r="O234" s="66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2" t="s">
        <v>135</v>
      </c>
      <c r="AT234" s="182" t="s">
        <v>131</v>
      </c>
      <c r="AU234" s="182" t="s">
        <v>22</v>
      </c>
      <c r="AY234" s="18" t="s">
        <v>130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91</v>
      </c>
      <c r="BK234" s="183">
        <f>ROUND(I234*H234,2)</f>
        <v>0</v>
      </c>
      <c r="BL234" s="18" t="s">
        <v>135</v>
      </c>
      <c r="BM234" s="182" t="s">
        <v>768</v>
      </c>
    </row>
    <row r="235" spans="1:65" s="2" customFormat="1" ht="19.5">
      <c r="A235" s="36"/>
      <c r="B235" s="37"/>
      <c r="C235" s="38"/>
      <c r="D235" s="197" t="s">
        <v>180</v>
      </c>
      <c r="E235" s="38"/>
      <c r="F235" s="198" t="s">
        <v>313</v>
      </c>
      <c r="G235" s="38"/>
      <c r="H235" s="38"/>
      <c r="I235" s="199"/>
      <c r="J235" s="38"/>
      <c r="K235" s="38"/>
      <c r="L235" s="41"/>
      <c r="M235" s="200"/>
      <c r="N235" s="201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8" t="s">
        <v>180</v>
      </c>
      <c r="AU235" s="18" t="s">
        <v>22</v>
      </c>
    </row>
    <row r="236" spans="1:65" s="13" customFormat="1" ht="33.75">
      <c r="B236" s="202"/>
      <c r="C236" s="203"/>
      <c r="D236" s="197" t="s">
        <v>182</v>
      </c>
      <c r="E236" s="204" t="s">
        <v>45</v>
      </c>
      <c r="F236" s="205" t="s">
        <v>755</v>
      </c>
      <c r="G236" s="203"/>
      <c r="H236" s="206">
        <v>971.01900000000001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182</v>
      </c>
      <c r="AU236" s="212" t="s">
        <v>22</v>
      </c>
      <c r="AV236" s="13" t="s">
        <v>22</v>
      </c>
      <c r="AW236" s="13" t="s">
        <v>43</v>
      </c>
      <c r="AX236" s="13" t="s">
        <v>83</v>
      </c>
      <c r="AY236" s="212" t="s">
        <v>130</v>
      </c>
    </row>
    <row r="237" spans="1:65" s="13" customFormat="1" ht="22.5">
      <c r="B237" s="202"/>
      <c r="C237" s="203"/>
      <c r="D237" s="197" t="s">
        <v>182</v>
      </c>
      <c r="E237" s="204" t="s">
        <v>45</v>
      </c>
      <c r="F237" s="205" t="s">
        <v>756</v>
      </c>
      <c r="G237" s="203"/>
      <c r="H237" s="206">
        <v>12.606999999999999</v>
      </c>
      <c r="I237" s="207"/>
      <c r="J237" s="203"/>
      <c r="K237" s="203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182</v>
      </c>
      <c r="AU237" s="212" t="s">
        <v>22</v>
      </c>
      <c r="AV237" s="13" t="s">
        <v>22</v>
      </c>
      <c r="AW237" s="13" t="s">
        <v>43</v>
      </c>
      <c r="AX237" s="13" t="s">
        <v>83</v>
      </c>
      <c r="AY237" s="212" t="s">
        <v>130</v>
      </c>
    </row>
    <row r="238" spans="1:65" s="14" customFormat="1" ht="11.25">
      <c r="B238" s="213"/>
      <c r="C238" s="214"/>
      <c r="D238" s="197" t="s">
        <v>182</v>
      </c>
      <c r="E238" s="215" t="s">
        <v>45</v>
      </c>
      <c r="F238" s="216" t="s">
        <v>184</v>
      </c>
      <c r="G238" s="214"/>
      <c r="H238" s="217">
        <v>983.62599999999998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182</v>
      </c>
      <c r="AU238" s="223" t="s">
        <v>22</v>
      </c>
      <c r="AV238" s="14" t="s">
        <v>135</v>
      </c>
      <c r="AW238" s="14" t="s">
        <v>43</v>
      </c>
      <c r="AX238" s="14" t="s">
        <v>91</v>
      </c>
      <c r="AY238" s="223" t="s">
        <v>130</v>
      </c>
    </row>
    <row r="239" spans="1:65" s="2" customFormat="1" ht="24.2" customHeight="1">
      <c r="A239" s="36"/>
      <c r="B239" s="37"/>
      <c r="C239" s="170" t="s">
        <v>320</v>
      </c>
      <c r="D239" s="170" t="s">
        <v>131</v>
      </c>
      <c r="E239" s="171" t="s">
        <v>363</v>
      </c>
      <c r="F239" s="172" t="s">
        <v>364</v>
      </c>
      <c r="G239" s="173" t="s">
        <v>178</v>
      </c>
      <c r="H239" s="174">
        <v>694.19899999999996</v>
      </c>
      <c r="I239" s="175"/>
      <c r="J239" s="176">
        <f>ROUND(I239*H239,2)</f>
        <v>0</v>
      </c>
      <c r="K239" s="177"/>
      <c r="L239" s="41"/>
      <c r="M239" s="178" t="s">
        <v>45</v>
      </c>
      <c r="N239" s="179" t="s">
        <v>54</v>
      </c>
      <c r="O239" s="66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2" t="s">
        <v>135</v>
      </c>
      <c r="AT239" s="182" t="s">
        <v>131</v>
      </c>
      <c r="AU239" s="182" t="s">
        <v>22</v>
      </c>
      <c r="AY239" s="18" t="s">
        <v>130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91</v>
      </c>
      <c r="BK239" s="183">
        <f>ROUND(I239*H239,2)</f>
        <v>0</v>
      </c>
      <c r="BL239" s="18" t="s">
        <v>135</v>
      </c>
      <c r="BM239" s="182" t="s">
        <v>769</v>
      </c>
    </row>
    <row r="240" spans="1:65" s="2" customFormat="1" ht="19.5">
      <c r="A240" s="36"/>
      <c r="B240" s="37"/>
      <c r="C240" s="38"/>
      <c r="D240" s="197" t="s">
        <v>180</v>
      </c>
      <c r="E240" s="38"/>
      <c r="F240" s="198" t="s">
        <v>313</v>
      </c>
      <c r="G240" s="38"/>
      <c r="H240" s="38"/>
      <c r="I240" s="199"/>
      <c r="J240" s="38"/>
      <c r="K240" s="38"/>
      <c r="L240" s="41"/>
      <c r="M240" s="200"/>
      <c r="N240" s="201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180</v>
      </c>
      <c r="AU240" s="18" t="s">
        <v>22</v>
      </c>
    </row>
    <row r="241" spans="1:65" s="13" customFormat="1" ht="33.75">
      <c r="B241" s="202"/>
      <c r="C241" s="203"/>
      <c r="D241" s="197" t="s">
        <v>182</v>
      </c>
      <c r="E241" s="204" t="s">
        <v>45</v>
      </c>
      <c r="F241" s="205" t="s">
        <v>750</v>
      </c>
      <c r="G241" s="203"/>
      <c r="H241" s="206">
        <v>401.137</v>
      </c>
      <c r="I241" s="207"/>
      <c r="J241" s="203"/>
      <c r="K241" s="203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182</v>
      </c>
      <c r="AU241" s="212" t="s">
        <v>22</v>
      </c>
      <c r="AV241" s="13" t="s">
        <v>22</v>
      </c>
      <c r="AW241" s="13" t="s">
        <v>43</v>
      </c>
      <c r="AX241" s="13" t="s">
        <v>83</v>
      </c>
      <c r="AY241" s="212" t="s">
        <v>130</v>
      </c>
    </row>
    <row r="242" spans="1:65" s="13" customFormat="1" ht="22.5">
      <c r="B242" s="202"/>
      <c r="C242" s="203"/>
      <c r="D242" s="197" t="s">
        <v>182</v>
      </c>
      <c r="E242" s="204" t="s">
        <v>45</v>
      </c>
      <c r="F242" s="205" t="s">
        <v>751</v>
      </c>
      <c r="G242" s="203"/>
      <c r="H242" s="206">
        <v>38.186999999999998</v>
      </c>
      <c r="I242" s="207"/>
      <c r="J242" s="203"/>
      <c r="K242" s="203"/>
      <c r="L242" s="208"/>
      <c r="M242" s="209"/>
      <c r="N242" s="210"/>
      <c r="O242" s="210"/>
      <c r="P242" s="210"/>
      <c r="Q242" s="210"/>
      <c r="R242" s="210"/>
      <c r="S242" s="210"/>
      <c r="T242" s="211"/>
      <c r="AT242" s="212" t="s">
        <v>182</v>
      </c>
      <c r="AU242" s="212" t="s">
        <v>22</v>
      </c>
      <c r="AV242" s="13" t="s">
        <v>22</v>
      </c>
      <c r="AW242" s="13" t="s">
        <v>43</v>
      </c>
      <c r="AX242" s="13" t="s">
        <v>83</v>
      </c>
      <c r="AY242" s="212" t="s">
        <v>130</v>
      </c>
    </row>
    <row r="243" spans="1:65" s="13" customFormat="1" ht="22.5">
      <c r="B243" s="202"/>
      <c r="C243" s="203"/>
      <c r="D243" s="197" t="s">
        <v>182</v>
      </c>
      <c r="E243" s="204" t="s">
        <v>45</v>
      </c>
      <c r="F243" s="205" t="s">
        <v>770</v>
      </c>
      <c r="G243" s="203"/>
      <c r="H243" s="206">
        <v>241.875</v>
      </c>
      <c r="I243" s="207"/>
      <c r="J243" s="203"/>
      <c r="K243" s="203"/>
      <c r="L243" s="208"/>
      <c r="M243" s="209"/>
      <c r="N243" s="210"/>
      <c r="O243" s="210"/>
      <c r="P243" s="210"/>
      <c r="Q243" s="210"/>
      <c r="R243" s="210"/>
      <c r="S243" s="210"/>
      <c r="T243" s="211"/>
      <c r="AT243" s="212" t="s">
        <v>182</v>
      </c>
      <c r="AU243" s="212" t="s">
        <v>22</v>
      </c>
      <c r="AV243" s="13" t="s">
        <v>22</v>
      </c>
      <c r="AW243" s="13" t="s">
        <v>43</v>
      </c>
      <c r="AX243" s="13" t="s">
        <v>83</v>
      </c>
      <c r="AY243" s="212" t="s">
        <v>130</v>
      </c>
    </row>
    <row r="244" spans="1:65" s="13" customFormat="1" ht="11.25">
      <c r="B244" s="202"/>
      <c r="C244" s="203"/>
      <c r="D244" s="197" t="s">
        <v>182</v>
      </c>
      <c r="E244" s="204" t="s">
        <v>45</v>
      </c>
      <c r="F244" s="205" t="s">
        <v>753</v>
      </c>
      <c r="G244" s="203"/>
      <c r="H244" s="206">
        <v>9</v>
      </c>
      <c r="I244" s="207"/>
      <c r="J244" s="203"/>
      <c r="K244" s="203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182</v>
      </c>
      <c r="AU244" s="212" t="s">
        <v>22</v>
      </c>
      <c r="AV244" s="13" t="s">
        <v>22</v>
      </c>
      <c r="AW244" s="13" t="s">
        <v>43</v>
      </c>
      <c r="AX244" s="13" t="s">
        <v>83</v>
      </c>
      <c r="AY244" s="212" t="s">
        <v>130</v>
      </c>
    </row>
    <row r="245" spans="1:65" s="13" customFormat="1" ht="11.25">
      <c r="B245" s="202"/>
      <c r="C245" s="203"/>
      <c r="D245" s="197" t="s">
        <v>182</v>
      </c>
      <c r="E245" s="204" t="s">
        <v>45</v>
      </c>
      <c r="F245" s="205" t="s">
        <v>754</v>
      </c>
      <c r="G245" s="203"/>
      <c r="H245" s="206">
        <v>4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182</v>
      </c>
      <c r="AU245" s="212" t="s">
        <v>22</v>
      </c>
      <c r="AV245" s="13" t="s">
        <v>22</v>
      </c>
      <c r="AW245" s="13" t="s">
        <v>43</v>
      </c>
      <c r="AX245" s="13" t="s">
        <v>83</v>
      </c>
      <c r="AY245" s="212" t="s">
        <v>130</v>
      </c>
    </row>
    <row r="246" spans="1:65" s="14" customFormat="1" ht="11.25">
      <c r="B246" s="213"/>
      <c r="C246" s="214"/>
      <c r="D246" s="197" t="s">
        <v>182</v>
      </c>
      <c r="E246" s="215" t="s">
        <v>45</v>
      </c>
      <c r="F246" s="216" t="s">
        <v>184</v>
      </c>
      <c r="G246" s="214"/>
      <c r="H246" s="217">
        <v>694.19899999999996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182</v>
      </c>
      <c r="AU246" s="223" t="s">
        <v>22</v>
      </c>
      <c r="AV246" s="14" t="s">
        <v>135</v>
      </c>
      <c r="AW246" s="14" t="s">
        <v>43</v>
      </c>
      <c r="AX246" s="14" t="s">
        <v>91</v>
      </c>
      <c r="AY246" s="223" t="s">
        <v>130</v>
      </c>
    </row>
    <row r="247" spans="1:65" s="2" customFormat="1" ht="24.2" customHeight="1">
      <c r="A247" s="36"/>
      <c r="B247" s="37"/>
      <c r="C247" s="170" t="s">
        <v>325</v>
      </c>
      <c r="D247" s="170" t="s">
        <v>131</v>
      </c>
      <c r="E247" s="171" t="s">
        <v>771</v>
      </c>
      <c r="F247" s="172" t="s">
        <v>772</v>
      </c>
      <c r="G247" s="173" t="s">
        <v>178</v>
      </c>
      <c r="H247" s="174">
        <v>983.62599999999998</v>
      </c>
      <c r="I247" s="175"/>
      <c r="J247" s="176">
        <f>ROUND(I247*H247,2)</f>
        <v>0</v>
      </c>
      <c r="K247" s="177"/>
      <c r="L247" s="41"/>
      <c r="M247" s="178" t="s">
        <v>45</v>
      </c>
      <c r="N247" s="179" t="s">
        <v>54</v>
      </c>
      <c r="O247" s="66"/>
      <c r="P247" s="180">
        <f>O247*H247</f>
        <v>0</v>
      </c>
      <c r="Q247" s="180">
        <v>8.4250000000000005E-2</v>
      </c>
      <c r="R247" s="180">
        <f>Q247*H247</f>
        <v>82.870490500000002</v>
      </c>
      <c r="S247" s="180">
        <v>0</v>
      </c>
      <c r="T247" s="18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2" t="s">
        <v>135</v>
      </c>
      <c r="AT247" s="182" t="s">
        <v>131</v>
      </c>
      <c r="AU247" s="182" t="s">
        <v>22</v>
      </c>
      <c r="AY247" s="18" t="s">
        <v>130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91</v>
      </c>
      <c r="BK247" s="183">
        <f>ROUND(I247*H247,2)</f>
        <v>0</v>
      </c>
      <c r="BL247" s="18" t="s">
        <v>135</v>
      </c>
      <c r="BM247" s="182" t="s">
        <v>773</v>
      </c>
    </row>
    <row r="248" spans="1:65" s="2" customFormat="1" ht="19.5">
      <c r="A248" s="36"/>
      <c r="B248" s="37"/>
      <c r="C248" s="38"/>
      <c r="D248" s="197" t="s">
        <v>180</v>
      </c>
      <c r="E248" s="38"/>
      <c r="F248" s="198" t="s">
        <v>313</v>
      </c>
      <c r="G248" s="38"/>
      <c r="H248" s="38"/>
      <c r="I248" s="199"/>
      <c r="J248" s="38"/>
      <c r="K248" s="38"/>
      <c r="L248" s="41"/>
      <c r="M248" s="200"/>
      <c r="N248" s="201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180</v>
      </c>
      <c r="AU248" s="18" t="s">
        <v>22</v>
      </c>
    </row>
    <row r="249" spans="1:65" s="13" customFormat="1" ht="33.75">
      <c r="B249" s="202"/>
      <c r="C249" s="203"/>
      <c r="D249" s="197" t="s">
        <v>182</v>
      </c>
      <c r="E249" s="204" t="s">
        <v>45</v>
      </c>
      <c r="F249" s="205" t="s">
        <v>755</v>
      </c>
      <c r="G249" s="203"/>
      <c r="H249" s="206">
        <v>971.01900000000001</v>
      </c>
      <c r="I249" s="207"/>
      <c r="J249" s="203"/>
      <c r="K249" s="203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182</v>
      </c>
      <c r="AU249" s="212" t="s">
        <v>22</v>
      </c>
      <c r="AV249" s="13" t="s">
        <v>22</v>
      </c>
      <c r="AW249" s="13" t="s">
        <v>43</v>
      </c>
      <c r="AX249" s="13" t="s">
        <v>83</v>
      </c>
      <c r="AY249" s="212" t="s">
        <v>130</v>
      </c>
    </row>
    <row r="250" spans="1:65" s="13" customFormat="1" ht="22.5">
      <c r="B250" s="202"/>
      <c r="C250" s="203"/>
      <c r="D250" s="197" t="s">
        <v>182</v>
      </c>
      <c r="E250" s="204" t="s">
        <v>45</v>
      </c>
      <c r="F250" s="205" t="s">
        <v>756</v>
      </c>
      <c r="G250" s="203"/>
      <c r="H250" s="206">
        <v>12.606999999999999</v>
      </c>
      <c r="I250" s="207"/>
      <c r="J250" s="203"/>
      <c r="K250" s="203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182</v>
      </c>
      <c r="AU250" s="212" t="s">
        <v>22</v>
      </c>
      <c r="AV250" s="13" t="s">
        <v>22</v>
      </c>
      <c r="AW250" s="13" t="s">
        <v>43</v>
      </c>
      <c r="AX250" s="13" t="s">
        <v>83</v>
      </c>
      <c r="AY250" s="212" t="s">
        <v>130</v>
      </c>
    </row>
    <row r="251" spans="1:65" s="14" customFormat="1" ht="11.25">
      <c r="B251" s="213"/>
      <c r="C251" s="214"/>
      <c r="D251" s="197" t="s">
        <v>182</v>
      </c>
      <c r="E251" s="215" t="s">
        <v>45</v>
      </c>
      <c r="F251" s="216" t="s">
        <v>184</v>
      </c>
      <c r="G251" s="214"/>
      <c r="H251" s="217">
        <v>983.62599999999998</v>
      </c>
      <c r="I251" s="218"/>
      <c r="J251" s="214"/>
      <c r="K251" s="214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182</v>
      </c>
      <c r="AU251" s="223" t="s">
        <v>22</v>
      </c>
      <c r="AV251" s="14" t="s">
        <v>135</v>
      </c>
      <c r="AW251" s="14" t="s">
        <v>43</v>
      </c>
      <c r="AX251" s="14" t="s">
        <v>91</v>
      </c>
      <c r="AY251" s="223" t="s">
        <v>130</v>
      </c>
    </row>
    <row r="252" spans="1:65" s="2" customFormat="1" ht="14.45" customHeight="1">
      <c r="A252" s="36"/>
      <c r="B252" s="37"/>
      <c r="C252" s="234" t="s">
        <v>331</v>
      </c>
      <c r="D252" s="234" t="s">
        <v>283</v>
      </c>
      <c r="E252" s="235" t="s">
        <v>774</v>
      </c>
      <c r="F252" s="236" t="s">
        <v>775</v>
      </c>
      <c r="G252" s="237" t="s">
        <v>178</v>
      </c>
      <c r="H252" s="238">
        <v>980.72900000000004</v>
      </c>
      <c r="I252" s="239"/>
      <c r="J252" s="240">
        <f>ROUND(I252*H252,2)</f>
        <v>0</v>
      </c>
      <c r="K252" s="241"/>
      <c r="L252" s="242"/>
      <c r="M252" s="243" t="s">
        <v>45</v>
      </c>
      <c r="N252" s="244" t="s">
        <v>54</v>
      </c>
      <c r="O252" s="66"/>
      <c r="P252" s="180">
        <f>O252*H252</f>
        <v>0</v>
      </c>
      <c r="Q252" s="180">
        <v>0.13100000000000001</v>
      </c>
      <c r="R252" s="180">
        <f>Q252*H252</f>
        <v>128.47549900000001</v>
      </c>
      <c r="S252" s="180">
        <v>0</v>
      </c>
      <c r="T252" s="18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2" t="s">
        <v>158</v>
      </c>
      <c r="AT252" s="182" t="s">
        <v>283</v>
      </c>
      <c r="AU252" s="182" t="s">
        <v>22</v>
      </c>
      <c r="AY252" s="18" t="s">
        <v>130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8" t="s">
        <v>91</v>
      </c>
      <c r="BK252" s="183">
        <f>ROUND(I252*H252,2)</f>
        <v>0</v>
      </c>
      <c r="BL252" s="18" t="s">
        <v>135</v>
      </c>
      <c r="BM252" s="182" t="s">
        <v>776</v>
      </c>
    </row>
    <row r="253" spans="1:65" s="13" customFormat="1" ht="33.75">
      <c r="B253" s="202"/>
      <c r="C253" s="203"/>
      <c r="D253" s="197" t="s">
        <v>182</v>
      </c>
      <c r="E253" s="204" t="s">
        <v>45</v>
      </c>
      <c r="F253" s="205" t="s">
        <v>755</v>
      </c>
      <c r="G253" s="203"/>
      <c r="H253" s="206">
        <v>971.01900000000001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182</v>
      </c>
      <c r="AU253" s="212" t="s">
        <v>22</v>
      </c>
      <c r="AV253" s="13" t="s">
        <v>22</v>
      </c>
      <c r="AW253" s="13" t="s">
        <v>43</v>
      </c>
      <c r="AX253" s="13" t="s">
        <v>83</v>
      </c>
      <c r="AY253" s="212" t="s">
        <v>130</v>
      </c>
    </row>
    <row r="254" spans="1:65" s="13" customFormat="1" ht="11.25">
      <c r="B254" s="202"/>
      <c r="C254" s="203"/>
      <c r="D254" s="197" t="s">
        <v>182</v>
      </c>
      <c r="E254" s="204" t="s">
        <v>45</v>
      </c>
      <c r="F254" s="205" t="s">
        <v>777</v>
      </c>
      <c r="G254" s="203"/>
      <c r="H254" s="206">
        <v>980.72900000000004</v>
      </c>
      <c r="I254" s="207"/>
      <c r="J254" s="203"/>
      <c r="K254" s="203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182</v>
      </c>
      <c r="AU254" s="212" t="s">
        <v>22</v>
      </c>
      <c r="AV254" s="13" t="s">
        <v>22</v>
      </c>
      <c r="AW254" s="13" t="s">
        <v>43</v>
      </c>
      <c r="AX254" s="13" t="s">
        <v>91</v>
      </c>
      <c r="AY254" s="212" t="s">
        <v>130</v>
      </c>
    </row>
    <row r="255" spans="1:65" s="2" customFormat="1" ht="24.2" customHeight="1">
      <c r="A255" s="36"/>
      <c r="B255" s="37"/>
      <c r="C255" s="234" t="s">
        <v>337</v>
      </c>
      <c r="D255" s="234" t="s">
        <v>283</v>
      </c>
      <c r="E255" s="235" t="s">
        <v>778</v>
      </c>
      <c r="F255" s="236" t="s">
        <v>779</v>
      </c>
      <c r="G255" s="237" t="s">
        <v>178</v>
      </c>
      <c r="H255" s="238">
        <v>12.984999999999999</v>
      </c>
      <c r="I255" s="239"/>
      <c r="J255" s="240">
        <f>ROUND(I255*H255,2)</f>
        <v>0</v>
      </c>
      <c r="K255" s="241"/>
      <c r="L255" s="242"/>
      <c r="M255" s="243" t="s">
        <v>45</v>
      </c>
      <c r="N255" s="244" t="s">
        <v>54</v>
      </c>
      <c r="O255" s="66"/>
      <c r="P255" s="180">
        <f>O255*H255</f>
        <v>0</v>
      </c>
      <c r="Q255" s="180">
        <v>0.13100000000000001</v>
      </c>
      <c r="R255" s="180">
        <f>Q255*H255</f>
        <v>1.7010350000000001</v>
      </c>
      <c r="S255" s="180">
        <v>0</v>
      </c>
      <c r="T255" s="18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2" t="s">
        <v>158</v>
      </c>
      <c r="AT255" s="182" t="s">
        <v>283</v>
      </c>
      <c r="AU255" s="182" t="s">
        <v>22</v>
      </c>
      <c r="AY255" s="18" t="s">
        <v>130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91</v>
      </c>
      <c r="BK255" s="183">
        <f>ROUND(I255*H255,2)</f>
        <v>0</v>
      </c>
      <c r="BL255" s="18" t="s">
        <v>135</v>
      </c>
      <c r="BM255" s="182" t="s">
        <v>780</v>
      </c>
    </row>
    <row r="256" spans="1:65" s="13" customFormat="1" ht="22.5">
      <c r="B256" s="202"/>
      <c r="C256" s="203"/>
      <c r="D256" s="197" t="s">
        <v>182</v>
      </c>
      <c r="E256" s="204" t="s">
        <v>45</v>
      </c>
      <c r="F256" s="205" t="s">
        <v>756</v>
      </c>
      <c r="G256" s="203"/>
      <c r="H256" s="206">
        <v>12.606999999999999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182</v>
      </c>
      <c r="AU256" s="212" t="s">
        <v>22</v>
      </c>
      <c r="AV256" s="13" t="s">
        <v>22</v>
      </c>
      <c r="AW256" s="13" t="s">
        <v>43</v>
      </c>
      <c r="AX256" s="13" t="s">
        <v>83</v>
      </c>
      <c r="AY256" s="212" t="s">
        <v>130</v>
      </c>
    </row>
    <row r="257" spans="1:65" s="13" customFormat="1" ht="11.25">
      <c r="B257" s="202"/>
      <c r="C257" s="203"/>
      <c r="D257" s="197" t="s">
        <v>182</v>
      </c>
      <c r="E257" s="204" t="s">
        <v>45</v>
      </c>
      <c r="F257" s="205" t="s">
        <v>781</v>
      </c>
      <c r="G257" s="203"/>
      <c r="H257" s="206">
        <v>12.984999999999999</v>
      </c>
      <c r="I257" s="207"/>
      <c r="J257" s="203"/>
      <c r="K257" s="203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182</v>
      </c>
      <c r="AU257" s="212" t="s">
        <v>22</v>
      </c>
      <c r="AV257" s="13" t="s">
        <v>22</v>
      </c>
      <c r="AW257" s="13" t="s">
        <v>43</v>
      </c>
      <c r="AX257" s="13" t="s">
        <v>91</v>
      </c>
      <c r="AY257" s="212" t="s">
        <v>130</v>
      </c>
    </row>
    <row r="258" spans="1:65" s="2" customFormat="1" ht="24.2" customHeight="1">
      <c r="A258" s="36"/>
      <c r="B258" s="37"/>
      <c r="C258" s="170" t="s">
        <v>342</v>
      </c>
      <c r="D258" s="170" t="s">
        <v>131</v>
      </c>
      <c r="E258" s="171" t="s">
        <v>782</v>
      </c>
      <c r="F258" s="172" t="s">
        <v>783</v>
      </c>
      <c r="G258" s="173" t="s">
        <v>178</v>
      </c>
      <c r="H258" s="174">
        <v>694.19899999999996</v>
      </c>
      <c r="I258" s="175"/>
      <c r="J258" s="176">
        <f>ROUND(I258*H258,2)</f>
        <v>0</v>
      </c>
      <c r="K258" s="177"/>
      <c r="L258" s="41"/>
      <c r="M258" s="178" t="s">
        <v>45</v>
      </c>
      <c r="N258" s="179" t="s">
        <v>54</v>
      </c>
      <c r="O258" s="66"/>
      <c r="P258" s="180">
        <f>O258*H258</f>
        <v>0</v>
      </c>
      <c r="Q258" s="180">
        <v>0.10362</v>
      </c>
      <c r="R258" s="180">
        <f>Q258*H258</f>
        <v>71.932900379999992</v>
      </c>
      <c r="S258" s="180">
        <v>0</v>
      </c>
      <c r="T258" s="181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2" t="s">
        <v>135</v>
      </c>
      <c r="AT258" s="182" t="s">
        <v>131</v>
      </c>
      <c r="AU258" s="182" t="s">
        <v>22</v>
      </c>
      <c r="AY258" s="18" t="s">
        <v>130</v>
      </c>
      <c r="BE258" s="183">
        <f>IF(N258="základní",J258,0)</f>
        <v>0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18" t="s">
        <v>91</v>
      </c>
      <c r="BK258" s="183">
        <f>ROUND(I258*H258,2)</f>
        <v>0</v>
      </c>
      <c r="BL258" s="18" t="s">
        <v>135</v>
      </c>
      <c r="BM258" s="182" t="s">
        <v>784</v>
      </c>
    </row>
    <row r="259" spans="1:65" s="2" customFormat="1" ht="19.5">
      <c r="A259" s="36"/>
      <c r="B259" s="37"/>
      <c r="C259" s="38"/>
      <c r="D259" s="197" t="s">
        <v>180</v>
      </c>
      <c r="E259" s="38"/>
      <c r="F259" s="198" t="s">
        <v>313</v>
      </c>
      <c r="G259" s="38"/>
      <c r="H259" s="38"/>
      <c r="I259" s="199"/>
      <c r="J259" s="38"/>
      <c r="K259" s="38"/>
      <c r="L259" s="41"/>
      <c r="M259" s="200"/>
      <c r="N259" s="201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8" t="s">
        <v>180</v>
      </c>
      <c r="AU259" s="18" t="s">
        <v>22</v>
      </c>
    </row>
    <row r="260" spans="1:65" s="13" customFormat="1" ht="33.75">
      <c r="B260" s="202"/>
      <c r="C260" s="203"/>
      <c r="D260" s="197" t="s">
        <v>182</v>
      </c>
      <c r="E260" s="204" t="s">
        <v>45</v>
      </c>
      <c r="F260" s="205" t="s">
        <v>750</v>
      </c>
      <c r="G260" s="203"/>
      <c r="H260" s="206">
        <v>401.137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182</v>
      </c>
      <c r="AU260" s="212" t="s">
        <v>22</v>
      </c>
      <c r="AV260" s="13" t="s">
        <v>22</v>
      </c>
      <c r="AW260" s="13" t="s">
        <v>43</v>
      </c>
      <c r="AX260" s="13" t="s">
        <v>83</v>
      </c>
      <c r="AY260" s="212" t="s">
        <v>130</v>
      </c>
    </row>
    <row r="261" spans="1:65" s="13" customFormat="1" ht="22.5">
      <c r="B261" s="202"/>
      <c r="C261" s="203"/>
      <c r="D261" s="197" t="s">
        <v>182</v>
      </c>
      <c r="E261" s="204" t="s">
        <v>45</v>
      </c>
      <c r="F261" s="205" t="s">
        <v>751</v>
      </c>
      <c r="G261" s="203"/>
      <c r="H261" s="206">
        <v>38.186999999999998</v>
      </c>
      <c r="I261" s="207"/>
      <c r="J261" s="203"/>
      <c r="K261" s="203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182</v>
      </c>
      <c r="AU261" s="212" t="s">
        <v>22</v>
      </c>
      <c r="AV261" s="13" t="s">
        <v>22</v>
      </c>
      <c r="AW261" s="13" t="s">
        <v>43</v>
      </c>
      <c r="AX261" s="13" t="s">
        <v>83</v>
      </c>
      <c r="AY261" s="212" t="s">
        <v>130</v>
      </c>
    </row>
    <row r="262" spans="1:65" s="13" customFormat="1" ht="22.5">
      <c r="B262" s="202"/>
      <c r="C262" s="203"/>
      <c r="D262" s="197" t="s">
        <v>182</v>
      </c>
      <c r="E262" s="204" t="s">
        <v>45</v>
      </c>
      <c r="F262" s="205" t="s">
        <v>752</v>
      </c>
      <c r="G262" s="203"/>
      <c r="H262" s="206">
        <v>241.875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182</v>
      </c>
      <c r="AU262" s="212" t="s">
        <v>22</v>
      </c>
      <c r="AV262" s="13" t="s">
        <v>22</v>
      </c>
      <c r="AW262" s="13" t="s">
        <v>43</v>
      </c>
      <c r="AX262" s="13" t="s">
        <v>83</v>
      </c>
      <c r="AY262" s="212" t="s">
        <v>130</v>
      </c>
    </row>
    <row r="263" spans="1:65" s="13" customFormat="1" ht="11.25">
      <c r="B263" s="202"/>
      <c r="C263" s="203"/>
      <c r="D263" s="197" t="s">
        <v>182</v>
      </c>
      <c r="E263" s="204" t="s">
        <v>45</v>
      </c>
      <c r="F263" s="205" t="s">
        <v>753</v>
      </c>
      <c r="G263" s="203"/>
      <c r="H263" s="206">
        <v>9</v>
      </c>
      <c r="I263" s="207"/>
      <c r="J263" s="203"/>
      <c r="K263" s="203"/>
      <c r="L263" s="208"/>
      <c r="M263" s="209"/>
      <c r="N263" s="210"/>
      <c r="O263" s="210"/>
      <c r="P263" s="210"/>
      <c r="Q263" s="210"/>
      <c r="R263" s="210"/>
      <c r="S263" s="210"/>
      <c r="T263" s="211"/>
      <c r="AT263" s="212" t="s">
        <v>182</v>
      </c>
      <c r="AU263" s="212" t="s">
        <v>22</v>
      </c>
      <c r="AV263" s="13" t="s">
        <v>22</v>
      </c>
      <c r="AW263" s="13" t="s">
        <v>43</v>
      </c>
      <c r="AX263" s="13" t="s">
        <v>83</v>
      </c>
      <c r="AY263" s="212" t="s">
        <v>130</v>
      </c>
    </row>
    <row r="264" spans="1:65" s="13" customFormat="1" ht="11.25">
      <c r="B264" s="202"/>
      <c r="C264" s="203"/>
      <c r="D264" s="197" t="s">
        <v>182</v>
      </c>
      <c r="E264" s="204" t="s">
        <v>45</v>
      </c>
      <c r="F264" s="205" t="s">
        <v>754</v>
      </c>
      <c r="G264" s="203"/>
      <c r="H264" s="206">
        <v>4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182</v>
      </c>
      <c r="AU264" s="212" t="s">
        <v>22</v>
      </c>
      <c r="AV264" s="13" t="s">
        <v>22</v>
      </c>
      <c r="AW264" s="13" t="s">
        <v>43</v>
      </c>
      <c r="AX264" s="13" t="s">
        <v>83</v>
      </c>
      <c r="AY264" s="212" t="s">
        <v>130</v>
      </c>
    </row>
    <row r="265" spans="1:65" s="14" customFormat="1" ht="11.25">
      <c r="B265" s="213"/>
      <c r="C265" s="214"/>
      <c r="D265" s="197" t="s">
        <v>182</v>
      </c>
      <c r="E265" s="215" t="s">
        <v>45</v>
      </c>
      <c r="F265" s="216" t="s">
        <v>184</v>
      </c>
      <c r="G265" s="214"/>
      <c r="H265" s="217">
        <v>694.19899999999996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182</v>
      </c>
      <c r="AU265" s="223" t="s">
        <v>22</v>
      </c>
      <c r="AV265" s="14" t="s">
        <v>135</v>
      </c>
      <c r="AW265" s="14" t="s">
        <v>43</v>
      </c>
      <c r="AX265" s="14" t="s">
        <v>91</v>
      </c>
      <c r="AY265" s="223" t="s">
        <v>130</v>
      </c>
    </row>
    <row r="266" spans="1:65" s="2" customFormat="1" ht="14.45" customHeight="1">
      <c r="A266" s="36"/>
      <c r="B266" s="37"/>
      <c r="C266" s="234" t="s">
        <v>347</v>
      </c>
      <c r="D266" s="234" t="s">
        <v>283</v>
      </c>
      <c r="E266" s="235" t="s">
        <v>785</v>
      </c>
      <c r="F266" s="236" t="s">
        <v>786</v>
      </c>
      <c r="G266" s="237" t="s">
        <v>178</v>
      </c>
      <c r="H266" s="238">
        <v>649.44200000000001</v>
      </c>
      <c r="I266" s="239"/>
      <c r="J266" s="240">
        <f>ROUND(I266*H266,2)</f>
        <v>0</v>
      </c>
      <c r="K266" s="241"/>
      <c r="L266" s="242"/>
      <c r="M266" s="243" t="s">
        <v>45</v>
      </c>
      <c r="N266" s="244" t="s">
        <v>54</v>
      </c>
      <c r="O266" s="66"/>
      <c r="P266" s="180">
        <f>O266*H266</f>
        <v>0</v>
      </c>
      <c r="Q266" s="180">
        <v>0.17599999999999999</v>
      </c>
      <c r="R266" s="180">
        <f>Q266*H266</f>
        <v>114.30179199999999</v>
      </c>
      <c r="S266" s="180">
        <v>0</v>
      </c>
      <c r="T266" s="18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2" t="s">
        <v>158</v>
      </c>
      <c r="AT266" s="182" t="s">
        <v>283</v>
      </c>
      <c r="AU266" s="182" t="s">
        <v>22</v>
      </c>
      <c r="AY266" s="18" t="s">
        <v>130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18" t="s">
        <v>91</v>
      </c>
      <c r="BK266" s="183">
        <f>ROUND(I266*H266,2)</f>
        <v>0</v>
      </c>
      <c r="BL266" s="18" t="s">
        <v>135</v>
      </c>
      <c r="BM266" s="182" t="s">
        <v>787</v>
      </c>
    </row>
    <row r="267" spans="1:65" s="13" customFormat="1" ht="33.75">
      <c r="B267" s="202"/>
      <c r="C267" s="203"/>
      <c r="D267" s="197" t="s">
        <v>182</v>
      </c>
      <c r="E267" s="204" t="s">
        <v>45</v>
      </c>
      <c r="F267" s="205" t="s">
        <v>788</v>
      </c>
      <c r="G267" s="203"/>
      <c r="H267" s="206">
        <v>401.137</v>
      </c>
      <c r="I267" s="207"/>
      <c r="J267" s="203"/>
      <c r="K267" s="203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182</v>
      </c>
      <c r="AU267" s="212" t="s">
        <v>22</v>
      </c>
      <c r="AV267" s="13" t="s">
        <v>22</v>
      </c>
      <c r="AW267" s="13" t="s">
        <v>43</v>
      </c>
      <c r="AX267" s="13" t="s">
        <v>83</v>
      </c>
      <c r="AY267" s="212" t="s">
        <v>130</v>
      </c>
    </row>
    <row r="268" spans="1:65" s="13" customFormat="1" ht="22.5">
      <c r="B268" s="202"/>
      <c r="C268" s="203"/>
      <c r="D268" s="197" t="s">
        <v>182</v>
      </c>
      <c r="E268" s="204" t="s">
        <v>45</v>
      </c>
      <c r="F268" s="205" t="s">
        <v>752</v>
      </c>
      <c r="G268" s="203"/>
      <c r="H268" s="206">
        <v>241.875</v>
      </c>
      <c r="I268" s="207"/>
      <c r="J268" s="203"/>
      <c r="K268" s="203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182</v>
      </c>
      <c r="AU268" s="212" t="s">
        <v>22</v>
      </c>
      <c r="AV268" s="13" t="s">
        <v>22</v>
      </c>
      <c r="AW268" s="13" t="s">
        <v>43</v>
      </c>
      <c r="AX268" s="13" t="s">
        <v>83</v>
      </c>
      <c r="AY268" s="212" t="s">
        <v>130</v>
      </c>
    </row>
    <row r="269" spans="1:65" s="14" customFormat="1" ht="11.25">
      <c r="B269" s="213"/>
      <c r="C269" s="214"/>
      <c r="D269" s="197" t="s">
        <v>182</v>
      </c>
      <c r="E269" s="215" t="s">
        <v>45</v>
      </c>
      <c r="F269" s="216" t="s">
        <v>184</v>
      </c>
      <c r="G269" s="214"/>
      <c r="H269" s="217">
        <v>643.01199999999994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182</v>
      </c>
      <c r="AU269" s="223" t="s">
        <v>22</v>
      </c>
      <c r="AV269" s="14" t="s">
        <v>135</v>
      </c>
      <c r="AW269" s="14" t="s">
        <v>43</v>
      </c>
      <c r="AX269" s="14" t="s">
        <v>83</v>
      </c>
      <c r="AY269" s="223" t="s">
        <v>130</v>
      </c>
    </row>
    <row r="270" spans="1:65" s="13" customFormat="1" ht="11.25">
      <c r="B270" s="202"/>
      <c r="C270" s="203"/>
      <c r="D270" s="197" t="s">
        <v>182</v>
      </c>
      <c r="E270" s="204" t="s">
        <v>45</v>
      </c>
      <c r="F270" s="205" t="s">
        <v>789</v>
      </c>
      <c r="G270" s="203"/>
      <c r="H270" s="206">
        <v>649.44200000000001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182</v>
      </c>
      <c r="AU270" s="212" t="s">
        <v>22</v>
      </c>
      <c r="AV270" s="13" t="s">
        <v>22</v>
      </c>
      <c r="AW270" s="13" t="s">
        <v>43</v>
      </c>
      <c r="AX270" s="13" t="s">
        <v>91</v>
      </c>
      <c r="AY270" s="212" t="s">
        <v>130</v>
      </c>
    </row>
    <row r="271" spans="1:65" s="2" customFormat="1" ht="14.45" customHeight="1">
      <c r="A271" s="36"/>
      <c r="B271" s="37"/>
      <c r="C271" s="234" t="s">
        <v>352</v>
      </c>
      <c r="D271" s="234" t="s">
        <v>283</v>
      </c>
      <c r="E271" s="235" t="s">
        <v>790</v>
      </c>
      <c r="F271" s="236" t="s">
        <v>791</v>
      </c>
      <c r="G271" s="237" t="s">
        <v>178</v>
      </c>
      <c r="H271" s="238">
        <v>13.39</v>
      </c>
      <c r="I271" s="239"/>
      <c r="J271" s="240">
        <f>ROUND(I271*H271,2)</f>
        <v>0</v>
      </c>
      <c r="K271" s="241"/>
      <c r="L271" s="242"/>
      <c r="M271" s="243" t="s">
        <v>45</v>
      </c>
      <c r="N271" s="244" t="s">
        <v>54</v>
      </c>
      <c r="O271" s="66"/>
      <c r="P271" s="180">
        <f>O271*H271</f>
        <v>0</v>
      </c>
      <c r="Q271" s="180">
        <v>0.17599999999999999</v>
      </c>
      <c r="R271" s="180">
        <f>Q271*H271</f>
        <v>2.3566400000000001</v>
      </c>
      <c r="S271" s="180">
        <v>0</v>
      </c>
      <c r="T271" s="18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2" t="s">
        <v>158</v>
      </c>
      <c r="AT271" s="182" t="s">
        <v>283</v>
      </c>
      <c r="AU271" s="182" t="s">
        <v>22</v>
      </c>
      <c r="AY271" s="18" t="s">
        <v>130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18" t="s">
        <v>91</v>
      </c>
      <c r="BK271" s="183">
        <f>ROUND(I271*H271,2)</f>
        <v>0</v>
      </c>
      <c r="BL271" s="18" t="s">
        <v>135</v>
      </c>
      <c r="BM271" s="182" t="s">
        <v>792</v>
      </c>
    </row>
    <row r="272" spans="1:65" s="13" customFormat="1" ht="11.25">
      <c r="B272" s="202"/>
      <c r="C272" s="203"/>
      <c r="D272" s="197" t="s">
        <v>182</v>
      </c>
      <c r="E272" s="204" t="s">
        <v>45</v>
      </c>
      <c r="F272" s="205" t="s">
        <v>753</v>
      </c>
      <c r="G272" s="203"/>
      <c r="H272" s="206">
        <v>9</v>
      </c>
      <c r="I272" s="207"/>
      <c r="J272" s="203"/>
      <c r="K272" s="203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182</v>
      </c>
      <c r="AU272" s="212" t="s">
        <v>22</v>
      </c>
      <c r="AV272" s="13" t="s">
        <v>22</v>
      </c>
      <c r="AW272" s="13" t="s">
        <v>43</v>
      </c>
      <c r="AX272" s="13" t="s">
        <v>83</v>
      </c>
      <c r="AY272" s="212" t="s">
        <v>130</v>
      </c>
    </row>
    <row r="273" spans="1:65" s="13" customFormat="1" ht="11.25">
      <c r="B273" s="202"/>
      <c r="C273" s="203"/>
      <c r="D273" s="197" t="s">
        <v>182</v>
      </c>
      <c r="E273" s="204" t="s">
        <v>45</v>
      </c>
      <c r="F273" s="205" t="s">
        <v>754</v>
      </c>
      <c r="G273" s="203"/>
      <c r="H273" s="206">
        <v>4</v>
      </c>
      <c r="I273" s="207"/>
      <c r="J273" s="203"/>
      <c r="K273" s="203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182</v>
      </c>
      <c r="AU273" s="212" t="s">
        <v>22</v>
      </c>
      <c r="AV273" s="13" t="s">
        <v>22</v>
      </c>
      <c r="AW273" s="13" t="s">
        <v>43</v>
      </c>
      <c r="AX273" s="13" t="s">
        <v>83</v>
      </c>
      <c r="AY273" s="212" t="s">
        <v>130</v>
      </c>
    </row>
    <row r="274" spans="1:65" s="14" customFormat="1" ht="11.25">
      <c r="B274" s="213"/>
      <c r="C274" s="214"/>
      <c r="D274" s="197" t="s">
        <v>182</v>
      </c>
      <c r="E274" s="215" t="s">
        <v>45</v>
      </c>
      <c r="F274" s="216" t="s">
        <v>184</v>
      </c>
      <c r="G274" s="214"/>
      <c r="H274" s="217">
        <v>13</v>
      </c>
      <c r="I274" s="218"/>
      <c r="J274" s="214"/>
      <c r="K274" s="214"/>
      <c r="L274" s="219"/>
      <c r="M274" s="220"/>
      <c r="N274" s="221"/>
      <c r="O274" s="221"/>
      <c r="P274" s="221"/>
      <c r="Q274" s="221"/>
      <c r="R274" s="221"/>
      <c r="S274" s="221"/>
      <c r="T274" s="222"/>
      <c r="AT274" s="223" t="s">
        <v>182</v>
      </c>
      <c r="AU274" s="223" t="s">
        <v>22</v>
      </c>
      <c r="AV274" s="14" t="s">
        <v>135</v>
      </c>
      <c r="AW274" s="14" t="s">
        <v>43</v>
      </c>
      <c r="AX274" s="14" t="s">
        <v>83</v>
      </c>
      <c r="AY274" s="223" t="s">
        <v>130</v>
      </c>
    </row>
    <row r="275" spans="1:65" s="13" customFormat="1" ht="11.25">
      <c r="B275" s="202"/>
      <c r="C275" s="203"/>
      <c r="D275" s="197" t="s">
        <v>182</v>
      </c>
      <c r="E275" s="204" t="s">
        <v>45</v>
      </c>
      <c r="F275" s="205" t="s">
        <v>793</v>
      </c>
      <c r="G275" s="203"/>
      <c r="H275" s="206">
        <v>13.39</v>
      </c>
      <c r="I275" s="207"/>
      <c r="J275" s="203"/>
      <c r="K275" s="203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182</v>
      </c>
      <c r="AU275" s="212" t="s">
        <v>22</v>
      </c>
      <c r="AV275" s="13" t="s">
        <v>22</v>
      </c>
      <c r="AW275" s="13" t="s">
        <v>43</v>
      </c>
      <c r="AX275" s="13" t="s">
        <v>91</v>
      </c>
      <c r="AY275" s="212" t="s">
        <v>130</v>
      </c>
    </row>
    <row r="276" spans="1:65" s="2" customFormat="1" ht="24.2" customHeight="1">
      <c r="A276" s="36"/>
      <c r="B276" s="37"/>
      <c r="C276" s="234" t="s">
        <v>358</v>
      </c>
      <c r="D276" s="234" t="s">
        <v>283</v>
      </c>
      <c r="E276" s="235" t="s">
        <v>794</v>
      </c>
      <c r="F276" s="236" t="s">
        <v>779</v>
      </c>
      <c r="G276" s="237" t="s">
        <v>178</v>
      </c>
      <c r="H276" s="238">
        <v>39.332999999999998</v>
      </c>
      <c r="I276" s="239"/>
      <c r="J276" s="240">
        <f>ROUND(I276*H276,2)</f>
        <v>0</v>
      </c>
      <c r="K276" s="241"/>
      <c r="L276" s="242"/>
      <c r="M276" s="243" t="s">
        <v>45</v>
      </c>
      <c r="N276" s="244" t="s">
        <v>54</v>
      </c>
      <c r="O276" s="66"/>
      <c r="P276" s="180">
        <f>O276*H276</f>
        <v>0</v>
      </c>
      <c r="Q276" s="180">
        <v>0.13100000000000001</v>
      </c>
      <c r="R276" s="180">
        <f>Q276*H276</f>
        <v>5.1526230000000002</v>
      </c>
      <c r="S276" s="180">
        <v>0</v>
      </c>
      <c r="T276" s="18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2" t="s">
        <v>158</v>
      </c>
      <c r="AT276" s="182" t="s">
        <v>283</v>
      </c>
      <c r="AU276" s="182" t="s">
        <v>22</v>
      </c>
      <c r="AY276" s="18" t="s">
        <v>130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18" t="s">
        <v>91</v>
      </c>
      <c r="BK276" s="183">
        <f>ROUND(I276*H276,2)</f>
        <v>0</v>
      </c>
      <c r="BL276" s="18" t="s">
        <v>135</v>
      </c>
      <c r="BM276" s="182" t="s">
        <v>795</v>
      </c>
    </row>
    <row r="277" spans="1:65" s="13" customFormat="1" ht="22.5">
      <c r="B277" s="202"/>
      <c r="C277" s="203"/>
      <c r="D277" s="197" t="s">
        <v>182</v>
      </c>
      <c r="E277" s="204" t="s">
        <v>45</v>
      </c>
      <c r="F277" s="205" t="s">
        <v>751</v>
      </c>
      <c r="G277" s="203"/>
      <c r="H277" s="206">
        <v>38.186999999999998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182</v>
      </c>
      <c r="AU277" s="212" t="s">
        <v>22</v>
      </c>
      <c r="AV277" s="13" t="s">
        <v>22</v>
      </c>
      <c r="AW277" s="13" t="s">
        <v>43</v>
      </c>
      <c r="AX277" s="13" t="s">
        <v>83</v>
      </c>
      <c r="AY277" s="212" t="s">
        <v>130</v>
      </c>
    </row>
    <row r="278" spans="1:65" s="13" customFormat="1" ht="11.25">
      <c r="B278" s="202"/>
      <c r="C278" s="203"/>
      <c r="D278" s="197" t="s">
        <v>182</v>
      </c>
      <c r="E278" s="204" t="s">
        <v>45</v>
      </c>
      <c r="F278" s="205" t="s">
        <v>796</v>
      </c>
      <c r="G278" s="203"/>
      <c r="H278" s="206">
        <v>39.332999999999998</v>
      </c>
      <c r="I278" s="207"/>
      <c r="J278" s="203"/>
      <c r="K278" s="203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182</v>
      </c>
      <c r="AU278" s="212" t="s">
        <v>22</v>
      </c>
      <c r="AV278" s="13" t="s">
        <v>22</v>
      </c>
      <c r="AW278" s="13" t="s">
        <v>43</v>
      </c>
      <c r="AX278" s="13" t="s">
        <v>91</v>
      </c>
      <c r="AY278" s="212" t="s">
        <v>130</v>
      </c>
    </row>
    <row r="279" spans="1:65" s="11" customFormat="1" ht="22.9" customHeight="1">
      <c r="B279" s="156"/>
      <c r="C279" s="157"/>
      <c r="D279" s="158" t="s">
        <v>82</v>
      </c>
      <c r="E279" s="195" t="s">
        <v>214</v>
      </c>
      <c r="F279" s="195" t="s">
        <v>442</v>
      </c>
      <c r="G279" s="157"/>
      <c r="H279" s="157"/>
      <c r="I279" s="160"/>
      <c r="J279" s="196">
        <f>BK279</f>
        <v>0</v>
      </c>
      <c r="K279" s="157"/>
      <c r="L279" s="162"/>
      <c r="M279" s="163"/>
      <c r="N279" s="164"/>
      <c r="O279" s="164"/>
      <c r="P279" s="165">
        <f>SUM(P280:P302)</f>
        <v>0</v>
      </c>
      <c r="Q279" s="164"/>
      <c r="R279" s="165">
        <f>SUM(R280:R302)</f>
        <v>36.837302319999999</v>
      </c>
      <c r="S279" s="164"/>
      <c r="T279" s="166">
        <f>SUM(T280:T302)</f>
        <v>0</v>
      </c>
      <c r="AR279" s="167" t="s">
        <v>91</v>
      </c>
      <c r="AT279" s="168" t="s">
        <v>82</v>
      </c>
      <c r="AU279" s="168" t="s">
        <v>91</v>
      </c>
      <c r="AY279" s="167" t="s">
        <v>130</v>
      </c>
      <c r="BK279" s="169">
        <f>SUM(BK280:BK302)</f>
        <v>0</v>
      </c>
    </row>
    <row r="280" spans="1:65" s="2" customFormat="1" ht="24.2" customHeight="1">
      <c r="A280" s="36"/>
      <c r="B280" s="37"/>
      <c r="C280" s="170" t="s">
        <v>362</v>
      </c>
      <c r="D280" s="170" t="s">
        <v>131</v>
      </c>
      <c r="E280" s="171" t="s">
        <v>797</v>
      </c>
      <c r="F280" s="172" t="s">
        <v>798</v>
      </c>
      <c r="G280" s="173" t="s">
        <v>211</v>
      </c>
      <c r="H280" s="174">
        <v>185.273</v>
      </c>
      <c r="I280" s="175"/>
      <c r="J280" s="176">
        <f>ROUND(I280*H280,2)</f>
        <v>0</v>
      </c>
      <c r="K280" s="177"/>
      <c r="L280" s="41"/>
      <c r="M280" s="178" t="s">
        <v>45</v>
      </c>
      <c r="N280" s="179" t="s">
        <v>54</v>
      </c>
      <c r="O280" s="66"/>
      <c r="P280" s="180">
        <f>O280*H280</f>
        <v>0</v>
      </c>
      <c r="Q280" s="180">
        <v>0.1295</v>
      </c>
      <c r="R280" s="180">
        <f>Q280*H280</f>
        <v>23.992853499999999</v>
      </c>
      <c r="S280" s="180">
        <v>0</v>
      </c>
      <c r="T280" s="18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2" t="s">
        <v>135</v>
      </c>
      <c r="AT280" s="182" t="s">
        <v>131</v>
      </c>
      <c r="AU280" s="182" t="s">
        <v>22</v>
      </c>
      <c r="AY280" s="18" t="s">
        <v>130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91</v>
      </c>
      <c r="BK280" s="183">
        <f>ROUND(I280*H280,2)</f>
        <v>0</v>
      </c>
      <c r="BL280" s="18" t="s">
        <v>135</v>
      </c>
      <c r="BM280" s="182" t="s">
        <v>799</v>
      </c>
    </row>
    <row r="281" spans="1:65" s="2" customFormat="1" ht="19.5">
      <c r="A281" s="36"/>
      <c r="B281" s="37"/>
      <c r="C281" s="38"/>
      <c r="D281" s="197" t="s">
        <v>180</v>
      </c>
      <c r="E281" s="38"/>
      <c r="F281" s="198" t="s">
        <v>313</v>
      </c>
      <c r="G281" s="38"/>
      <c r="H281" s="38"/>
      <c r="I281" s="199"/>
      <c r="J281" s="38"/>
      <c r="K281" s="38"/>
      <c r="L281" s="41"/>
      <c r="M281" s="200"/>
      <c r="N281" s="201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8" t="s">
        <v>180</v>
      </c>
      <c r="AU281" s="18" t="s">
        <v>22</v>
      </c>
    </row>
    <row r="282" spans="1:65" s="15" customFormat="1" ht="11.25">
      <c r="B282" s="224"/>
      <c r="C282" s="225"/>
      <c r="D282" s="197" t="s">
        <v>182</v>
      </c>
      <c r="E282" s="226" t="s">
        <v>45</v>
      </c>
      <c r="F282" s="227" t="s">
        <v>516</v>
      </c>
      <c r="G282" s="225"/>
      <c r="H282" s="226" t="s">
        <v>45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182</v>
      </c>
      <c r="AU282" s="233" t="s">
        <v>22</v>
      </c>
      <c r="AV282" s="15" t="s">
        <v>91</v>
      </c>
      <c r="AW282" s="15" t="s">
        <v>43</v>
      </c>
      <c r="AX282" s="15" t="s">
        <v>83</v>
      </c>
      <c r="AY282" s="233" t="s">
        <v>130</v>
      </c>
    </row>
    <row r="283" spans="1:65" s="13" customFormat="1" ht="22.5">
      <c r="B283" s="202"/>
      <c r="C283" s="203"/>
      <c r="D283" s="197" t="s">
        <v>182</v>
      </c>
      <c r="E283" s="204" t="s">
        <v>45</v>
      </c>
      <c r="F283" s="205" t="s">
        <v>800</v>
      </c>
      <c r="G283" s="203"/>
      <c r="H283" s="206">
        <v>173.96899999999999</v>
      </c>
      <c r="I283" s="207"/>
      <c r="J283" s="203"/>
      <c r="K283" s="203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182</v>
      </c>
      <c r="AU283" s="212" t="s">
        <v>22</v>
      </c>
      <c r="AV283" s="13" t="s">
        <v>22</v>
      </c>
      <c r="AW283" s="13" t="s">
        <v>43</v>
      </c>
      <c r="AX283" s="13" t="s">
        <v>83</v>
      </c>
      <c r="AY283" s="212" t="s">
        <v>130</v>
      </c>
    </row>
    <row r="284" spans="1:65" s="15" customFormat="1" ht="11.25">
      <c r="B284" s="224"/>
      <c r="C284" s="225"/>
      <c r="D284" s="197" t="s">
        <v>182</v>
      </c>
      <c r="E284" s="226" t="s">
        <v>45</v>
      </c>
      <c r="F284" s="227" t="s">
        <v>520</v>
      </c>
      <c r="G284" s="225"/>
      <c r="H284" s="226" t="s">
        <v>45</v>
      </c>
      <c r="I284" s="228"/>
      <c r="J284" s="225"/>
      <c r="K284" s="225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182</v>
      </c>
      <c r="AU284" s="233" t="s">
        <v>22</v>
      </c>
      <c r="AV284" s="15" t="s">
        <v>91</v>
      </c>
      <c r="AW284" s="15" t="s">
        <v>43</v>
      </c>
      <c r="AX284" s="15" t="s">
        <v>83</v>
      </c>
      <c r="AY284" s="233" t="s">
        <v>130</v>
      </c>
    </row>
    <row r="285" spans="1:65" s="13" customFormat="1" ht="11.25">
      <c r="B285" s="202"/>
      <c r="C285" s="203"/>
      <c r="D285" s="197" t="s">
        <v>182</v>
      </c>
      <c r="E285" s="204" t="s">
        <v>45</v>
      </c>
      <c r="F285" s="205" t="s">
        <v>801</v>
      </c>
      <c r="G285" s="203"/>
      <c r="H285" s="206">
        <v>11.304</v>
      </c>
      <c r="I285" s="207"/>
      <c r="J285" s="203"/>
      <c r="K285" s="203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182</v>
      </c>
      <c r="AU285" s="212" t="s">
        <v>22</v>
      </c>
      <c r="AV285" s="13" t="s">
        <v>22</v>
      </c>
      <c r="AW285" s="13" t="s">
        <v>43</v>
      </c>
      <c r="AX285" s="13" t="s">
        <v>83</v>
      </c>
      <c r="AY285" s="212" t="s">
        <v>130</v>
      </c>
    </row>
    <row r="286" spans="1:65" s="14" customFormat="1" ht="11.25">
      <c r="B286" s="213"/>
      <c r="C286" s="214"/>
      <c r="D286" s="197" t="s">
        <v>182</v>
      </c>
      <c r="E286" s="215" t="s">
        <v>45</v>
      </c>
      <c r="F286" s="216" t="s">
        <v>184</v>
      </c>
      <c r="G286" s="214"/>
      <c r="H286" s="217">
        <v>185.273</v>
      </c>
      <c r="I286" s="218"/>
      <c r="J286" s="214"/>
      <c r="K286" s="214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182</v>
      </c>
      <c r="AU286" s="223" t="s">
        <v>22</v>
      </c>
      <c r="AV286" s="14" t="s">
        <v>135</v>
      </c>
      <c r="AW286" s="14" t="s">
        <v>43</v>
      </c>
      <c r="AX286" s="14" t="s">
        <v>91</v>
      </c>
      <c r="AY286" s="223" t="s">
        <v>130</v>
      </c>
    </row>
    <row r="287" spans="1:65" s="2" customFormat="1" ht="14.45" customHeight="1">
      <c r="A287" s="36"/>
      <c r="B287" s="37"/>
      <c r="C287" s="234" t="s">
        <v>366</v>
      </c>
      <c r="D287" s="234" t="s">
        <v>283</v>
      </c>
      <c r="E287" s="235" t="s">
        <v>802</v>
      </c>
      <c r="F287" s="236" t="s">
        <v>803</v>
      </c>
      <c r="G287" s="237" t="s">
        <v>211</v>
      </c>
      <c r="H287" s="238">
        <v>173.96899999999999</v>
      </c>
      <c r="I287" s="239"/>
      <c r="J287" s="240">
        <f>ROUND(I287*H287,2)</f>
        <v>0</v>
      </c>
      <c r="K287" s="241"/>
      <c r="L287" s="242"/>
      <c r="M287" s="243" t="s">
        <v>45</v>
      </c>
      <c r="N287" s="244" t="s">
        <v>54</v>
      </c>
      <c r="O287" s="66"/>
      <c r="P287" s="180">
        <f>O287*H287</f>
        <v>0</v>
      </c>
      <c r="Q287" s="180">
        <v>4.4999999999999998E-2</v>
      </c>
      <c r="R287" s="180">
        <f>Q287*H287</f>
        <v>7.8286049999999996</v>
      </c>
      <c r="S287" s="180">
        <v>0</v>
      </c>
      <c r="T287" s="181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2" t="s">
        <v>158</v>
      </c>
      <c r="AT287" s="182" t="s">
        <v>283</v>
      </c>
      <c r="AU287" s="182" t="s">
        <v>22</v>
      </c>
      <c r="AY287" s="18" t="s">
        <v>130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8" t="s">
        <v>91</v>
      </c>
      <c r="BK287" s="183">
        <f>ROUND(I287*H287,2)</f>
        <v>0</v>
      </c>
      <c r="BL287" s="18" t="s">
        <v>135</v>
      </c>
      <c r="BM287" s="182" t="s">
        <v>804</v>
      </c>
    </row>
    <row r="288" spans="1:65" s="13" customFormat="1" ht="22.5">
      <c r="B288" s="202"/>
      <c r="C288" s="203"/>
      <c r="D288" s="197" t="s">
        <v>182</v>
      </c>
      <c r="E288" s="204" t="s">
        <v>45</v>
      </c>
      <c r="F288" s="205" t="s">
        <v>800</v>
      </c>
      <c r="G288" s="203"/>
      <c r="H288" s="206">
        <v>173.96899999999999</v>
      </c>
      <c r="I288" s="207"/>
      <c r="J288" s="203"/>
      <c r="K288" s="203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182</v>
      </c>
      <c r="AU288" s="212" t="s">
        <v>22</v>
      </c>
      <c r="AV288" s="13" t="s">
        <v>22</v>
      </c>
      <c r="AW288" s="13" t="s">
        <v>43</v>
      </c>
      <c r="AX288" s="13" t="s">
        <v>83</v>
      </c>
      <c r="AY288" s="212" t="s">
        <v>130</v>
      </c>
    </row>
    <row r="289" spans="1:65" s="14" customFormat="1" ht="11.25">
      <c r="B289" s="213"/>
      <c r="C289" s="214"/>
      <c r="D289" s="197" t="s">
        <v>182</v>
      </c>
      <c r="E289" s="215" t="s">
        <v>45</v>
      </c>
      <c r="F289" s="216" t="s">
        <v>184</v>
      </c>
      <c r="G289" s="214"/>
      <c r="H289" s="217">
        <v>173.96899999999999</v>
      </c>
      <c r="I289" s="218"/>
      <c r="J289" s="214"/>
      <c r="K289" s="214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182</v>
      </c>
      <c r="AU289" s="223" t="s">
        <v>22</v>
      </c>
      <c r="AV289" s="14" t="s">
        <v>135</v>
      </c>
      <c r="AW289" s="14" t="s">
        <v>43</v>
      </c>
      <c r="AX289" s="14" t="s">
        <v>91</v>
      </c>
      <c r="AY289" s="223" t="s">
        <v>130</v>
      </c>
    </row>
    <row r="290" spans="1:65" s="2" customFormat="1" ht="14.45" customHeight="1">
      <c r="A290" s="36"/>
      <c r="B290" s="37"/>
      <c r="C290" s="234" t="s">
        <v>370</v>
      </c>
      <c r="D290" s="234" t="s">
        <v>283</v>
      </c>
      <c r="E290" s="235" t="s">
        <v>805</v>
      </c>
      <c r="F290" s="236" t="s">
        <v>806</v>
      </c>
      <c r="G290" s="237" t="s">
        <v>211</v>
      </c>
      <c r="H290" s="238">
        <v>11.304</v>
      </c>
      <c r="I290" s="239"/>
      <c r="J290" s="240">
        <f>ROUND(I290*H290,2)</f>
        <v>0</v>
      </c>
      <c r="K290" s="241"/>
      <c r="L290" s="242"/>
      <c r="M290" s="243" t="s">
        <v>45</v>
      </c>
      <c r="N290" s="244" t="s">
        <v>54</v>
      </c>
      <c r="O290" s="66"/>
      <c r="P290" s="180">
        <f>O290*H290</f>
        <v>0</v>
      </c>
      <c r="Q290" s="180">
        <v>0</v>
      </c>
      <c r="R290" s="180">
        <f>Q290*H290</f>
        <v>0</v>
      </c>
      <c r="S290" s="180">
        <v>0</v>
      </c>
      <c r="T290" s="181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2" t="s">
        <v>158</v>
      </c>
      <c r="AT290" s="182" t="s">
        <v>283</v>
      </c>
      <c r="AU290" s="182" t="s">
        <v>22</v>
      </c>
      <c r="AY290" s="18" t="s">
        <v>130</v>
      </c>
      <c r="BE290" s="183">
        <f>IF(N290="základní",J290,0)</f>
        <v>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18" t="s">
        <v>91</v>
      </c>
      <c r="BK290" s="183">
        <f>ROUND(I290*H290,2)</f>
        <v>0</v>
      </c>
      <c r="BL290" s="18" t="s">
        <v>135</v>
      </c>
      <c r="BM290" s="182" t="s">
        <v>807</v>
      </c>
    </row>
    <row r="291" spans="1:65" s="13" customFormat="1" ht="11.25">
      <c r="B291" s="202"/>
      <c r="C291" s="203"/>
      <c r="D291" s="197" t="s">
        <v>182</v>
      </c>
      <c r="E291" s="204" t="s">
        <v>45</v>
      </c>
      <c r="F291" s="205" t="s">
        <v>801</v>
      </c>
      <c r="G291" s="203"/>
      <c r="H291" s="206">
        <v>11.304</v>
      </c>
      <c r="I291" s="207"/>
      <c r="J291" s="203"/>
      <c r="K291" s="203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182</v>
      </c>
      <c r="AU291" s="212" t="s">
        <v>22</v>
      </c>
      <c r="AV291" s="13" t="s">
        <v>22</v>
      </c>
      <c r="AW291" s="13" t="s">
        <v>43</v>
      </c>
      <c r="AX291" s="13" t="s">
        <v>83</v>
      </c>
      <c r="AY291" s="212" t="s">
        <v>130</v>
      </c>
    </row>
    <row r="292" spans="1:65" s="14" customFormat="1" ht="11.25">
      <c r="B292" s="213"/>
      <c r="C292" s="214"/>
      <c r="D292" s="197" t="s">
        <v>182</v>
      </c>
      <c r="E292" s="215" t="s">
        <v>45</v>
      </c>
      <c r="F292" s="216" t="s">
        <v>184</v>
      </c>
      <c r="G292" s="214"/>
      <c r="H292" s="217">
        <v>11.304</v>
      </c>
      <c r="I292" s="218"/>
      <c r="J292" s="214"/>
      <c r="K292" s="214"/>
      <c r="L292" s="219"/>
      <c r="M292" s="220"/>
      <c r="N292" s="221"/>
      <c r="O292" s="221"/>
      <c r="P292" s="221"/>
      <c r="Q292" s="221"/>
      <c r="R292" s="221"/>
      <c r="S292" s="221"/>
      <c r="T292" s="222"/>
      <c r="AT292" s="223" t="s">
        <v>182</v>
      </c>
      <c r="AU292" s="223" t="s">
        <v>22</v>
      </c>
      <c r="AV292" s="14" t="s">
        <v>135</v>
      </c>
      <c r="AW292" s="14" t="s">
        <v>43</v>
      </c>
      <c r="AX292" s="14" t="s">
        <v>91</v>
      </c>
      <c r="AY292" s="223" t="s">
        <v>130</v>
      </c>
    </row>
    <row r="293" spans="1:65" s="2" customFormat="1" ht="24.2" customHeight="1">
      <c r="A293" s="36"/>
      <c r="B293" s="37"/>
      <c r="C293" s="170" t="s">
        <v>374</v>
      </c>
      <c r="D293" s="170" t="s">
        <v>131</v>
      </c>
      <c r="E293" s="171" t="s">
        <v>553</v>
      </c>
      <c r="F293" s="172" t="s">
        <v>554</v>
      </c>
      <c r="G293" s="173" t="s">
        <v>222</v>
      </c>
      <c r="H293" s="174">
        <v>2.2229999999999999</v>
      </c>
      <c r="I293" s="175"/>
      <c r="J293" s="176">
        <f>ROUND(I293*H293,2)</f>
        <v>0</v>
      </c>
      <c r="K293" s="177"/>
      <c r="L293" s="41"/>
      <c r="M293" s="178" t="s">
        <v>45</v>
      </c>
      <c r="N293" s="179" t="s">
        <v>54</v>
      </c>
      <c r="O293" s="66"/>
      <c r="P293" s="180">
        <f>O293*H293</f>
        <v>0</v>
      </c>
      <c r="Q293" s="180">
        <v>2.2563399999999998</v>
      </c>
      <c r="R293" s="180">
        <f>Q293*H293</f>
        <v>5.0158438199999988</v>
      </c>
      <c r="S293" s="180">
        <v>0</v>
      </c>
      <c r="T293" s="18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2" t="s">
        <v>135</v>
      </c>
      <c r="AT293" s="182" t="s">
        <v>131</v>
      </c>
      <c r="AU293" s="182" t="s">
        <v>22</v>
      </c>
      <c r="AY293" s="18" t="s">
        <v>130</v>
      </c>
      <c r="BE293" s="183">
        <f>IF(N293="základní",J293,0)</f>
        <v>0</v>
      </c>
      <c r="BF293" s="183">
        <f>IF(N293="snížená",J293,0)</f>
        <v>0</v>
      </c>
      <c r="BG293" s="183">
        <f>IF(N293="zákl. přenesená",J293,0)</f>
        <v>0</v>
      </c>
      <c r="BH293" s="183">
        <f>IF(N293="sníž. přenesená",J293,0)</f>
        <v>0</v>
      </c>
      <c r="BI293" s="183">
        <f>IF(N293="nulová",J293,0)</f>
        <v>0</v>
      </c>
      <c r="BJ293" s="18" t="s">
        <v>91</v>
      </c>
      <c r="BK293" s="183">
        <f>ROUND(I293*H293,2)</f>
        <v>0</v>
      </c>
      <c r="BL293" s="18" t="s">
        <v>135</v>
      </c>
      <c r="BM293" s="182" t="s">
        <v>808</v>
      </c>
    </row>
    <row r="294" spans="1:65" s="2" customFormat="1" ht="19.5">
      <c r="A294" s="36"/>
      <c r="B294" s="37"/>
      <c r="C294" s="38"/>
      <c r="D294" s="197" t="s">
        <v>180</v>
      </c>
      <c r="E294" s="38"/>
      <c r="F294" s="198" t="s">
        <v>313</v>
      </c>
      <c r="G294" s="38"/>
      <c r="H294" s="38"/>
      <c r="I294" s="199"/>
      <c r="J294" s="38"/>
      <c r="K294" s="38"/>
      <c r="L294" s="41"/>
      <c r="M294" s="200"/>
      <c r="N294" s="201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8" t="s">
        <v>180</v>
      </c>
      <c r="AU294" s="18" t="s">
        <v>22</v>
      </c>
    </row>
    <row r="295" spans="1:65" s="13" customFormat="1" ht="11.25">
      <c r="B295" s="202"/>
      <c r="C295" s="203"/>
      <c r="D295" s="197" t="s">
        <v>182</v>
      </c>
      <c r="E295" s="204" t="s">
        <v>45</v>
      </c>
      <c r="F295" s="205" t="s">
        <v>809</v>
      </c>
      <c r="G295" s="203"/>
      <c r="H295" s="206">
        <v>2.2229999999999999</v>
      </c>
      <c r="I295" s="207"/>
      <c r="J295" s="203"/>
      <c r="K295" s="203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182</v>
      </c>
      <c r="AU295" s="212" t="s">
        <v>22</v>
      </c>
      <c r="AV295" s="13" t="s">
        <v>22</v>
      </c>
      <c r="AW295" s="13" t="s">
        <v>43</v>
      </c>
      <c r="AX295" s="13" t="s">
        <v>83</v>
      </c>
      <c r="AY295" s="212" t="s">
        <v>130</v>
      </c>
    </row>
    <row r="296" spans="1:65" s="14" customFormat="1" ht="11.25">
      <c r="B296" s="213"/>
      <c r="C296" s="214"/>
      <c r="D296" s="197" t="s">
        <v>182</v>
      </c>
      <c r="E296" s="215" t="s">
        <v>45</v>
      </c>
      <c r="F296" s="216" t="s">
        <v>184</v>
      </c>
      <c r="G296" s="214"/>
      <c r="H296" s="217">
        <v>2.2229999999999999</v>
      </c>
      <c r="I296" s="218"/>
      <c r="J296" s="214"/>
      <c r="K296" s="214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182</v>
      </c>
      <c r="AU296" s="223" t="s">
        <v>22</v>
      </c>
      <c r="AV296" s="14" t="s">
        <v>135</v>
      </c>
      <c r="AW296" s="14" t="s">
        <v>43</v>
      </c>
      <c r="AX296" s="14" t="s">
        <v>91</v>
      </c>
      <c r="AY296" s="223" t="s">
        <v>130</v>
      </c>
    </row>
    <row r="297" spans="1:65" s="2" customFormat="1" ht="24.2" customHeight="1">
      <c r="A297" s="36"/>
      <c r="B297" s="37"/>
      <c r="C297" s="170" t="s">
        <v>379</v>
      </c>
      <c r="D297" s="170" t="s">
        <v>131</v>
      </c>
      <c r="E297" s="171" t="s">
        <v>810</v>
      </c>
      <c r="F297" s="172" t="s">
        <v>811</v>
      </c>
      <c r="G297" s="173" t="s">
        <v>161</v>
      </c>
      <c r="H297" s="174">
        <v>2</v>
      </c>
      <c r="I297" s="175"/>
      <c r="J297" s="176">
        <f>ROUND(I297*H297,2)</f>
        <v>0</v>
      </c>
      <c r="K297" s="177"/>
      <c r="L297" s="41"/>
      <c r="M297" s="178" t="s">
        <v>45</v>
      </c>
      <c r="N297" s="179" t="s">
        <v>54</v>
      </c>
      <c r="O297" s="66"/>
      <c r="P297" s="180">
        <f>O297*H297</f>
        <v>0</v>
      </c>
      <c r="Q297" s="180">
        <v>0</v>
      </c>
      <c r="R297" s="180">
        <f>Q297*H297</f>
        <v>0</v>
      </c>
      <c r="S297" s="180">
        <v>0</v>
      </c>
      <c r="T297" s="18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2" t="s">
        <v>135</v>
      </c>
      <c r="AT297" s="182" t="s">
        <v>131</v>
      </c>
      <c r="AU297" s="182" t="s">
        <v>22</v>
      </c>
      <c r="AY297" s="18" t="s">
        <v>130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8" t="s">
        <v>91</v>
      </c>
      <c r="BK297" s="183">
        <f>ROUND(I297*H297,2)</f>
        <v>0</v>
      </c>
      <c r="BL297" s="18" t="s">
        <v>135</v>
      </c>
      <c r="BM297" s="182" t="s">
        <v>812</v>
      </c>
    </row>
    <row r="298" spans="1:65" s="2" customFormat="1" ht="19.5">
      <c r="A298" s="36"/>
      <c r="B298" s="37"/>
      <c r="C298" s="38"/>
      <c r="D298" s="197" t="s">
        <v>180</v>
      </c>
      <c r="E298" s="38"/>
      <c r="F298" s="198" t="s">
        <v>383</v>
      </c>
      <c r="G298" s="38"/>
      <c r="H298" s="38"/>
      <c r="I298" s="199"/>
      <c r="J298" s="38"/>
      <c r="K298" s="38"/>
      <c r="L298" s="41"/>
      <c r="M298" s="200"/>
      <c r="N298" s="201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8" t="s">
        <v>180</v>
      </c>
      <c r="AU298" s="18" t="s">
        <v>22</v>
      </c>
    </row>
    <row r="299" spans="1:65" s="2" customFormat="1" ht="24.2" customHeight="1">
      <c r="A299" s="36"/>
      <c r="B299" s="37"/>
      <c r="C299" s="170" t="s">
        <v>30</v>
      </c>
      <c r="D299" s="170" t="s">
        <v>131</v>
      </c>
      <c r="E299" s="171" t="s">
        <v>813</v>
      </c>
      <c r="F299" s="172" t="s">
        <v>814</v>
      </c>
      <c r="G299" s="173" t="s">
        <v>178</v>
      </c>
      <c r="H299" s="174">
        <v>18.856000000000002</v>
      </c>
      <c r="I299" s="175"/>
      <c r="J299" s="176">
        <f>ROUND(I299*H299,2)</f>
        <v>0</v>
      </c>
      <c r="K299" s="177"/>
      <c r="L299" s="41"/>
      <c r="M299" s="178" t="s">
        <v>45</v>
      </c>
      <c r="N299" s="179" t="s">
        <v>54</v>
      </c>
      <c r="O299" s="66"/>
      <c r="P299" s="180">
        <f>O299*H299</f>
        <v>0</v>
      </c>
      <c r="Q299" s="180">
        <v>0</v>
      </c>
      <c r="R299" s="180">
        <f>Q299*H299</f>
        <v>0</v>
      </c>
      <c r="S299" s="180">
        <v>0</v>
      </c>
      <c r="T299" s="181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2" t="s">
        <v>135</v>
      </c>
      <c r="AT299" s="182" t="s">
        <v>131</v>
      </c>
      <c r="AU299" s="182" t="s">
        <v>22</v>
      </c>
      <c r="AY299" s="18" t="s">
        <v>130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18" t="s">
        <v>91</v>
      </c>
      <c r="BK299" s="183">
        <f>ROUND(I299*H299,2)</f>
        <v>0</v>
      </c>
      <c r="BL299" s="18" t="s">
        <v>135</v>
      </c>
      <c r="BM299" s="182" t="s">
        <v>815</v>
      </c>
    </row>
    <row r="300" spans="1:65" s="2" customFormat="1" ht="19.5">
      <c r="A300" s="36"/>
      <c r="B300" s="37"/>
      <c r="C300" s="38"/>
      <c r="D300" s="197" t="s">
        <v>180</v>
      </c>
      <c r="E300" s="38"/>
      <c r="F300" s="198" t="s">
        <v>816</v>
      </c>
      <c r="G300" s="38"/>
      <c r="H300" s="38"/>
      <c r="I300" s="199"/>
      <c r="J300" s="38"/>
      <c r="K300" s="38"/>
      <c r="L300" s="41"/>
      <c r="M300" s="200"/>
      <c r="N300" s="201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8" t="s">
        <v>180</v>
      </c>
      <c r="AU300" s="18" t="s">
        <v>22</v>
      </c>
    </row>
    <row r="301" spans="1:65" s="13" customFormat="1" ht="33.75">
      <c r="B301" s="202"/>
      <c r="C301" s="203"/>
      <c r="D301" s="197" t="s">
        <v>182</v>
      </c>
      <c r="E301" s="204" t="s">
        <v>45</v>
      </c>
      <c r="F301" s="205" t="s">
        <v>664</v>
      </c>
      <c r="G301" s="203"/>
      <c r="H301" s="206">
        <v>18.856000000000002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182</v>
      </c>
      <c r="AU301" s="212" t="s">
        <v>22</v>
      </c>
      <c r="AV301" s="13" t="s">
        <v>22</v>
      </c>
      <c r="AW301" s="13" t="s">
        <v>43</v>
      </c>
      <c r="AX301" s="13" t="s">
        <v>83</v>
      </c>
      <c r="AY301" s="212" t="s">
        <v>130</v>
      </c>
    </row>
    <row r="302" spans="1:65" s="14" customFormat="1" ht="11.25">
      <c r="B302" s="213"/>
      <c r="C302" s="214"/>
      <c r="D302" s="197" t="s">
        <v>182</v>
      </c>
      <c r="E302" s="215" t="s">
        <v>45</v>
      </c>
      <c r="F302" s="216" t="s">
        <v>184</v>
      </c>
      <c r="G302" s="214"/>
      <c r="H302" s="217">
        <v>18.856000000000002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182</v>
      </c>
      <c r="AU302" s="223" t="s">
        <v>22</v>
      </c>
      <c r="AV302" s="14" t="s">
        <v>135</v>
      </c>
      <c r="AW302" s="14" t="s">
        <v>43</v>
      </c>
      <c r="AX302" s="14" t="s">
        <v>91</v>
      </c>
      <c r="AY302" s="223" t="s">
        <v>130</v>
      </c>
    </row>
    <row r="303" spans="1:65" s="11" customFormat="1" ht="22.9" customHeight="1">
      <c r="B303" s="156"/>
      <c r="C303" s="157"/>
      <c r="D303" s="158" t="s">
        <v>82</v>
      </c>
      <c r="E303" s="195" t="s">
        <v>605</v>
      </c>
      <c r="F303" s="195" t="s">
        <v>606</v>
      </c>
      <c r="G303" s="157"/>
      <c r="H303" s="157"/>
      <c r="I303" s="160"/>
      <c r="J303" s="196">
        <f>BK303</f>
        <v>0</v>
      </c>
      <c r="K303" s="157"/>
      <c r="L303" s="162"/>
      <c r="M303" s="163"/>
      <c r="N303" s="164"/>
      <c r="O303" s="164"/>
      <c r="P303" s="165">
        <f>SUM(P304:P346)</f>
        <v>0</v>
      </c>
      <c r="Q303" s="164"/>
      <c r="R303" s="165">
        <f>SUM(R304:R346)</f>
        <v>0</v>
      </c>
      <c r="S303" s="164"/>
      <c r="T303" s="166">
        <f>SUM(T304:T346)</f>
        <v>0</v>
      </c>
      <c r="AR303" s="167" t="s">
        <v>91</v>
      </c>
      <c r="AT303" s="168" t="s">
        <v>82</v>
      </c>
      <c r="AU303" s="168" t="s">
        <v>91</v>
      </c>
      <c r="AY303" s="167" t="s">
        <v>130</v>
      </c>
      <c r="BK303" s="169">
        <f>SUM(BK304:BK346)</f>
        <v>0</v>
      </c>
    </row>
    <row r="304" spans="1:65" s="2" customFormat="1" ht="14.45" customHeight="1">
      <c r="A304" s="36"/>
      <c r="B304" s="37"/>
      <c r="C304" s="170" t="s">
        <v>397</v>
      </c>
      <c r="D304" s="170" t="s">
        <v>131</v>
      </c>
      <c r="E304" s="171" t="s">
        <v>608</v>
      </c>
      <c r="F304" s="172" t="s">
        <v>609</v>
      </c>
      <c r="G304" s="173" t="s">
        <v>269</v>
      </c>
      <c r="H304" s="174">
        <v>557.52800000000002</v>
      </c>
      <c r="I304" s="175"/>
      <c r="J304" s="176">
        <f>ROUND(I304*H304,2)</f>
        <v>0</v>
      </c>
      <c r="K304" s="177"/>
      <c r="L304" s="41"/>
      <c r="M304" s="178" t="s">
        <v>45</v>
      </c>
      <c r="N304" s="179" t="s">
        <v>54</v>
      </c>
      <c r="O304" s="66"/>
      <c r="P304" s="180">
        <f>O304*H304</f>
        <v>0</v>
      </c>
      <c r="Q304" s="180">
        <v>0</v>
      </c>
      <c r="R304" s="180">
        <f>Q304*H304</f>
        <v>0</v>
      </c>
      <c r="S304" s="180">
        <v>0</v>
      </c>
      <c r="T304" s="181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2" t="s">
        <v>135</v>
      </c>
      <c r="AT304" s="182" t="s">
        <v>131</v>
      </c>
      <c r="AU304" s="182" t="s">
        <v>22</v>
      </c>
      <c r="AY304" s="18" t="s">
        <v>130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18" t="s">
        <v>91</v>
      </c>
      <c r="BK304" s="183">
        <f>ROUND(I304*H304,2)</f>
        <v>0</v>
      </c>
      <c r="BL304" s="18" t="s">
        <v>135</v>
      </c>
      <c r="BM304" s="182" t="s">
        <v>817</v>
      </c>
    </row>
    <row r="305" spans="1:65" s="13" customFormat="1" ht="11.25">
      <c r="B305" s="202"/>
      <c r="C305" s="203"/>
      <c r="D305" s="197" t="s">
        <v>182</v>
      </c>
      <c r="E305" s="204" t="s">
        <v>45</v>
      </c>
      <c r="F305" s="205" t="s">
        <v>818</v>
      </c>
      <c r="G305" s="203"/>
      <c r="H305" s="206">
        <v>11.757999999999999</v>
      </c>
      <c r="I305" s="207"/>
      <c r="J305" s="203"/>
      <c r="K305" s="203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182</v>
      </c>
      <c r="AU305" s="212" t="s">
        <v>22</v>
      </c>
      <c r="AV305" s="13" t="s">
        <v>22</v>
      </c>
      <c r="AW305" s="13" t="s">
        <v>43</v>
      </c>
      <c r="AX305" s="13" t="s">
        <v>83</v>
      </c>
      <c r="AY305" s="212" t="s">
        <v>130</v>
      </c>
    </row>
    <row r="306" spans="1:65" s="13" customFormat="1" ht="11.25">
      <c r="B306" s="202"/>
      <c r="C306" s="203"/>
      <c r="D306" s="197" t="s">
        <v>182</v>
      </c>
      <c r="E306" s="204" t="s">
        <v>45</v>
      </c>
      <c r="F306" s="205" t="s">
        <v>819</v>
      </c>
      <c r="G306" s="203"/>
      <c r="H306" s="206">
        <v>15.579000000000001</v>
      </c>
      <c r="I306" s="207"/>
      <c r="J306" s="203"/>
      <c r="K306" s="203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182</v>
      </c>
      <c r="AU306" s="212" t="s">
        <v>22</v>
      </c>
      <c r="AV306" s="13" t="s">
        <v>22</v>
      </c>
      <c r="AW306" s="13" t="s">
        <v>43</v>
      </c>
      <c r="AX306" s="13" t="s">
        <v>83</v>
      </c>
      <c r="AY306" s="212" t="s">
        <v>130</v>
      </c>
    </row>
    <row r="307" spans="1:65" s="13" customFormat="1" ht="11.25">
      <c r="B307" s="202"/>
      <c r="C307" s="203"/>
      <c r="D307" s="197" t="s">
        <v>182</v>
      </c>
      <c r="E307" s="204" t="s">
        <v>45</v>
      </c>
      <c r="F307" s="205" t="s">
        <v>820</v>
      </c>
      <c r="G307" s="203"/>
      <c r="H307" s="206">
        <v>172.64099999999999</v>
      </c>
      <c r="I307" s="207"/>
      <c r="J307" s="203"/>
      <c r="K307" s="203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182</v>
      </c>
      <c r="AU307" s="212" t="s">
        <v>22</v>
      </c>
      <c r="AV307" s="13" t="s">
        <v>22</v>
      </c>
      <c r="AW307" s="13" t="s">
        <v>43</v>
      </c>
      <c r="AX307" s="13" t="s">
        <v>83</v>
      </c>
      <c r="AY307" s="212" t="s">
        <v>130</v>
      </c>
    </row>
    <row r="308" spans="1:65" s="13" customFormat="1" ht="11.25">
      <c r="B308" s="202"/>
      <c r="C308" s="203"/>
      <c r="D308" s="197" t="s">
        <v>182</v>
      </c>
      <c r="E308" s="204" t="s">
        <v>45</v>
      </c>
      <c r="F308" s="205" t="s">
        <v>821</v>
      </c>
      <c r="G308" s="203"/>
      <c r="H308" s="206">
        <v>296.11</v>
      </c>
      <c r="I308" s="207"/>
      <c r="J308" s="203"/>
      <c r="K308" s="203"/>
      <c r="L308" s="208"/>
      <c r="M308" s="209"/>
      <c r="N308" s="210"/>
      <c r="O308" s="210"/>
      <c r="P308" s="210"/>
      <c r="Q308" s="210"/>
      <c r="R308" s="210"/>
      <c r="S308" s="210"/>
      <c r="T308" s="211"/>
      <c r="AT308" s="212" t="s">
        <v>182</v>
      </c>
      <c r="AU308" s="212" t="s">
        <v>22</v>
      </c>
      <c r="AV308" s="13" t="s">
        <v>22</v>
      </c>
      <c r="AW308" s="13" t="s">
        <v>43</v>
      </c>
      <c r="AX308" s="13" t="s">
        <v>83</v>
      </c>
      <c r="AY308" s="212" t="s">
        <v>130</v>
      </c>
    </row>
    <row r="309" spans="1:65" s="13" customFormat="1" ht="11.25">
      <c r="B309" s="202"/>
      <c r="C309" s="203"/>
      <c r="D309" s="197" t="s">
        <v>182</v>
      </c>
      <c r="E309" s="204" t="s">
        <v>45</v>
      </c>
      <c r="F309" s="205" t="s">
        <v>822</v>
      </c>
      <c r="G309" s="203"/>
      <c r="H309" s="206">
        <v>61.44</v>
      </c>
      <c r="I309" s="207"/>
      <c r="J309" s="203"/>
      <c r="K309" s="203"/>
      <c r="L309" s="208"/>
      <c r="M309" s="209"/>
      <c r="N309" s="210"/>
      <c r="O309" s="210"/>
      <c r="P309" s="210"/>
      <c r="Q309" s="210"/>
      <c r="R309" s="210"/>
      <c r="S309" s="210"/>
      <c r="T309" s="211"/>
      <c r="AT309" s="212" t="s">
        <v>182</v>
      </c>
      <c r="AU309" s="212" t="s">
        <v>22</v>
      </c>
      <c r="AV309" s="13" t="s">
        <v>22</v>
      </c>
      <c r="AW309" s="13" t="s">
        <v>43</v>
      </c>
      <c r="AX309" s="13" t="s">
        <v>83</v>
      </c>
      <c r="AY309" s="212" t="s">
        <v>130</v>
      </c>
    </row>
    <row r="310" spans="1:65" s="14" customFormat="1" ht="11.25">
      <c r="B310" s="213"/>
      <c r="C310" s="214"/>
      <c r="D310" s="197" t="s">
        <v>182</v>
      </c>
      <c r="E310" s="215" t="s">
        <v>45</v>
      </c>
      <c r="F310" s="216" t="s">
        <v>184</v>
      </c>
      <c r="G310" s="214"/>
      <c r="H310" s="217">
        <v>557.52800000000002</v>
      </c>
      <c r="I310" s="218"/>
      <c r="J310" s="214"/>
      <c r="K310" s="214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182</v>
      </c>
      <c r="AU310" s="223" t="s">
        <v>22</v>
      </c>
      <c r="AV310" s="14" t="s">
        <v>135</v>
      </c>
      <c r="AW310" s="14" t="s">
        <v>43</v>
      </c>
      <c r="AX310" s="14" t="s">
        <v>91</v>
      </c>
      <c r="AY310" s="223" t="s">
        <v>130</v>
      </c>
    </row>
    <row r="311" spans="1:65" s="2" customFormat="1" ht="24.2" customHeight="1">
      <c r="A311" s="36"/>
      <c r="B311" s="37"/>
      <c r="C311" s="170" t="s">
        <v>401</v>
      </c>
      <c r="D311" s="170" t="s">
        <v>131</v>
      </c>
      <c r="E311" s="171" t="s">
        <v>615</v>
      </c>
      <c r="F311" s="172" t="s">
        <v>616</v>
      </c>
      <c r="G311" s="173" t="s">
        <v>269</v>
      </c>
      <c r="H311" s="174">
        <v>13380.672</v>
      </c>
      <c r="I311" s="175"/>
      <c r="J311" s="176">
        <f>ROUND(I311*H311,2)</f>
        <v>0</v>
      </c>
      <c r="K311" s="177"/>
      <c r="L311" s="41"/>
      <c r="M311" s="178" t="s">
        <v>45</v>
      </c>
      <c r="N311" s="179" t="s">
        <v>54</v>
      </c>
      <c r="O311" s="66"/>
      <c r="P311" s="180">
        <f>O311*H311</f>
        <v>0</v>
      </c>
      <c r="Q311" s="180">
        <v>0</v>
      </c>
      <c r="R311" s="180">
        <f>Q311*H311</f>
        <v>0</v>
      </c>
      <c r="S311" s="180">
        <v>0</v>
      </c>
      <c r="T311" s="18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2" t="s">
        <v>135</v>
      </c>
      <c r="AT311" s="182" t="s">
        <v>131</v>
      </c>
      <c r="AU311" s="182" t="s">
        <v>22</v>
      </c>
      <c r="AY311" s="18" t="s">
        <v>130</v>
      </c>
      <c r="BE311" s="183">
        <f>IF(N311="základní",J311,0)</f>
        <v>0</v>
      </c>
      <c r="BF311" s="183">
        <f>IF(N311="snížená",J311,0)</f>
        <v>0</v>
      </c>
      <c r="BG311" s="183">
        <f>IF(N311="zákl. přenesená",J311,0)</f>
        <v>0</v>
      </c>
      <c r="BH311" s="183">
        <f>IF(N311="sníž. přenesená",J311,0)</f>
        <v>0</v>
      </c>
      <c r="BI311" s="183">
        <f>IF(N311="nulová",J311,0)</f>
        <v>0</v>
      </c>
      <c r="BJ311" s="18" t="s">
        <v>91</v>
      </c>
      <c r="BK311" s="183">
        <f>ROUND(I311*H311,2)</f>
        <v>0</v>
      </c>
      <c r="BL311" s="18" t="s">
        <v>135</v>
      </c>
      <c r="BM311" s="182" t="s">
        <v>823</v>
      </c>
    </row>
    <row r="312" spans="1:65" s="13" customFormat="1" ht="11.25">
      <c r="B312" s="202"/>
      <c r="C312" s="203"/>
      <c r="D312" s="197" t="s">
        <v>182</v>
      </c>
      <c r="E312" s="204" t="s">
        <v>45</v>
      </c>
      <c r="F312" s="205" t="s">
        <v>824</v>
      </c>
      <c r="G312" s="203"/>
      <c r="H312" s="206">
        <v>13380.672</v>
      </c>
      <c r="I312" s="207"/>
      <c r="J312" s="203"/>
      <c r="K312" s="203"/>
      <c r="L312" s="208"/>
      <c r="M312" s="209"/>
      <c r="N312" s="210"/>
      <c r="O312" s="210"/>
      <c r="P312" s="210"/>
      <c r="Q312" s="210"/>
      <c r="R312" s="210"/>
      <c r="S312" s="210"/>
      <c r="T312" s="211"/>
      <c r="AT312" s="212" t="s">
        <v>182</v>
      </c>
      <c r="AU312" s="212" t="s">
        <v>22</v>
      </c>
      <c r="AV312" s="13" t="s">
        <v>22</v>
      </c>
      <c r="AW312" s="13" t="s">
        <v>43</v>
      </c>
      <c r="AX312" s="13" t="s">
        <v>83</v>
      </c>
      <c r="AY312" s="212" t="s">
        <v>130</v>
      </c>
    </row>
    <row r="313" spans="1:65" s="14" customFormat="1" ht="11.25">
      <c r="B313" s="213"/>
      <c r="C313" s="214"/>
      <c r="D313" s="197" t="s">
        <v>182</v>
      </c>
      <c r="E313" s="215" t="s">
        <v>45</v>
      </c>
      <c r="F313" s="216" t="s">
        <v>184</v>
      </c>
      <c r="G313" s="214"/>
      <c r="H313" s="217">
        <v>13380.672</v>
      </c>
      <c r="I313" s="218"/>
      <c r="J313" s="214"/>
      <c r="K313" s="214"/>
      <c r="L313" s="219"/>
      <c r="M313" s="220"/>
      <c r="N313" s="221"/>
      <c r="O313" s="221"/>
      <c r="P313" s="221"/>
      <c r="Q313" s="221"/>
      <c r="R313" s="221"/>
      <c r="S313" s="221"/>
      <c r="T313" s="222"/>
      <c r="AT313" s="223" t="s">
        <v>182</v>
      </c>
      <c r="AU313" s="223" t="s">
        <v>22</v>
      </c>
      <c r="AV313" s="14" t="s">
        <v>135</v>
      </c>
      <c r="AW313" s="14" t="s">
        <v>43</v>
      </c>
      <c r="AX313" s="14" t="s">
        <v>91</v>
      </c>
      <c r="AY313" s="223" t="s">
        <v>130</v>
      </c>
    </row>
    <row r="314" spans="1:65" s="2" customFormat="1" ht="14.45" customHeight="1">
      <c r="A314" s="36"/>
      <c r="B314" s="37"/>
      <c r="C314" s="170" t="s">
        <v>406</v>
      </c>
      <c r="D314" s="170" t="s">
        <v>131</v>
      </c>
      <c r="E314" s="171" t="s">
        <v>825</v>
      </c>
      <c r="F314" s="172" t="s">
        <v>826</v>
      </c>
      <c r="G314" s="173" t="s">
        <v>269</v>
      </c>
      <c r="H314" s="174">
        <v>97.486000000000004</v>
      </c>
      <c r="I314" s="175"/>
      <c r="J314" s="176">
        <f>ROUND(I314*H314,2)</f>
        <v>0</v>
      </c>
      <c r="K314" s="177"/>
      <c r="L314" s="41"/>
      <c r="M314" s="178" t="s">
        <v>45</v>
      </c>
      <c r="N314" s="179" t="s">
        <v>54</v>
      </c>
      <c r="O314" s="66"/>
      <c r="P314" s="180">
        <f>O314*H314</f>
        <v>0</v>
      </c>
      <c r="Q314" s="180">
        <v>0</v>
      </c>
      <c r="R314" s="180">
        <f>Q314*H314</f>
        <v>0</v>
      </c>
      <c r="S314" s="180">
        <v>0</v>
      </c>
      <c r="T314" s="181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2" t="s">
        <v>135</v>
      </c>
      <c r="AT314" s="182" t="s">
        <v>131</v>
      </c>
      <c r="AU314" s="182" t="s">
        <v>22</v>
      </c>
      <c r="AY314" s="18" t="s">
        <v>130</v>
      </c>
      <c r="BE314" s="183">
        <f>IF(N314="základní",J314,0)</f>
        <v>0</v>
      </c>
      <c r="BF314" s="183">
        <f>IF(N314="snížená",J314,0)</f>
        <v>0</v>
      </c>
      <c r="BG314" s="183">
        <f>IF(N314="zákl. přenesená",J314,0)</f>
        <v>0</v>
      </c>
      <c r="BH314" s="183">
        <f>IF(N314="sníž. přenesená",J314,0)</f>
        <v>0</v>
      </c>
      <c r="BI314" s="183">
        <f>IF(N314="nulová",J314,0)</f>
        <v>0</v>
      </c>
      <c r="BJ314" s="18" t="s">
        <v>91</v>
      </c>
      <c r="BK314" s="183">
        <f>ROUND(I314*H314,2)</f>
        <v>0</v>
      </c>
      <c r="BL314" s="18" t="s">
        <v>135</v>
      </c>
      <c r="BM314" s="182" t="s">
        <v>827</v>
      </c>
    </row>
    <row r="315" spans="1:65" s="13" customFormat="1" ht="11.25">
      <c r="B315" s="202"/>
      <c r="C315" s="203"/>
      <c r="D315" s="197" t="s">
        <v>182</v>
      </c>
      <c r="E315" s="204" t="s">
        <v>45</v>
      </c>
      <c r="F315" s="205" t="s">
        <v>828</v>
      </c>
      <c r="G315" s="203"/>
      <c r="H315" s="206">
        <v>97.486000000000004</v>
      </c>
      <c r="I315" s="207"/>
      <c r="J315" s="203"/>
      <c r="K315" s="203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182</v>
      </c>
      <c r="AU315" s="212" t="s">
        <v>22</v>
      </c>
      <c r="AV315" s="13" t="s">
        <v>22</v>
      </c>
      <c r="AW315" s="13" t="s">
        <v>43</v>
      </c>
      <c r="AX315" s="13" t="s">
        <v>83</v>
      </c>
      <c r="AY315" s="212" t="s">
        <v>130</v>
      </c>
    </row>
    <row r="316" spans="1:65" s="14" customFormat="1" ht="11.25">
      <c r="B316" s="213"/>
      <c r="C316" s="214"/>
      <c r="D316" s="197" t="s">
        <v>182</v>
      </c>
      <c r="E316" s="215" t="s">
        <v>45</v>
      </c>
      <c r="F316" s="216" t="s">
        <v>184</v>
      </c>
      <c r="G316" s="214"/>
      <c r="H316" s="217">
        <v>97.486000000000004</v>
      </c>
      <c r="I316" s="218"/>
      <c r="J316" s="214"/>
      <c r="K316" s="214"/>
      <c r="L316" s="219"/>
      <c r="M316" s="220"/>
      <c r="N316" s="221"/>
      <c r="O316" s="221"/>
      <c r="P316" s="221"/>
      <c r="Q316" s="221"/>
      <c r="R316" s="221"/>
      <c r="S316" s="221"/>
      <c r="T316" s="222"/>
      <c r="AT316" s="223" t="s">
        <v>182</v>
      </c>
      <c r="AU316" s="223" t="s">
        <v>22</v>
      </c>
      <c r="AV316" s="14" t="s">
        <v>135</v>
      </c>
      <c r="AW316" s="14" t="s">
        <v>43</v>
      </c>
      <c r="AX316" s="14" t="s">
        <v>91</v>
      </c>
      <c r="AY316" s="223" t="s">
        <v>130</v>
      </c>
    </row>
    <row r="317" spans="1:65" s="2" customFormat="1" ht="24.2" customHeight="1">
      <c r="A317" s="36"/>
      <c r="B317" s="37"/>
      <c r="C317" s="170" t="s">
        <v>410</v>
      </c>
      <c r="D317" s="170" t="s">
        <v>131</v>
      </c>
      <c r="E317" s="171" t="s">
        <v>829</v>
      </c>
      <c r="F317" s="172" t="s">
        <v>830</v>
      </c>
      <c r="G317" s="173" t="s">
        <v>269</v>
      </c>
      <c r="H317" s="174">
        <v>2339.6640000000002</v>
      </c>
      <c r="I317" s="175"/>
      <c r="J317" s="176">
        <f>ROUND(I317*H317,2)</f>
        <v>0</v>
      </c>
      <c r="K317" s="177"/>
      <c r="L317" s="41"/>
      <c r="M317" s="178" t="s">
        <v>45</v>
      </c>
      <c r="N317" s="179" t="s">
        <v>54</v>
      </c>
      <c r="O317" s="66"/>
      <c r="P317" s="180">
        <f>O317*H317</f>
        <v>0</v>
      </c>
      <c r="Q317" s="180">
        <v>0</v>
      </c>
      <c r="R317" s="180">
        <f>Q317*H317</f>
        <v>0</v>
      </c>
      <c r="S317" s="180">
        <v>0</v>
      </c>
      <c r="T317" s="181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2" t="s">
        <v>135</v>
      </c>
      <c r="AT317" s="182" t="s">
        <v>131</v>
      </c>
      <c r="AU317" s="182" t="s">
        <v>22</v>
      </c>
      <c r="AY317" s="18" t="s">
        <v>130</v>
      </c>
      <c r="BE317" s="183">
        <f>IF(N317="základní",J317,0)</f>
        <v>0</v>
      </c>
      <c r="BF317" s="183">
        <f>IF(N317="snížená",J317,0)</f>
        <v>0</v>
      </c>
      <c r="BG317" s="183">
        <f>IF(N317="zákl. přenesená",J317,0)</f>
        <v>0</v>
      </c>
      <c r="BH317" s="183">
        <f>IF(N317="sníž. přenesená",J317,0)</f>
        <v>0</v>
      </c>
      <c r="BI317" s="183">
        <f>IF(N317="nulová",J317,0)</f>
        <v>0</v>
      </c>
      <c r="BJ317" s="18" t="s">
        <v>91</v>
      </c>
      <c r="BK317" s="183">
        <f>ROUND(I317*H317,2)</f>
        <v>0</v>
      </c>
      <c r="BL317" s="18" t="s">
        <v>135</v>
      </c>
      <c r="BM317" s="182" t="s">
        <v>831</v>
      </c>
    </row>
    <row r="318" spans="1:65" s="13" customFormat="1" ht="11.25">
      <c r="B318" s="202"/>
      <c r="C318" s="203"/>
      <c r="D318" s="197" t="s">
        <v>182</v>
      </c>
      <c r="E318" s="204" t="s">
        <v>45</v>
      </c>
      <c r="F318" s="205" t="s">
        <v>832</v>
      </c>
      <c r="G318" s="203"/>
      <c r="H318" s="206">
        <v>2339.6640000000002</v>
      </c>
      <c r="I318" s="207"/>
      <c r="J318" s="203"/>
      <c r="K318" s="203"/>
      <c r="L318" s="208"/>
      <c r="M318" s="209"/>
      <c r="N318" s="210"/>
      <c r="O318" s="210"/>
      <c r="P318" s="210"/>
      <c r="Q318" s="210"/>
      <c r="R318" s="210"/>
      <c r="S318" s="210"/>
      <c r="T318" s="211"/>
      <c r="AT318" s="212" t="s">
        <v>182</v>
      </c>
      <c r="AU318" s="212" t="s">
        <v>22</v>
      </c>
      <c r="AV318" s="13" t="s">
        <v>22</v>
      </c>
      <c r="AW318" s="13" t="s">
        <v>43</v>
      </c>
      <c r="AX318" s="13" t="s">
        <v>83</v>
      </c>
      <c r="AY318" s="212" t="s">
        <v>130</v>
      </c>
    </row>
    <row r="319" spans="1:65" s="14" customFormat="1" ht="11.25">
      <c r="B319" s="213"/>
      <c r="C319" s="214"/>
      <c r="D319" s="197" t="s">
        <v>182</v>
      </c>
      <c r="E319" s="215" t="s">
        <v>45</v>
      </c>
      <c r="F319" s="216" t="s">
        <v>184</v>
      </c>
      <c r="G319" s="214"/>
      <c r="H319" s="217">
        <v>2339.6640000000002</v>
      </c>
      <c r="I319" s="218"/>
      <c r="J319" s="214"/>
      <c r="K319" s="214"/>
      <c r="L319" s="219"/>
      <c r="M319" s="220"/>
      <c r="N319" s="221"/>
      <c r="O319" s="221"/>
      <c r="P319" s="221"/>
      <c r="Q319" s="221"/>
      <c r="R319" s="221"/>
      <c r="S319" s="221"/>
      <c r="T319" s="222"/>
      <c r="AT319" s="223" t="s">
        <v>182</v>
      </c>
      <c r="AU319" s="223" t="s">
        <v>22</v>
      </c>
      <c r="AV319" s="14" t="s">
        <v>135</v>
      </c>
      <c r="AW319" s="14" t="s">
        <v>43</v>
      </c>
      <c r="AX319" s="14" t="s">
        <v>91</v>
      </c>
      <c r="AY319" s="223" t="s">
        <v>130</v>
      </c>
    </row>
    <row r="320" spans="1:65" s="2" customFormat="1" ht="14.45" customHeight="1">
      <c r="A320" s="36"/>
      <c r="B320" s="37"/>
      <c r="C320" s="170" t="s">
        <v>414</v>
      </c>
      <c r="D320" s="170" t="s">
        <v>131</v>
      </c>
      <c r="E320" s="171" t="s">
        <v>620</v>
      </c>
      <c r="F320" s="172" t="s">
        <v>621</v>
      </c>
      <c r="G320" s="173" t="s">
        <v>269</v>
      </c>
      <c r="H320" s="174">
        <v>39.564999999999998</v>
      </c>
      <c r="I320" s="175"/>
      <c r="J320" s="176">
        <f>ROUND(I320*H320,2)</f>
        <v>0</v>
      </c>
      <c r="K320" s="177"/>
      <c r="L320" s="41"/>
      <c r="M320" s="178" t="s">
        <v>45</v>
      </c>
      <c r="N320" s="179" t="s">
        <v>54</v>
      </c>
      <c r="O320" s="66"/>
      <c r="P320" s="180">
        <f>O320*H320</f>
        <v>0</v>
      </c>
      <c r="Q320" s="180">
        <v>0</v>
      </c>
      <c r="R320" s="180">
        <f>Q320*H320</f>
        <v>0</v>
      </c>
      <c r="S320" s="180">
        <v>0</v>
      </c>
      <c r="T320" s="181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2" t="s">
        <v>135</v>
      </c>
      <c r="AT320" s="182" t="s">
        <v>131</v>
      </c>
      <c r="AU320" s="182" t="s">
        <v>22</v>
      </c>
      <c r="AY320" s="18" t="s">
        <v>130</v>
      </c>
      <c r="BE320" s="183">
        <f>IF(N320="základní",J320,0)</f>
        <v>0</v>
      </c>
      <c r="BF320" s="183">
        <f>IF(N320="snížená",J320,0)</f>
        <v>0</v>
      </c>
      <c r="BG320" s="183">
        <f>IF(N320="zákl. přenesená",J320,0)</f>
        <v>0</v>
      </c>
      <c r="BH320" s="183">
        <f>IF(N320="sníž. přenesená",J320,0)</f>
        <v>0</v>
      </c>
      <c r="BI320" s="183">
        <f>IF(N320="nulová",J320,0)</f>
        <v>0</v>
      </c>
      <c r="BJ320" s="18" t="s">
        <v>91</v>
      </c>
      <c r="BK320" s="183">
        <f>ROUND(I320*H320,2)</f>
        <v>0</v>
      </c>
      <c r="BL320" s="18" t="s">
        <v>135</v>
      </c>
      <c r="BM320" s="182" t="s">
        <v>833</v>
      </c>
    </row>
    <row r="321" spans="1:65" s="13" customFormat="1" ht="11.25">
      <c r="B321" s="202"/>
      <c r="C321" s="203"/>
      <c r="D321" s="197" t="s">
        <v>182</v>
      </c>
      <c r="E321" s="204" t="s">
        <v>45</v>
      </c>
      <c r="F321" s="205" t="s">
        <v>834</v>
      </c>
      <c r="G321" s="203"/>
      <c r="H321" s="206">
        <v>39.564999999999998</v>
      </c>
      <c r="I321" s="207"/>
      <c r="J321" s="203"/>
      <c r="K321" s="203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182</v>
      </c>
      <c r="AU321" s="212" t="s">
        <v>22</v>
      </c>
      <c r="AV321" s="13" t="s">
        <v>22</v>
      </c>
      <c r="AW321" s="13" t="s">
        <v>43</v>
      </c>
      <c r="AX321" s="13" t="s">
        <v>83</v>
      </c>
      <c r="AY321" s="212" t="s">
        <v>130</v>
      </c>
    </row>
    <row r="322" spans="1:65" s="14" customFormat="1" ht="11.25">
      <c r="B322" s="213"/>
      <c r="C322" s="214"/>
      <c r="D322" s="197" t="s">
        <v>182</v>
      </c>
      <c r="E322" s="215" t="s">
        <v>45</v>
      </c>
      <c r="F322" s="216" t="s">
        <v>184</v>
      </c>
      <c r="G322" s="214"/>
      <c r="H322" s="217">
        <v>39.564999999999998</v>
      </c>
      <c r="I322" s="218"/>
      <c r="J322" s="214"/>
      <c r="K322" s="214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182</v>
      </c>
      <c r="AU322" s="223" t="s">
        <v>22</v>
      </c>
      <c r="AV322" s="14" t="s">
        <v>135</v>
      </c>
      <c r="AW322" s="14" t="s">
        <v>43</v>
      </c>
      <c r="AX322" s="14" t="s">
        <v>91</v>
      </c>
      <c r="AY322" s="223" t="s">
        <v>130</v>
      </c>
    </row>
    <row r="323" spans="1:65" s="2" customFormat="1" ht="24.2" customHeight="1">
      <c r="A323" s="36"/>
      <c r="B323" s="37"/>
      <c r="C323" s="170" t="s">
        <v>418</v>
      </c>
      <c r="D323" s="170" t="s">
        <v>131</v>
      </c>
      <c r="E323" s="171" t="s">
        <v>627</v>
      </c>
      <c r="F323" s="172" t="s">
        <v>628</v>
      </c>
      <c r="G323" s="173" t="s">
        <v>269</v>
      </c>
      <c r="H323" s="174">
        <v>949.56</v>
      </c>
      <c r="I323" s="175"/>
      <c r="J323" s="176">
        <f>ROUND(I323*H323,2)</f>
        <v>0</v>
      </c>
      <c r="K323" s="177"/>
      <c r="L323" s="41"/>
      <c r="M323" s="178" t="s">
        <v>45</v>
      </c>
      <c r="N323" s="179" t="s">
        <v>54</v>
      </c>
      <c r="O323" s="66"/>
      <c r="P323" s="180">
        <f>O323*H323</f>
        <v>0</v>
      </c>
      <c r="Q323" s="180">
        <v>0</v>
      </c>
      <c r="R323" s="180">
        <f>Q323*H323</f>
        <v>0</v>
      </c>
      <c r="S323" s="180">
        <v>0</v>
      </c>
      <c r="T323" s="181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2" t="s">
        <v>135</v>
      </c>
      <c r="AT323" s="182" t="s">
        <v>131</v>
      </c>
      <c r="AU323" s="182" t="s">
        <v>22</v>
      </c>
      <c r="AY323" s="18" t="s">
        <v>130</v>
      </c>
      <c r="BE323" s="183">
        <f>IF(N323="základní",J323,0)</f>
        <v>0</v>
      </c>
      <c r="BF323" s="183">
        <f>IF(N323="snížená",J323,0)</f>
        <v>0</v>
      </c>
      <c r="BG323" s="183">
        <f>IF(N323="zákl. přenesená",J323,0)</f>
        <v>0</v>
      </c>
      <c r="BH323" s="183">
        <f>IF(N323="sníž. přenesená",J323,0)</f>
        <v>0</v>
      </c>
      <c r="BI323" s="183">
        <f>IF(N323="nulová",J323,0)</f>
        <v>0</v>
      </c>
      <c r="BJ323" s="18" t="s">
        <v>91</v>
      </c>
      <c r="BK323" s="183">
        <f>ROUND(I323*H323,2)</f>
        <v>0</v>
      </c>
      <c r="BL323" s="18" t="s">
        <v>135</v>
      </c>
      <c r="BM323" s="182" t="s">
        <v>835</v>
      </c>
    </row>
    <row r="324" spans="1:65" s="13" customFormat="1" ht="11.25">
      <c r="B324" s="202"/>
      <c r="C324" s="203"/>
      <c r="D324" s="197" t="s">
        <v>182</v>
      </c>
      <c r="E324" s="204" t="s">
        <v>45</v>
      </c>
      <c r="F324" s="205" t="s">
        <v>836</v>
      </c>
      <c r="G324" s="203"/>
      <c r="H324" s="206">
        <v>949.56</v>
      </c>
      <c r="I324" s="207"/>
      <c r="J324" s="203"/>
      <c r="K324" s="203"/>
      <c r="L324" s="208"/>
      <c r="M324" s="209"/>
      <c r="N324" s="210"/>
      <c r="O324" s="210"/>
      <c r="P324" s="210"/>
      <c r="Q324" s="210"/>
      <c r="R324" s="210"/>
      <c r="S324" s="210"/>
      <c r="T324" s="211"/>
      <c r="AT324" s="212" t="s">
        <v>182</v>
      </c>
      <c r="AU324" s="212" t="s">
        <v>22</v>
      </c>
      <c r="AV324" s="13" t="s">
        <v>22</v>
      </c>
      <c r="AW324" s="13" t="s">
        <v>43</v>
      </c>
      <c r="AX324" s="13" t="s">
        <v>83</v>
      </c>
      <c r="AY324" s="212" t="s">
        <v>130</v>
      </c>
    </row>
    <row r="325" spans="1:65" s="14" customFormat="1" ht="11.25">
      <c r="B325" s="213"/>
      <c r="C325" s="214"/>
      <c r="D325" s="197" t="s">
        <v>182</v>
      </c>
      <c r="E325" s="215" t="s">
        <v>45</v>
      </c>
      <c r="F325" s="216" t="s">
        <v>184</v>
      </c>
      <c r="G325" s="214"/>
      <c r="H325" s="217">
        <v>949.56</v>
      </c>
      <c r="I325" s="218"/>
      <c r="J325" s="214"/>
      <c r="K325" s="214"/>
      <c r="L325" s="219"/>
      <c r="M325" s="220"/>
      <c r="N325" s="221"/>
      <c r="O325" s="221"/>
      <c r="P325" s="221"/>
      <c r="Q325" s="221"/>
      <c r="R325" s="221"/>
      <c r="S325" s="221"/>
      <c r="T325" s="222"/>
      <c r="AT325" s="223" t="s">
        <v>182</v>
      </c>
      <c r="AU325" s="223" t="s">
        <v>22</v>
      </c>
      <c r="AV325" s="14" t="s">
        <v>135</v>
      </c>
      <c r="AW325" s="14" t="s">
        <v>43</v>
      </c>
      <c r="AX325" s="14" t="s">
        <v>91</v>
      </c>
      <c r="AY325" s="223" t="s">
        <v>130</v>
      </c>
    </row>
    <row r="326" spans="1:65" s="2" customFormat="1" ht="24.2" customHeight="1">
      <c r="A326" s="36"/>
      <c r="B326" s="37"/>
      <c r="C326" s="170" t="s">
        <v>422</v>
      </c>
      <c r="D326" s="170" t="s">
        <v>131</v>
      </c>
      <c r="E326" s="171" t="s">
        <v>632</v>
      </c>
      <c r="F326" s="172" t="s">
        <v>633</v>
      </c>
      <c r="G326" s="173" t="s">
        <v>269</v>
      </c>
      <c r="H326" s="174">
        <v>593.57399999999996</v>
      </c>
      <c r="I326" s="175"/>
      <c r="J326" s="176">
        <f>ROUND(I326*H326,2)</f>
        <v>0</v>
      </c>
      <c r="K326" s="177"/>
      <c r="L326" s="41"/>
      <c r="M326" s="178" t="s">
        <v>45</v>
      </c>
      <c r="N326" s="179" t="s">
        <v>54</v>
      </c>
      <c r="O326" s="66"/>
      <c r="P326" s="180">
        <f>O326*H326</f>
        <v>0</v>
      </c>
      <c r="Q326" s="180">
        <v>0</v>
      </c>
      <c r="R326" s="180">
        <f>Q326*H326</f>
        <v>0</v>
      </c>
      <c r="S326" s="180">
        <v>0</v>
      </c>
      <c r="T326" s="181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2" t="s">
        <v>135</v>
      </c>
      <c r="AT326" s="182" t="s">
        <v>131</v>
      </c>
      <c r="AU326" s="182" t="s">
        <v>22</v>
      </c>
      <c r="AY326" s="18" t="s">
        <v>130</v>
      </c>
      <c r="BE326" s="183">
        <f>IF(N326="základní",J326,0)</f>
        <v>0</v>
      </c>
      <c r="BF326" s="183">
        <f>IF(N326="snížená",J326,0)</f>
        <v>0</v>
      </c>
      <c r="BG326" s="183">
        <f>IF(N326="zákl. přenesená",J326,0)</f>
        <v>0</v>
      </c>
      <c r="BH326" s="183">
        <f>IF(N326="sníž. přenesená",J326,0)</f>
        <v>0</v>
      </c>
      <c r="BI326" s="183">
        <f>IF(N326="nulová",J326,0)</f>
        <v>0</v>
      </c>
      <c r="BJ326" s="18" t="s">
        <v>91</v>
      </c>
      <c r="BK326" s="183">
        <f>ROUND(I326*H326,2)</f>
        <v>0</v>
      </c>
      <c r="BL326" s="18" t="s">
        <v>135</v>
      </c>
      <c r="BM326" s="182" t="s">
        <v>837</v>
      </c>
    </row>
    <row r="327" spans="1:65" s="13" customFormat="1" ht="11.25">
      <c r="B327" s="202"/>
      <c r="C327" s="203"/>
      <c r="D327" s="197" t="s">
        <v>182</v>
      </c>
      <c r="E327" s="204" t="s">
        <v>45</v>
      </c>
      <c r="F327" s="205" t="s">
        <v>818</v>
      </c>
      <c r="G327" s="203"/>
      <c r="H327" s="206">
        <v>11.757999999999999</v>
      </c>
      <c r="I327" s="207"/>
      <c r="J327" s="203"/>
      <c r="K327" s="203"/>
      <c r="L327" s="208"/>
      <c r="M327" s="209"/>
      <c r="N327" s="210"/>
      <c r="O327" s="210"/>
      <c r="P327" s="210"/>
      <c r="Q327" s="210"/>
      <c r="R327" s="210"/>
      <c r="S327" s="210"/>
      <c r="T327" s="211"/>
      <c r="AT327" s="212" t="s">
        <v>182</v>
      </c>
      <c r="AU327" s="212" t="s">
        <v>22</v>
      </c>
      <c r="AV327" s="13" t="s">
        <v>22</v>
      </c>
      <c r="AW327" s="13" t="s">
        <v>43</v>
      </c>
      <c r="AX327" s="13" t="s">
        <v>83</v>
      </c>
      <c r="AY327" s="212" t="s">
        <v>130</v>
      </c>
    </row>
    <row r="328" spans="1:65" s="13" customFormat="1" ht="11.25">
      <c r="B328" s="202"/>
      <c r="C328" s="203"/>
      <c r="D328" s="197" t="s">
        <v>182</v>
      </c>
      <c r="E328" s="204" t="s">
        <v>45</v>
      </c>
      <c r="F328" s="205" t="s">
        <v>819</v>
      </c>
      <c r="G328" s="203"/>
      <c r="H328" s="206">
        <v>15.579000000000001</v>
      </c>
      <c r="I328" s="207"/>
      <c r="J328" s="203"/>
      <c r="K328" s="203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182</v>
      </c>
      <c r="AU328" s="212" t="s">
        <v>22</v>
      </c>
      <c r="AV328" s="13" t="s">
        <v>22</v>
      </c>
      <c r="AW328" s="13" t="s">
        <v>43</v>
      </c>
      <c r="AX328" s="13" t="s">
        <v>83</v>
      </c>
      <c r="AY328" s="212" t="s">
        <v>130</v>
      </c>
    </row>
    <row r="329" spans="1:65" s="13" customFormat="1" ht="11.25">
      <c r="B329" s="202"/>
      <c r="C329" s="203"/>
      <c r="D329" s="197" t="s">
        <v>182</v>
      </c>
      <c r="E329" s="204" t="s">
        <v>45</v>
      </c>
      <c r="F329" s="205" t="s">
        <v>820</v>
      </c>
      <c r="G329" s="203"/>
      <c r="H329" s="206">
        <v>172.64099999999999</v>
      </c>
      <c r="I329" s="207"/>
      <c r="J329" s="203"/>
      <c r="K329" s="203"/>
      <c r="L329" s="208"/>
      <c r="M329" s="209"/>
      <c r="N329" s="210"/>
      <c r="O329" s="210"/>
      <c r="P329" s="210"/>
      <c r="Q329" s="210"/>
      <c r="R329" s="210"/>
      <c r="S329" s="210"/>
      <c r="T329" s="211"/>
      <c r="AT329" s="212" t="s">
        <v>182</v>
      </c>
      <c r="AU329" s="212" t="s">
        <v>22</v>
      </c>
      <c r="AV329" s="13" t="s">
        <v>22</v>
      </c>
      <c r="AW329" s="13" t="s">
        <v>43</v>
      </c>
      <c r="AX329" s="13" t="s">
        <v>83</v>
      </c>
      <c r="AY329" s="212" t="s">
        <v>130</v>
      </c>
    </row>
    <row r="330" spans="1:65" s="13" customFormat="1" ht="11.25">
      <c r="B330" s="202"/>
      <c r="C330" s="203"/>
      <c r="D330" s="197" t="s">
        <v>182</v>
      </c>
      <c r="E330" s="204" t="s">
        <v>45</v>
      </c>
      <c r="F330" s="205" t="s">
        <v>821</v>
      </c>
      <c r="G330" s="203"/>
      <c r="H330" s="206">
        <v>296.11</v>
      </c>
      <c r="I330" s="207"/>
      <c r="J330" s="203"/>
      <c r="K330" s="203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182</v>
      </c>
      <c r="AU330" s="212" t="s">
        <v>22</v>
      </c>
      <c r="AV330" s="13" t="s">
        <v>22</v>
      </c>
      <c r="AW330" s="13" t="s">
        <v>43</v>
      </c>
      <c r="AX330" s="13" t="s">
        <v>83</v>
      </c>
      <c r="AY330" s="212" t="s">
        <v>130</v>
      </c>
    </row>
    <row r="331" spans="1:65" s="13" customFormat="1" ht="11.25">
      <c r="B331" s="202"/>
      <c r="C331" s="203"/>
      <c r="D331" s="197" t="s">
        <v>182</v>
      </c>
      <c r="E331" s="204" t="s">
        <v>45</v>
      </c>
      <c r="F331" s="205" t="s">
        <v>828</v>
      </c>
      <c r="G331" s="203"/>
      <c r="H331" s="206">
        <v>97.486000000000004</v>
      </c>
      <c r="I331" s="207"/>
      <c r="J331" s="203"/>
      <c r="K331" s="203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182</v>
      </c>
      <c r="AU331" s="212" t="s">
        <v>22</v>
      </c>
      <c r="AV331" s="13" t="s">
        <v>22</v>
      </c>
      <c r="AW331" s="13" t="s">
        <v>43</v>
      </c>
      <c r="AX331" s="13" t="s">
        <v>83</v>
      </c>
      <c r="AY331" s="212" t="s">
        <v>130</v>
      </c>
    </row>
    <row r="332" spans="1:65" s="14" customFormat="1" ht="11.25">
      <c r="B332" s="213"/>
      <c r="C332" s="214"/>
      <c r="D332" s="197" t="s">
        <v>182</v>
      </c>
      <c r="E332" s="215" t="s">
        <v>45</v>
      </c>
      <c r="F332" s="216" t="s">
        <v>184</v>
      </c>
      <c r="G332" s="214"/>
      <c r="H332" s="217">
        <v>593.57399999999996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182</v>
      </c>
      <c r="AU332" s="223" t="s">
        <v>22</v>
      </c>
      <c r="AV332" s="14" t="s">
        <v>135</v>
      </c>
      <c r="AW332" s="14" t="s">
        <v>43</v>
      </c>
      <c r="AX332" s="14" t="s">
        <v>91</v>
      </c>
      <c r="AY332" s="223" t="s">
        <v>130</v>
      </c>
    </row>
    <row r="333" spans="1:65" s="2" customFormat="1" ht="24.2" customHeight="1">
      <c r="A333" s="36"/>
      <c r="B333" s="37"/>
      <c r="C333" s="170" t="s">
        <v>426</v>
      </c>
      <c r="D333" s="170" t="s">
        <v>131</v>
      </c>
      <c r="E333" s="171" t="s">
        <v>636</v>
      </c>
      <c r="F333" s="172" t="s">
        <v>838</v>
      </c>
      <c r="G333" s="173" t="s">
        <v>269</v>
      </c>
      <c r="H333" s="174">
        <v>39.564999999999998</v>
      </c>
      <c r="I333" s="175"/>
      <c r="J333" s="176">
        <f>ROUND(I333*H333,2)</f>
        <v>0</v>
      </c>
      <c r="K333" s="177"/>
      <c r="L333" s="41"/>
      <c r="M333" s="178" t="s">
        <v>45</v>
      </c>
      <c r="N333" s="179" t="s">
        <v>54</v>
      </c>
      <c r="O333" s="66"/>
      <c r="P333" s="180">
        <f>O333*H333</f>
        <v>0</v>
      </c>
      <c r="Q333" s="180">
        <v>0</v>
      </c>
      <c r="R333" s="180">
        <f>Q333*H333</f>
        <v>0</v>
      </c>
      <c r="S333" s="180">
        <v>0</v>
      </c>
      <c r="T333" s="181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2" t="s">
        <v>135</v>
      </c>
      <c r="AT333" s="182" t="s">
        <v>131</v>
      </c>
      <c r="AU333" s="182" t="s">
        <v>22</v>
      </c>
      <c r="AY333" s="18" t="s">
        <v>130</v>
      </c>
      <c r="BE333" s="183">
        <f>IF(N333="základní",J333,0)</f>
        <v>0</v>
      </c>
      <c r="BF333" s="183">
        <f>IF(N333="snížená",J333,0)</f>
        <v>0</v>
      </c>
      <c r="BG333" s="183">
        <f>IF(N333="zákl. přenesená",J333,0)</f>
        <v>0</v>
      </c>
      <c r="BH333" s="183">
        <f>IF(N333="sníž. přenesená",J333,0)</f>
        <v>0</v>
      </c>
      <c r="BI333" s="183">
        <f>IF(N333="nulová",J333,0)</f>
        <v>0</v>
      </c>
      <c r="BJ333" s="18" t="s">
        <v>91</v>
      </c>
      <c r="BK333" s="183">
        <f>ROUND(I333*H333,2)</f>
        <v>0</v>
      </c>
      <c r="BL333" s="18" t="s">
        <v>135</v>
      </c>
      <c r="BM333" s="182" t="s">
        <v>839</v>
      </c>
    </row>
    <row r="334" spans="1:65" s="2" customFormat="1" ht="37.9" customHeight="1">
      <c r="A334" s="36"/>
      <c r="B334" s="37"/>
      <c r="C334" s="170" t="s">
        <v>430</v>
      </c>
      <c r="D334" s="170" t="s">
        <v>131</v>
      </c>
      <c r="E334" s="171" t="s">
        <v>640</v>
      </c>
      <c r="F334" s="172" t="s">
        <v>641</v>
      </c>
      <c r="G334" s="173" t="s">
        <v>269</v>
      </c>
      <c r="H334" s="174">
        <v>444.91899999999998</v>
      </c>
      <c r="I334" s="175"/>
      <c r="J334" s="176">
        <f>ROUND(I334*H334,2)</f>
        <v>0</v>
      </c>
      <c r="K334" s="177"/>
      <c r="L334" s="41"/>
      <c r="M334" s="178" t="s">
        <v>45</v>
      </c>
      <c r="N334" s="179" t="s">
        <v>54</v>
      </c>
      <c r="O334" s="66"/>
      <c r="P334" s="180">
        <f>O334*H334</f>
        <v>0</v>
      </c>
      <c r="Q334" s="180">
        <v>0</v>
      </c>
      <c r="R334" s="180">
        <f>Q334*H334</f>
        <v>0</v>
      </c>
      <c r="S334" s="180">
        <v>0</v>
      </c>
      <c r="T334" s="18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2" t="s">
        <v>135</v>
      </c>
      <c r="AT334" s="182" t="s">
        <v>131</v>
      </c>
      <c r="AU334" s="182" t="s">
        <v>22</v>
      </c>
      <c r="AY334" s="18" t="s">
        <v>130</v>
      </c>
      <c r="BE334" s="183">
        <f>IF(N334="základní",J334,0)</f>
        <v>0</v>
      </c>
      <c r="BF334" s="183">
        <f>IF(N334="snížená",J334,0)</f>
        <v>0</v>
      </c>
      <c r="BG334" s="183">
        <f>IF(N334="zákl. přenesená",J334,0)</f>
        <v>0</v>
      </c>
      <c r="BH334" s="183">
        <f>IF(N334="sníž. přenesená",J334,0)</f>
        <v>0</v>
      </c>
      <c r="BI334" s="183">
        <f>IF(N334="nulová",J334,0)</f>
        <v>0</v>
      </c>
      <c r="BJ334" s="18" t="s">
        <v>91</v>
      </c>
      <c r="BK334" s="183">
        <f>ROUND(I334*H334,2)</f>
        <v>0</v>
      </c>
      <c r="BL334" s="18" t="s">
        <v>135</v>
      </c>
      <c r="BM334" s="182" t="s">
        <v>840</v>
      </c>
    </row>
    <row r="335" spans="1:65" s="13" customFormat="1" ht="11.25">
      <c r="B335" s="202"/>
      <c r="C335" s="203"/>
      <c r="D335" s="197" t="s">
        <v>182</v>
      </c>
      <c r="E335" s="204" t="s">
        <v>45</v>
      </c>
      <c r="F335" s="205" t="s">
        <v>818</v>
      </c>
      <c r="G335" s="203"/>
      <c r="H335" s="206">
        <v>11.757999999999999</v>
      </c>
      <c r="I335" s="207"/>
      <c r="J335" s="203"/>
      <c r="K335" s="203"/>
      <c r="L335" s="208"/>
      <c r="M335" s="209"/>
      <c r="N335" s="210"/>
      <c r="O335" s="210"/>
      <c r="P335" s="210"/>
      <c r="Q335" s="210"/>
      <c r="R335" s="210"/>
      <c r="S335" s="210"/>
      <c r="T335" s="211"/>
      <c r="AT335" s="212" t="s">
        <v>182</v>
      </c>
      <c r="AU335" s="212" t="s">
        <v>22</v>
      </c>
      <c r="AV335" s="13" t="s">
        <v>22</v>
      </c>
      <c r="AW335" s="13" t="s">
        <v>43</v>
      </c>
      <c r="AX335" s="13" t="s">
        <v>83</v>
      </c>
      <c r="AY335" s="212" t="s">
        <v>130</v>
      </c>
    </row>
    <row r="336" spans="1:65" s="13" customFormat="1" ht="11.25">
      <c r="B336" s="202"/>
      <c r="C336" s="203"/>
      <c r="D336" s="197" t="s">
        <v>182</v>
      </c>
      <c r="E336" s="204" t="s">
        <v>45</v>
      </c>
      <c r="F336" s="205" t="s">
        <v>821</v>
      </c>
      <c r="G336" s="203"/>
      <c r="H336" s="206">
        <v>296.11</v>
      </c>
      <c r="I336" s="207"/>
      <c r="J336" s="203"/>
      <c r="K336" s="203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182</v>
      </c>
      <c r="AU336" s="212" t="s">
        <v>22</v>
      </c>
      <c r="AV336" s="13" t="s">
        <v>22</v>
      </c>
      <c r="AW336" s="13" t="s">
        <v>43</v>
      </c>
      <c r="AX336" s="13" t="s">
        <v>83</v>
      </c>
      <c r="AY336" s="212" t="s">
        <v>130</v>
      </c>
    </row>
    <row r="337" spans="1:65" s="13" customFormat="1" ht="11.25">
      <c r="B337" s="202"/>
      <c r="C337" s="203"/>
      <c r="D337" s="197" t="s">
        <v>182</v>
      </c>
      <c r="E337" s="204" t="s">
        <v>45</v>
      </c>
      <c r="F337" s="205" t="s">
        <v>828</v>
      </c>
      <c r="G337" s="203"/>
      <c r="H337" s="206">
        <v>97.486000000000004</v>
      </c>
      <c r="I337" s="207"/>
      <c r="J337" s="203"/>
      <c r="K337" s="203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182</v>
      </c>
      <c r="AU337" s="212" t="s">
        <v>22</v>
      </c>
      <c r="AV337" s="13" t="s">
        <v>22</v>
      </c>
      <c r="AW337" s="13" t="s">
        <v>43</v>
      </c>
      <c r="AX337" s="13" t="s">
        <v>83</v>
      </c>
      <c r="AY337" s="212" t="s">
        <v>130</v>
      </c>
    </row>
    <row r="338" spans="1:65" s="13" customFormat="1" ht="11.25">
      <c r="B338" s="202"/>
      <c r="C338" s="203"/>
      <c r="D338" s="197" t="s">
        <v>182</v>
      </c>
      <c r="E338" s="204" t="s">
        <v>45</v>
      </c>
      <c r="F338" s="205" t="s">
        <v>834</v>
      </c>
      <c r="G338" s="203"/>
      <c r="H338" s="206">
        <v>39.564999999999998</v>
      </c>
      <c r="I338" s="207"/>
      <c r="J338" s="203"/>
      <c r="K338" s="203"/>
      <c r="L338" s="208"/>
      <c r="M338" s="209"/>
      <c r="N338" s="210"/>
      <c r="O338" s="210"/>
      <c r="P338" s="210"/>
      <c r="Q338" s="210"/>
      <c r="R338" s="210"/>
      <c r="S338" s="210"/>
      <c r="T338" s="211"/>
      <c r="AT338" s="212" t="s">
        <v>182</v>
      </c>
      <c r="AU338" s="212" t="s">
        <v>22</v>
      </c>
      <c r="AV338" s="13" t="s">
        <v>22</v>
      </c>
      <c r="AW338" s="13" t="s">
        <v>43</v>
      </c>
      <c r="AX338" s="13" t="s">
        <v>83</v>
      </c>
      <c r="AY338" s="212" t="s">
        <v>130</v>
      </c>
    </row>
    <row r="339" spans="1:65" s="14" customFormat="1" ht="11.25">
      <c r="B339" s="213"/>
      <c r="C339" s="214"/>
      <c r="D339" s="197" t="s">
        <v>182</v>
      </c>
      <c r="E339" s="215" t="s">
        <v>45</v>
      </c>
      <c r="F339" s="216" t="s">
        <v>184</v>
      </c>
      <c r="G339" s="214"/>
      <c r="H339" s="217">
        <v>444.91899999999998</v>
      </c>
      <c r="I339" s="218"/>
      <c r="J339" s="214"/>
      <c r="K339" s="214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182</v>
      </c>
      <c r="AU339" s="223" t="s">
        <v>22</v>
      </c>
      <c r="AV339" s="14" t="s">
        <v>135</v>
      </c>
      <c r="AW339" s="14" t="s">
        <v>43</v>
      </c>
      <c r="AX339" s="14" t="s">
        <v>91</v>
      </c>
      <c r="AY339" s="223" t="s">
        <v>130</v>
      </c>
    </row>
    <row r="340" spans="1:65" s="2" customFormat="1" ht="37.9" customHeight="1">
      <c r="A340" s="36"/>
      <c r="B340" s="37"/>
      <c r="C340" s="170" t="s">
        <v>434</v>
      </c>
      <c r="D340" s="170" t="s">
        <v>131</v>
      </c>
      <c r="E340" s="171" t="s">
        <v>644</v>
      </c>
      <c r="F340" s="172" t="s">
        <v>645</v>
      </c>
      <c r="G340" s="173" t="s">
        <v>269</v>
      </c>
      <c r="H340" s="174">
        <v>188.22</v>
      </c>
      <c r="I340" s="175"/>
      <c r="J340" s="176">
        <f>ROUND(I340*H340,2)</f>
        <v>0</v>
      </c>
      <c r="K340" s="177"/>
      <c r="L340" s="41"/>
      <c r="M340" s="178" t="s">
        <v>45</v>
      </c>
      <c r="N340" s="179" t="s">
        <v>54</v>
      </c>
      <c r="O340" s="66"/>
      <c r="P340" s="180">
        <f>O340*H340</f>
        <v>0</v>
      </c>
      <c r="Q340" s="180">
        <v>0</v>
      </c>
      <c r="R340" s="180">
        <f>Q340*H340</f>
        <v>0</v>
      </c>
      <c r="S340" s="180">
        <v>0</v>
      </c>
      <c r="T340" s="181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2" t="s">
        <v>135</v>
      </c>
      <c r="AT340" s="182" t="s">
        <v>131</v>
      </c>
      <c r="AU340" s="182" t="s">
        <v>22</v>
      </c>
      <c r="AY340" s="18" t="s">
        <v>130</v>
      </c>
      <c r="BE340" s="183">
        <f>IF(N340="základní",J340,0)</f>
        <v>0</v>
      </c>
      <c r="BF340" s="183">
        <f>IF(N340="snížená",J340,0)</f>
        <v>0</v>
      </c>
      <c r="BG340" s="183">
        <f>IF(N340="zákl. přenesená",J340,0)</f>
        <v>0</v>
      </c>
      <c r="BH340" s="183">
        <f>IF(N340="sníž. přenesená",J340,0)</f>
        <v>0</v>
      </c>
      <c r="BI340" s="183">
        <f>IF(N340="nulová",J340,0)</f>
        <v>0</v>
      </c>
      <c r="BJ340" s="18" t="s">
        <v>91</v>
      </c>
      <c r="BK340" s="183">
        <f>ROUND(I340*H340,2)</f>
        <v>0</v>
      </c>
      <c r="BL340" s="18" t="s">
        <v>135</v>
      </c>
      <c r="BM340" s="182" t="s">
        <v>841</v>
      </c>
    </row>
    <row r="341" spans="1:65" s="13" customFormat="1" ht="11.25">
      <c r="B341" s="202"/>
      <c r="C341" s="203"/>
      <c r="D341" s="197" t="s">
        <v>182</v>
      </c>
      <c r="E341" s="204" t="s">
        <v>45</v>
      </c>
      <c r="F341" s="205" t="s">
        <v>819</v>
      </c>
      <c r="G341" s="203"/>
      <c r="H341" s="206">
        <v>15.579000000000001</v>
      </c>
      <c r="I341" s="207"/>
      <c r="J341" s="203"/>
      <c r="K341" s="203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182</v>
      </c>
      <c r="AU341" s="212" t="s">
        <v>22</v>
      </c>
      <c r="AV341" s="13" t="s">
        <v>22</v>
      </c>
      <c r="AW341" s="13" t="s">
        <v>43</v>
      </c>
      <c r="AX341" s="13" t="s">
        <v>83</v>
      </c>
      <c r="AY341" s="212" t="s">
        <v>130</v>
      </c>
    </row>
    <row r="342" spans="1:65" s="13" customFormat="1" ht="11.25">
      <c r="B342" s="202"/>
      <c r="C342" s="203"/>
      <c r="D342" s="197" t="s">
        <v>182</v>
      </c>
      <c r="E342" s="204" t="s">
        <v>45</v>
      </c>
      <c r="F342" s="205" t="s">
        <v>820</v>
      </c>
      <c r="G342" s="203"/>
      <c r="H342" s="206">
        <v>172.64099999999999</v>
      </c>
      <c r="I342" s="207"/>
      <c r="J342" s="203"/>
      <c r="K342" s="203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182</v>
      </c>
      <c r="AU342" s="212" t="s">
        <v>22</v>
      </c>
      <c r="AV342" s="13" t="s">
        <v>22</v>
      </c>
      <c r="AW342" s="13" t="s">
        <v>43</v>
      </c>
      <c r="AX342" s="13" t="s">
        <v>83</v>
      </c>
      <c r="AY342" s="212" t="s">
        <v>130</v>
      </c>
    </row>
    <row r="343" spans="1:65" s="14" customFormat="1" ht="11.25">
      <c r="B343" s="213"/>
      <c r="C343" s="214"/>
      <c r="D343" s="197" t="s">
        <v>182</v>
      </c>
      <c r="E343" s="215" t="s">
        <v>45</v>
      </c>
      <c r="F343" s="216" t="s">
        <v>184</v>
      </c>
      <c r="G343" s="214"/>
      <c r="H343" s="217">
        <v>188.22</v>
      </c>
      <c r="I343" s="218"/>
      <c r="J343" s="214"/>
      <c r="K343" s="214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182</v>
      </c>
      <c r="AU343" s="223" t="s">
        <v>22</v>
      </c>
      <c r="AV343" s="14" t="s">
        <v>135</v>
      </c>
      <c r="AW343" s="14" t="s">
        <v>43</v>
      </c>
      <c r="AX343" s="14" t="s">
        <v>91</v>
      </c>
      <c r="AY343" s="223" t="s">
        <v>130</v>
      </c>
    </row>
    <row r="344" spans="1:65" s="2" customFormat="1" ht="37.9" customHeight="1">
      <c r="A344" s="36"/>
      <c r="B344" s="37"/>
      <c r="C344" s="170" t="s">
        <v>438</v>
      </c>
      <c r="D344" s="170" t="s">
        <v>131</v>
      </c>
      <c r="E344" s="171" t="s">
        <v>648</v>
      </c>
      <c r="F344" s="172" t="s">
        <v>649</v>
      </c>
      <c r="G344" s="173" t="s">
        <v>269</v>
      </c>
      <c r="H344" s="174">
        <v>61.44</v>
      </c>
      <c r="I344" s="175"/>
      <c r="J344" s="176">
        <f>ROUND(I344*H344,2)</f>
        <v>0</v>
      </c>
      <c r="K344" s="177"/>
      <c r="L344" s="41"/>
      <c r="M344" s="178" t="s">
        <v>45</v>
      </c>
      <c r="N344" s="179" t="s">
        <v>54</v>
      </c>
      <c r="O344" s="66"/>
      <c r="P344" s="180">
        <f>O344*H344</f>
        <v>0</v>
      </c>
      <c r="Q344" s="180">
        <v>0</v>
      </c>
      <c r="R344" s="180">
        <f>Q344*H344</f>
        <v>0</v>
      </c>
      <c r="S344" s="180">
        <v>0</v>
      </c>
      <c r="T344" s="181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2" t="s">
        <v>135</v>
      </c>
      <c r="AT344" s="182" t="s">
        <v>131</v>
      </c>
      <c r="AU344" s="182" t="s">
        <v>22</v>
      </c>
      <c r="AY344" s="18" t="s">
        <v>130</v>
      </c>
      <c r="BE344" s="183">
        <f>IF(N344="základní",J344,0)</f>
        <v>0</v>
      </c>
      <c r="BF344" s="183">
        <f>IF(N344="snížená",J344,0)</f>
        <v>0</v>
      </c>
      <c r="BG344" s="183">
        <f>IF(N344="zákl. přenesená",J344,0)</f>
        <v>0</v>
      </c>
      <c r="BH344" s="183">
        <f>IF(N344="sníž. přenesená",J344,0)</f>
        <v>0</v>
      </c>
      <c r="BI344" s="183">
        <f>IF(N344="nulová",J344,0)</f>
        <v>0</v>
      </c>
      <c r="BJ344" s="18" t="s">
        <v>91</v>
      </c>
      <c r="BK344" s="183">
        <f>ROUND(I344*H344,2)</f>
        <v>0</v>
      </c>
      <c r="BL344" s="18" t="s">
        <v>135</v>
      </c>
      <c r="BM344" s="182" t="s">
        <v>842</v>
      </c>
    </row>
    <row r="345" spans="1:65" s="13" customFormat="1" ht="11.25">
      <c r="B345" s="202"/>
      <c r="C345" s="203"/>
      <c r="D345" s="197" t="s">
        <v>182</v>
      </c>
      <c r="E345" s="204" t="s">
        <v>45</v>
      </c>
      <c r="F345" s="205" t="s">
        <v>822</v>
      </c>
      <c r="G345" s="203"/>
      <c r="H345" s="206">
        <v>61.44</v>
      </c>
      <c r="I345" s="207"/>
      <c r="J345" s="203"/>
      <c r="K345" s="203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182</v>
      </c>
      <c r="AU345" s="212" t="s">
        <v>22</v>
      </c>
      <c r="AV345" s="13" t="s">
        <v>22</v>
      </c>
      <c r="AW345" s="13" t="s">
        <v>43</v>
      </c>
      <c r="AX345" s="13" t="s">
        <v>83</v>
      </c>
      <c r="AY345" s="212" t="s">
        <v>130</v>
      </c>
    </row>
    <row r="346" spans="1:65" s="14" customFormat="1" ht="11.25">
      <c r="B346" s="213"/>
      <c r="C346" s="214"/>
      <c r="D346" s="197" t="s">
        <v>182</v>
      </c>
      <c r="E346" s="215" t="s">
        <v>45</v>
      </c>
      <c r="F346" s="216" t="s">
        <v>184</v>
      </c>
      <c r="G346" s="214"/>
      <c r="H346" s="217">
        <v>61.44</v>
      </c>
      <c r="I346" s="218"/>
      <c r="J346" s="214"/>
      <c r="K346" s="214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182</v>
      </c>
      <c r="AU346" s="223" t="s">
        <v>22</v>
      </c>
      <c r="AV346" s="14" t="s">
        <v>135</v>
      </c>
      <c r="AW346" s="14" t="s">
        <v>43</v>
      </c>
      <c r="AX346" s="14" t="s">
        <v>91</v>
      </c>
      <c r="AY346" s="223" t="s">
        <v>130</v>
      </c>
    </row>
    <row r="347" spans="1:65" s="11" customFormat="1" ht="22.9" customHeight="1">
      <c r="B347" s="156"/>
      <c r="C347" s="157"/>
      <c r="D347" s="158" t="s">
        <v>82</v>
      </c>
      <c r="E347" s="195" t="s">
        <v>651</v>
      </c>
      <c r="F347" s="195" t="s">
        <v>652</v>
      </c>
      <c r="G347" s="157"/>
      <c r="H347" s="157"/>
      <c r="I347" s="160"/>
      <c r="J347" s="196">
        <f>BK347</f>
        <v>0</v>
      </c>
      <c r="K347" s="157"/>
      <c r="L347" s="162"/>
      <c r="M347" s="163"/>
      <c r="N347" s="164"/>
      <c r="O347" s="164"/>
      <c r="P347" s="165">
        <f>P348</f>
        <v>0</v>
      </c>
      <c r="Q347" s="164"/>
      <c r="R347" s="165">
        <f>R348</f>
        <v>0</v>
      </c>
      <c r="S347" s="164"/>
      <c r="T347" s="166">
        <f>T348</f>
        <v>0</v>
      </c>
      <c r="AR347" s="167" t="s">
        <v>91</v>
      </c>
      <c r="AT347" s="168" t="s">
        <v>82</v>
      </c>
      <c r="AU347" s="168" t="s">
        <v>91</v>
      </c>
      <c r="AY347" s="167" t="s">
        <v>130</v>
      </c>
      <c r="BK347" s="169">
        <f>BK348</f>
        <v>0</v>
      </c>
    </row>
    <row r="348" spans="1:65" s="2" customFormat="1" ht="37.9" customHeight="1">
      <c r="A348" s="36"/>
      <c r="B348" s="37"/>
      <c r="C348" s="170" t="s">
        <v>443</v>
      </c>
      <c r="D348" s="170" t="s">
        <v>131</v>
      </c>
      <c r="E348" s="171" t="s">
        <v>654</v>
      </c>
      <c r="F348" s="172" t="s">
        <v>843</v>
      </c>
      <c r="G348" s="173" t="s">
        <v>269</v>
      </c>
      <c r="H348" s="174">
        <v>840.59699999999998</v>
      </c>
      <c r="I348" s="175"/>
      <c r="J348" s="176">
        <f>ROUND(I348*H348,2)</f>
        <v>0</v>
      </c>
      <c r="K348" s="177"/>
      <c r="L348" s="41"/>
      <c r="M348" s="178" t="s">
        <v>45</v>
      </c>
      <c r="N348" s="179" t="s">
        <v>54</v>
      </c>
      <c r="O348" s="66"/>
      <c r="P348" s="180">
        <f>O348*H348</f>
        <v>0</v>
      </c>
      <c r="Q348" s="180">
        <v>0</v>
      </c>
      <c r="R348" s="180">
        <f>Q348*H348</f>
        <v>0</v>
      </c>
      <c r="S348" s="180">
        <v>0</v>
      </c>
      <c r="T348" s="181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2" t="s">
        <v>135</v>
      </c>
      <c r="AT348" s="182" t="s">
        <v>131</v>
      </c>
      <c r="AU348" s="182" t="s">
        <v>22</v>
      </c>
      <c r="AY348" s="18" t="s">
        <v>130</v>
      </c>
      <c r="BE348" s="183">
        <f>IF(N348="základní",J348,0)</f>
        <v>0</v>
      </c>
      <c r="BF348" s="183">
        <f>IF(N348="snížená",J348,0)</f>
        <v>0</v>
      </c>
      <c r="BG348" s="183">
        <f>IF(N348="zákl. přenesená",J348,0)</f>
        <v>0</v>
      </c>
      <c r="BH348" s="183">
        <f>IF(N348="sníž. přenesená",J348,0)</f>
        <v>0</v>
      </c>
      <c r="BI348" s="183">
        <f>IF(N348="nulová",J348,0)</f>
        <v>0</v>
      </c>
      <c r="BJ348" s="18" t="s">
        <v>91</v>
      </c>
      <c r="BK348" s="183">
        <f>ROUND(I348*H348,2)</f>
        <v>0</v>
      </c>
      <c r="BL348" s="18" t="s">
        <v>135</v>
      </c>
      <c r="BM348" s="182" t="s">
        <v>844</v>
      </c>
    </row>
    <row r="349" spans="1:65" s="11" customFormat="1" ht="25.9" customHeight="1">
      <c r="B349" s="156"/>
      <c r="C349" s="157"/>
      <c r="D349" s="158" t="s">
        <v>82</v>
      </c>
      <c r="E349" s="159" t="s">
        <v>845</v>
      </c>
      <c r="F349" s="159" t="s">
        <v>846</v>
      </c>
      <c r="G349" s="157"/>
      <c r="H349" s="157"/>
      <c r="I349" s="160"/>
      <c r="J349" s="161">
        <f>BK349</f>
        <v>0</v>
      </c>
      <c r="K349" s="157"/>
      <c r="L349" s="162"/>
      <c r="M349" s="163"/>
      <c r="N349" s="164"/>
      <c r="O349" s="164"/>
      <c r="P349" s="165">
        <f>P350</f>
        <v>0</v>
      </c>
      <c r="Q349" s="164"/>
      <c r="R349" s="165">
        <f>R350</f>
        <v>0.33341364000000001</v>
      </c>
      <c r="S349" s="164"/>
      <c r="T349" s="166">
        <f>T350</f>
        <v>0</v>
      </c>
      <c r="AR349" s="167" t="s">
        <v>22</v>
      </c>
      <c r="AT349" s="168" t="s">
        <v>82</v>
      </c>
      <c r="AU349" s="168" t="s">
        <v>83</v>
      </c>
      <c r="AY349" s="167" t="s">
        <v>130</v>
      </c>
      <c r="BK349" s="169">
        <f>BK350</f>
        <v>0</v>
      </c>
    </row>
    <row r="350" spans="1:65" s="11" customFormat="1" ht="22.9" customHeight="1">
      <c r="B350" s="156"/>
      <c r="C350" s="157"/>
      <c r="D350" s="158" t="s">
        <v>82</v>
      </c>
      <c r="E350" s="195" t="s">
        <v>847</v>
      </c>
      <c r="F350" s="195" t="s">
        <v>848</v>
      </c>
      <c r="G350" s="157"/>
      <c r="H350" s="157"/>
      <c r="I350" s="160"/>
      <c r="J350" s="196">
        <f>BK350</f>
        <v>0</v>
      </c>
      <c r="K350" s="157"/>
      <c r="L350" s="162"/>
      <c r="M350" s="163"/>
      <c r="N350" s="164"/>
      <c r="O350" s="164"/>
      <c r="P350" s="165">
        <f>SUM(P351:P360)</f>
        <v>0</v>
      </c>
      <c r="Q350" s="164"/>
      <c r="R350" s="165">
        <f>SUM(R351:R360)</f>
        <v>0.33341364000000001</v>
      </c>
      <c r="S350" s="164"/>
      <c r="T350" s="166">
        <f>SUM(T351:T360)</f>
        <v>0</v>
      </c>
      <c r="AR350" s="167" t="s">
        <v>22</v>
      </c>
      <c r="AT350" s="168" t="s">
        <v>82</v>
      </c>
      <c r="AU350" s="168" t="s">
        <v>91</v>
      </c>
      <c r="AY350" s="167" t="s">
        <v>130</v>
      </c>
      <c r="BK350" s="169">
        <f>SUM(BK351:BK360)</f>
        <v>0</v>
      </c>
    </row>
    <row r="351" spans="1:65" s="2" customFormat="1" ht="24.2" customHeight="1">
      <c r="A351" s="36"/>
      <c r="B351" s="37"/>
      <c r="C351" s="170" t="s">
        <v>448</v>
      </c>
      <c r="D351" s="170" t="s">
        <v>131</v>
      </c>
      <c r="E351" s="171" t="s">
        <v>849</v>
      </c>
      <c r="F351" s="172" t="s">
        <v>850</v>
      </c>
      <c r="G351" s="173" t="s">
        <v>211</v>
      </c>
      <c r="H351" s="174">
        <v>396.92099999999999</v>
      </c>
      <c r="I351" s="175"/>
      <c r="J351" s="176">
        <f>ROUND(I351*H351,2)</f>
        <v>0</v>
      </c>
      <c r="K351" s="177"/>
      <c r="L351" s="41"/>
      <c r="M351" s="178" t="s">
        <v>45</v>
      </c>
      <c r="N351" s="179" t="s">
        <v>54</v>
      </c>
      <c r="O351" s="66"/>
      <c r="P351" s="180">
        <f>O351*H351</f>
        <v>0</v>
      </c>
      <c r="Q351" s="180">
        <v>2.5999999999999998E-4</v>
      </c>
      <c r="R351" s="180">
        <f>Q351*H351</f>
        <v>0.10319945999999999</v>
      </c>
      <c r="S351" s="180">
        <v>0</v>
      </c>
      <c r="T351" s="181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2" t="s">
        <v>249</v>
      </c>
      <c r="AT351" s="182" t="s">
        <v>131</v>
      </c>
      <c r="AU351" s="182" t="s">
        <v>22</v>
      </c>
      <c r="AY351" s="18" t="s">
        <v>130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18" t="s">
        <v>91</v>
      </c>
      <c r="BK351" s="183">
        <f>ROUND(I351*H351,2)</f>
        <v>0</v>
      </c>
      <c r="BL351" s="18" t="s">
        <v>249</v>
      </c>
      <c r="BM351" s="182" t="s">
        <v>851</v>
      </c>
    </row>
    <row r="352" spans="1:65" s="2" customFormat="1" ht="19.5">
      <c r="A352" s="36"/>
      <c r="B352" s="37"/>
      <c r="C352" s="38"/>
      <c r="D352" s="197" t="s">
        <v>180</v>
      </c>
      <c r="E352" s="38"/>
      <c r="F352" s="198" t="s">
        <v>313</v>
      </c>
      <c r="G352" s="38"/>
      <c r="H352" s="38"/>
      <c r="I352" s="199"/>
      <c r="J352" s="38"/>
      <c r="K352" s="38"/>
      <c r="L352" s="41"/>
      <c r="M352" s="200"/>
      <c r="N352" s="201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8" t="s">
        <v>180</v>
      </c>
      <c r="AU352" s="18" t="s">
        <v>22</v>
      </c>
    </row>
    <row r="353" spans="1:65" s="13" customFormat="1" ht="33.75">
      <c r="B353" s="202"/>
      <c r="C353" s="203"/>
      <c r="D353" s="197" t="s">
        <v>182</v>
      </c>
      <c r="E353" s="204" t="s">
        <v>45</v>
      </c>
      <c r="F353" s="205" t="s">
        <v>852</v>
      </c>
      <c r="G353" s="203"/>
      <c r="H353" s="206">
        <v>396.92099999999999</v>
      </c>
      <c r="I353" s="207"/>
      <c r="J353" s="203"/>
      <c r="K353" s="203"/>
      <c r="L353" s="208"/>
      <c r="M353" s="209"/>
      <c r="N353" s="210"/>
      <c r="O353" s="210"/>
      <c r="P353" s="210"/>
      <c r="Q353" s="210"/>
      <c r="R353" s="210"/>
      <c r="S353" s="210"/>
      <c r="T353" s="211"/>
      <c r="AT353" s="212" t="s">
        <v>182</v>
      </c>
      <c r="AU353" s="212" t="s">
        <v>22</v>
      </c>
      <c r="AV353" s="13" t="s">
        <v>22</v>
      </c>
      <c r="AW353" s="13" t="s">
        <v>43</v>
      </c>
      <c r="AX353" s="13" t="s">
        <v>83</v>
      </c>
      <c r="AY353" s="212" t="s">
        <v>130</v>
      </c>
    </row>
    <row r="354" spans="1:65" s="14" customFormat="1" ht="11.25">
      <c r="B354" s="213"/>
      <c r="C354" s="214"/>
      <c r="D354" s="197" t="s">
        <v>182</v>
      </c>
      <c r="E354" s="215" t="s">
        <v>45</v>
      </c>
      <c r="F354" s="216" t="s">
        <v>184</v>
      </c>
      <c r="G354" s="214"/>
      <c r="H354" s="217">
        <v>396.92099999999999</v>
      </c>
      <c r="I354" s="218"/>
      <c r="J354" s="214"/>
      <c r="K354" s="214"/>
      <c r="L354" s="219"/>
      <c r="M354" s="220"/>
      <c r="N354" s="221"/>
      <c r="O354" s="221"/>
      <c r="P354" s="221"/>
      <c r="Q354" s="221"/>
      <c r="R354" s="221"/>
      <c r="S354" s="221"/>
      <c r="T354" s="222"/>
      <c r="AT354" s="223" t="s">
        <v>182</v>
      </c>
      <c r="AU354" s="223" t="s">
        <v>22</v>
      </c>
      <c r="AV354" s="14" t="s">
        <v>135</v>
      </c>
      <c r="AW354" s="14" t="s">
        <v>43</v>
      </c>
      <c r="AX354" s="14" t="s">
        <v>91</v>
      </c>
      <c r="AY354" s="223" t="s">
        <v>130</v>
      </c>
    </row>
    <row r="355" spans="1:65" s="2" customFormat="1" ht="24.2" customHeight="1">
      <c r="A355" s="36"/>
      <c r="B355" s="37"/>
      <c r="C355" s="170" t="s">
        <v>456</v>
      </c>
      <c r="D355" s="170" t="s">
        <v>131</v>
      </c>
      <c r="E355" s="171" t="s">
        <v>853</v>
      </c>
      <c r="F355" s="172" t="s">
        <v>854</v>
      </c>
      <c r="G355" s="173" t="s">
        <v>178</v>
      </c>
      <c r="H355" s="174">
        <v>396.92099999999999</v>
      </c>
      <c r="I355" s="175"/>
      <c r="J355" s="176">
        <f>ROUND(I355*H355,2)</f>
        <v>0</v>
      </c>
      <c r="K355" s="177"/>
      <c r="L355" s="41"/>
      <c r="M355" s="178" t="s">
        <v>45</v>
      </c>
      <c r="N355" s="179" t="s">
        <v>54</v>
      </c>
      <c r="O355" s="66"/>
      <c r="P355" s="180">
        <f>O355*H355</f>
        <v>0</v>
      </c>
      <c r="Q355" s="180">
        <v>8.0000000000000007E-5</v>
      </c>
      <c r="R355" s="180">
        <f>Q355*H355</f>
        <v>3.1753679999999999E-2</v>
      </c>
      <c r="S355" s="180">
        <v>0</v>
      </c>
      <c r="T355" s="181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2" t="s">
        <v>249</v>
      </c>
      <c r="AT355" s="182" t="s">
        <v>131</v>
      </c>
      <c r="AU355" s="182" t="s">
        <v>22</v>
      </c>
      <c r="AY355" s="18" t="s">
        <v>130</v>
      </c>
      <c r="BE355" s="183">
        <f>IF(N355="základní",J355,0)</f>
        <v>0</v>
      </c>
      <c r="BF355" s="183">
        <f>IF(N355="snížená",J355,0)</f>
        <v>0</v>
      </c>
      <c r="BG355" s="183">
        <f>IF(N355="zákl. přenesená",J355,0)</f>
        <v>0</v>
      </c>
      <c r="BH355" s="183">
        <f>IF(N355="sníž. přenesená",J355,0)</f>
        <v>0</v>
      </c>
      <c r="BI355" s="183">
        <f>IF(N355="nulová",J355,0)</f>
        <v>0</v>
      </c>
      <c r="BJ355" s="18" t="s">
        <v>91</v>
      </c>
      <c r="BK355" s="183">
        <f>ROUND(I355*H355,2)</f>
        <v>0</v>
      </c>
      <c r="BL355" s="18" t="s">
        <v>249</v>
      </c>
      <c r="BM355" s="182" t="s">
        <v>855</v>
      </c>
    </row>
    <row r="356" spans="1:65" s="2" customFormat="1" ht="19.5">
      <c r="A356" s="36"/>
      <c r="B356" s="37"/>
      <c r="C356" s="38"/>
      <c r="D356" s="197" t="s">
        <v>180</v>
      </c>
      <c r="E356" s="38"/>
      <c r="F356" s="198" t="s">
        <v>313</v>
      </c>
      <c r="G356" s="38"/>
      <c r="H356" s="38"/>
      <c r="I356" s="199"/>
      <c r="J356" s="38"/>
      <c r="K356" s="38"/>
      <c r="L356" s="41"/>
      <c r="M356" s="200"/>
      <c r="N356" s="201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8" t="s">
        <v>180</v>
      </c>
      <c r="AU356" s="18" t="s">
        <v>22</v>
      </c>
    </row>
    <row r="357" spans="1:65" s="13" customFormat="1" ht="33.75">
      <c r="B357" s="202"/>
      <c r="C357" s="203"/>
      <c r="D357" s="197" t="s">
        <v>182</v>
      </c>
      <c r="E357" s="204" t="s">
        <v>45</v>
      </c>
      <c r="F357" s="205" t="s">
        <v>852</v>
      </c>
      <c r="G357" s="203"/>
      <c r="H357" s="206">
        <v>396.92099999999999</v>
      </c>
      <c r="I357" s="207"/>
      <c r="J357" s="203"/>
      <c r="K357" s="203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182</v>
      </c>
      <c r="AU357" s="212" t="s">
        <v>22</v>
      </c>
      <c r="AV357" s="13" t="s">
        <v>22</v>
      </c>
      <c r="AW357" s="13" t="s">
        <v>43</v>
      </c>
      <c r="AX357" s="13" t="s">
        <v>83</v>
      </c>
      <c r="AY357" s="212" t="s">
        <v>130</v>
      </c>
    </row>
    <row r="358" spans="1:65" s="14" customFormat="1" ht="11.25">
      <c r="B358" s="213"/>
      <c r="C358" s="214"/>
      <c r="D358" s="197" t="s">
        <v>182</v>
      </c>
      <c r="E358" s="215" t="s">
        <v>45</v>
      </c>
      <c r="F358" s="216" t="s">
        <v>184</v>
      </c>
      <c r="G358" s="214"/>
      <c r="H358" s="217">
        <v>396.92099999999999</v>
      </c>
      <c r="I358" s="218"/>
      <c r="J358" s="214"/>
      <c r="K358" s="214"/>
      <c r="L358" s="219"/>
      <c r="M358" s="220"/>
      <c r="N358" s="221"/>
      <c r="O358" s="221"/>
      <c r="P358" s="221"/>
      <c r="Q358" s="221"/>
      <c r="R358" s="221"/>
      <c r="S358" s="221"/>
      <c r="T358" s="222"/>
      <c r="AT358" s="223" t="s">
        <v>182</v>
      </c>
      <c r="AU358" s="223" t="s">
        <v>22</v>
      </c>
      <c r="AV358" s="14" t="s">
        <v>135</v>
      </c>
      <c r="AW358" s="14" t="s">
        <v>43</v>
      </c>
      <c r="AX358" s="14" t="s">
        <v>91</v>
      </c>
      <c r="AY358" s="223" t="s">
        <v>130</v>
      </c>
    </row>
    <row r="359" spans="1:65" s="2" customFormat="1" ht="14.45" customHeight="1">
      <c r="A359" s="36"/>
      <c r="B359" s="37"/>
      <c r="C359" s="234" t="s">
        <v>460</v>
      </c>
      <c r="D359" s="234" t="s">
        <v>283</v>
      </c>
      <c r="E359" s="235" t="s">
        <v>856</v>
      </c>
      <c r="F359" s="236" t="s">
        <v>857</v>
      </c>
      <c r="G359" s="237" t="s">
        <v>178</v>
      </c>
      <c r="H359" s="238">
        <v>396.92099999999999</v>
      </c>
      <c r="I359" s="239"/>
      <c r="J359" s="240">
        <f>ROUND(I359*H359,2)</f>
        <v>0</v>
      </c>
      <c r="K359" s="241"/>
      <c r="L359" s="242"/>
      <c r="M359" s="243" t="s">
        <v>45</v>
      </c>
      <c r="N359" s="244" t="s">
        <v>54</v>
      </c>
      <c r="O359" s="66"/>
      <c r="P359" s="180">
        <f>O359*H359</f>
        <v>0</v>
      </c>
      <c r="Q359" s="180">
        <v>5.0000000000000001E-4</v>
      </c>
      <c r="R359" s="180">
        <f>Q359*H359</f>
        <v>0.19846050000000001</v>
      </c>
      <c r="S359" s="180">
        <v>0</v>
      </c>
      <c r="T359" s="181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2" t="s">
        <v>337</v>
      </c>
      <c r="AT359" s="182" t="s">
        <v>283</v>
      </c>
      <c r="AU359" s="182" t="s">
        <v>22</v>
      </c>
      <c r="AY359" s="18" t="s">
        <v>130</v>
      </c>
      <c r="BE359" s="183">
        <f>IF(N359="základní",J359,0)</f>
        <v>0</v>
      </c>
      <c r="BF359" s="183">
        <f>IF(N359="snížená",J359,0)</f>
        <v>0</v>
      </c>
      <c r="BG359" s="183">
        <f>IF(N359="zákl. přenesená",J359,0)</f>
        <v>0</v>
      </c>
      <c r="BH359" s="183">
        <f>IF(N359="sníž. přenesená",J359,0)</f>
        <v>0</v>
      </c>
      <c r="BI359" s="183">
        <f>IF(N359="nulová",J359,0)</f>
        <v>0</v>
      </c>
      <c r="BJ359" s="18" t="s">
        <v>91</v>
      </c>
      <c r="BK359" s="183">
        <f>ROUND(I359*H359,2)</f>
        <v>0</v>
      </c>
      <c r="BL359" s="18" t="s">
        <v>249</v>
      </c>
      <c r="BM359" s="182" t="s">
        <v>858</v>
      </c>
    </row>
    <row r="360" spans="1:65" s="2" customFormat="1" ht="24.2" customHeight="1">
      <c r="A360" s="36"/>
      <c r="B360" s="37"/>
      <c r="C360" s="170" t="s">
        <v>464</v>
      </c>
      <c r="D360" s="170" t="s">
        <v>131</v>
      </c>
      <c r="E360" s="171" t="s">
        <v>859</v>
      </c>
      <c r="F360" s="172" t="s">
        <v>860</v>
      </c>
      <c r="G360" s="173" t="s">
        <v>861</v>
      </c>
      <c r="H360" s="256"/>
      <c r="I360" s="175"/>
      <c r="J360" s="176">
        <f>ROUND(I360*H360,2)</f>
        <v>0</v>
      </c>
      <c r="K360" s="177"/>
      <c r="L360" s="41"/>
      <c r="M360" s="184" t="s">
        <v>45</v>
      </c>
      <c r="N360" s="185" t="s">
        <v>54</v>
      </c>
      <c r="O360" s="186"/>
      <c r="P360" s="187">
        <f>O360*H360</f>
        <v>0</v>
      </c>
      <c r="Q360" s="187">
        <v>0</v>
      </c>
      <c r="R360" s="187">
        <f>Q360*H360</f>
        <v>0</v>
      </c>
      <c r="S360" s="187">
        <v>0</v>
      </c>
      <c r="T360" s="188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2" t="s">
        <v>249</v>
      </c>
      <c r="AT360" s="182" t="s">
        <v>131</v>
      </c>
      <c r="AU360" s="182" t="s">
        <v>22</v>
      </c>
      <c r="AY360" s="18" t="s">
        <v>130</v>
      </c>
      <c r="BE360" s="183">
        <f>IF(N360="základní",J360,0)</f>
        <v>0</v>
      </c>
      <c r="BF360" s="183">
        <f>IF(N360="snížená",J360,0)</f>
        <v>0</v>
      </c>
      <c r="BG360" s="183">
        <f>IF(N360="zákl. přenesená",J360,0)</f>
        <v>0</v>
      </c>
      <c r="BH360" s="183">
        <f>IF(N360="sníž. přenesená",J360,0)</f>
        <v>0</v>
      </c>
      <c r="BI360" s="183">
        <f>IF(N360="nulová",J360,0)</f>
        <v>0</v>
      </c>
      <c r="BJ360" s="18" t="s">
        <v>91</v>
      </c>
      <c r="BK360" s="183">
        <f>ROUND(I360*H360,2)</f>
        <v>0</v>
      </c>
      <c r="BL360" s="18" t="s">
        <v>249</v>
      </c>
      <c r="BM360" s="182" t="s">
        <v>862</v>
      </c>
    </row>
    <row r="361" spans="1:65" s="2" customFormat="1" ht="6.95" customHeight="1">
      <c r="A361" s="36"/>
      <c r="B361" s="49"/>
      <c r="C361" s="50"/>
      <c r="D361" s="50"/>
      <c r="E361" s="50"/>
      <c r="F361" s="50"/>
      <c r="G361" s="50"/>
      <c r="H361" s="50"/>
      <c r="I361" s="50"/>
      <c r="J361" s="50"/>
      <c r="K361" s="50"/>
      <c r="L361" s="41"/>
      <c r="M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</row>
  </sheetData>
  <sheetProtection algorithmName="SHA-512" hashValue="xMiOnex/+ZQka+y9hUXIIqzh47QPZChWAwlRODGRzPhGZQYoNL1JQV7Y1UXV/aOOIRvCPNg0VQucacsrHdECEg==" saltValue="cTOdiz3o9/NJA3kog0obEmnoTI50KDf4fZ2Yl3/NOqBYCU2r5xwBkryen+2KJwjNlZkbkWGuSwX6OmISC6qI0g==" spinCount="100000" sheet="1" objects="1" scenarios="1" formatColumns="0" formatRows="0" autoFilter="0"/>
  <autoFilter ref="C87:K360" xr:uid="{00000000-0009-0000-0000-000003000000}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101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22</v>
      </c>
    </row>
    <row r="4" spans="1:46" s="1" customFormat="1" ht="24.95" customHeight="1">
      <c r="B4" s="21"/>
      <c r="D4" s="105" t="s">
        <v>105</v>
      </c>
      <c r="L4" s="21"/>
      <c r="M4" s="106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7" t="s">
        <v>17</v>
      </c>
      <c r="L6" s="21"/>
    </row>
    <row r="7" spans="1:46" s="1" customFormat="1" ht="16.5" customHeight="1">
      <c r="B7" s="21"/>
      <c r="E7" s="300" t="str">
        <f>'Rekapitulace stavby'!K6</f>
        <v>Rekonstrukce ulice Na Svépomoci v Novém Bydžově</v>
      </c>
      <c r="F7" s="301"/>
      <c r="G7" s="301"/>
      <c r="H7" s="301"/>
      <c r="L7" s="21"/>
    </row>
    <row r="8" spans="1:46" s="2" customFormat="1" ht="12" customHeight="1">
      <c r="A8" s="36"/>
      <c r="B8" s="41"/>
      <c r="C8" s="36"/>
      <c r="D8" s="107" t="s">
        <v>106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02" t="s">
        <v>863</v>
      </c>
      <c r="F9" s="303"/>
      <c r="G9" s="303"/>
      <c r="H9" s="30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19</v>
      </c>
      <c r="E11" s="36"/>
      <c r="F11" s="109" t="s">
        <v>20</v>
      </c>
      <c r="G11" s="36"/>
      <c r="H11" s="36"/>
      <c r="I11" s="107" t="s">
        <v>21</v>
      </c>
      <c r="J11" s="109" t="s">
        <v>22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23</v>
      </c>
      <c r="E12" s="36"/>
      <c r="F12" s="109" t="s">
        <v>24</v>
      </c>
      <c r="G12" s="36"/>
      <c r="H12" s="36"/>
      <c r="I12" s="107" t="s">
        <v>25</v>
      </c>
      <c r="J12" s="110" t="str">
        <f>'Rekapitulace stavby'!AN8</f>
        <v>10. 12. 2018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1" t="s">
        <v>27</v>
      </c>
      <c r="E13" s="36"/>
      <c r="F13" s="112" t="s">
        <v>28</v>
      </c>
      <c r="G13" s="36"/>
      <c r="H13" s="36"/>
      <c r="I13" s="111" t="s">
        <v>29</v>
      </c>
      <c r="J13" s="112" t="s">
        <v>30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31</v>
      </c>
      <c r="E14" s="36"/>
      <c r="F14" s="36"/>
      <c r="G14" s="36"/>
      <c r="H14" s="36"/>
      <c r="I14" s="107" t="s">
        <v>32</v>
      </c>
      <c r="J14" s="109" t="s">
        <v>33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34</v>
      </c>
      <c r="F15" s="36"/>
      <c r="G15" s="36"/>
      <c r="H15" s="36"/>
      <c r="I15" s="107" t="s">
        <v>35</v>
      </c>
      <c r="J15" s="109" t="s">
        <v>36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37</v>
      </c>
      <c r="E17" s="36"/>
      <c r="F17" s="36"/>
      <c r="G17" s="36"/>
      <c r="H17" s="36"/>
      <c r="I17" s="107" t="s">
        <v>32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4" t="str">
        <f>'Rekapitulace stavby'!E14</f>
        <v>Vyplň údaj</v>
      </c>
      <c r="F18" s="305"/>
      <c r="G18" s="305"/>
      <c r="H18" s="305"/>
      <c r="I18" s="107" t="s">
        <v>35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39</v>
      </c>
      <c r="E20" s="36"/>
      <c r="F20" s="36"/>
      <c r="G20" s="36"/>
      <c r="H20" s="36"/>
      <c r="I20" s="107" t="s">
        <v>32</v>
      </c>
      <c r="J20" s="109" t="s">
        <v>40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41</v>
      </c>
      <c r="F21" s="36"/>
      <c r="G21" s="36"/>
      <c r="H21" s="36"/>
      <c r="I21" s="107" t="s">
        <v>35</v>
      </c>
      <c r="J21" s="109" t="s">
        <v>42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44</v>
      </c>
      <c r="E23" s="36"/>
      <c r="F23" s="36"/>
      <c r="G23" s="36"/>
      <c r="H23" s="36"/>
      <c r="I23" s="107" t="s">
        <v>32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35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3"/>
      <c r="B27" s="114"/>
      <c r="C27" s="113"/>
      <c r="D27" s="113"/>
      <c r="E27" s="306" t="s">
        <v>108</v>
      </c>
      <c r="F27" s="306"/>
      <c r="G27" s="306"/>
      <c r="H27" s="30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49</v>
      </c>
      <c r="E30" s="36"/>
      <c r="F30" s="36"/>
      <c r="G30" s="36"/>
      <c r="H30" s="36"/>
      <c r="I30" s="36"/>
      <c r="J30" s="118">
        <f>ROUND(J86,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51</v>
      </c>
      <c r="G32" s="36"/>
      <c r="H32" s="36"/>
      <c r="I32" s="119" t="s">
        <v>50</v>
      </c>
      <c r="J32" s="119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53</v>
      </c>
      <c r="E33" s="107" t="s">
        <v>54</v>
      </c>
      <c r="F33" s="121">
        <f>ROUND((SUM(BE86:BE166)),  2)</f>
        <v>0</v>
      </c>
      <c r="G33" s="36"/>
      <c r="H33" s="36"/>
      <c r="I33" s="122">
        <v>0.21</v>
      </c>
      <c r="J33" s="121">
        <f>ROUND(((SUM(BE86:BE166))*I33),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21">
        <f>ROUND((SUM(BF86:BF166)),  2)</f>
        <v>0</v>
      </c>
      <c r="G34" s="36"/>
      <c r="H34" s="36"/>
      <c r="I34" s="122">
        <v>0.15</v>
      </c>
      <c r="J34" s="121">
        <f>ROUND(((SUM(BF86:BF166))*I34),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56</v>
      </c>
      <c r="F35" s="121">
        <f>ROUND((SUM(BG86:BG166)),  2)</f>
        <v>0</v>
      </c>
      <c r="G35" s="36"/>
      <c r="H35" s="36"/>
      <c r="I35" s="122">
        <v>0.21</v>
      </c>
      <c r="J35" s="121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57</v>
      </c>
      <c r="F36" s="121">
        <f>ROUND((SUM(BH86:BH166)),  2)</f>
        <v>0</v>
      </c>
      <c r="G36" s="36"/>
      <c r="H36" s="36"/>
      <c r="I36" s="122">
        <v>0.15</v>
      </c>
      <c r="J36" s="121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58</v>
      </c>
      <c r="F37" s="121">
        <f>ROUND((SUM(BI86:BI166)),  2)</f>
        <v>0</v>
      </c>
      <c r="G37" s="36"/>
      <c r="H37" s="36"/>
      <c r="I37" s="122">
        <v>0</v>
      </c>
      <c r="J37" s="121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59</v>
      </c>
      <c r="E39" s="125"/>
      <c r="F39" s="125"/>
      <c r="G39" s="126" t="s">
        <v>60</v>
      </c>
      <c r="H39" s="127" t="s">
        <v>61</v>
      </c>
      <c r="I39" s="125"/>
      <c r="J39" s="128">
        <f>SUM(J30:J37)</f>
        <v>0</v>
      </c>
      <c r="K39" s="129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hidden="1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hidden="1" customHeight="1">
      <c r="A45" s="36"/>
      <c r="B45" s="37"/>
      <c r="C45" s="24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hidden="1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hidden="1" customHeight="1">
      <c r="A47" s="36"/>
      <c r="B47" s="37"/>
      <c r="C47" s="30" t="s">
        <v>17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hidden="1" customHeight="1">
      <c r="A48" s="36"/>
      <c r="B48" s="37"/>
      <c r="C48" s="38"/>
      <c r="D48" s="38"/>
      <c r="E48" s="307" t="str">
        <f>E7</f>
        <v>Rekonstrukce ulice Na Svépomoci v Novém Bydžově</v>
      </c>
      <c r="F48" s="308"/>
      <c r="G48" s="308"/>
      <c r="H48" s="30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hidden="1" customHeight="1">
      <c r="A49" s="36"/>
      <c r="B49" s="37"/>
      <c r="C49" s="30" t="s">
        <v>106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hidden="1" customHeight="1">
      <c r="A50" s="36"/>
      <c r="B50" s="37"/>
      <c r="C50" s="38"/>
      <c r="D50" s="38"/>
      <c r="E50" s="260" t="str">
        <f>E9</f>
        <v>2018_30_04 - SO 401, 402 Veřejné osvětlení a chráničky</v>
      </c>
      <c r="F50" s="309"/>
      <c r="G50" s="309"/>
      <c r="H50" s="3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hidden="1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hidden="1" customHeight="1">
      <c r="A52" s="36"/>
      <c r="B52" s="37"/>
      <c r="C52" s="30" t="s">
        <v>23</v>
      </c>
      <c r="D52" s="38"/>
      <c r="E52" s="38"/>
      <c r="F52" s="28" t="str">
        <f>F12</f>
        <v>Nový Bydžov</v>
      </c>
      <c r="G52" s="38"/>
      <c r="H52" s="38"/>
      <c r="I52" s="30" t="s">
        <v>25</v>
      </c>
      <c r="J52" s="61" t="str">
        <f>IF(J12="","",J12)</f>
        <v>10. 12. 2018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hidden="1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hidden="1" customHeight="1">
      <c r="A54" s="36"/>
      <c r="B54" s="37"/>
      <c r="C54" s="30" t="s">
        <v>31</v>
      </c>
      <c r="D54" s="38"/>
      <c r="E54" s="38"/>
      <c r="F54" s="28" t="str">
        <f>E15</f>
        <v>Město Nový Bydžov</v>
      </c>
      <c r="G54" s="38"/>
      <c r="H54" s="38"/>
      <c r="I54" s="30" t="s">
        <v>39</v>
      </c>
      <c r="J54" s="34" t="str">
        <f>E21</f>
        <v>PRODIN a.s.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hidden="1" customHeight="1">
      <c r="A55" s="36"/>
      <c r="B55" s="37"/>
      <c r="C55" s="30" t="s">
        <v>37</v>
      </c>
      <c r="D55" s="38"/>
      <c r="E55" s="38"/>
      <c r="F55" s="28" t="str">
        <f>IF(E18="","",E18)</f>
        <v>Vyplň údaj</v>
      </c>
      <c r="G55" s="38"/>
      <c r="H55" s="38"/>
      <c r="I55" s="30" t="s">
        <v>44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hidden="1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hidden="1" customHeight="1">
      <c r="A57" s="36"/>
      <c r="B57" s="37"/>
      <c r="C57" s="134" t="s">
        <v>110</v>
      </c>
      <c r="D57" s="135"/>
      <c r="E57" s="135"/>
      <c r="F57" s="135"/>
      <c r="G57" s="135"/>
      <c r="H57" s="135"/>
      <c r="I57" s="135"/>
      <c r="J57" s="136" t="s">
        <v>111</v>
      </c>
      <c r="K57" s="135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hidden="1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hidden="1" customHeight="1">
      <c r="A59" s="36"/>
      <c r="B59" s="37"/>
      <c r="C59" s="137" t="s">
        <v>81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112</v>
      </c>
    </row>
    <row r="60" spans="1:47" s="9" customFormat="1" ht="24.95" hidden="1" customHeight="1">
      <c r="B60" s="138"/>
      <c r="C60" s="139"/>
      <c r="D60" s="140" t="s">
        <v>864</v>
      </c>
      <c r="E60" s="141"/>
      <c r="F60" s="141"/>
      <c r="G60" s="141"/>
      <c r="H60" s="141"/>
      <c r="I60" s="141"/>
      <c r="J60" s="142">
        <f>J87</f>
        <v>0</v>
      </c>
      <c r="K60" s="139"/>
      <c r="L60" s="143"/>
    </row>
    <row r="61" spans="1:47" s="12" customFormat="1" ht="19.899999999999999" hidden="1" customHeight="1">
      <c r="B61" s="189"/>
      <c r="C61" s="190"/>
      <c r="D61" s="191" t="s">
        <v>865</v>
      </c>
      <c r="E61" s="192"/>
      <c r="F61" s="192"/>
      <c r="G61" s="192"/>
      <c r="H61" s="192"/>
      <c r="I61" s="192"/>
      <c r="J61" s="193">
        <f>J88</f>
        <v>0</v>
      </c>
      <c r="K61" s="190"/>
      <c r="L61" s="194"/>
    </row>
    <row r="62" spans="1:47" s="12" customFormat="1" ht="19.899999999999999" hidden="1" customHeight="1">
      <c r="B62" s="189"/>
      <c r="C62" s="190"/>
      <c r="D62" s="191" t="s">
        <v>866</v>
      </c>
      <c r="E62" s="192"/>
      <c r="F62" s="192"/>
      <c r="G62" s="192"/>
      <c r="H62" s="192"/>
      <c r="I62" s="192"/>
      <c r="J62" s="193">
        <f>J89</f>
        <v>0</v>
      </c>
      <c r="K62" s="190"/>
      <c r="L62" s="194"/>
    </row>
    <row r="63" spans="1:47" s="12" customFormat="1" ht="19.899999999999999" hidden="1" customHeight="1">
      <c r="B63" s="189"/>
      <c r="C63" s="190"/>
      <c r="D63" s="191" t="s">
        <v>867</v>
      </c>
      <c r="E63" s="192"/>
      <c r="F63" s="192"/>
      <c r="G63" s="192"/>
      <c r="H63" s="192"/>
      <c r="I63" s="192"/>
      <c r="J63" s="193">
        <f>J98</f>
        <v>0</v>
      </c>
      <c r="K63" s="190"/>
      <c r="L63" s="194"/>
    </row>
    <row r="64" spans="1:47" s="12" customFormat="1" ht="14.85" hidden="1" customHeight="1">
      <c r="B64" s="189"/>
      <c r="C64" s="190"/>
      <c r="D64" s="191" t="s">
        <v>868</v>
      </c>
      <c r="E64" s="192"/>
      <c r="F64" s="192"/>
      <c r="G64" s="192"/>
      <c r="H64" s="192"/>
      <c r="I64" s="192"/>
      <c r="J64" s="193">
        <f>J136</f>
        <v>0</v>
      </c>
      <c r="K64" s="190"/>
      <c r="L64" s="194"/>
    </row>
    <row r="65" spans="1:31" s="9" customFormat="1" ht="24.95" hidden="1" customHeight="1">
      <c r="B65" s="138"/>
      <c r="C65" s="139"/>
      <c r="D65" s="140" t="s">
        <v>869</v>
      </c>
      <c r="E65" s="141"/>
      <c r="F65" s="141"/>
      <c r="G65" s="141"/>
      <c r="H65" s="141"/>
      <c r="I65" s="141"/>
      <c r="J65" s="142">
        <f>J158</f>
        <v>0</v>
      </c>
      <c r="K65" s="139"/>
      <c r="L65" s="143"/>
    </row>
    <row r="66" spans="1:31" s="12" customFormat="1" ht="19.899999999999999" hidden="1" customHeight="1">
      <c r="B66" s="189"/>
      <c r="C66" s="190"/>
      <c r="D66" s="191" t="s">
        <v>870</v>
      </c>
      <c r="E66" s="192"/>
      <c r="F66" s="192"/>
      <c r="G66" s="192"/>
      <c r="H66" s="192"/>
      <c r="I66" s="192"/>
      <c r="J66" s="193">
        <f>J159</f>
        <v>0</v>
      </c>
      <c r="K66" s="190"/>
      <c r="L66" s="194"/>
    </row>
    <row r="67" spans="1:31" s="2" customFormat="1" ht="21.75" hidden="1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hidden="1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ht="11.25" hidden="1"/>
    <row r="70" spans="1:31" ht="11.25" hidden="1"/>
    <row r="71" spans="1:31" ht="11.25" hidden="1"/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114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17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07" t="str">
        <f>E7</f>
        <v>Rekonstrukce ulice Na Svépomoci v Novém Bydžově</v>
      </c>
      <c r="F76" s="308"/>
      <c r="G76" s="308"/>
      <c r="H76" s="30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106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260" t="str">
        <f>E9</f>
        <v>2018_30_04 - SO 401, 402 Veřejné osvětlení a chráničky</v>
      </c>
      <c r="F78" s="309"/>
      <c r="G78" s="309"/>
      <c r="H78" s="309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23</v>
      </c>
      <c r="D80" s="38"/>
      <c r="E80" s="38"/>
      <c r="F80" s="28" t="str">
        <f>F12</f>
        <v>Nový Bydžov</v>
      </c>
      <c r="G80" s="38"/>
      <c r="H80" s="38"/>
      <c r="I80" s="30" t="s">
        <v>25</v>
      </c>
      <c r="J80" s="61" t="str">
        <f>IF(J12="","",J12)</f>
        <v>10. 12. 2018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5.2" customHeight="1">
      <c r="A82" s="36"/>
      <c r="B82" s="37"/>
      <c r="C82" s="30" t="s">
        <v>31</v>
      </c>
      <c r="D82" s="38"/>
      <c r="E82" s="38"/>
      <c r="F82" s="28" t="str">
        <f>E15</f>
        <v>Město Nový Bydžov</v>
      </c>
      <c r="G82" s="38"/>
      <c r="H82" s="38"/>
      <c r="I82" s="30" t="s">
        <v>39</v>
      </c>
      <c r="J82" s="34" t="str">
        <f>E21</f>
        <v>PRODIN a.s.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5.2" customHeight="1">
      <c r="A83" s="36"/>
      <c r="B83" s="37"/>
      <c r="C83" s="30" t="s">
        <v>37</v>
      </c>
      <c r="D83" s="38"/>
      <c r="E83" s="38"/>
      <c r="F83" s="28" t="str">
        <f>IF(E18="","",E18)</f>
        <v>Vyplň údaj</v>
      </c>
      <c r="G83" s="38"/>
      <c r="H83" s="38"/>
      <c r="I83" s="30" t="s">
        <v>44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10" customFormat="1" ht="29.25" customHeight="1">
      <c r="A85" s="144"/>
      <c r="B85" s="145"/>
      <c r="C85" s="146" t="s">
        <v>115</v>
      </c>
      <c r="D85" s="147" t="s">
        <v>68</v>
      </c>
      <c r="E85" s="147" t="s">
        <v>64</v>
      </c>
      <c r="F85" s="147" t="s">
        <v>65</v>
      </c>
      <c r="G85" s="147" t="s">
        <v>116</v>
      </c>
      <c r="H85" s="147" t="s">
        <v>117</v>
      </c>
      <c r="I85" s="147" t="s">
        <v>118</v>
      </c>
      <c r="J85" s="148" t="s">
        <v>111</v>
      </c>
      <c r="K85" s="149" t="s">
        <v>119</v>
      </c>
      <c r="L85" s="150"/>
      <c r="M85" s="70" t="s">
        <v>45</v>
      </c>
      <c r="N85" s="71" t="s">
        <v>53</v>
      </c>
      <c r="O85" s="71" t="s">
        <v>120</v>
      </c>
      <c r="P85" s="71" t="s">
        <v>121</v>
      </c>
      <c r="Q85" s="71" t="s">
        <v>122</v>
      </c>
      <c r="R85" s="71" t="s">
        <v>123</v>
      </c>
      <c r="S85" s="71" t="s">
        <v>124</v>
      </c>
      <c r="T85" s="72" t="s">
        <v>125</v>
      </c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</row>
    <row r="86" spans="1:65" s="2" customFormat="1" ht="22.9" customHeight="1">
      <c r="A86" s="36"/>
      <c r="B86" s="37"/>
      <c r="C86" s="77" t="s">
        <v>126</v>
      </c>
      <c r="D86" s="38"/>
      <c r="E86" s="38"/>
      <c r="F86" s="38"/>
      <c r="G86" s="38"/>
      <c r="H86" s="38"/>
      <c r="I86" s="38"/>
      <c r="J86" s="151">
        <f>BK86</f>
        <v>0</v>
      </c>
      <c r="K86" s="38"/>
      <c r="L86" s="41"/>
      <c r="M86" s="73"/>
      <c r="N86" s="152"/>
      <c r="O86" s="74"/>
      <c r="P86" s="153">
        <f>P87+P158</f>
        <v>0</v>
      </c>
      <c r="Q86" s="74"/>
      <c r="R86" s="153">
        <f>R87+R158</f>
        <v>0</v>
      </c>
      <c r="S86" s="74"/>
      <c r="T86" s="154">
        <f>T87+T158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82</v>
      </c>
      <c r="AU86" s="18" t="s">
        <v>112</v>
      </c>
      <c r="BK86" s="155">
        <f>BK87+BK158</f>
        <v>0</v>
      </c>
    </row>
    <row r="87" spans="1:65" s="11" customFormat="1" ht="25.9" customHeight="1">
      <c r="B87" s="156"/>
      <c r="C87" s="157"/>
      <c r="D87" s="158" t="s">
        <v>82</v>
      </c>
      <c r="E87" s="159" t="s">
        <v>283</v>
      </c>
      <c r="F87" s="159" t="s">
        <v>283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P88+P89+P98</f>
        <v>0</v>
      </c>
      <c r="Q87" s="164"/>
      <c r="R87" s="165">
        <f>R88+R89+R98</f>
        <v>0</v>
      </c>
      <c r="S87" s="164"/>
      <c r="T87" s="166">
        <f>T88+T89+T98</f>
        <v>0</v>
      </c>
      <c r="AR87" s="167" t="s">
        <v>140</v>
      </c>
      <c r="AT87" s="168" t="s">
        <v>82</v>
      </c>
      <c r="AU87" s="168" t="s">
        <v>83</v>
      </c>
      <c r="AY87" s="167" t="s">
        <v>130</v>
      </c>
      <c r="BK87" s="169">
        <f>BK88+BK89+BK98</f>
        <v>0</v>
      </c>
    </row>
    <row r="88" spans="1:65" s="11" customFormat="1" ht="22.9" customHeight="1">
      <c r="B88" s="156"/>
      <c r="C88" s="157"/>
      <c r="D88" s="158" t="s">
        <v>82</v>
      </c>
      <c r="E88" s="195" t="s">
        <v>871</v>
      </c>
      <c r="F88" s="195" t="s">
        <v>872</v>
      </c>
      <c r="G88" s="157"/>
      <c r="H88" s="157"/>
      <c r="I88" s="160"/>
      <c r="J88" s="196">
        <f>BK88</f>
        <v>0</v>
      </c>
      <c r="K88" s="157"/>
      <c r="L88" s="162"/>
      <c r="M88" s="163"/>
      <c r="N88" s="164"/>
      <c r="O88" s="164"/>
      <c r="P88" s="165">
        <v>0</v>
      </c>
      <c r="Q88" s="164"/>
      <c r="R88" s="165">
        <v>0</v>
      </c>
      <c r="S88" s="164"/>
      <c r="T88" s="166">
        <v>0</v>
      </c>
      <c r="AR88" s="167" t="s">
        <v>140</v>
      </c>
      <c r="AT88" s="168" t="s">
        <v>82</v>
      </c>
      <c r="AU88" s="168" t="s">
        <v>91</v>
      </c>
      <c r="AY88" s="167" t="s">
        <v>130</v>
      </c>
      <c r="BK88" s="169">
        <v>0</v>
      </c>
    </row>
    <row r="89" spans="1:65" s="11" customFormat="1" ht="22.9" customHeight="1">
      <c r="B89" s="156"/>
      <c r="C89" s="157"/>
      <c r="D89" s="158" t="s">
        <v>82</v>
      </c>
      <c r="E89" s="195" t="s">
        <v>873</v>
      </c>
      <c r="F89" s="195" t="s">
        <v>874</v>
      </c>
      <c r="G89" s="157"/>
      <c r="H89" s="157"/>
      <c r="I89" s="160"/>
      <c r="J89" s="196">
        <f>BK89</f>
        <v>0</v>
      </c>
      <c r="K89" s="157"/>
      <c r="L89" s="162"/>
      <c r="M89" s="163"/>
      <c r="N89" s="164"/>
      <c r="O89" s="164"/>
      <c r="P89" s="165">
        <f>SUM(P90:P97)</f>
        <v>0</v>
      </c>
      <c r="Q89" s="164"/>
      <c r="R89" s="165">
        <f>SUM(R90:R97)</f>
        <v>0</v>
      </c>
      <c r="S89" s="164"/>
      <c r="T89" s="166">
        <f>SUM(T90:T97)</f>
        <v>0</v>
      </c>
      <c r="AR89" s="167" t="s">
        <v>140</v>
      </c>
      <c r="AT89" s="168" t="s">
        <v>82</v>
      </c>
      <c r="AU89" s="168" t="s">
        <v>91</v>
      </c>
      <c r="AY89" s="167" t="s">
        <v>130</v>
      </c>
      <c r="BK89" s="169">
        <f>SUM(BK90:BK97)</f>
        <v>0</v>
      </c>
    </row>
    <row r="90" spans="1:65" s="2" customFormat="1" ht="14.45" customHeight="1">
      <c r="A90" s="36"/>
      <c r="B90" s="37"/>
      <c r="C90" s="170" t="s">
        <v>91</v>
      </c>
      <c r="D90" s="170" t="s">
        <v>131</v>
      </c>
      <c r="E90" s="171" t="s">
        <v>875</v>
      </c>
      <c r="F90" s="172" t="s">
        <v>876</v>
      </c>
      <c r="G90" s="173" t="s">
        <v>211</v>
      </c>
      <c r="H90" s="174">
        <v>330</v>
      </c>
      <c r="I90" s="175"/>
      <c r="J90" s="176">
        <f t="shared" ref="J90:J97" si="0">ROUND(I90*H90,2)</f>
        <v>0</v>
      </c>
      <c r="K90" s="177"/>
      <c r="L90" s="41"/>
      <c r="M90" s="178" t="s">
        <v>45</v>
      </c>
      <c r="N90" s="179" t="s">
        <v>54</v>
      </c>
      <c r="O90" s="66"/>
      <c r="P90" s="180">
        <f t="shared" ref="P90:P97" si="1">O90*H90</f>
        <v>0</v>
      </c>
      <c r="Q90" s="180">
        <v>0</v>
      </c>
      <c r="R90" s="180">
        <f t="shared" ref="R90:R97" si="2">Q90*H90</f>
        <v>0</v>
      </c>
      <c r="S90" s="180">
        <v>0</v>
      </c>
      <c r="T90" s="181">
        <f t="shared" ref="T90:T97" si="3"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2" t="s">
        <v>490</v>
      </c>
      <c r="AT90" s="182" t="s">
        <v>131</v>
      </c>
      <c r="AU90" s="182" t="s">
        <v>22</v>
      </c>
      <c r="AY90" s="18" t="s">
        <v>130</v>
      </c>
      <c r="BE90" s="183">
        <f t="shared" ref="BE90:BE97" si="4">IF(N90="základní",J90,0)</f>
        <v>0</v>
      </c>
      <c r="BF90" s="183">
        <f t="shared" ref="BF90:BF97" si="5">IF(N90="snížená",J90,0)</f>
        <v>0</v>
      </c>
      <c r="BG90" s="183">
        <f t="shared" ref="BG90:BG97" si="6">IF(N90="zákl. přenesená",J90,0)</f>
        <v>0</v>
      </c>
      <c r="BH90" s="183">
        <f t="shared" ref="BH90:BH97" si="7">IF(N90="sníž. přenesená",J90,0)</f>
        <v>0</v>
      </c>
      <c r="BI90" s="183">
        <f t="shared" ref="BI90:BI97" si="8">IF(N90="nulová",J90,0)</f>
        <v>0</v>
      </c>
      <c r="BJ90" s="18" t="s">
        <v>91</v>
      </c>
      <c r="BK90" s="183">
        <f t="shared" ref="BK90:BK97" si="9">ROUND(I90*H90,2)</f>
        <v>0</v>
      </c>
      <c r="BL90" s="18" t="s">
        <v>490</v>
      </c>
      <c r="BM90" s="182" t="s">
        <v>877</v>
      </c>
    </row>
    <row r="91" spans="1:65" s="2" customFormat="1" ht="14.45" customHeight="1">
      <c r="A91" s="36"/>
      <c r="B91" s="37"/>
      <c r="C91" s="170" t="s">
        <v>22</v>
      </c>
      <c r="D91" s="170" t="s">
        <v>131</v>
      </c>
      <c r="E91" s="171" t="s">
        <v>878</v>
      </c>
      <c r="F91" s="172" t="s">
        <v>879</v>
      </c>
      <c r="G91" s="173" t="s">
        <v>161</v>
      </c>
      <c r="H91" s="174">
        <v>7</v>
      </c>
      <c r="I91" s="175"/>
      <c r="J91" s="176">
        <f t="shared" si="0"/>
        <v>0</v>
      </c>
      <c r="K91" s="177"/>
      <c r="L91" s="41"/>
      <c r="M91" s="178" t="s">
        <v>45</v>
      </c>
      <c r="N91" s="179" t="s">
        <v>54</v>
      </c>
      <c r="O91" s="66"/>
      <c r="P91" s="180">
        <f t="shared" si="1"/>
        <v>0</v>
      </c>
      <c r="Q91" s="180">
        <v>0</v>
      </c>
      <c r="R91" s="180">
        <f t="shared" si="2"/>
        <v>0</v>
      </c>
      <c r="S91" s="180">
        <v>0</v>
      </c>
      <c r="T91" s="181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2" t="s">
        <v>490</v>
      </c>
      <c r="AT91" s="182" t="s">
        <v>131</v>
      </c>
      <c r="AU91" s="182" t="s">
        <v>22</v>
      </c>
      <c r="AY91" s="18" t="s">
        <v>130</v>
      </c>
      <c r="BE91" s="183">
        <f t="shared" si="4"/>
        <v>0</v>
      </c>
      <c r="BF91" s="183">
        <f t="shared" si="5"/>
        <v>0</v>
      </c>
      <c r="BG91" s="183">
        <f t="shared" si="6"/>
        <v>0</v>
      </c>
      <c r="BH91" s="183">
        <f t="shared" si="7"/>
        <v>0</v>
      </c>
      <c r="BI91" s="183">
        <f t="shared" si="8"/>
        <v>0</v>
      </c>
      <c r="BJ91" s="18" t="s">
        <v>91</v>
      </c>
      <c r="BK91" s="183">
        <f t="shared" si="9"/>
        <v>0</v>
      </c>
      <c r="BL91" s="18" t="s">
        <v>490</v>
      </c>
      <c r="BM91" s="182" t="s">
        <v>880</v>
      </c>
    </row>
    <row r="92" spans="1:65" s="2" customFormat="1" ht="24.2" customHeight="1">
      <c r="A92" s="36"/>
      <c r="B92" s="37"/>
      <c r="C92" s="170" t="s">
        <v>140</v>
      </c>
      <c r="D92" s="170" t="s">
        <v>131</v>
      </c>
      <c r="E92" s="171" t="s">
        <v>881</v>
      </c>
      <c r="F92" s="172" t="s">
        <v>882</v>
      </c>
      <c r="G92" s="173" t="s">
        <v>161</v>
      </c>
      <c r="H92" s="174">
        <v>7</v>
      </c>
      <c r="I92" s="175"/>
      <c r="J92" s="176">
        <f t="shared" si="0"/>
        <v>0</v>
      </c>
      <c r="K92" s="177"/>
      <c r="L92" s="41"/>
      <c r="M92" s="178" t="s">
        <v>45</v>
      </c>
      <c r="N92" s="179" t="s">
        <v>54</v>
      </c>
      <c r="O92" s="66"/>
      <c r="P92" s="180">
        <f t="shared" si="1"/>
        <v>0</v>
      </c>
      <c r="Q92" s="180">
        <v>0</v>
      </c>
      <c r="R92" s="180">
        <f t="shared" si="2"/>
        <v>0</v>
      </c>
      <c r="S92" s="180">
        <v>0</v>
      </c>
      <c r="T92" s="181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2" t="s">
        <v>490</v>
      </c>
      <c r="AT92" s="182" t="s">
        <v>131</v>
      </c>
      <c r="AU92" s="182" t="s">
        <v>22</v>
      </c>
      <c r="AY92" s="18" t="s">
        <v>130</v>
      </c>
      <c r="BE92" s="183">
        <f t="shared" si="4"/>
        <v>0</v>
      </c>
      <c r="BF92" s="183">
        <f t="shared" si="5"/>
        <v>0</v>
      </c>
      <c r="BG92" s="183">
        <f t="shared" si="6"/>
        <v>0</v>
      </c>
      <c r="BH92" s="183">
        <f t="shared" si="7"/>
        <v>0</v>
      </c>
      <c r="BI92" s="183">
        <f t="shared" si="8"/>
        <v>0</v>
      </c>
      <c r="BJ92" s="18" t="s">
        <v>91</v>
      </c>
      <c r="BK92" s="183">
        <f t="shared" si="9"/>
        <v>0</v>
      </c>
      <c r="BL92" s="18" t="s">
        <v>490</v>
      </c>
      <c r="BM92" s="182" t="s">
        <v>883</v>
      </c>
    </row>
    <row r="93" spans="1:65" s="2" customFormat="1" ht="24.2" customHeight="1">
      <c r="A93" s="36"/>
      <c r="B93" s="37"/>
      <c r="C93" s="170" t="s">
        <v>135</v>
      </c>
      <c r="D93" s="170" t="s">
        <v>131</v>
      </c>
      <c r="E93" s="171" t="s">
        <v>884</v>
      </c>
      <c r="F93" s="172" t="s">
        <v>885</v>
      </c>
      <c r="G93" s="173" t="s">
        <v>161</v>
      </c>
      <c r="H93" s="174">
        <v>7</v>
      </c>
      <c r="I93" s="175"/>
      <c r="J93" s="176">
        <f t="shared" si="0"/>
        <v>0</v>
      </c>
      <c r="K93" s="177"/>
      <c r="L93" s="41"/>
      <c r="M93" s="178" t="s">
        <v>45</v>
      </c>
      <c r="N93" s="179" t="s">
        <v>54</v>
      </c>
      <c r="O93" s="66"/>
      <c r="P93" s="180">
        <f t="shared" si="1"/>
        <v>0</v>
      </c>
      <c r="Q93" s="180">
        <v>0</v>
      </c>
      <c r="R93" s="180">
        <f t="shared" si="2"/>
        <v>0</v>
      </c>
      <c r="S93" s="180">
        <v>0</v>
      </c>
      <c r="T93" s="181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2" t="s">
        <v>490</v>
      </c>
      <c r="AT93" s="182" t="s">
        <v>131</v>
      </c>
      <c r="AU93" s="182" t="s">
        <v>22</v>
      </c>
      <c r="AY93" s="18" t="s">
        <v>130</v>
      </c>
      <c r="BE93" s="183">
        <f t="shared" si="4"/>
        <v>0</v>
      </c>
      <c r="BF93" s="183">
        <f t="shared" si="5"/>
        <v>0</v>
      </c>
      <c r="BG93" s="183">
        <f t="shared" si="6"/>
        <v>0</v>
      </c>
      <c r="BH93" s="183">
        <f t="shared" si="7"/>
        <v>0</v>
      </c>
      <c r="BI93" s="183">
        <f t="shared" si="8"/>
        <v>0</v>
      </c>
      <c r="BJ93" s="18" t="s">
        <v>91</v>
      </c>
      <c r="BK93" s="183">
        <f t="shared" si="9"/>
        <v>0</v>
      </c>
      <c r="BL93" s="18" t="s">
        <v>490</v>
      </c>
      <c r="BM93" s="182" t="s">
        <v>886</v>
      </c>
    </row>
    <row r="94" spans="1:65" s="2" customFormat="1" ht="14.45" customHeight="1">
      <c r="A94" s="36"/>
      <c r="B94" s="37"/>
      <c r="C94" s="170" t="s">
        <v>129</v>
      </c>
      <c r="D94" s="170" t="s">
        <v>131</v>
      </c>
      <c r="E94" s="171" t="s">
        <v>887</v>
      </c>
      <c r="F94" s="172" t="s">
        <v>888</v>
      </c>
      <c r="G94" s="173" t="s">
        <v>161</v>
      </c>
      <c r="H94" s="174">
        <v>70</v>
      </c>
      <c r="I94" s="175"/>
      <c r="J94" s="176">
        <f t="shared" si="0"/>
        <v>0</v>
      </c>
      <c r="K94" s="177"/>
      <c r="L94" s="41"/>
      <c r="M94" s="178" t="s">
        <v>45</v>
      </c>
      <c r="N94" s="179" t="s">
        <v>54</v>
      </c>
      <c r="O94" s="66"/>
      <c r="P94" s="180">
        <f t="shared" si="1"/>
        <v>0</v>
      </c>
      <c r="Q94" s="180">
        <v>0</v>
      </c>
      <c r="R94" s="180">
        <f t="shared" si="2"/>
        <v>0</v>
      </c>
      <c r="S94" s="180">
        <v>0</v>
      </c>
      <c r="T94" s="181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2" t="s">
        <v>490</v>
      </c>
      <c r="AT94" s="182" t="s">
        <v>131</v>
      </c>
      <c r="AU94" s="182" t="s">
        <v>22</v>
      </c>
      <c r="AY94" s="18" t="s">
        <v>130</v>
      </c>
      <c r="BE94" s="183">
        <f t="shared" si="4"/>
        <v>0</v>
      </c>
      <c r="BF94" s="183">
        <f t="shared" si="5"/>
        <v>0</v>
      </c>
      <c r="BG94" s="183">
        <f t="shared" si="6"/>
        <v>0</v>
      </c>
      <c r="BH94" s="183">
        <f t="shared" si="7"/>
        <v>0</v>
      </c>
      <c r="BI94" s="183">
        <f t="shared" si="8"/>
        <v>0</v>
      </c>
      <c r="BJ94" s="18" t="s">
        <v>91</v>
      </c>
      <c r="BK94" s="183">
        <f t="shared" si="9"/>
        <v>0</v>
      </c>
      <c r="BL94" s="18" t="s">
        <v>490</v>
      </c>
      <c r="BM94" s="182" t="s">
        <v>889</v>
      </c>
    </row>
    <row r="95" spans="1:65" s="2" customFormat="1" ht="24.2" customHeight="1">
      <c r="A95" s="36"/>
      <c r="B95" s="37"/>
      <c r="C95" s="170" t="s">
        <v>150</v>
      </c>
      <c r="D95" s="170" t="s">
        <v>131</v>
      </c>
      <c r="E95" s="171" t="s">
        <v>890</v>
      </c>
      <c r="F95" s="172" t="s">
        <v>891</v>
      </c>
      <c r="G95" s="173" t="s">
        <v>892</v>
      </c>
      <c r="H95" s="174">
        <v>7</v>
      </c>
      <c r="I95" s="175"/>
      <c r="J95" s="176">
        <f t="shared" si="0"/>
        <v>0</v>
      </c>
      <c r="K95" s="177"/>
      <c r="L95" s="41"/>
      <c r="M95" s="178" t="s">
        <v>45</v>
      </c>
      <c r="N95" s="179" t="s">
        <v>54</v>
      </c>
      <c r="O95" s="66"/>
      <c r="P95" s="180">
        <f t="shared" si="1"/>
        <v>0</v>
      </c>
      <c r="Q95" s="180">
        <v>0</v>
      </c>
      <c r="R95" s="180">
        <f t="shared" si="2"/>
        <v>0</v>
      </c>
      <c r="S95" s="180">
        <v>0</v>
      </c>
      <c r="T95" s="181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2" t="s">
        <v>490</v>
      </c>
      <c r="AT95" s="182" t="s">
        <v>131</v>
      </c>
      <c r="AU95" s="182" t="s">
        <v>22</v>
      </c>
      <c r="AY95" s="18" t="s">
        <v>130</v>
      </c>
      <c r="BE95" s="183">
        <f t="shared" si="4"/>
        <v>0</v>
      </c>
      <c r="BF95" s="183">
        <f t="shared" si="5"/>
        <v>0</v>
      </c>
      <c r="BG95" s="183">
        <f t="shared" si="6"/>
        <v>0</v>
      </c>
      <c r="BH95" s="183">
        <f t="shared" si="7"/>
        <v>0</v>
      </c>
      <c r="BI95" s="183">
        <f t="shared" si="8"/>
        <v>0</v>
      </c>
      <c r="BJ95" s="18" t="s">
        <v>91</v>
      </c>
      <c r="BK95" s="183">
        <f t="shared" si="9"/>
        <v>0</v>
      </c>
      <c r="BL95" s="18" t="s">
        <v>490</v>
      </c>
      <c r="BM95" s="182" t="s">
        <v>893</v>
      </c>
    </row>
    <row r="96" spans="1:65" s="2" customFormat="1" ht="14.45" customHeight="1">
      <c r="A96" s="36"/>
      <c r="B96" s="37"/>
      <c r="C96" s="170" t="s">
        <v>154</v>
      </c>
      <c r="D96" s="170" t="s">
        <v>131</v>
      </c>
      <c r="E96" s="171" t="s">
        <v>894</v>
      </c>
      <c r="F96" s="172" t="s">
        <v>895</v>
      </c>
      <c r="G96" s="173" t="s">
        <v>892</v>
      </c>
      <c r="H96" s="174">
        <v>7</v>
      </c>
      <c r="I96" s="175"/>
      <c r="J96" s="176">
        <f t="shared" si="0"/>
        <v>0</v>
      </c>
      <c r="K96" s="177"/>
      <c r="L96" s="41"/>
      <c r="M96" s="178" t="s">
        <v>45</v>
      </c>
      <c r="N96" s="179" t="s">
        <v>54</v>
      </c>
      <c r="O96" s="66"/>
      <c r="P96" s="180">
        <f t="shared" si="1"/>
        <v>0</v>
      </c>
      <c r="Q96" s="180">
        <v>0</v>
      </c>
      <c r="R96" s="180">
        <f t="shared" si="2"/>
        <v>0</v>
      </c>
      <c r="S96" s="180">
        <v>0</v>
      </c>
      <c r="T96" s="181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2" t="s">
        <v>490</v>
      </c>
      <c r="AT96" s="182" t="s">
        <v>131</v>
      </c>
      <c r="AU96" s="182" t="s">
        <v>22</v>
      </c>
      <c r="AY96" s="18" t="s">
        <v>130</v>
      </c>
      <c r="BE96" s="183">
        <f t="shared" si="4"/>
        <v>0</v>
      </c>
      <c r="BF96" s="183">
        <f t="shared" si="5"/>
        <v>0</v>
      </c>
      <c r="BG96" s="183">
        <f t="shared" si="6"/>
        <v>0</v>
      </c>
      <c r="BH96" s="183">
        <f t="shared" si="7"/>
        <v>0</v>
      </c>
      <c r="BI96" s="183">
        <f t="shared" si="8"/>
        <v>0</v>
      </c>
      <c r="BJ96" s="18" t="s">
        <v>91</v>
      </c>
      <c r="BK96" s="183">
        <f t="shared" si="9"/>
        <v>0</v>
      </c>
      <c r="BL96" s="18" t="s">
        <v>490</v>
      </c>
      <c r="BM96" s="182" t="s">
        <v>896</v>
      </c>
    </row>
    <row r="97" spans="1:65" s="2" customFormat="1" ht="24.2" customHeight="1">
      <c r="A97" s="36"/>
      <c r="B97" s="37"/>
      <c r="C97" s="170" t="s">
        <v>158</v>
      </c>
      <c r="D97" s="170" t="s">
        <v>131</v>
      </c>
      <c r="E97" s="171" t="s">
        <v>897</v>
      </c>
      <c r="F97" s="172" t="s">
        <v>898</v>
      </c>
      <c r="G97" s="173" t="s">
        <v>892</v>
      </c>
      <c r="H97" s="174">
        <v>7</v>
      </c>
      <c r="I97" s="175"/>
      <c r="J97" s="176">
        <f t="shared" si="0"/>
        <v>0</v>
      </c>
      <c r="K97" s="177"/>
      <c r="L97" s="41"/>
      <c r="M97" s="178" t="s">
        <v>45</v>
      </c>
      <c r="N97" s="179" t="s">
        <v>54</v>
      </c>
      <c r="O97" s="66"/>
      <c r="P97" s="180">
        <f t="shared" si="1"/>
        <v>0</v>
      </c>
      <c r="Q97" s="180">
        <v>0</v>
      </c>
      <c r="R97" s="180">
        <f t="shared" si="2"/>
        <v>0</v>
      </c>
      <c r="S97" s="180">
        <v>0</v>
      </c>
      <c r="T97" s="181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2" t="s">
        <v>490</v>
      </c>
      <c r="AT97" s="182" t="s">
        <v>131</v>
      </c>
      <c r="AU97" s="182" t="s">
        <v>22</v>
      </c>
      <c r="AY97" s="18" t="s">
        <v>130</v>
      </c>
      <c r="BE97" s="183">
        <f t="shared" si="4"/>
        <v>0</v>
      </c>
      <c r="BF97" s="183">
        <f t="shared" si="5"/>
        <v>0</v>
      </c>
      <c r="BG97" s="183">
        <f t="shared" si="6"/>
        <v>0</v>
      </c>
      <c r="BH97" s="183">
        <f t="shared" si="7"/>
        <v>0</v>
      </c>
      <c r="BI97" s="183">
        <f t="shared" si="8"/>
        <v>0</v>
      </c>
      <c r="BJ97" s="18" t="s">
        <v>91</v>
      </c>
      <c r="BK97" s="183">
        <f t="shared" si="9"/>
        <v>0</v>
      </c>
      <c r="BL97" s="18" t="s">
        <v>490</v>
      </c>
      <c r="BM97" s="182" t="s">
        <v>899</v>
      </c>
    </row>
    <row r="98" spans="1:65" s="11" customFormat="1" ht="22.9" customHeight="1">
      <c r="B98" s="156"/>
      <c r="C98" s="157"/>
      <c r="D98" s="158" t="s">
        <v>82</v>
      </c>
      <c r="E98" s="195" t="s">
        <v>900</v>
      </c>
      <c r="F98" s="195" t="s">
        <v>901</v>
      </c>
      <c r="G98" s="157"/>
      <c r="H98" s="157"/>
      <c r="I98" s="160"/>
      <c r="J98" s="196">
        <f>BK98</f>
        <v>0</v>
      </c>
      <c r="K98" s="157"/>
      <c r="L98" s="162"/>
      <c r="M98" s="163"/>
      <c r="N98" s="164"/>
      <c r="O98" s="164"/>
      <c r="P98" s="165">
        <f>P99+SUM(P100:P136)</f>
        <v>0</v>
      </c>
      <c r="Q98" s="164"/>
      <c r="R98" s="165">
        <f>R99+SUM(R100:R136)</f>
        <v>0</v>
      </c>
      <c r="S98" s="164"/>
      <c r="T98" s="166">
        <f>T99+SUM(T100:T136)</f>
        <v>0</v>
      </c>
      <c r="AR98" s="167" t="s">
        <v>140</v>
      </c>
      <c r="AT98" s="168" t="s">
        <v>82</v>
      </c>
      <c r="AU98" s="168" t="s">
        <v>91</v>
      </c>
      <c r="AY98" s="167" t="s">
        <v>130</v>
      </c>
      <c r="BK98" s="169">
        <f>BK99+SUM(BK100:BK136)</f>
        <v>0</v>
      </c>
    </row>
    <row r="99" spans="1:65" s="2" customFormat="1" ht="14.45" customHeight="1">
      <c r="A99" s="36"/>
      <c r="B99" s="37"/>
      <c r="C99" s="170" t="s">
        <v>214</v>
      </c>
      <c r="D99" s="170" t="s">
        <v>131</v>
      </c>
      <c r="E99" s="171" t="s">
        <v>902</v>
      </c>
      <c r="F99" s="172" t="s">
        <v>903</v>
      </c>
      <c r="G99" s="173" t="s">
        <v>211</v>
      </c>
      <c r="H99" s="174">
        <v>65</v>
      </c>
      <c r="I99" s="175"/>
      <c r="J99" s="176">
        <f t="shared" ref="J99:J135" si="10">ROUND(I99*H99,2)</f>
        <v>0</v>
      </c>
      <c r="K99" s="177"/>
      <c r="L99" s="41"/>
      <c r="M99" s="178" t="s">
        <v>45</v>
      </c>
      <c r="N99" s="179" t="s">
        <v>54</v>
      </c>
      <c r="O99" s="66"/>
      <c r="P99" s="180">
        <f t="shared" ref="P99:P135" si="11">O99*H99</f>
        <v>0</v>
      </c>
      <c r="Q99" s="180">
        <v>0</v>
      </c>
      <c r="R99" s="180">
        <f t="shared" ref="R99:R135" si="12">Q99*H99</f>
        <v>0</v>
      </c>
      <c r="S99" s="180">
        <v>0</v>
      </c>
      <c r="T99" s="181">
        <f t="shared" ref="T99:T135" si="13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2" t="s">
        <v>490</v>
      </c>
      <c r="AT99" s="182" t="s">
        <v>131</v>
      </c>
      <c r="AU99" s="182" t="s">
        <v>22</v>
      </c>
      <c r="AY99" s="18" t="s">
        <v>130</v>
      </c>
      <c r="BE99" s="183">
        <f t="shared" ref="BE99:BE135" si="14">IF(N99="základní",J99,0)</f>
        <v>0</v>
      </c>
      <c r="BF99" s="183">
        <f t="shared" ref="BF99:BF135" si="15">IF(N99="snížená",J99,0)</f>
        <v>0</v>
      </c>
      <c r="BG99" s="183">
        <f t="shared" ref="BG99:BG135" si="16">IF(N99="zákl. přenesená",J99,0)</f>
        <v>0</v>
      </c>
      <c r="BH99" s="183">
        <f t="shared" ref="BH99:BH135" si="17">IF(N99="sníž. přenesená",J99,0)</f>
        <v>0</v>
      </c>
      <c r="BI99" s="183">
        <f t="shared" ref="BI99:BI135" si="18">IF(N99="nulová",J99,0)</f>
        <v>0</v>
      </c>
      <c r="BJ99" s="18" t="s">
        <v>91</v>
      </c>
      <c r="BK99" s="183">
        <f t="shared" ref="BK99:BK135" si="19">ROUND(I99*H99,2)</f>
        <v>0</v>
      </c>
      <c r="BL99" s="18" t="s">
        <v>490</v>
      </c>
      <c r="BM99" s="182" t="s">
        <v>904</v>
      </c>
    </row>
    <row r="100" spans="1:65" s="2" customFormat="1" ht="14.45" customHeight="1">
      <c r="A100" s="36"/>
      <c r="B100" s="37"/>
      <c r="C100" s="170" t="s">
        <v>219</v>
      </c>
      <c r="D100" s="170" t="s">
        <v>131</v>
      </c>
      <c r="E100" s="171" t="s">
        <v>905</v>
      </c>
      <c r="F100" s="172" t="s">
        <v>906</v>
      </c>
      <c r="G100" s="173" t="s">
        <v>211</v>
      </c>
      <c r="H100" s="174">
        <v>110</v>
      </c>
      <c r="I100" s="175"/>
      <c r="J100" s="176">
        <f t="shared" si="10"/>
        <v>0</v>
      </c>
      <c r="K100" s="177"/>
      <c r="L100" s="41"/>
      <c r="M100" s="178" t="s">
        <v>45</v>
      </c>
      <c r="N100" s="179" t="s">
        <v>54</v>
      </c>
      <c r="O100" s="66"/>
      <c r="P100" s="180">
        <f t="shared" si="11"/>
        <v>0</v>
      </c>
      <c r="Q100" s="180">
        <v>0</v>
      </c>
      <c r="R100" s="180">
        <f t="shared" si="12"/>
        <v>0</v>
      </c>
      <c r="S100" s="180">
        <v>0</v>
      </c>
      <c r="T100" s="181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2" t="s">
        <v>490</v>
      </c>
      <c r="AT100" s="182" t="s">
        <v>131</v>
      </c>
      <c r="AU100" s="182" t="s">
        <v>22</v>
      </c>
      <c r="AY100" s="18" t="s">
        <v>130</v>
      </c>
      <c r="BE100" s="183">
        <f t="shared" si="14"/>
        <v>0</v>
      </c>
      <c r="BF100" s="183">
        <f t="shared" si="15"/>
        <v>0</v>
      </c>
      <c r="BG100" s="183">
        <f t="shared" si="16"/>
        <v>0</v>
      </c>
      <c r="BH100" s="183">
        <f t="shared" si="17"/>
        <v>0</v>
      </c>
      <c r="BI100" s="183">
        <f t="shared" si="18"/>
        <v>0</v>
      </c>
      <c r="BJ100" s="18" t="s">
        <v>91</v>
      </c>
      <c r="BK100" s="183">
        <f t="shared" si="19"/>
        <v>0</v>
      </c>
      <c r="BL100" s="18" t="s">
        <v>490</v>
      </c>
      <c r="BM100" s="182" t="s">
        <v>907</v>
      </c>
    </row>
    <row r="101" spans="1:65" s="2" customFormat="1" ht="14.45" customHeight="1">
      <c r="A101" s="36"/>
      <c r="B101" s="37"/>
      <c r="C101" s="170" t="s">
        <v>225</v>
      </c>
      <c r="D101" s="170" t="s">
        <v>131</v>
      </c>
      <c r="E101" s="171" t="s">
        <v>908</v>
      </c>
      <c r="F101" s="172" t="s">
        <v>909</v>
      </c>
      <c r="G101" s="173" t="s">
        <v>211</v>
      </c>
      <c r="H101" s="174">
        <v>815</v>
      </c>
      <c r="I101" s="175"/>
      <c r="J101" s="176">
        <f t="shared" si="10"/>
        <v>0</v>
      </c>
      <c r="K101" s="177"/>
      <c r="L101" s="41"/>
      <c r="M101" s="178" t="s">
        <v>45</v>
      </c>
      <c r="N101" s="179" t="s">
        <v>54</v>
      </c>
      <c r="O101" s="66"/>
      <c r="P101" s="180">
        <f t="shared" si="11"/>
        <v>0</v>
      </c>
      <c r="Q101" s="180">
        <v>0</v>
      </c>
      <c r="R101" s="180">
        <f t="shared" si="12"/>
        <v>0</v>
      </c>
      <c r="S101" s="180">
        <v>0</v>
      </c>
      <c r="T101" s="181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2" t="s">
        <v>490</v>
      </c>
      <c r="AT101" s="182" t="s">
        <v>131</v>
      </c>
      <c r="AU101" s="182" t="s">
        <v>22</v>
      </c>
      <c r="AY101" s="18" t="s">
        <v>130</v>
      </c>
      <c r="BE101" s="183">
        <f t="shared" si="14"/>
        <v>0</v>
      </c>
      <c r="BF101" s="183">
        <f t="shared" si="15"/>
        <v>0</v>
      </c>
      <c r="BG101" s="183">
        <f t="shared" si="16"/>
        <v>0</v>
      </c>
      <c r="BH101" s="183">
        <f t="shared" si="17"/>
        <v>0</v>
      </c>
      <c r="BI101" s="183">
        <f t="shared" si="18"/>
        <v>0</v>
      </c>
      <c r="BJ101" s="18" t="s">
        <v>91</v>
      </c>
      <c r="BK101" s="183">
        <f t="shared" si="19"/>
        <v>0</v>
      </c>
      <c r="BL101" s="18" t="s">
        <v>490</v>
      </c>
      <c r="BM101" s="182" t="s">
        <v>910</v>
      </c>
    </row>
    <row r="102" spans="1:65" s="2" customFormat="1" ht="14.45" customHeight="1">
      <c r="A102" s="36"/>
      <c r="B102" s="37"/>
      <c r="C102" s="170" t="s">
        <v>231</v>
      </c>
      <c r="D102" s="170" t="s">
        <v>131</v>
      </c>
      <c r="E102" s="171" t="s">
        <v>911</v>
      </c>
      <c r="F102" s="172" t="s">
        <v>912</v>
      </c>
      <c r="G102" s="173" t="s">
        <v>211</v>
      </c>
      <c r="H102" s="174">
        <v>190</v>
      </c>
      <c r="I102" s="175"/>
      <c r="J102" s="176">
        <f t="shared" si="10"/>
        <v>0</v>
      </c>
      <c r="K102" s="177"/>
      <c r="L102" s="41"/>
      <c r="M102" s="178" t="s">
        <v>45</v>
      </c>
      <c r="N102" s="179" t="s">
        <v>54</v>
      </c>
      <c r="O102" s="66"/>
      <c r="P102" s="180">
        <f t="shared" si="11"/>
        <v>0</v>
      </c>
      <c r="Q102" s="180">
        <v>0</v>
      </c>
      <c r="R102" s="180">
        <f t="shared" si="12"/>
        <v>0</v>
      </c>
      <c r="S102" s="180">
        <v>0</v>
      </c>
      <c r="T102" s="181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2" t="s">
        <v>490</v>
      </c>
      <c r="AT102" s="182" t="s">
        <v>131</v>
      </c>
      <c r="AU102" s="182" t="s">
        <v>22</v>
      </c>
      <c r="AY102" s="18" t="s">
        <v>130</v>
      </c>
      <c r="BE102" s="183">
        <f t="shared" si="14"/>
        <v>0</v>
      </c>
      <c r="BF102" s="183">
        <f t="shared" si="15"/>
        <v>0</v>
      </c>
      <c r="BG102" s="183">
        <f t="shared" si="16"/>
        <v>0</v>
      </c>
      <c r="BH102" s="183">
        <f t="shared" si="17"/>
        <v>0</v>
      </c>
      <c r="BI102" s="183">
        <f t="shared" si="18"/>
        <v>0</v>
      </c>
      <c r="BJ102" s="18" t="s">
        <v>91</v>
      </c>
      <c r="BK102" s="183">
        <f t="shared" si="19"/>
        <v>0</v>
      </c>
      <c r="BL102" s="18" t="s">
        <v>490</v>
      </c>
      <c r="BM102" s="182" t="s">
        <v>913</v>
      </c>
    </row>
    <row r="103" spans="1:65" s="2" customFormat="1" ht="14.45" customHeight="1">
      <c r="A103" s="36"/>
      <c r="B103" s="37"/>
      <c r="C103" s="170" t="s">
        <v>236</v>
      </c>
      <c r="D103" s="170" t="s">
        <v>131</v>
      </c>
      <c r="E103" s="171" t="s">
        <v>914</v>
      </c>
      <c r="F103" s="172" t="s">
        <v>915</v>
      </c>
      <c r="G103" s="173" t="s">
        <v>161</v>
      </c>
      <c r="H103" s="174">
        <v>20</v>
      </c>
      <c r="I103" s="175"/>
      <c r="J103" s="176">
        <f t="shared" si="10"/>
        <v>0</v>
      </c>
      <c r="K103" s="177"/>
      <c r="L103" s="41"/>
      <c r="M103" s="178" t="s">
        <v>45</v>
      </c>
      <c r="N103" s="179" t="s">
        <v>54</v>
      </c>
      <c r="O103" s="66"/>
      <c r="P103" s="180">
        <f t="shared" si="11"/>
        <v>0</v>
      </c>
      <c r="Q103" s="180">
        <v>0</v>
      </c>
      <c r="R103" s="180">
        <f t="shared" si="12"/>
        <v>0</v>
      </c>
      <c r="S103" s="180">
        <v>0</v>
      </c>
      <c r="T103" s="181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2" t="s">
        <v>490</v>
      </c>
      <c r="AT103" s="182" t="s">
        <v>131</v>
      </c>
      <c r="AU103" s="182" t="s">
        <v>22</v>
      </c>
      <c r="AY103" s="18" t="s">
        <v>130</v>
      </c>
      <c r="BE103" s="183">
        <f t="shared" si="14"/>
        <v>0</v>
      </c>
      <c r="BF103" s="183">
        <f t="shared" si="15"/>
        <v>0</v>
      </c>
      <c r="BG103" s="183">
        <f t="shared" si="16"/>
        <v>0</v>
      </c>
      <c r="BH103" s="183">
        <f t="shared" si="17"/>
        <v>0</v>
      </c>
      <c r="BI103" s="183">
        <f t="shared" si="18"/>
        <v>0</v>
      </c>
      <c r="BJ103" s="18" t="s">
        <v>91</v>
      </c>
      <c r="BK103" s="183">
        <f t="shared" si="19"/>
        <v>0</v>
      </c>
      <c r="BL103" s="18" t="s">
        <v>490</v>
      </c>
      <c r="BM103" s="182" t="s">
        <v>916</v>
      </c>
    </row>
    <row r="104" spans="1:65" s="2" customFormat="1" ht="14.45" customHeight="1">
      <c r="A104" s="36"/>
      <c r="B104" s="37"/>
      <c r="C104" s="170" t="s">
        <v>241</v>
      </c>
      <c r="D104" s="170" t="s">
        <v>131</v>
      </c>
      <c r="E104" s="171" t="s">
        <v>917</v>
      </c>
      <c r="F104" s="172" t="s">
        <v>918</v>
      </c>
      <c r="G104" s="173" t="s">
        <v>161</v>
      </c>
      <c r="H104" s="174">
        <v>12</v>
      </c>
      <c r="I104" s="175"/>
      <c r="J104" s="176">
        <f t="shared" si="10"/>
        <v>0</v>
      </c>
      <c r="K104" s="177"/>
      <c r="L104" s="41"/>
      <c r="M104" s="178" t="s">
        <v>45</v>
      </c>
      <c r="N104" s="179" t="s">
        <v>54</v>
      </c>
      <c r="O104" s="66"/>
      <c r="P104" s="180">
        <f t="shared" si="11"/>
        <v>0</v>
      </c>
      <c r="Q104" s="180">
        <v>0</v>
      </c>
      <c r="R104" s="180">
        <f t="shared" si="12"/>
        <v>0</v>
      </c>
      <c r="S104" s="180">
        <v>0</v>
      </c>
      <c r="T104" s="181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2" t="s">
        <v>490</v>
      </c>
      <c r="AT104" s="182" t="s">
        <v>131</v>
      </c>
      <c r="AU104" s="182" t="s">
        <v>22</v>
      </c>
      <c r="AY104" s="18" t="s">
        <v>130</v>
      </c>
      <c r="BE104" s="183">
        <f t="shared" si="14"/>
        <v>0</v>
      </c>
      <c r="BF104" s="183">
        <f t="shared" si="15"/>
        <v>0</v>
      </c>
      <c r="BG104" s="183">
        <f t="shared" si="16"/>
        <v>0</v>
      </c>
      <c r="BH104" s="183">
        <f t="shared" si="17"/>
        <v>0</v>
      </c>
      <c r="BI104" s="183">
        <f t="shared" si="18"/>
        <v>0</v>
      </c>
      <c r="BJ104" s="18" t="s">
        <v>91</v>
      </c>
      <c r="BK104" s="183">
        <f t="shared" si="19"/>
        <v>0</v>
      </c>
      <c r="BL104" s="18" t="s">
        <v>490</v>
      </c>
      <c r="BM104" s="182" t="s">
        <v>919</v>
      </c>
    </row>
    <row r="105" spans="1:65" s="2" customFormat="1" ht="14.45" customHeight="1">
      <c r="A105" s="36"/>
      <c r="B105" s="37"/>
      <c r="C105" s="170" t="s">
        <v>9</v>
      </c>
      <c r="D105" s="170" t="s">
        <v>131</v>
      </c>
      <c r="E105" s="171" t="s">
        <v>920</v>
      </c>
      <c r="F105" s="172" t="s">
        <v>921</v>
      </c>
      <c r="G105" s="173" t="s">
        <v>211</v>
      </c>
      <c r="H105" s="174">
        <v>120</v>
      </c>
      <c r="I105" s="175"/>
      <c r="J105" s="176">
        <f t="shared" si="10"/>
        <v>0</v>
      </c>
      <c r="K105" s="177"/>
      <c r="L105" s="41"/>
      <c r="M105" s="178" t="s">
        <v>45</v>
      </c>
      <c r="N105" s="179" t="s">
        <v>54</v>
      </c>
      <c r="O105" s="66"/>
      <c r="P105" s="180">
        <f t="shared" si="11"/>
        <v>0</v>
      </c>
      <c r="Q105" s="180">
        <v>0</v>
      </c>
      <c r="R105" s="180">
        <f t="shared" si="12"/>
        <v>0</v>
      </c>
      <c r="S105" s="180">
        <v>0</v>
      </c>
      <c r="T105" s="181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2" t="s">
        <v>490</v>
      </c>
      <c r="AT105" s="182" t="s">
        <v>131</v>
      </c>
      <c r="AU105" s="182" t="s">
        <v>22</v>
      </c>
      <c r="AY105" s="18" t="s">
        <v>130</v>
      </c>
      <c r="BE105" s="183">
        <f t="shared" si="14"/>
        <v>0</v>
      </c>
      <c r="BF105" s="183">
        <f t="shared" si="15"/>
        <v>0</v>
      </c>
      <c r="BG105" s="183">
        <f t="shared" si="16"/>
        <v>0</v>
      </c>
      <c r="BH105" s="183">
        <f t="shared" si="17"/>
        <v>0</v>
      </c>
      <c r="BI105" s="183">
        <f t="shared" si="18"/>
        <v>0</v>
      </c>
      <c r="BJ105" s="18" t="s">
        <v>91</v>
      </c>
      <c r="BK105" s="183">
        <f t="shared" si="19"/>
        <v>0</v>
      </c>
      <c r="BL105" s="18" t="s">
        <v>490</v>
      </c>
      <c r="BM105" s="182" t="s">
        <v>922</v>
      </c>
    </row>
    <row r="106" spans="1:65" s="2" customFormat="1" ht="14.45" customHeight="1">
      <c r="A106" s="36"/>
      <c r="B106" s="37"/>
      <c r="C106" s="170" t="s">
        <v>249</v>
      </c>
      <c r="D106" s="170" t="s">
        <v>131</v>
      </c>
      <c r="E106" s="171" t="s">
        <v>923</v>
      </c>
      <c r="F106" s="172" t="s">
        <v>924</v>
      </c>
      <c r="G106" s="173" t="s">
        <v>211</v>
      </c>
      <c r="H106" s="174">
        <v>660</v>
      </c>
      <c r="I106" s="175"/>
      <c r="J106" s="176">
        <f t="shared" si="10"/>
        <v>0</v>
      </c>
      <c r="K106" s="177"/>
      <c r="L106" s="41"/>
      <c r="M106" s="178" t="s">
        <v>45</v>
      </c>
      <c r="N106" s="179" t="s">
        <v>54</v>
      </c>
      <c r="O106" s="66"/>
      <c r="P106" s="180">
        <f t="shared" si="11"/>
        <v>0</v>
      </c>
      <c r="Q106" s="180">
        <v>0</v>
      </c>
      <c r="R106" s="180">
        <f t="shared" si="12"/>
        <v>0</v>
      </c>
      <c r="S106" s="180">
        <v>0</v>
      </c>
      <c r="T106" s="181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2" t="s">
        <v>490</v>
      </c>
      <c r="AT106" s="182" t="s">
        <v>131</v>
      </c>
      <c r="AU106" s="182" t="s">
        <v>22</v>
      </c>
      <c r="AY106" s="18" t="s">
        <v>130</v>
      </c>
      <c r="BE106" s="183">
        <f t="shared" si="14"/>
        <v>0</v>
      </c>
      <c r="BF106" s="183">
        <f t="shared" si="15"/>
        <v>0</v>
      </c>
      <c r="BG106" s="183">
        <f t="shared" si="16"/>
        <v>0</v>
      </c>
      <c r="BH106" s="183">
        <f t="shared" si="17"/>
        <v>0</v>
      </c>
      <c r="BI106" s="183">
        <f t="shared" si="18"/>
        <v>0</v>
      </c>
      <c r="BJ106" s="18" t="s">
        <v>91</v>
      </c>
      <c r="BK106" s="183">
        <f t="shared" si="19"/>
        <v>0</v>
      </c>
      <c r="BL106" s="18" t="s">
        <v>490</v>
      </c>
      <c r="BM106" s="182" t="s">
        <v>925</v>
      </c>
    </row>
    <row r="107" spans="1:65" s="2" customFormat="1" ht="14.45" customHeight="1">
      <c r="A107" s="36"/>
      <c r="B107" s="37"/>
      <c r="C107" s="170" t="s">
        <v>257</v>
      </c>
      <c r="D107" s="170" t="s">
        <v>131</v>
      </c>
      <c r="E107" s="171" t="s">
        <v>926</v>
      </c>
      <c r="F107" s="172" t="s">
        <v>927</v>
      </c>
      <c r="G107" s="173" t="s">
        <v>161</v>
      </c>
      <c r="H107" s="174">
        <v>176</v>
      </c>
      <c r="I107" s="175"/>
      <c r="J107" s="176">
        <f t="shared" si="10"/>
        <v>0</v>
      </c>
      <c r="K107" s="177"/>
      <c r="L107" s="41"/>
      <c r="M107" s="178" t="s">
        <v>45</v>
      </c>
      <c r="N107" s="179" t="s">
        <v>54</v>
      </c>
      <c r="O107" s="66"/>
      <c r="P107" s="180">
        <f t="shared" si="11"/>
        <v>0</v>
      </c>
      <c r="Q107" s="180">
        <v>0</v>
      </c>
      <c r="R107" s="180">
        <f t="shared" si="12"/>
        <v>0</v>
      </c>
      <c r="S107" s="180">
        <v>0</v>
      </c>
      <c r="T107" s="181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2" t="s">
        <v>490</v>
      </c>
      <c r="AT107" s="182" t="s">
        <v>131</v>
      </c>
      <c r="AU107" s="182" t="s">
        <v>22</v>
      </c>
      <c r="AY107" s="18" t="s">
        <v>130</v>
      </c>
      <c r="BE107" s="183">
        <f t="shared" si="14"/>
        <v>0</v>
      </c>
      <c r="BF107" s="183">
        <f t="shared" si="15"/>
        <v>0</v>
      </c>
      <c r="BG107" s="183">
        <f t="shared" si="16"/>
        <v>0</v>
      </c>
      <c r="BH107" s="183">
        <f t="shared" si="17"/>
        <v>0</v>
      </c>
      <c r="BI107" s="183">
        <f t="shared" si="18"/>
        <v>0</v>
      </c>
      <c r="BJ107" s="18" t="s">
        <v>91</v>
      </c>
      <c r="BK107" s="183">
        <f t="shared" si="19"/>
        <v>0</v>
      </c>
      <c r="BL107" s="18" t="s">
        <v>490</v>
      </c>
      <c r="BM107" s="182" t="s">
        <v>928</v>
      </c>
    </row>
    <row r="108" spans="1:65" s="2" customFormat="1" ht="24.2" customHeight="1">
      <c r="A108" s="36"/>
      <c r="B108" s="37"/>
      <c r="C108" s="170" t="s">
        <v>262</v>
      </c>
      <c r="D108" s="170" t="s">
        <v>131</v>
      </c>
      <c r="E108" s="171" t="s">
        <v>929</v>
      </c>
      <c r="F108" s="172" t="s">
        <v>930</v>
      </c>
      <c r="G108" s="173" t="s">
        <v>161</v>
      </c>
      <c r="H108" s="174">
        <v>1</v>
      </c>
      <c r="I108" s="175"/>
      <c r="J108" s="176">
        <f t="shared" si="10"/>
        <v>0</v>
      </c>
      <c r="K108" s="177"/>
      <c r="L108" s="41"/>
      <c r="M108" s="178" t="s">
        <v>45</v>
      </c>
      <c r="N108" s="179" t="s">
        <v>54</v>
      </c>
      <c r="O108" s="66"/>
      <c r="P108" s="180">
        <f t="shared" si="11"/>
        <v>0</v>
      </c>
      <c r="Q108" s="180">
        <v>0</v>
      </c>
      <c r="R108" s="180">
        <f t="shared" si="12"/>
        <v>0</v>
      </c>
      <c r="S108" s="180">
        <v>0</v>
      </c>
      <c r="T108" s="181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2" t="s">
        <v>490</v>
      </c>
      <c r="AT108" s="182" t="s">
        <v>131</v>
      </c>
      <c r="AU108" s="182" t="s">
        <v>22</v>
      </c>
      <c r="AY108" s="18" t="s">
        <v>130</v>
      </c>
      <c r="BE108" s="183">
        <f t="shared" si="14"/>
        <v>0</v>
      </c>
      <c r="BF108" s="183">
        <f t="shared" si="15"/>
        <v>0</v>
      </c>
      <c r="BG108" s="183">
        <f t="shared" si="16"/>
        <v>0</v>
      </c>
      <c r="BH108" s="183">
        <f t="shared" si="17"/>
        <v>0</v>
      </c>
      <c r="BI108" s="183">
        <f t="shared" si="18"/>
        <v>0</v>
      </c>
      <c r="BJ108" s="18" t="s">
        <v>91</v>
      </c>
      <c r="BK108" s="183">
        <f t="shared" si="19"/>
        <v>0</v>
      </c>
      <c r="BL108" s="18" t="s">
        <v>490</v>
      </c>
      <c r="BM108" s="182" t="s">
        <v>931</v>
      </c>
    </row>
    <row r="109" spans="1:65" s="2" customFormat="1" ht="24.2" customHeight="1">
      <c r="A109" s="36"/>
      <c r="B109" s="37"/>
      <c r="C109" s="170" t="s">
        <v>266</v>
      </c>
      <c r="D109" s="170" t="s">
        <v>131</v>
      </c>
      <c r="E109" s="171" t="s">
        <v>932</v>
      </c>
      <c r="F109" s="172" t="s">
        <v>933</v>
      </c>
      <c r="G109" s="173" t="s">
        <v>161</v>
      </c>
      <c r="H109" s="174">
        <v>4</v>
      </c>
      <c r="I109" s="175"/>
      <c r="J109" s="176">
        <f t="shared" si="10"/>
        <v>0</v>
      </c>
      <c r="K109" s="177"/>
      <c r="L109" s="41"/>
      <c r="M109" s="178" t="s">
        <v>45</v>
      </c>
      <c r="N109" s="179" t="s">
        <v>54</v>
      </c>
      <c r="O109" s="66"/>
      <c r="P109" s="180">
        <f t="shared" si="11"/>
        <v>0</v>
      </c>
      <c r="Q109" s="180">
        <v>0</v>
      </c>
      <c r="R109" s="180">
        <f t="shared" si="12"/>
        <v>0</v>
      </c>
      <c r="S109" s="180">
        <v>0</v>
      </c>
      <c r="T109" s="181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2" t="s">
        <v>490</v>
      </c>
      <c r="AT109" s="182" t="s">
        <v>131</v>
      </c>
      <c r="AU109" s="182" t="s">
        <v>22</v>
      </c>
      <c r="AY109" s="18" t="s">
        <v>130</v>
      </c>
      <c r="BE109" s="183">
        <f t="shared" si="14"/>
        <v>0</v>
      </c>
      <c r="BF109" s="183">
        <f t="shared" si="15"/>
        <v>0</v>
      </c>
      <c r="BG109" s="183">
        <f t="shared" si="16"/>
        <v>0</v>
      </c>
      <c r="BH109" s="183">
        <f t="shared" si="17"/>
        <v>0</v>
      </c>
      <c r="BI109" s="183">
        <f t="shared" si="18"/>
        <v>0</v>
      </c>
      <c r="BJ109" s="18" t="s">
        <v>91</v>
      </c>
      <c r="BK109" s="183">
        <f t="shared" si="19"/>
        <v>0</v>
      </c>
      <c r="BL109" s="18" t="s">
        <v>490</v>
      </c>
      <c r="BM109" s="182" t="s">
        <v>934</v>
      </c>
    </row>
    <row r="110" spans="1:65" s="2" customFormat="1" ht="14.45" customHeight="1">
      <c r="A110" s="36"/>
      <c r="B110" s="37"/>
      <c r="C110" s="170" t="s">
        <v>272</v>
      </c>
      <c r="D110" s="170" t="s">
        <v>131</v>
      </c>
      <c r="E110" s="171" t="s">
        <v>935</v>
      </c>
      <c r="F110" s="172" t="s">
        <v>936</v>
      </c>
      <c r="G110" s="173" t="s">
        <v>211</v>
      </c>
      <c r="H110" s="174">
        <v>640</v>
      </c>
      <c r="I110" s="175"/>
      <c r="J110" s="176">
        <f t="shared" si="10"/>
        <v>0</v>
      </c>
      <c r="K110" s="177"/>
      <c r="L110" s="41"/>
      <c r="M110" s="178" t="s">
        <v>45</v>
      </c>
      <c r="N110" s="179" t="s">
        <v>54</v>
      </c>
      <c r="O110" s="66"/>
      <c r="P110" s="180">
        <f t="shared" si="11"/>
        <v>0</v>
      </c>
      <c r="Q110" s="180">
        <v>0</v>
      </c>
      <c r="R110" s="180">
        <f t="shared" si="12"/>
        <v>0</v>
      </c>
      <c r="S110" s="180">
        <v>0</v>
      </c>
      <c r="T110" s="181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2" t="s">
        <v>490</v>
      </c>
      <c r="AT110" s="182" t="s">
        <v>131</v>
      </c>
      <c r="AU110" s="182" t="s">
        <v>22</v>
      </c>
      <c r="AY110" s="18" t="s">
        <v>130</v>
      </c>
      <c r="BE110" s="183">
        <f t="shared" si="14"/>
        <v>0</v>
      </c>
      <c r="BF110" s="183">
        <f t="shared" si="15"/>
        <v>0</v>
      </c>
      <c r="BG110" s="183">
        <f t="shared" si="16"/>
        <v>0</v>
      </c>
      <c r="BH110" s="183">
        <f t="shared" si="17"/>
        <v>0</v>
      </c>
      <c r="BI110" s="183">
        <f t="shared" si="18"/>
        <v>0</v>
      </c>
      <c r="BJ110" s="18" t="s">
        <v>91</v>
      </c>
      <c r="BK110" s="183">
        <f t="shared" si="19"/>
        <v>0</v>
      </c>
      <c r="BL110" s="18" t="s">
        <v>490</v>
      </c>
      <c r="BM110" s="182" t="s">
        <v>937</v>
      </c>
    </row>
    <row r="111" spans="1:65" s="2" customFormat="1" ht="14.45" customHeight="1">
      <c r="A111" s="36"/>
      <c r="B111" s="37"/>
      <c r="C111" s="170" t="s">
        <v>7</v>
      </c>
      <c r="D111" s="170" t="s">
        <v>131</v>
      </c>
      <c r="E111" s="171" t="s">
        <v>938</v>
      </c>
      <c r="F111" s="172" t="s">
        <v>939</v>
      </c>
      <c r="G111" s="173" t="s">
        <v>161</v>
      </c>
      <c r="H111" s="174">
        <v>16</v>
      </c>
      <c r="I111" s="175"/>
      <c r="J111" s="176">
        <f t="shared" si="10"/>
        <v>0</v>
      </c>
      <c r="K111" s="177"/>
      <c r="L111" s="41"/>
      <c r="M111" s="178" t="s">
        <v>45</v>
      </c>
      <c r="N111" s="179" t="s">
        <v>54</v>
      </c>
      <c r="O111" s="66"/>
      <c r="P111" s="180">
        <f t="shared" si="11"/>
        <v>0</v>
      </c>
      <c r="Q111" s="180">
        <v>0</v>
      </c>
      <c r="R111" s="180">
        <f t="shared" si="12"/>
        <v>0</v>
      </c>
      <c r="S111" s="180">
        <v>0</v>
      </c>
      <c r="T111" s="181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2" t="s">
        <v>490</v>
      </c>
      <c r="AT111" s="182" t="s">
        <v>131</v>
      </c>
      <c r="AU111" s="182" t="s">
        <v>22</v>
      </c>
      <c r="AY111" s="18" t="s">
        <v>130</v>
      </c>
      <c r="BE111" s="183">
        <f t="shared" si="14"/>
        <v>0</v>
      </c>
      <c r="BF111" s="183">
        <f t="shared" si="15"/>
        <v>0</v>
      </c>
      <c r="BG111" s="183">
        <f t="shared" si="16"/>
        <v>0</v>
      </c>
      <c r="BH111" s="183">
        <f t="shared" si="17"/>
        <v>0</v>
      </c>
      <c r="BI111" s="183">
        <f t="shared" si="18"/>
        <v>0</v>
      </c>
      <c r="BJ111" s="18" t="s">
        <v>91</v>
      </c>
      <c r="BK111" s="183">
        <f t="shared" si="19"/>
        <v>0</v>
      </c>
      <c r="BL111" s="18" t="s">
        <v>490</v>
      </c>
      <c r="BM111" s="182" t="s">
        <v>940</v>
      </c>
    </row>
    <row r="112" spans="1:65" s="2" customFormat="1" ht="14.45" customHeight="1">
      <c r="A112" s="36"/>
      <c r="B112" s="37"/>
      <c r="C112" s="170" t="s">
        <v>282</v>
      </c>
      <c r="D112" s="170" t="s">
        <v>131</v>
      </c>
      <c r="E112" s="171" t="s">
        <v>941</v>
      </c>
      <c r="F112" s="172" t="s">
        <v>942</v>
      </c>
      <c r="G112" s="173" t="s">
        <v>161</v>
      </c>
      <c r="H112" s="174">
        <v>60</v>
      </c>
      <c r="I112" s="175"/>
      <c r="J112" s="176">
        <f t="shared" si="10"/>
        <v>0</v>
      </c>
      <c r="K112" s="177"/>
      <c r="L112" s="41"/>
      <c r="M112" s="178" t="s">
        <v>45</v>
      </c>
      <c r="N112" s="179" t="s">
        <v>54</v>
      </c>
      <c r="O112" s="66"/>
      <c r="P112" s="180">
        <f t="shared" si="11"/>
        <v>0</v>
      </c>
      <c r="Q112" s="180">
        <v>0</v>
      </c>
      <c r="R112" s="180">
        <f t="shared" si="12"/>
        <v>0</v>
      </c>
      <c r="S112" s="180">
        <v>0</v>
      </c>
      <c r="T112" s="181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2" t="s">
        <v>490</v>
      </c>
      <c r="AT112" s="182" t="s">
        <v>131</v>
      </c>
      <c r="AU112" s="182" t="s">
        <v>22</v>
      </c>
      <c r="AY112" s="18" t="s">
        <v>130</v>
      </c>
      <c r="BE112" s="183">
        <f t="shared" si="14"/>
        <v>0</v>
      </c>
      <c r="BF112" s="183">
        <f t="shared" si="15"/>
        <v>0</v>
      </c>
      <c r="BG112" s="183">
        <f t="shared" si="16"/>
        <v>0</v>
      </c>
      <c r="BH112" s="183">
        <f t="shared" si="17"/>
        <v>0</v>
      </c>
      <c r="BI112" s="183">
        <f t="shared" si="18"/>
        <v>0</v>
      </c>
      <c r="BJ112" s="18" t="s">
        <v>91</v>
      </c>
      <c r="BK112" s="183">
        <f t="shared" si="19"/>
        <v>0</v>
      </c>
      <c r="BL112" s="18" t="s">
        <v>490</v>
      </c>
      <c r="BM112" s="182" t="s">
        <v>943</v>
      </c>
    </row>
    <row r="113" spans="1:65" s="2" customFormat="1" ht="14.45" customHeight="1">
      <c r="A113" s="36"/>
      <c r="B113" s="37"/>
      <c r="C113" s="170" t="s">
        <v>287</v>
      </c>
      <c r="D113" s="170" t="s">
        <v>131</v>
      </c>
      <c r="E113" s="171" t="s">
        <v>944</v>
      </c>
      <c r="F113" s="172" t="s">
        <v>945</v>
      </c>
      <c r="G113" s="173" t="s">
        <v>161</v>
      </c>
      <c r="H113" s="174">
        <v>16</v>
      </c>
      <c r="I113" s="175"/>
      <c r="J113" s="176">
        <f t="shared" si="10"/>
        <v>0</v>
      </c>
      <c r="K113" s="177"/>
      <c r="L113" s="41"/>
      <c r="M113" s="178" t="s">
        <v>45</v>
      </c>
      <c r="N113" s="179" t="s">
        <v>54</v>
      </c>
      <c r="O113" s="66"/>
      <c r="P113" s="180">
        <f t="shared" si="11"/>
        <v>0</v>
      </c>
      <c r="Q113" s="180">
        <v>0</v>
      </c>
      <c r="R113" s="180">
        <f t="shared" si="12"/>
        <v>0</v>
      </c>
      <c r="S113" s="180">
        <v>0</v>
      </c>
      <c r="T113" s="181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2" t="s">
        <v>490</v>
      </c>
      <c r="AT113" s="182" t="s">
        <v>131</v>
      </c>
      <c r="AU113" s="182" t="s">
        <v>22</v>
      </c>
      <c r="AY113" s="18" t="s">
        <v>130</v>
      </c>
      <c r="BE113" s="183">
        <f t="shared" si="14"/>
        <v>0</v>
      </c>
      <c r="BF113" s="183">
        <f t="shared" si="15"/>
        <v>0</v>
      </c>
      <c r="BG113" s="183">
        <f t="shared" si="16"/>
        <v>0</v>
      </c>
      <c r="BH113" s="183">
        <f t="shared" si="17"/>
        <v>0</v>
      </c>
      <c r="BI113" s="183">
        <f t="shared" si="18"/>
        <v>0</v>
      </c>
      <c r="BJ113" s="18" t="s">
        <v>91</v>
      </c>
      <c r="BK113" s="183">
        <f t="shared" si="19"/>
        <v>0</v>
      </c>
      <c r="BL113" s="18" t="s">
        <v>490</v>
      </c>
      <c r="BM113" s="182" t="s">
        <v>946</v>
      </c>
    </row>
    <row r="114" spans="1:65" s="2" customFormat="1" ht="37.9" customHeight="1">
      <c r="A114" s="36"/>
      <c r="B114" s="37"/>
      <c r="C114" s="170" t="s">
        <v>292</v>
      </c>
      <c r="D114" s="170" t="s">
        <v>131</v>
      </c>
      <c r="E114" s="171" t="s">
        <v>947</v>
      </c>
      <c r="F114" s="172" t="s">
        <v>948</v>
      </c>
      <c r="G114" s="173" t="s">
        <v>161</v>
      </c>
      <c r="H114" s="174">
        <v>4</v>
      </c>
      <c r="I114" s="175"/>
      <c r="J114" s="176">
        <f t="shared" si="10"/>
        <v>0</v>
      </c>
      <c r="K114" s="177"/>
      <c r="L114" s="41"/>
      <c r="M114" s="178" t="s">
        <v>45</v>
      </c>
      <c r="N114" s="179" t="s">
        <v>54</v>
      </c>
      <c r="O114" s="66"/>
      <c r="P114" s="180">
        <f t="shared" si="11"/>
        <v>0</v>
      </c>
      <c r="Q114" s="180">
        <v>0</v>
      </c>
      <c r="R114" s="180">
        <f t="shared" si="12"/>
        <v>0</v>
      </c>
      <c r="S114" s="180">
        <v>0</v>
      </c>
      <c r="T114" s="181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2" t="s">
        <v>490</v>
      </c>
      <c r="AT114" s="182" t="s">
        <v>131</v>
      </c>
      <c r="AU114" s="182" t="s">
        <v>22</v>
      </c>
      <c r="AY114" s="18" t="s">
        <v>130</v>
      </c>
      <c r="BE114" s="183">
        <f t="shared" si="14"/>
        <v>0</v>
      </c>
      <c r="BF114" s="183">
        <f t="shared" si="15"/>
        <v>0</v>
      </c>
      <c r="BG114" s="183">
        <f t="shared" si="16"/>
        <v>0</v>
      </c>
      <c r="BH114" s="183">
        <f t="shared" si="17"/>
        <v>0</v>
      </c>
      <c r="BI114" s="183">
        <f t="shared" si="18"/>
        <v>0</v>
      </c>
      <c r="BJ114" s="18" t="s">
        <v>91</v>
      </c>
      <c r="BK114" s="183">
        <f t="shared" si="19"/>
        <v>0</v>
      </c>
      <c r="BL114" s="18" t="s">
        <v>490</v>
      </c>
      <c r="BM114" s="182" t="s">
        <v>949</v>
      </c>
    </row>
    <row r="115" spans="1:65" s="2" customFormat="1" ht="37.9" customHeight="1">
      <c r="A115" s="36"/>
      <c r="B115" s="37"/>
      <c r="C115" s="170" t="s">
        <v>297</v>
      </c>
      <c r="D115" s="170" t="s">
        <v>131</v>
      </c>
      <c r="E115" s="171" t="s">
        <v>950</v>
      </c>
      <c r="F115" s="172" t="s">
        <v>951</v>
      </c>
      <c r="G115" s="173" t="s">
        <v>161</v>
      </c>
      <c r="H115" s="174">
        <v>9</v>
      </c>
      <c r="I115" s="175"/>
      <c r="J115" s="176">
        <f t="shared" si="10"/>
        <v>0</v>
      </c>
      <c r="K115" s="177"/>
      <c r="L115" s="41"/>
      <c r="M115" s="178" t="s">
        <v>45</v>
      </c>
      <c r="N115" s="179" t="s">
        <v>54</v>
      </c>
      <c r="O115" s="66"/>
      <c r="P115" s="180">
        <f t="shared" si="11"/>
        <v>0</v>
      </c>
      <c r="Q115" s="180">
        <v>0</v>
      </c>
      <c r="R115" s="180">
        <f t="shared" si="12"/>
        <v>0</v>
      </c>
      <c r="S115" s="180">
        <v>0</v>
      </c>
      <c r="T115" s="181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2" t="s">
        <v>490</v>
      </c>
      <c r="AT115" s="182" t="s">
        <v>131</v>
      </c>
      <c r="AU115" s="182" t="s">
        <v>22</v>
      </c>
      <c r="AY115" s="18" t="s">
        <v>130</v>
      </c>
      <c r="BE115" s="183">
        <f t="shared" si="14"/>
        <v>0</v>
      </c>
      <c r="BF115" s="183">
        <f t="shared" si="15"/>
        <v>0</v>
      </c>
      <c r="BG115" s="183">
        <f t="shared" si="16"/>
        <v>0</v>
      </c>
      <c r="BH115" s="183">
        <f t="shared" si="17"/>
        <v>0</v>
      </c>
      <c r="BI115" s="183">
        <f t="shared" si="18"/>
        <v>0</v>
      </c>
      <c r="BJ115" s="18" t="s">
        <v>91</v>
      </c>
      <c r="BK115" s="183">
        <f t="shared" si="19"/>
        <v>0</v>
      </c>
      <c r="BL115" s="18" t="s">
        <v>490</v>
      </c>
      <c r="BM115" s="182" t="s">
        <v>952</v>
      </c>
    </row>
    <row r="116" spans="1:65" s="2" customFormat="1" ht="37.9" customHeight="1">
      <c r="A116" s="36"/>
      <c r="B116" s="37"/>
      <c r="C116" s="170" t="s">
        <v>305</v>
      </c>
      <c r="D116" s="170" t="s">
        <v>131</v>
      </c>
      <c r="E116" s="171" t="s">
        <v>953</v>
      </c>
      <c r="F116" s="172" t="s">
        <v>954</v>
      </c>
      <c r="G116" s="173" t="s">
        <v>161</v>
      </c>
      <c r="H116" s="174">
        <v>3</v>
      </c>
      <c r="I116" s="175"/>
      <c r="J116" s="176">
        <f t="shared" si="10"/>
        <v>0</v>
      </c>
      <c r="K116" s="177"/>
      <c r="L116" s="41"/>
      <c r="M116" s="178" t="s">
        <v>45</v>
      </c>
      <c r="N116" s="179" t="s">
        <v>54</v>
      </c>
      <c r="O116" s="66"/>
      <c r="P116" s="180">
        <f t="shared" si="11"/>
        <v>0</v>
      </c>
      <c r="Q116" s="180">
        <v>0</v>
      </c>
      <c r="R116" s="180">
        <f t="shared" si="12"/>
        <v>0</v>
      </c>
      <c r="S116" s="180">
        <v>0</v>
      </c>
      <c r="T116" s="181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2" t="s">
        <v>490</v>
      </c>
      <c r="AT116" s="182" t="s">
        <v>131</v>
      </c>
      <c r="AU116" s="182" t="s">
        <v>22</v>
      </c>
      <c r="AY116" s="18" t="s">
        <v>130</v>
      </c>
      <c r="BE116" s="183">
        <f t="shared" si="14"/>
        <v>0</v>
      </c>
      <c r="BF116" s="183">
        <f t="shared" si="15"/>
        <v>0</v>
      </c>
      <c r="BG116" s="183">
        <f t="shared" si="16"/>
        <v>0</v>
      </c>
      <c r="BH116" s="183">
        <f t="shared" si="17"/>
        <v>0</v>
      </c>
      <c r="BI116" s="183">
        <f t="shared" si="18"/>
        <v>0</v>
      </c>
      <c r="BJ116" s="18" t="s">
        <v>91</v>
      </c>
      <c r="BK116" s="183">
        <f t="shared" si="19"/>
        <v>0</v>
      </c>
      <c r="BL116" s="18" t="s">
        <v>490</v>
      </c>
      <c r="BM116" s="182" t="s">
        <v>955</v>
      </c>
    </row>
    <row r="117" spans="1:65" s="2" customFormat="1" ht="14.45" customHeight="1">
      <c r="A117" s="36"/>
      <c r="B117" s="37"/>
      <c r="C117" s="170" t="s">
        <v>309</v>
      </c>
      <c r="D117" s="170" t="s">
        <v>131</v>
      </c>
      <c r="E117" s="171" t="s">
        <v>956</v>
      </c>
      <c r="F117" s="172" t="s">
        <v>957</v>
      </c>
      <c r="G117" s="173" t="s">
        <v>161</v>
      </c>
      <c r="H117" s="174">
        <v>16</v>
      </c>
      <c r="I117" s="175"/>
      <c r="J117" s="176">
        <f t="shared" si="10"/>
        <v>0</v>
      </c>
      <c r="K117" s="177"/>
      <c r="L117" s="41"/>
      <c r="M117" s="178" t="s">
        <v>45</v>
      </c>
      <c r="N117" s="179" t="s">
        <v>54</v>
      </c>
      <c r="O117" s="66"/>
      <c r="P117" s="180">
        <f t="shared" si="11"/>
        <v>0</v>
      </c>
      <c r="Q117" s="180">
        <v>0</v>
      </c>
      <c r="R117" s="180">
        <f t="shared" si="12"/>
        <v>0</v>
      </c>
      <c r="S117" s="180">
        <v>0</v>
      </c>
      <c r="T117" s="181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2" t="s">
        <v>490</v>
      </c>
      <c r="AT117" s="182" t="s">
        <v>131</v>
      </c>
      <c r="AU117" s="182" t="s">
        <v>22</v>
      </c>
      <c r="AY117" s="18" t="s">
        <v>130</v>
      </c>
      <c r="BE117" s="183">
        <f t="shared" si="14"/>
        <v>0</v>
      </c>
      <c r="BF117" s="183">
        <f t="shared" si="15"/>
        <v>0</v>
      </c>
      <c r="BG117" s="183">
        <f t="shared" si="16"/>
        <v>0</v>
      </c>
      <c r="BH117" s="183">
        <f t="shared" si="17"/>
        <v>0</v>
      </c>
      <c r="BI117" s="183">
        <f t="shared" si="18"/>
        <v>0</v>
      </c>
      <c r="BJ117" s="18" t="s">
        <v>91</v>
      </c>
      <c r="BK117" s="183">
        <f t="shared" si="19"/>
        <v>0</v>
      </c>
      <c r="BL117" s="18" t="s">
        <v>490</v>
      </c>
      <c r="BM117" s="182" t="s">
        <v>958</v>
      </c>
    </row>
    <row r="118" spans="1:65" s="2" customFormat="1" ht="14.45" customHeight="1">
      <c r="A118" s="36"/>
      <c r="B118" s="37"/>
      <c r="C118" s="170" t="s">
        <v>316</v>
      </c>
      <c r="D118" s="170" t="s">
        <v>131</v>
      </c>
      <c r="E118" s="171" t="s">
        <v>959</v>
      </c>
      <c r="F118" s="172" t="s">
        <v>960</v>
      </c>
      <c r="G118" s="173" t="s">
        <v>161</v>
      </c>
      <c r="H118" s="174">
        <v>1</v>
      </c>
      <c r="I118" s="175"/>
      <c r="J118" s="176">
        <f t="shared" si="10"/>
        <v>0</v>
      </c>
      <c r="K118" s="177"/>
      <c r="L118" s="41"/>
      <c r="M118" s="178" t="s">
        <v>45</v>
      </c>
      <c r="N118" s="179" t="s">
        <v>54</v>
      </c>
      <c r="O118" s="66"/>
      <c r="P118" s="180">
        <f t="shared" si="11"/>
        <v>0</v>
      </c>
      <c r="Q118" s="180">
        <v>0</v>
      </c>
      <c r="R118" s="180">
        <f t="shared" si="12"/>
        <v>0</v>
      </c>
      <c r="S118" s="180">
        <v>0</v>
      </c>
      <c r="T118" s="181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2" t="s">
        <v>490</v>
      </c>
      <c r="AT118" s="182" t="s">
        <v>131</v>
      </c>
      <c r="AU118" s="182" t="s">
        <v>22</v>
      </c>
      <c r="AY118" s="18" t="s">
        <v>130</v>
      </c>
      <c r="BE118" s="183">
        <f t="shared" si="14"/>
        <v>0</v>
      </c>
      <c r="BF118" s="183">
        <f t="shared" si="15"/>
        <v>0</v>
      </c>
      <c r="BG118" s="183">
        <f t="shared" si="16"/>
        <v>0</v>
      </c>
      <c r="BH118" s="183">
        <f t="shared" si="17"/>
        <v>0</v>
      </c>
      <c r="BI118" s="183">
        <f t="shared" si="18"/>
        <v>0</v>
      </c>
      <c r="BJ118" s="18" t="s">
        <v>91</v>
      </c>
      <c r="BK118" s="183">
        <f t="shared" si="19"/>
        <v>0</v>
      </c>
      <c r="BL118" s="18" t="s">
        <v>490</v>
      </c>
      <c r="BM118" s="182" t="s">
        <v>961</v>
      </c>
    </row>
    <row r="119" spans="1:65" s="2" customFormat="1" ht="14.45" customHeight="1">
      <c r="A119" s="36"/>
      <c r="B119" s="37"/>
      <c r="C119" s="170" t="s">
        <v>320</v>
      </c>
      <c r="D119" s="170" t="s">
        <v>131</v>
      </c>
      <c r="E119" s="171" t="s">
        <v>962</v>
      </c>
      <c r="F119" s="172" t="s">
        <v>963</v>
      </c>
      <c r="G119" s="173" t="s">
        <v>161</v>
      </c>
      <c r="H119" s="174">
        <v>2</v>
      </c>
      <c r="I119" s="175"/>
      <c r="J119" s="176">
        <f t="shared" si="10"/>
        <v>0</v>
      </c>
      <c r="K119" s="177"/>
      <c r="L119" s="41"/>
      <c r="M119" s="178" t="s">
        <v>45</v>
      </c>
      <c r="N119" s="179" t="s">
        <v>54</v>
      </c>
      <c r="O119" s="66"/>
      <c r="P119" s="180">
        <f t="shared" si="11"/>
        <v>0</v>
      </c>
      <c r="Q119" s="180">
        <v>0</v>
      </c>
      <c r="R119" s="180">
        <f t="shared" si="12"/>
        <v>0</v>
      </c>
      <c r="S119" s="180">
        <v>0</v>
      </c>
      <c r="T119" s="181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2" t="s">
        <v>490</v>
      </c>
      <c r="AT119" s="182" t="s">
        <v>131</v>
      </c>
      <c r="AU119" s="182" t="s">
        <v>22</v>
      </c>
      <c r="AY119" s="18" t="s">
        <v>130</v>
      </c>
      <c r="BE119" s="183">
        <f t="shared" si="14"/>
        <v>0</v>
      </c>
      <c r="BF119" s="183">
        <f t="shared" si="15"/>
        <v>0</v>
      </c>
      <c r="BG119" s="183">
        <f t="shared" si="16"/>
        <v>0</v>
      </c>
      <c r="BH119" s="183">
        <f t="shared" si="17"/>
        <v>0</v>
      </c>
      <c r="BI119" s="183">
        <f t="shared" si="18"/>
        <v>0</v>
      </c>
      <c r="BJ119" s="18" t="s">
        <v>91</v>
      </c>
      <c r="BK119" s="183">
        <f t="shared" si="19"/>
        <v>0</v>
      </c>
      <c r="BL119" s="18" t="s">
        <v>490</v>
      </c>
      <c r="BM119" s="182" t="s">
        <v>964</v>
      </c>
    </row>
    <row r="120" spans="1:65" s="2" customFormat="1" ht="24.2" customHeight="1">
      <c r="A120" s="36"/>
      <c r="B120" s="37"/>
      <c r="C120" s="170" t="s">
        <v>325</v>
      </c>
      <c r="D120" s="170" t="s">
        <v>131</v>
      </c>
      <c r="E120" s="171" t="s">
        <v>965</v>
      </c>
      <c r="F120" s="172" t="s">
        <v>966</v>
      </c>
      <c r="G120" s="173" t="s">
        <v>161</v>
      </c>
      <c r="H120" s="174">
        <v>16</v>
      </c>
      <c r="I120" s="175"/>
      <c r="J120" s="176">
        <f t="shared" si="10"/>
        <v>0</v>
      </c>
      <c r="K120" s="177"/>
      <c r="L120" s="41"/>
      <c r="M120" s="178" t="s">
        <v>45</v>
      </c>
      <c r="N120" s="179" t="s">
        <v>54</v>
      </c>
      <c r="O120" s="66"/>
      <c r="P120" s="180">
        <f t="shared" si="11"/>
        <v>0</v>
      </c>
      <c r="Q120" s="180">
        <v>0</v>
      </c>
      <c r="R120" s="180">
        <f t="shared" si="12"/>
        <v>0</v>
      </c>
      <c r="S120" s="180">
        <v>0</v>
      </c>
      <c r="T120" s="181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2" t="s">
        <v>490</v>
      </c>
      <c r="AT120" s="182" t="s">
        <v>131</v>
      </c>
      <c r="AU120" s="182" t="s">
        <v>22</v>
      </c>
      <c r="AY120" s="18" t="s">
        <v>130</v>
      </c>
      <c r="BE120" s="183">
        <f t="shared" si="14"/>
        <v>0</v>
      </c>
      <c r="BF120" s="183">
        <f t="shared" si="15"/>
        <v>0</v>
      </c>
      <c r="BG120" s="183">
        <f t="shared" si="16"/>
        <v>0</v>
      </c>
      <c r="BH120" s="183">
        <f t="shared" si="17"/>
        <v>0</v>
      </c>
      <c r="BI120" s="183">
        <f t="shared" si="18"/>
        <v>0</v>
      </c>
      <c r="BJ120" s="18" t="s">
        <v>91</v>
      </c>
      <c r="BK120" s="183">
        <f t="shared" si="19"/>
        <v>0</v>
      </c>
      <c r="BL120" s="18" t="s">
        <v>490</v>
      </c>
      <c r="BM120" s="182" t="s">
        <v>967</v>
      </c>
    </row>
    <row r="121" spans="1:65" s="2" customFormat="1" ht="14.45" customHeight="1">
      <c r="A121" s="36"/>
      <c r="B121" s="37"/>
      <c r="C121" s="170" t="s">
        <v>331</v>
      </c>
      <c r="D121" s="170" t="s">
        <v>131</v>
      </c>
      <c r="E121" s="171" t="s">
        <v>968</v>
      </c>
      <c r="F121" s="172" t="s">
        <v>969</v>
      </c>
      <c r="G121" s="173" t="s">
        <v>161</v>
      </c>
      <c r="H121" s="174">
        <v>16</v>
      </c>
      <c r="I121" s="175"/>
      <c r="J121" s="176">
        <f t="shared" si="10"/>
        <v>0</v>
      </c>
      <c r="K121" s="177"/>
      <c r="L121" s="41"/>
      <c r="M121" s="178" t="s">
        <v>45</v>
      </c>
      <c r="N121" s="179" t="s">
        <v>54</v>
      </c>
      <c r="O121" s="66"/>
      <c r="P121" s="180">
        <f t="shared" si="11"/>
        <v>0</v>
      </c>
      <c r="Q121" s="180">
        <v>0</v>
      </c>
      <c r="R121" s="180">
        <f t="shared" si="12"/>
        <v>0</v>
      </c>
      <c r="S121" s="180">
        <v>0</v>
      </c>
      <c r="T121" s="181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2" t="s">
        <v>490</v>
      </c>
      <c r="AT121" s="182" t="s">
        <v>131</v>
      </c>
      <c r="AU121" s="182" t="s">
        <v>22</v>
      </c>
      <c r="AY121" s="18" t="s">
        <v>130</v>
      </c>
      <c r="BE121" s="183">
        <f t="shared" si="14"/>
        <v>0</v>
      </c>
      <c r="BF121" s="183">
        <f t="shared" si="15"/>
        <v>0</v>
      </c>
      <c r="BG121" s="183">
        <f t="shared" si="16"/>
        <v>0</v>
      </c>
      <c r="BH121" s="183">
        <f t="shared" si="17"/>
        <v>0</v>
      </c>
      <c r="BI121" s="183">
        <f t="shared" si="18"/>
        <v>0</v>
      </c>
      <c r="BJ121" s="18" t="s">
        <v>91</v>
      </c>
      <c r="BK121" s="183">
        <f t="shared" si="19"/>
        <v>0</v>
      </c>
      <c r="BL121" s="18" t="s">
        <v>490</v>
      </c>
      <c r="BM121" s="182" t="s">
        <v>970</v>
      </c>
    </row>
    <row r="122" spans="1:65" s="2" customFormat="1" ht="76.349999999999994" customHeight="1">
      <c r="A122" s="36"/>
      <c r="B122" s="37"/>
      <c r="C122" s="170" t="s">
        <v>337</v>
      </c>
      <c r="D122" s="170" t="s">
        <v>131</v>
      </c>
      <c r="E122" s="171" t="s">
        <v>971</v>
      </c>
      <c r="F122" s="172" t="s">
        <v>972</v>
      </c>
      <c r="G122" s="173" t="s">
        <v>161</v>
      </c>
      <c r="H122" s="174">
        <v>12</v>
      </c>
      <c r="I122" s="175"/>
      <c r="J122" s="176">
        <f t="shared" si="10"/>
        <v>0</v>
      </c>
      <c r="K122" s="177"/>
      <c r="L122" s="41"/>
      <c r="M122" s="178" t="s">
        <v>45</v>
      </c>
      <c r="N122" s="179" t="s">
        <v>54</v>
      </c>
      <c r="O122" s="66"/>
      <c r="P122" s="180">
        <f t="shared" si="11"/>
        <v>0</v>
      </c>
      <c r="Q122" s="180">
        <v>0</v>
      </c>
      <c r="R122" s="180">
        <f t="shared" si="12"/>
        <v>0</v>
      </c>
      <c r="S122" s="180">
        <v>0</v>
      </c>
      <c r="T122" s="181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2" t="s">
        <v>490</v>
      </c>
      <c r="AT122" s="182" t="s">
        <v>131</v>
      </c>
      <c r="AU122" s="182" t="s">
        <v>22</v>
      </c>
      <c r="AY122" s="18" t="s">
        <v>130</v>
      </c>
      <c r="BE122" s="183">
        <f t="shared" si="14"/>
        <v>0</v>
      </c>
      <c r="BF122" s="183">
        <f t="shared" si="15"/>
        <v>0</v>
      </c>
      <c r="BG122" s="183">
        <f t="shared" si="16"/>
        <v>0</v>
      </c>
      <c r="BH122" s="183">
        <f t="shared" si="17"/>
        <v>0</v>
      </c>
      <c r="BI122" s="183">
        <f t="shared" si="18"/>
        <v>0</v>
      </c>
      <c r="BJ122" s="18" t="s">
        <v>91</v>
      </c>
      <c r="BK122" s="183">
        <f t="shared" si="19"/>
        <v>0</v>
      </c>
      <c r="BL122" s="18" t="s">
        <v>490</v>
      </c>
      <c r="BM122" s="182" t="s">
        <v>973</v>
      </c>
    </row>
    <row r="123" spans="1:65" s="2" customFormat="1" ht="62.65" customHeight="1">
      <c r="A123" s="36"/>
      <c r="B123" s="37"/>
      <c r="C123" s="170" t="s">
        <v>342</v>
      </c>
      <c r="D123" s="170" t="s">
        <v>131</v>
      </c>
      <c r="E123" s="171" t="s">
        <v>974</v>
      </c>
      <c r="F123" s="172" t="s">
        <v>975</v>
      </c>
      <c r="G123" s="173" t="s">
        <v>161</v>
      </c>
      <c r="H123" s="174">
        <v>4</v>
      </c>
      <c r="I123" s="175"/>
      <c r="J123" s="176">
        <f t="shared" si="10"/>
        <v>0</v>
      </c>
      <c r="K123" s="177"/>
      <c r="L123" s="41"/>
      <c r="M123" s="178" t="s">
        <v>45</v>
      </c>
      <c r="N123" s="179" t="s">
        <v>54</v>
      </c>
      <c r="O123" s="66"/>
      <c r="P123" s="180">
        <f t="shared" si="11"/>
        <v>0</v>
      </c>
      <c r="Q123" s="180">
        <v>0</v>
      </c>
      <c r="R123" s="180">
        <f t="shared" si="12"/>
        <v>0</v>
      </c>
      <c r="S123" s="180">
        <v>0</v>
      </c>
      <c r="T123" s="181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2" t="s">
        <v>490</v>
      </c>
      <c r="AT123" s="182" t="s">
        <v>131</v>
      </c>
      <c r="AU123" s="182" t="s">
        <v>22</v>
      </c>
      <c r="AY123" s="18" t="s">
        <v>130</v>
      </c>
      <c r="BE123" s="183">
        <f t="shared" si="14"/>
        <v>0</v>
      </c>
      <c r="BF123" s="183">
        <f t="shared" si="15"/>
        <v>0</v>
      </c>
      <c r="BG123" s="183">
        <f t="shared" si="16"/>
        <v>0</v>
      </c>
      <c r="BH123" s="183">
        <f t="shared" si="17"/>
        <v>0</v>
      </c>
      <c r="BI123" s="183">
        <f t="shared" si="18"/>
        <v>0</v>
      </c>
      <c r="BJ123" s="18" t="s">
        <v>91</v>
      </c>
      <c r="BK123" s="183">
        <f t="shared" si="19"/>
        <v>0</v>
      </c>
      <c r="BL123" s="18" t="s">
        <v>490</v>
      </c>
      <c r="BM123" s="182" t="s">
        <v>976</v>
      </c>
    </row>
    <row r="124" spans="1:65" s="2" customFormat="1" ht="90" customHeight="1">
      <c r="A124" s="36"/>
      <c r="B124" s="37"/>
      <c r="C124" s="170" t="s">
        <v>347</v>
      </c>
      <c r="D124" s="170" t="s">
        <v>131</v>
      </c>
      <c r="E124" s="171" t="s">
        <v>977</v>
      </c>
      <c r="F124" s="172" t="s">
        <v>978</v>
      </c>
      <c r="G124" s="173" t="s">
        <v>161</v>
      </c>
      <c r="H124" s="174">
        <v>1</v>
      </c>
      <c r="I124" s="175"/>
      <c r="J124" s="176">
        <f t="shared" si="10"/>
        <v>0</v>
      </c>
      <c r="K124" s="177"/>
      <c r="L124" s="41"/>
      <c r="M124" s="178" t="s">
        <v>45</v>
      </c>
      <c r="N124" s="179" t="s">
        <v>54</v>
      </c>
      <c r="O124" s="66"/>
      <c r="P124" s="180">
        <f t="shared" si="11"/>
        <v>0</v>
      </c>
      <c r="Q124" s="180">
        <v>0</v>
      </c>
      <c r="R124" s="180">
        <f t="shared" si="12"/>
        <v>0</v>
      </c>
      <c r="S124" s="180">
        <v>0</v>
      </c>
      <c r="T124" s="181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2" t="s">
        <v>490</v>
      </c>
      <c r="AT124" s="182" t="s">
        <v>131</v>
      </c>
      <c r="AU124" s="182" t="s">
        <v>22</v>
      </c>
      <c r="AY124" s="18" t="s">
        <v>130</v>
      </c>
      <c r="BE124" s="183">
        <f t="shared" si="14"/>
        <v>0</v>
      </c>
      <c r="BF124" s="183">
        <f t="shared" si="15"/>
        <v>0</v>
      </c>
      <c r="BG124" s="183">
        <f t="shared" si="16"/>
        <v>0</v>
      </c>
      <c r="BH124" s="183">
        <f t="shared" si="17"/>
        <v>0</v>
      </c>
      <c r="BI124" s="183">
        <f t="shared" si="18"/>
        <v>0</v>
      </c>
      <c r="BJ124" s="18" t="s">
        <v>91</v>
      </c>
      <c r="BK124" s="183">
        <f t="shared" si="19"/>
        <v>0</v>
      </c>
      <c r="BL124" s="18" t="s">
        <v>490</v>
      </c>
      <c r="BM124" s="182" t="s">
        <v>979</v>
      </c>
    </row>
    <row r="125" spans="1:65" s="2" customFormat="1" ht="14.45" customHeight="1">
      <c r="A125" s="36"/>
      <c r="B125" s="37"/>
      <c r="C125" s="170" t="s">
        <v>352</v>
      </c>
      <c r="D125" s="170" t="s">
        <v>131</v>
      </c>
      <c r="E125" s="171" t="s">
        <v>980</v>
      </c>
      <c r="F125" s="172" t="s">
        <v>981</v>
      </c>
      <c r="G125" s="173" t="s">
        <v>892</v>
      </c>
      <c r="H125" s="174">
        <v>8</v>
      </c>
      <c r="I125" s="175"/>
      <c r="J125" s="176">
        <f t="shared" si="10"/>
        <v>0</v>
      </c>
      <c r="K125" s="177"/>
      <c r="L125" s="41"/>
      <c r="M125" s="178" t="s">
        <v>45</v>
      </c>
      <c r="N125" s="179" t="s">
        <v>54</v>
      </c>
      <c r="O125" s="66"/>
      <c r="P125" s="180">
        <f t="shared" si="11"/>
        <v>0</v>
      </c>
      <c r="Q125" s="180">
        <v>0</v>
      </c>
      <c r="R125" s="180">
        <f t="shared" si="12"/>
        <v>0</v>
      </c>
      <c r="S125" s="180">
        <v>0</v>
      </c>
      <c r="T125" s="181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2" t="s">
        <v>490</v>
      </c>
      <c r="AT125" s="182" t="s">
        <v>131</v>
      </c>
      <c r="AU125" s="182" t="s">
        <v>22</v>
      </c>
      <c r="AY125" s="18" t="s">
        <v>130</v>
      </c>
      <c r="BE125" s="183">
        <f t="shared" si="14"/>
        <v>0</v>
      </c>
      <c r="BF125" s="183">
        <f t="shared" si="15"/>
        <v>0</v>
      </c>
      <c r="BG125" s="183">
        <f t="shared" si="16"/>
        <v>0</v>
      </c>
      <c r="BH125" s="183">
        <f t="shared" si="17"/>
        <v>0</v>
      </c>
      <c r="BI125" s="183">
        <f t="shared" si="18"/>
        <v>0</v>
      </c>
      <c r="BJ125" s="18" t="s">
        <v>91</v>
      </c>
      <c r="BK125" s="183">
        <f t="shared" si="19"/>
        <v>0</v>
      </c>
      <c r="BL125" s="18" t="s">
        <v>490</v>
      </c>
      <c r="BM125" s="182" t="s">
        <v>982</v>
      </c>
    </row>
    <row r="126" spans="1:65" s="2" customFormat="1" ht="24.2" customHeight="1">
      <c r="A126" s="36"/>
      <c r="B126" s="37"/>
      <c r="C126" s="170" t="s">
        <v>358</v>
      </c>
      <c r="D126" s="170" t="s">
        <v>131</v>
      </c>
      <c r="E126" s="171" t="s">
        <v>983</v>
      </c>
      <c r="F126" s="172" t="s">
        <v>984</v>
      </c>
      <c r="G126" s="173" t="s">
        <v>892</v>
      </c>
      <c r="H126" s="174">
        <v>12</v>
      </c>
      <c r="I126" s="175"/>
      <c r="J126" s="176">
        <f t="shared" si="10"/>
        <v>0</v>
      </c>
      <c r="K126" s="177"/>
      <c r="L126" s="41"/>
      <c r="M126" s="178" t="s">
        <v>45</v>
      </c>
      <c r="N126" s="179" t="s">
        <v>54</v>
      </c>
      <c r="O126" s="66"/>
      <c r="P126" s="180">
        <f t="shared" si="11"/>
        <v>0</v>
      </c>
      <c r="Q126" s="180">
        <v>0</v>
      </c>
      <c r="R126" s="180">
        <f t="shared" si="12"/>
        <v>0</v>
      </c>
      <c r="S126" s="180">
        <v>0</v>
      </c>
      <c r="T126" s="181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2" t="s">
        <v>490</v>
      </c>
      <c r="AT126" s="182" t="s">
        <v>131</v>
      </c>
      <c r="AU126" s="182" t="s">
        <v>22</v>
      </c>
      <c r="AY126" s="18" t="s">
        <v>130</v>
      </c>
      <c r="BE126" s="183">
        <f t="shared" si="14"/>
        <v>0</v>
      </c>
      <c r="BF126" s="183">
        <f t="shared" si="15"/>
        <v>0</v>
      </c>
      <c r="BG126" s="183">
        <f t="shared" si="16"/>
        <v>0</v>
      </c>
      <c r="BH126" s="183">
        <f t="shared" si="17"/>
        <v>0</v>
      </c>
      <c r="BI126" s="183">
        <f t="shared" si="18"/>
        <v>0</v>
      </c>
      <c r="BJ126" s="18" t="s">
        <v>91</v>
      </c>
      <c r="BK126" s="183">
        <f t="shared" si="19"/>
        <v>0</v>
      </c>
      <c r="BL126" s="18" t="s">
        <v>490</v>
      </c>
      <c r="BM126" s="182" t="s">
        <v>985</v>
      </c>
    </row>
    <row r="127" spans="1:65" s="2" customFormat="1" ht="14.45" customHeight="1">
      <c r="A127" s="36"/>
      <c r="B127" s="37"/>
      <c r="C127" s="170" t="s">
        <v>362</v>
      </c>
      <c r="D127" s="170" t="s">
        <v>131</v>
      </c>
      <c r="E127" s="171" t="s">
        <v>986</v>
      </c>
      <c r="F127" s="172" t="s">
        <v>987</v>
      </c>
      <c r="G127" s="173" t="s">
        <v>892</v>
      </c>
      <c r="H127" s="174">
        <v>20</v>
      </c>
      <c r="I127" s="175"/>
      <c r="J127" s="176">
        <f t="shared" si="10"/>
        <v>0</v>
      </c>
      <c r="K127" s="177"/>
      <c r="L127" s="41"/>
      <c r="M127" s="178" t="s">
        <v>45</v>
      </c>
      <c r="N127" s="179" t="s">
        <v>54</v>
      </c>
      <c r="O127" s="66"/>
      <c r="P127" s="180">
        <f t="shared" si="11"/>
        <v>0</v>
      </c>
      <c r="Q127" s="180">
        <v>0</v>
      </c>
      <c r="R127" s="180">
        <f t="shared" si="12"/>
        <v>0</v>
      </c>
      <c r="S127" s="180">
        <v>0</v>
      </c>
      <c r="T127" s="181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2" t="s">
        <v>490</v>
      </c>
      <c r="AT127" s="182" t="s">
        <v>131</v>
      </c>
      <c r="AU127" s="182" t="s">
        <v>22</v>
      </c>
      <c r="AY127" s="18" t="s">
        <v>130</v>
      </c>
      <c r="BE127" s="183">
        <f t="shared" si="14"/>
        <v>0</v>
      </c>
      <c r="BF127" s="183">
        <f t="shared" si="15"/>
        <v>0</v>
      </c>
      <c r="BG127" s="183">
        <f t="shared" si="16"/>
        <v>0</v>
      </c>
      <c r="BH127" s="183">
        <f t="shared" si="17"/>
        <v>0</v>
      </c>
      <c r="BI127" s="183">
        <f t="shared" si="18"/>
        <v>0</v>
      </c>
      <c r="BJ127" s="18" t="s">
        <v>91</v>
      </c>
      <c r="BK127" s="183">
        <f t="shared" si="19"/>
        <v>0</v>
      </c>
      <c r="BL127" s="18" t="s">
        <v>490</v>
      </c>
      <c r="BM127" s="182" t="s">
        <v>988</v>
      </c>
    </row>
    <row r="128" spans="1:65" s="2" customFormat="1" ht="14.45" customHeight="1">
      <c r="A128" s="36"/>
      <c r="B128" s="37"/>
      <c r="C128" s="170" t="s">
        <v>366</v>
      </c>
      <c r="D128" s="170" t="s">
        <v>131</v>
      </c>
      <c r="E128" s="171" t="s">
        <v>894</v>
      </c>
      <c r="F128" s="172" t="s">
        <v>895</v>
      </c>
      <c r="G128" s="173" t="s">
        <v>892</v>
      </c>
      <c r="H128" s="174">
        <v>16</v>
      </c>
      <c r="I128" s="175"/>
      <c r="J128" s="176">
        <f t="shared" si="10"/>
        <v>0</v>
      </c>
      <c r="K128" s="177"/>
      <c r="L128" s="41"/>
      <c r="M128" s="178" t="s">
        <v>45</v>
      </c>
      <c r="N128" s="179" t="s">
        <v>54</v>
      </c>
      <c r="O128" s="66"/>
      <c r="P128" s="180">
        <f t="shared" si="11"/>
        <v>0</v>
      </c>
      <c r="Q128" s="180">
        <v>0</v>
      </c>
      <c r="R128" s="180">
        <f t="shared" si="12"/>
        <v>0</v>
      </c>
      <c r="S128" s="180">
        <v>0</v>
      </c>
      <c r="T128" s="181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2" t="s">
        <v>490</v>
      </c>
      <c r="AT128" s="182" t="s">
        <v>131</v>
      </c>
      <c r="AU128" s="182" t="s">
        <v>22</v>
      </c>
      <c r="AY128" s="18" t="s">
        <v>130</v>
      </c>
      <c r="BE128" s="183">
        <f t="shared" si="14"/>
        <v>0</v>
      </c>
      <c r="BF128" s="183">
        <f t="shared" si="15"/>
        <v>0</v>
      </c>
      <c r="BG128" s="183">
        <f t="shared" si="16"/>
        <v>0</v>
      </c>
      <c r="BH128" s="183">
        <f t="shared" si="17"/>
        <v>0</v>
      </c>
      <c r="BI128" s="183">
        <f t="shared" si="18"/>
        <v>0</v>
      </c>
      <c r="BJ128" s="18" t="s">
        <v>91</v>
      </c>
      <c r="BK128" s="183">
        <f t="shared" si="19"/>
        <v>0</v>
      </c>
      <c r="BL128" s="18" t="s">
        <v>490</v>
      </c>
      <c r="BM128" s="182" t="s">
        <v>989</v>
      </c>
    </row>
    <row r="129" spans="1:65" s="2" customFormat="1" ht="24.2" customHeight="1">
      <c r="A129" s="36"/>
      <c r="B129" s="37"/>
      <c r="C129" s="170" t="s">
        <v>370</v>
      </c>
      <c r="D129" s="170" t="s">
        <v>131</v>
      </c>
      <c r="E129" s="171" t="s">
        <v>897</v>
      </c>
      <c r="F129" s="172" t="s">
        <v>898</v>
      </c>
      <c r="G129" s="173" t="s">
        <v>892</v>
      </c>
      <c r="H129" s="174">
        <v>16</v>
      </c>
      <c r="I129" s="175"/>
      <c r="J129" s="176">
        <f t="shared" si="10"/>
        <v>0</v>
      </c>
      <c r="K129" s="177"/>
      <c r="L129" s="41"/>
      <c r="M129" s="178" t="s">
        <v>45</v>
      </c>
      <c r="N129" s="179" t="s">
        <v>54</v>
      </c>
      <c r="O129" s="66"/>
      <c r="P129" s="180">
        <f t="shared" si="11"/>
        <v>0</v>
      </c>
      <c r="Q129" s="180">
        <v>0</v>
      </c>
      <c r="R129" s="180">
        <f t="shared" si="12"/>
        <v>0</v>
      </c>
      <c r="S129" s="180">
        <v>0</v>
      </c>
      <c r="T129" s="181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2" t="s">
        <v>490</v>
      </c>
      <c r="AT129" s="182" t="s">
        <v>131</v>
      </c>
      <c r="AU129" s="182" t="s">
        <v>22</v>
      </c>
      <c r="AY129" s="18" t="s">
        <v>130</v>
      </c>
      <c r="BE129" s="183">
        <f t="shared" si="14"/>
        <v>0</v>
      </c>
      <c r="BF129" s="183">
        <f t="shared" si="15"/>
        <v>0</v>
      </c>
      <c r="BG129" s="183">
        <f t="shared" si="16"/>
        <v>0</v>
      </c>
      <c r="BH129" s="183">
        <f t="shared" si="17"/>
        <v>0</v>
      </c>
      <c r="BI129" s="183">
        <f t="shared" si="18"/>
        <v>0</v>
      </c>
      <c r="BJ129" s="18" t="s">
        <v>91</v>
      </c>
      <c r="BK129" s="183">
        <f t="shared" si="19"/>
        <v>0</v>
      </c>
      <c r="BL129" s="18" t="s">
        <v>490</v>
      </c>
      <c r="BM129" s="182" t="s">
        <v>990</v>
      </c>
    </row>
    <row r="130" spans="1:65" s="2" customFormat="1" ht="14.45" customHeight="1">
      <c r="A130" s="36"/>
      <c r="B130" s="37"/>
      <c r="C130" s="170" t="s">
        <v>374</v>
      </c>
      <c r="D130" s="170" t="s">
        <v>131</v>
      </c>
      <c r="E130" s="171" t="s">
        <v>991</v>
      </c>
      <c r="F130" s="172" t="s">
        <v>992</v>
      </c>
      <c r="G130" s="173" t="s">
        <v>892</v>
      </c>
      <c r="H130" s="174">
        <v>12</v>
      </c>
      <c r="I130" s="175"/>
      <c r="J130" s="176">
        <f t="shared" si="10"/>
        <v>0</v>
      </c>
      <c r="K130" s="177"/>
      <c r="L130" s="41"/>
      <c r="M130" s="178" t="s">
        <v>45</v>
      </c>
      <c r="N130" s="179" t="s">
        <v>54</v>
      </c>
      <c r="O130" s="66"/>
      <c r="P130" s="180">
        <f t="shared" si="11"/>
        <v>0</v>
      </c>
      <c r="Q130" s="180">
        <v>0</v>
      </c>
      <c r="R130" s="180">
        <f t="shared" si="12"/>
        <v>0</v>
      </c>
      <c r="S130" s="180">
        <v>0</v>
      </c>
      <c r="T130" s="181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2" t="s">
        <v>490</v>
      </c>
      <c r="AT130" s="182" t="s">
        <v>131</v>
      </c>
      <c r="AU130" s="182" t="s">
        <v>22</v>
      </c>
      <c r="AY130" s="18" t="s">
        <v>130</v>
      </c>
      <c r="BE130" s="183">
        <f t="shared" si="14"/>
        <v>0</v>
      </c>
      <c r="BF130" s="183">
        <f t="shared" si="15"/>
        <v>0</v>
      </c>
      <c r="BG130" s="183">
        <f t="shared" si="16"/>
        <v>0</v>
      </c>
      <c r="BH130" s="183">
        <f t="shared" si="17"/>
        <v>0</v>
      </c>
      <c r="BI130" s="183">
        <f t="shared" si="18"/>
        <v>0</v>
      </c>
      <c r="BJ130" s="18" t="s">
        <v>91</v>
      </c>
      <c r="BK130" s="183">
        <f t="shared" si="19"/>
        <v>0</v>
      </c>
      <c r="BL130" s="18" t="s">
        <v>490</v>
      </c>
      <c r="BM130" s="182" t="s">
        <v>993</v>
      </c>
    </row>
    <row r="131" spans="1:65" s="2" customFormat="1" ht="24.2" customHeight="1">
      <c r="A131" s="36"/>
      <c r="B131" s="37"/>
      <c r="C131" s="170" t="s">
        <v>379</v>
      </c>
      <c r="D131" s="170" t="s">
        <v>131</v>
      </c>
      <c r="E131" s="171" t="s">
        <v>994</v>
      </c>
      <c r="F131" s="172" t="s">
        <v>995</v>
      </c>
      <c r="G131" s="173" t="s">
        <v>161</v>
      </c>
      <c r="H131" s="174">
        <v>7</v>
      </c>
      <c r="I131" s="175"/>
      <c r="J131" s="176">
        <f t="shared" si="10"/>
        <v>0</v>
      </c>
      <c r="K131" s="177"/>
      <c r="L131" s="41"/>
      <c r="M131" s="178" t="s">
        <v>45</v>
      </c>
      <c r="N131" s="179" t="s">
        <v>54</v>
      </c>
      <c r="O131" s="66"/>
      <c r="P131" s="180">
        <f t="shared" si="11"/>
        <v>0</v>
      </c>
      <c r="Q131" s="180">
        <v>0</v>
      </c>
      <c r="R131" s="180">
        <f t="shared" si="12"/>
        <v>0</v>
      </c>
      <c r="S131" s="180">
        <v>0</v>
      </c>
      <c r="T131" s="181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2" t="s">
        <v>490</v>
      </c>
      <c r="AT131" s="182" t="s">
        <v>131</v>
      </c>
      <c r="AU131" s="182" t="s">
        <v>22</v>
      </c>
      <c r="AY131" s="18" t="s">
        <v>130</v>
      </c>
      <c r="BE131" s="183">
        <f t="shared" si="14"/>
        <v>0</v>
      </c>
      <c r="BF131" s="183">
        <f t="shared" si="15"/>
        <v>0</v>
      </c>
      <c r="BG131" s="183">
        <f t="shared" si="16"/>
        <v>0</v>
      </c>
      <c r="BH131" s="183">
        <f t="shared" si="17"/>
        <v>0</v>
      </c>
      <c r="BI131" s="183">
        <f t="shared" si="18"/>
        <v>0</v>
      </c>
      <c r="BJ131" s="18" t="s">
        <v>91</v>
      </c>
      <c r="BK131" s="183">
        <f t="shared" si="19"/>
        <v>0</v>
      </c>
      <c r="BL131" s="18" t="s">
        <v>490</v>
      </c>
      <c r="BM131" s="182" t="s">
        <v>996</v>
      </c>
    </row>
    <row r="132" spans="1:65" s="2" customFormat="1" ht="14.45" customHeight="1">
      <c r="A132" s="36"/>
      <c r="B132" s="37"/>
      <c r="C132" s="170" t="s">
        <v>30</v>
      </c>
      <c r="D132" s="170" t="s">
        <v>131</v>
      </c>
      <c r="E132" s="171" t="s">
        <v>997</v>
      </c>
      <c r="F132" s="172" t="s">
        <v>998</v>
      </c>
      <c r="G132" s="173" t="s">
        <v>161</v>
      </c>
      <c r="H132" s="174">
        <v>7</v>
      </c>
      <c r="I132" s="175"/>
      <c r="J132" s="176">
        <f t="shared" si="10"/>
        <v>0</v>
      </c>
      <c r="K132" s="177"/>
      <c r="L132" s="41"/>
      <c r="M132" s="178" t="s">
        <v>45</v>
      </c>
      <c r="N132" s="179" t="s">
        <v>54</v>
      </c>
      <c r="O132" s="66"/>
      <c r="P132" s="180">
        <f t="shared" si="11"/>
        <v>0</v>
      </c>
      <c r="Q132" s="180">
        <v>0</v>
      </c>
      <c r="R132" s="180">
        <f t="shared" si="12"/>
        <v>0</v>
      </c>
      <c r="S132" s="180">
        <v>0</v>
      </c>
      <c r="T132" s="181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2" t="s">
        <v>490</v>
      </c>
      <c r="AT132" s="182" t="s">
        <v>131</v>
      </c>
      <c r="AU132" s="182" t="s">
        <v>22</v>
      </c>
      <c r="AY132" s="18" t="s">
        <v>130</v>
      </c>
      <c r="BE132" s="183">
        <f t="shared" si="14"/>
        <v>0</v>
      </c>
      <c r="BF132" s="183">
        <f t="shared" si="15"/>
        <v>0</v>
      </c>
      <c r="BG132" s="183">
        <f t="shared" si="16"/>
        <v>0</v>
      </c>
      <c r="BH132" s="183">
        <f t="shared" si="17"/>
        <v>0</v>
      </c>
      <c r="BI132" s="183">
        <f t="shared" si="18"/>
        <v>0</v>
      </c>
      <c r="BJ132" s="18" t="s">
        <v>91</v>
      </c>
      <c r="BK132" s="183">
        <f t="shared" si="19"/>
        <v>0</v>
      </c>
      <c r="BL132" s="18" t="s">
        <v>490</v>
      </c>
      <c r="BM132" s="182" t="s">
        <v>999</v>
      </c>
    </row>
    <row r="133" spans="1:65" s="2" customFormat="1" ht="24.2" customHeight="1">
      <c r="A133" s="36"/>
      <c r="B133" s="37"/>
      <c r="C133" s="170" t="s">
        <v>397</v>
      </c>
      <c r="D133" s="170" t="s">
        <v>131</v>
      </c>
      <c r="E133" s="171" t="s">
        <v>1000</v>
      </c>
      <c r="F133" s="172" t="s">
        <v>1001</v>
      </c>
      <c r="G133" s="173" t="s">
        <v>892</v>
      </c>
      <c r="H133" s="174">
        <v>16</v>
      </c>
      <c r="I133" s="175"/>
      <c r="J133" s="176">
        <f t="shared" si="10"/>
        <v>0</v>
      </c>
      <c r="K133" s="177"/>
      <c r="L133" s="41"/>
      <c r="M133" s="178" t="s">
        <v>45</v>
      </c>
      <c r="N133" s="179" t="s">
        <v>54</v>
      </c>
      <c r="O133" s="66"/>
      <c r="P133" s="180">
        <f t="shared" si="11"/>
        <v>0</v>
      </c>
      <c r="Q133" s="180">
        <v>0</v>
      </c>
      <c r="R133" s="180">
        <f t="shared" si="12"/>
        <v>0</v>
      </c>
      <c r="S133" s="180">
        <v>0</v>
      </c>
      <c r="T133" s="181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2" t="s">
        <v>490</v>
      </c>
      <c r="AT133" s="182" t="s">
        <v>131</v>
      </c>
      <c r="AU133" s="182" t="s">
        <v>22</v>
      </c>
      <c r="AY133" s="18" t="s">
        <v>130</v>
      </c>
      <c r="BE133" s="183">
        <f t="shared" si="14"/>
        <v>0</v>
      </c>
      <c r="BF133" s="183">
        <f t="shared" si="15"/>
        <v>0</v>
      </c>
      <c r="BG133" s="183">
        <f t="shared" si="16"/>
        <v>0</v>
      </c>
      <c r="BH133" s="183">
        <f t="shared" si="17"/>
        <v>0</v>
      </c>
      <c r="BI133" s="183">
        <f t="shared" si="18"/>
        <v>0</v>
      </c>
      <c r="BJ133" s="18" t="s">
        <v>91</v>
      </c>
      <c r="BK133" s="183">
        <f t="shared" si="19"/>
        <v>0</v>
      </c>
      <c r="BL133" s="18" t="s">
        <v>490</v>
      </c>
      <c r="BM133" s="182" t="s">
        <v>1002</v>
      </c>
    </row>
    <row r="134" spans="1:65" s="2" customFormat="1" ht="14.45" customHeight="1">
      <c r="A134" s="36"/>
      <c r="B134" s="37"/>
      <c r="C134" s="170" t="s">
        <v>401</v>
      </c>
      <c r="D134" s="170" t="s">
        <v>131</v>
      </c>
      <c r="E134" s="171" t="s">
        <v>1003</v>
      </c>
      <c r="F134" s="172" t="s">
        <v>1004</v>
      </c>
      <c r="G134" s="173" t="s">
        <v>892</v>
      </c>
      <c r="H134" s="174">
        <v>8</v>
      </c>
      <c r="I134" s="175"/>
      <c r="J134" s="176">
        <f t="shared" si="10"/>
        <v>0</v>
      </c>
      <c r="K134" s="177"/>
      <c r="L134" s="41"/>
      <c r="M134" s="178" t="s">
        <v>45</v>
      </c>
      <c r="N134" s="179" t="s">
        <v>54</v>
      </c>
      <c r="O134" s="66"/>
      <c r="P134" s="180">
        <f t="shared" si="11"/>
        <v>0</v>
      </c>
      <c r="Q134" s="180">
        <v>0</v>
      </c>
      <c r="R134" s="180">
        <f t="shared" si="12"/>
        <v>0</v>
      </c>
      <c r="S134" s="180">
        <v>0</v>
      </c>
      <c r="T134" s="181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2" t="s">
        <v>490</v>
      </c>
      <c r="AT134" s="182" t="s">
        <v>131</v>
      </c>
      <c r="AU134" s="182" t="s">
        <v>22</v>
      </c>
      <c r="AY134" s="18" t="s">
        <v>130</v>
      </c>
      <c r="BE134" s="183">
        <f t="shared" si="14"/>
        <v>0</v>
      </c>
      <c r="BF134" s="183">
        <f t="shared" si="15"/>
        <v>0</v>
      </c>
      <c r="BG134" s="183">
        <f t="shared" si="16"/>
        <v>0</v>
      </c>
      <c r="BH134" s="183">
        <f t="shared" si="17"/>
        <v>0</v>
      </c>
      <c r="BI134" s="183">
        <f t="shared" si="18"/>
        <v>0</v>
      </c>
      <c r="BJ134" s="18" t="s">
        <v>91</v>
      </c>
      <c r="BK134" s="183">
        <f t="shared" si="19"/>
        <v>0</v>
      </c>
      <c r="BL134" s="18" t="s">
        <v>490</v>
      </c>
      <c r="BM134" s="182" t="s">
        <v>1005</v>
      </c>
    </row>
    <row r="135" spans="1:65" s="2" customFormat="1" ht="14.45" customHeight="1">
      <c r="A135" s="36"/>
      <c r="B135" s="37"/>
      <c r="C135" s="170" t="s">
        <v>406</v>
      </c>
      <c r="D135" s="170" t="s">
        <v>131</v>
      </c>
      <c r="E135" s="171" t="s">
        <v>1006</v>
      </c>
      <c r="F135" s="172" t="s">
        <v>1007</v>
      </c>
      <c r="G135" s="173" t="s">
        <v>1008</v>
      </c>
      <c r="H135" s="174">
        <v>1</v>
      </c>
      <c r="I135" s="175"/>
      <c r="J135" s="176">
        <f t="shared" si="10"/>
        <v>0</v>
      </c>
      <c r="K135" s="177"/>
      <c r="L135" s="41"/>
      <c r="M135" s="178" t="s">
        <v>45</v>
      </c>
      <c r="N135" s="179" t="s">
        <v>54</v>
      </c>
      <c r="O135" s="66"/>
      <c r="P135" s="180">
        <f t="shared" si="11"/>
        <v>0</v>
      </c>
      <c r="Q135" s="180">
        <v>0</v>
      </c>
      <c r="R135" s="180">
        <f t="shared" si="12"/>
        <v>0</v>
      </c>
      <c r="S135" s="180">
        <v>0</v>
      </c>
      <c r="T135" s="181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2" t="s">
        <v>490</v>
      </c>
      <c r="AT135" s="182" t="s">
        <v>131</v>
      </c>
      <c r="AU135" s="182" t="s">
        <v>22</v>
      </c>
      <c r="AY135" s="18" t="s">
        <v>130</v>
      </c>
      <c r="BE135" s="183">
        <f t="shared" si="14"/>
        <v>0</v>
      </c>
      <c r="BF135" s="183">
        <f t="shared" si="15"/>
        <v>0</v>
      </c>
      <c r="BG135" s="183">
        <f t="shared" si="16"/>
        <v>0</v>
      </c>
      <c r="BH135" s="183">
        <f t="shared" si="17"/>
        <v>0</v>
      </c>
      <c r="BI135" s="183">
        <f t="shared" si="18"/>
        <v>0</v>
      </c>
      <c r="BJ135" s="18" t="s">
        <v>91</v>
      </c>
      <c r="BK135" s="183">
        <f t="shared" si="19"/>
        <v>0</v>
      </c>
      <c r="BL135" s="18" t="s">
        <v>490</v>
      </c>
      <c r="BM135" s="182" t="s">
        <v>1009</v>
      </c>
    </row>
    <row r="136" spans="1:65" s="11" customFormat="1" ht="20.85" customHeight="1">
      <c r="B136" s="156"/>
      <c r="C136" s="157"/>
      <c r="D136" s="158" t="s">
        <v>82</v>
      </c>
      <c r="E136" s="195" t="s">
        <v>1010</v>
      </c>
      <c r="F136" s="195" t="s">
        <v>175</v>
      </c>
      <c r="G136" s="157"/>
      <c r="H136" s="157"/>
      <c r="I136" s="160"/>
      <c r="J136" s="196">
        <f>BK136</f>
        <v>0</v>
      </c>
      <c r="K136" s="157"/>
      <c r="L136" s="162"/>
      <c r="M136" s="163"/>
      <c r="N136" s="164"/>
      <c r="O136" s="164"/>
      <c r="P136" s="165">
        <f>SUM(P137:P157)</f>
        <v>0</v>
      </c>
      <c r="Q136" s="164"/>
      <c r="R136" s="165">
        <f>SUM(R137:R157)</f>
        <v>0</v>
      </c>
      <c r="S136" s="164"/>
      <c r="T136" s="166">
        <f>SUM(T137:T157)</f>
        <v>0</v>
      </c>
      <c r="AR136" s="167" t="s">
        <v>140</v>
      </c>
      <c r="AT136" s="168" t="s">
        <v>82</v>
      </c>
      <c r="AU136" s="168" t="s">
        <v>22</v>
      </c>
      <c r="AY136" s="167" t="s">
        <v>130</v>
      </c>
      <c r="BK136" s="169">
        <f>SUM(BK137:BK157)</f>
        <v>0</v>
      </c>
    </row>
    <row r="137" spans="1:65" s="2" customFormat="1" ht="14.45" customHeight="1">
      <c r="A137" s="36"/>
      <c r="B137" s="37"/>
      <c r="C137" s="170" t="s">
        <v>410</v>
      </c>
      <c r="D137" s="170" t="s">
        <v>131</v>
      </c>
      <c r="E137" s="171" t="s">
        <v>1011</v>
      </c>
      <c r="F137" s="172" t="s">
        <v>1012</v>
      </c>
      <c r="G137" s="173" t="s">
        <v>1013</v>
      </c>
      <c r="H137" s="174">
        <v>0.6</v>
      </c>
      <c r="I137" s="175"/>
      <c r="J137" s="176">
        <f t="shared" ref="J137:J157" si="20">ROUND(I137*H137,2)</f>
        <v>0</v>
      </c>
      <c r="K137" s="177"/>
      <c r="L137" s="41"/>
      <c r="M137" s="178" t="s">
        <v>45</v>
      </c>
      <c r="N137" s="179" t="s">
        <v>54</v>
      </c>
      <c r="O137" s="66"/>
      <c r="P137" s="180">
        <f t="shared" ref="P137:P157" si="21">O137*H137</f>
        <v>0</v>
      </c>
      <c r="Q137" s="180">
        <v>0</v>
      </c>
      <c r="R137" s="180">
        <f t="shared" ref="R137:R157" si="22">Q137*H137</f>
        <v>0</v>
      </c>
      <c r="S137" s="180">
        <v>0</v>
      </c>
      <c r="T137" s="181">
        <f t="shared" ref="T137:T157" si="23"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2" t="s">
        <v>490</v>
      </c>
      <c r="AT137" s="182" t="s">
        <v>131</v>
      </c>
      <c r="AU137" s="182" t="s">
        <v>140</v>
      </c>
      <c r="AY137" s="18" t="s">
        <v>130</v>
      </c>
      <c r="BE137" s="183">
        <f t="shared" ref="BE137:BE157" si="24">IF(N137="základní",J137,0)</f>
        <v>0</v>
      </c>
      <c r="BF137" s="183">
        <f t="shared" ref="BF137:BF157" si="25">IF(N137="snížená",J137,0)</f>
        <v>0</v>
      </c>
      <c r="BG137" s="183">
        <f t="shared" ref="BG137:BG157" si="26">IF(N137="zákl. přenesená",J137,0)</f>
        <v>0</v>
      </c>
      <c r="BH137" s="183">
        <f t="shared" ref="BH137:BH157" si="27">IF(N137="sníž. přenesená",J137,0)</f>
        <v>0</v>
      </c>
      <c r="BI137" s="183">
        <f t="shared" ref="BI137:BI157" si="28">IF(N137="nulová",J137,0)</f>
        <v>0</v>
      </c>
      <c r="BJ137" s="18" t="s">
        <v>91</v>
      </c>
      <c r="BK137" s="183">
        <f t="shared" ref="BK137:BK157" si="29">ROUND(I137*H137,2)</f>
        <v>0</v>
      </c>
      <c r="BL137" s="18" t="s">
        <v>490</v>
      </c>
      <c r="BM137" s="182" t="s">
        <v>1014</v>
      </c>
    </row>
    <row r="138" spans="1:65" s="2" customFormat="1" ht="24.2" customHeight="1">
      <c r="A138" s="36"/>
      <c r="B138" s="37"/>
      <c r="C138" s="170" t="s">
        <v>414</v>
      </c>
      <c r="D138" s="170" t="s">
        <v>131</v>
      </c>
      <c r="E138" s="171" t="s">
        <v>1015</v>
      </c>
      <c r="F138" s="172" t="s">
        <v>1016</v>
      </c>
      <c r="G138" s="173" t="s">
        <v>222</v>
      </c>
      <c r="H138" s="174">
        <v>7</v>
      </c>
      <c r="I138" s="175"/>
      <c r="J138" s="176">
        <f t="shared" si="20"/>
        <v>0</v>
      </c>
      <c r="K138" s="177"/>
      <c r="L138" s="41"/>
      <c r="M138" s="178" t="s">
        <v>45</v>
      </c>
      <c r="N138" s="179" t="s">
        <v>54</v>
      </c>
      <c r="O138" s="66"/>
      <c r="P138" s="180">
        <f t="shared" si="21"/>
        <v>0</v>
      </c>
      <c r="Q138" s="180">
        <v>0</v>
      </c>
      <c r="R138" s="180">
        <f t="shared" si="22"/>
        <v>0</v>
      </c>
      <c r="S138" s="180">
        <v>0</v>
      </c>
      <c r="T138" s="181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2" t="s">
        <v>490</v>
      </c>
      <c r="AT138" s="182" t="s">
        <v>131</v>
      </c>
      <c r="AU138" s="182" t="s">
        <v>140</v>
      </c>
      <c r="AY138" s="18" t="s">
        <v>130</v>
      </c>
      <c r="BE138" s="183">
        <f t="shared" si="24"/>
        <v>0</v>
      </c>
      <c r="BF138" s="183">
        <f t="shared" si="25"/>
        <v>0</v>
      </c>
      <c r="BG138" s="183">
        <f t="shared" si="26"/>
        <v>0</v>
      </c>
      <c r="BH138" s="183">
        <f t="shared" si="27"/>
        <v>0</v>
      </c>
      <c r="BI138" s="183">
        <f t="shared" si="28"/>
        <v>0</v>
      </c>
      <c r="BJ138" s="18" t="s">
        <v>91</v>
      </c>
      <c r="BK138" s="183">
        <f t="shared" si="29"/>
        <v>0</v>
      </c>
      <c r="BL138" s="18" t="s">
        <v>490</v>
      </c>
      <c r="BM138" s="182" t="s">
        <v>1017</v>
      </c>
    </row>
    <row r="139" spans="1:65" s="2" customFormat="1" ht="14.45" customHeight="1">
      <c r="A139" s="36"/>
      <c r="B139" s="37"/>
      <c r="C139" s="170" t="s">
        <v>418</v>
      </c>
      <c r="D139" s="170" t="s">
        <v>131</v>
      </c>
      <c r="E139" s="171" t="s">
        <v>1018</v>
      </c>
      <c r="F139" s="172" t="s">
        <v>1019</v>
      </c>
      <c r="G139" s="173" t="s">
        <v>178</v>
      </c>
      <c r="H139" s="174">
        <v>75</v>
      </c>
      <c r="I139" s="175"/>
      <c r="J139" s="176">
        <f t="shared" si="20"/>
        <v>0</v>
      </c>
      <c r="K139" s="177"/>
      <c r="L139" s="41"/>
      <c r="M139" s="178" t="s">
        <v>45</v>
      </c>
      <c r="N139" s="179" t="s">
        <v>54</v>
      </c>
      <c r="O139" s="66"/>
      <c r="P139" s="180">
        <f t="shared" si="21"/>
        <v>0</v>
      </c>
      <c r="Q139" s="180">
        <v>0</v>
      </c>
      <c r="R139" s="180">
        <f t="shared" si="22"/>
        <v>0</v>
      </c>
      <c r="S139" s="180">
        <v>0</v>
      </c>
      <c r="T139" s="181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2" t="s">
        <v>490</v>
      </c>
      <c r="AT139" s="182" t="s">
        <v>131</v>
      </c>
      <c r="AU139" s="182" t="s">
        <v>140</v>
      </c>
      <c r="AY139" s="18" t="s">
        <v>130</v>
      </c>
      <c r="BE139" s="183">
        <f t="shared" si="24"/>
        <v>0</v>
      </c>
      <c r="BF139" s="183">
        <f t="shared" si="25"/>
        <v>0</v>
      </c>
      <c r="BG139" s="183">
        <f t="shared" si="26"/>
        <v>0</v>
      </c>
      <c r="BH139" s="183">
        <f t="shared" si="27"/>
        <v>0</v>
      </c>
      <c r="BI139" s="183">
        <f t="shared" si="28"/>
        <v>0</v>
      </c>
      <c r="BJ139" s="18" t="s">
        <v>91</v>
      </c>
      <c r="BK139" s="183">
        <f t="shared" si="29"/>
        <v>0</v>
      </c>
      <c r="BL139" s="18" t="s">
        <v>490</v>
      </c>
      <c r="BM139" s="182" t="s">
        <v>1020</v>
      </c>
    </row>
    <row r="140" spans="1:65" s="2" customFormat="1" ht="14.45" customHeight="1">
      <c r="A140" s="36"/>
      <c r="B140" s="37"/>
      <c r="C140" s="170" t="s">
        <v>422</v>
      </c>
      <c r="D140" s="170" t="s">
        <v>131</v>
      </c>
      <c r="E140" s="171" t="s">
        <v>1021</v>
      </c>
      <c r="F140" s="172" t="s">
        <v>1022</v>
      </c>
      <c r="G140" s="173" t="s">
        <v>222</v>
      </c>
      <c r="H140" s="174">
        <v>14</v>
      </c>
      <c r="I140" s="175"/>
      <c r="J140" s="176">
        <f t="shared" si="20"/>
        <v>0</v>
      </c>
      <c r="K140" s="177"/>
      <c r="L140" s="41"/>
      <c r="M140" s="178" t="s">
        <v>45</v>
      </c>
      <c r="N140" s="179" t="s">
        <v>54</v>
      </c>
      <c r="O140" s="66"/>
      <c r="P140" s="180">
        <f t="shared" si="21"/>
        <v>0</v>
      </c>
      <c r="Q140" s="180">
        <v>0</v>
      </c>
      <c r="R140" s="180">
        <f t="shared" si="22"/>
        <v>0</v>
      </c>
      <c r="S140" s="180">
        <v>0</v>
      </c>
      <c r="T140" s="181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2" t="s">
        <v>490</v>
      </c>
      <c r="AT140" s="182" t="s">
        <v>131</v>
      </c>
      <c r="AU140" s="182" t="s">
        <v>140</v>
      </c>
      <c r="AY140" s="18" t="s">
        <v>130</v>
      </c>
      <c r="BE140" s="183">
        <f t="shared" si="24"/>
        <v>0</v>
      </c>
      <c r="BF140" s="183">
        <f t="shared" si="25"/>
        <v>0</v>
      </c>
      <c r="BG140" s="183">
        <f t="shared" si="26"/>
        <v>0</v>
      </c>
      <c r="BH140" s="183">
        <f t="shared" si="27"/>
        <v>0</v>
      </c>
      <c r="BI140" s="183">
        <f t="shared" si="28"/>
        <v>0</v>
      </c>
      <c r="BJ140" s="18" t="s">
        <v>91</v>
      </c>
      <c r="BK140" s="183">
        <f t="shared" si="29"/>
        <v>0</v>
      </c>
      <c r="BL140" s="18" t="s">
        <v>490</v>
      </c>
      <c r="BM140" s="182" t="s">
        <v>1023</v>
      </c>
    </row>
    <row r="141" spans="1:65" s="2" customFormat="1" ht="24.2" customHeight="1">
      <c r="A141" s="36"/>
      <c r="B141" s="37"/>
      <c r="C141" s="170" t="s">
        <v>426</v>
      </c>
      <c r="D141" s="170" t="s">
        <v>131</v>
      </c>
      <c r="E141" s="171" t="s">
        <v>1024</v>
      </c>
      <c r="F141" s="172" t="s">
        <v>1025</v>
      </c>
      <c r="G141" s="173" t="s">
        <v>222</v>
      </c>
      <c r="H141" s="174">
        <v>12</v>
      </c>
      <c r="I141" s="175"/>
      <c r="J141" s="176">
        <f t="shared" si="20"/>
        <v>0</v>
      </c>
      <c r="K141" s="177"/>
      <c r="L141" s="41"/>
      <c r="M141" s="178" t="s">
        <v>45</v>
      </c>
      <c r="N141" s="179" t="s">
        <v>54</v>
      </c>
      <c r="O141" s="66"/>
      <c r="P141" s="180">
        <f t="shared" si="21"/>
        <v>0</v>
      </c>
      <c r="Q141" s="180">
        <v>0</v>
      </c>
      <c r="R141" s="180">
        <f t="shared" si="22"/>
        <v>0</v>
      </c>
      <c r="S141" s="180">
        <v>0</v>
      </c>
      <c r="T141" s="181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2" t="s">
        <v>490</v>
      </c>
      <c r="AT141" s="182" t="s">
        <v>131</v>
      </c>
      <c r="AU141" s="182" t="s">
        <v>140</v>
      </c>
      <c r="AY141" s="18" t="s">
        <v>130</v>
      </c>
      <c r="BE141" s="183">
        <f t="shared" si="24"/>
        <v>0</v>
      </c>
      <c r="BF141" s="183">
        <f t="shared" si="25"/>
        <v>0</v>
      </c>
      <c r="BG141" s="183">
        <f t="shared" si="26"/>
        <v>0</v>
      </c>
      <c r="BH141" s="183">
        <f t="shared" si="27"/>
        <v>0</v>
      </c>
      <c r="BI141" s="183">
        <f t="shared" si="28"/>
        <v>0</v>
      </c>
      <c r="BJ141" s="18" t="s">
        <v>91</v>
      </c>
      <c r="BK141" s="183">
        <f t="shared" si="29"/>
        <v>0</v>
      </c>
      <c r="BL141" s="18" t="s">
        <v>490</v>
      </c>
      <c r="BM141" s="182" t="s">
        <v>1026</v>
      </c>
    </row>
    <row r="142" spans="1:65" s="2" customFormat="1" ht="24.2" customHeight="1">
      <c r="A142" s="36"/>
      <c r="B142" s="37"/>
      <c r="C142" s="170" t="s">
        <v>430</v>
      </c>
      <c r="D142" s="170" t="s">
        <v>131</v>
      </c>
      <c r="E142" s="171" t="s">
        <v>1027</v>
      </c>
      <c r="F142" s="172" t="s">
        <v>1028</v>
      </c>
      <c r="G142" s="173" t="s">
        <v>222</v>
      </c>
      <c r="H142" s="174">
        <v>6</v>
      </c>
      <c r="I142" s="175"/>
      <c r="J142" s="176">
        <f t="shared" si="20"/>
        <v>0</v>
      </c>
      <c r="K142" s="177"/>
      <c r="L142" s="41"/>
      <c r="M142" s="178" t="s">
        <v>45</v>
      </c>
      <c r="N142" s="179" t="s">
        <v>54</v>
      </c>
      <c r="O142" s="66"/>
      <c r="P142" s="180">
        <f t="shared" si="21"/>
        <v>0</v>
      </c>
      <c r="Q142" s="180">
        <v>0</v>
      </c>
      <c r="R142" s="180">
        <f t="shared" si="22"/>
        <v>0</v>
      </c>
      <c r="S142" s="180">
        <v>0</v>
      </c>
      <c r="T142" s="181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2" t="s">
        <v>490</v>
      </c>
      <c r="AT142" s="182" t="s">
        <v>131</v>
      </c>
      <c r="AU142" s="182" t="s">
        <v>140</v>
      </c>
      <c r="AY142" s="18" t="s">
        <v>130</v>
      </c>
      <c r="BE142" s="183">
        <f t="shared" si="24"/>
        <v>0</v>
      </c>
      <c r="BF142" s="183">
        <f t="shared" si="25"/>
        <v>0</v>
      </c>
      <c r="BG142" s="183">
        <f t="shared" si="26"/>
        <v>0</v>
      </c>
      <c r="BH142" s="183">
        <f t="shared" si="27"/>
        <v>0</v>
      </c>
      <c r="BI142" s="183">
        <f t="shared" si="28"/>
        <v>0</v>
      </c>
      <c r="BJ142" s="18" t="s">
        <v>91</v>
      </c>
      <c r="BK142" s="183">
        <f t="shared" si="29"/>
        <v>0</v>
      </c>
      <c r="BL142" s="18" t="s">
        <v>490</v>
      </c>
      <c r="BM142" s="182" t="s">
        <v>1029</v>
      </c>
    </row>
    <row r="143" spans="1:65" s="2" customFormat="1" ht="24.2" customHeight="1">
      <c r="A143" s="36"/>
      <c r="B143" s="37"/>
      <c r="C143" s="170" t="s">
        <v>434</v>
      </c>
      <c r="D143" s="170" t="s">
        <v>131</v>
      </c>
      <c r="E143" s="171" t="s">
        <v>1030</v>
      </c>
      <c r="F143" s="172" t="s">
        <v>1031</v>
      </c>
      <c r="G143" s="173" t="s">
        <v>222</v>
      </c>
      <c r="H143" s="174">
        <v>18</v>
      </c>
      <c r="I143" s="175"/>
      <c r="J143" s="176">
        <f t="shared" si="20"/>
        <v>0</v>
      </c>
      <c r="K143" s="177"/>
      <c r="L143" s="41"/>
      <c r="M143" s="178" t="s">
        <v>45</v>
      </c>
      <c r="N143" s="179" t="s">
        <v>54</v>
      </c>
      <c r="O143" s="66"/>
      <c r="P143" s="180">
        <f t="shared" si="21"/>
        <v>0</v>
      </c>
      <c r="Q143" s="180">
        <v>0</v>
      </c>
      <c r="R143" s="180">
        <f t="shared" si="22"/>
        <v>0</v>
      </c>
      <c r="S143" s="180">
        <v>0</v>
      </c>
      <c r="T143" s="181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2" t="s">
        <v>490</v>
      </c>
      <c r="AT143" s="182" t="s">
        <v>131</v>
      </c>
      <c r="AU143" s="182" t="s">
        <v>140</v>
      </c>
      <c r="AY143" s="18" t="s">
        <v>130</v>
      </c>
      <c r="BE143" s="183">
        <f t="shared" si="24"/>
        <v>0</v>
      </c>
      <c r="BF143" s="183">
        <f t="shared" si="25"/>
        <v>0</v>
      </c>
      <c r="BG143" s="183">
        <f t="shared" si="26"/>
        <v>0</v>
      </c>
      <c r="BH143" s="183">
        <f t="shared" si="27"/>
        <v>0</v>
      </c>
      <c r="BI143" s="183">
        <f t="shared" si="28"/>
        <v>0</v>
      </c>
      <c r="BJ143" s="18" t="s">
        <v>91</v>
      </c>
      <c r="BK143" s="183">
        <f t="shared" si="29"/>
        <v>0</v>
      </c>
      <c r="BL143" s="18" t="s">
        <v>490</v>
      </c>
      <c r="BM143" s="182" t="s">
        <v>1032</v>
      </c>
    </row>
    <row r="144" spans="1:65" s="2" customFormat="1" ht="24.2" customHeight="1">
      <c r="A144" s="36"/>
      <c r="B144" s="37"/>
      <c r="C144" s="170" t="s">
        <v>438</v>
      </c>
      <c r="D144" s="170" t="s">
        <v>131</v>
      </c>
      <c r="E144" s="171" t="s">
        <v>1033</v>
      </c>
      <c r="F144" s="172" t="s">
        <v>1034</v>
      </c>
      <c r="G144" s="173" t="s">
        <v>161</v>
      </c>
      <c r="H144" s="174">
        <v>15</v>
      </c>
      <c r="I144" s="175"/>
      <c r="J144" s="176">
        <f t="shared" si="20"/>
        <v>0</v>
      </c>
      <c r="K144" s="177"/>
      <c r="L144" s="41"/>
      <c r="M144" s="178" t="s">
        <v>45</v>
      </c>
      <c r="N144" s="179" t="s">
        <v>54</v>
      </c>
      <c r="O144" s="66"/>
      <c r="P144" s="180">
        <f t="shared" si="21"/>
        <v>0</v>
      </c>
      <c r="Q144" s="180">
        <v>0</v>
      </c>
      <c r="R144" s="180">
        <f t="shared" si="22"/>
        <v>0</v>
      </c>
      <c r="S144" s="180">
        <v>0</v>
      </c>
      <c r="T144" s="181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2" t="s">
        <v>490</v>
      </c>
      <c r="AT144" s="182" t="s">
        <v>131</v>
      </c>
      <c r="AU144" s="182" t="s">
        <v>140</v>
      </c>
      <c r="AY144" s="18" t="s">
        <v>130</v>
      </c>
      <c r="BE144" s="183">
        <f t="shared" si="24"/>
        <v>0</v>
      </c>
      <c r="BF144" s="183">
        <f t="shared" si="25"/>
        <v>0</v>
      </c>
      <c r="BG144" s="183">
        <f t="shared" si="26"/>
        <v>0</v>
      </c>
      <c r="BH144" s="183">
        <f t="shared" si="27"/>
        <v>0</v>
      </c>
      <c r="BI144" s="183">
        <f t="shared" si="28"/>
        <v>0</v>
      </c>
      <c r="BJ144" s="18" t="s">
        <v>91</v>
      </c>
      <c r="BK144" s="183">
        <f t="shared" si="29"/>
        <v>0</v>
      </c>
      <c r="BL144" s="18" t="s">
        <v>490</v>
      </c>
      <c r="BM144" s="182" t="s">
        <v>1035</v>
      </c>
    </row>
    <row r="145" spans="1:65" s="2" customFormat="1" ht="24.2" customHeight="1">
      <c r="A145" s="36"/>
      <c r="B145" s="37"/>
      <c r="C145" s="170" t="s">
        <v>443</v>
      </c>
      <c r="D145" s="170" t="s">
        <v>131</v>
      </c>
      <c r="E145" s="171" t="s">
        <v>1036</v>
      </c>
      <c r="F145" s="172" t="s">
        <v>1037</v>
      </c>
      <c r="G145" s="173" t="s">
        <v>161</v>
      </c>
      <c r="H145" s="174">
        <v>1</v>
      </c>
      <c r="I145" s="175"/>
      <c r="J145" s="176">
        <f t="shared" si="20"/>
        <v>0</v>
      </c>
      <c r="K145" s="177"/>
      <c r="L145" s="41"/>
      <c r="M145" s="178" t="s">
        <v>45</v>
      </c>
      <c r="N145" s="179" t="s">
        <v>54</v>
      </c>
      <c r="O145" s="66"/>
      <c r="P145" s="180">
        <f t="shared" si="21"/>
        <v>0</v>
      </c>
      <c r="Q145" s="180">
        <v>0</v>
      </c>
      <c r="R145" s="180">
        <f t="shared" si="22"/>
        <v>0</v>
      </c>
      <c r="S145" s="180">
        <v>0</v>
      </c>
      <c r="T145" s="181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2" t="s">
        <v>490</v>
      </c>
      <c r="AT145" s="182" t="s">
        <v>131</v>
      </c>
      <c r="AU145" s="182" t="s">
        <v>140</v>
      </c>
      <c r="AY145" s="18" t="s">
        <v>130</v>
      </c>
      <c r="BE145" s="183">
        <f t="shared" si="24"/>
        <v>0</v>
      </c>
      <c r="BF145" s="183">
        <f t="shared" si="25"/>
        <v>0</v>
      </c>
      <c r="BG145" s="183">
        <f t="shared" si="26"/>
        <v>0</v>
      </c>
      <c r="BH145" s="183">
        <f t="shared" si="27"/>
        <v>0</v>
      </c>
      <c r="BI145" s="183">
        <f t="shared" si="28"/>
        <v>0</v>
      </c>
      <c r="BJ145" s="18" t="s">
        <v>91</v>
      </c>
      <c r="BK145" s="183">
        <f t="shared" si="29"/>
        <v>0</v>
      </c>
      <c r="BL145" s="18" t="s">
        <v>490</v>
      </c>
      <c r="BM145" s="182" t="s">
        <v>1038</v>
      </c>
    </row>
    <row r="146" spans="1:65" s="2" customFormat="1" ht="24.2" customHeight="1">
      <c r="A146" s="36"/>
      <c r="B146" s="37"/>
      <c r="C146" s="170" t="s">
        <v>448</v>
      </c>
      <c r="D146" s="170" t="s">
        <v>131</v>
      </c>
      <c r="E146" s="171" t="s">
        <v>1039</v>
      </c>
      <c r="F146" s="172" t="s">
        <v>1040</v>
      </c>
      <c r="G146" s="173" t="s">
        <v>211</v>
      </c>
      <c r="H146" s="174">
        <v>150</v>
      </c>
      <c r="I146" s="175"/>
      <c r="J146" s="176">
        <f t="shared" si="20"/>
        <v>0</v>
      </c>
      <c r="K146" s="177"/>
      <c r="L146" s="41"/>
      <c r="M146" s="178" t="s">
        <v>45</v>
      </c>
      <c r="N146" s="179" t="s">
        <v>54</v>
      </c>
      <c r="O146" s="66"/>
      <c r="P146" s="180">
        <f t="shared" si="21"/>
        <v>0</v>
      </c>
      <c r="Q146" s="180">
        <v>0</v>
      </c>
      <c r="R146" s="180">
        <f t="shared" si="22"/>
        <v>0</v>
      </c>
      <c r="S146" s="180">
        <v>0</v>
      </c>
      <c r="T146" s="181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2" t="s">
        <v>490</v>
      </c>
      <c r="AT146" s="182" t="s">
        <v>131</v>
      </c>
      <c r="AU146" s="182" t="s">
        <v>140</v>
      </c>
      <c r="AY146" s="18" t="s">
        <v>130</v>
      </c>
      <c r="BE146" s="183">
        <f t="shared" si="24"/>
        <v>0</v>
      </c>
      <c r="BF146" s="183">
        <f t="shared" si="25"/>
        <v>0</v>
      </c>
      <c r="BG146" s="183">
        <f t="shared" si="26"/>
        <v>0</v>
      </c>
      <c r="BH146" s="183">
        <f t="shared" si="27"/>
        <v>0</v>
      </c>
      <c r="BI146" s="183">
        <f t="shared" si="28"/>
        <v>0</v>
      </c>
      <c r="BJ146" s="18" t="s">
        <v>91</v>
      </c>
      <c r="BK146" s="183">
        <f t="shared" si="29"/>
        <v>0</v>
      </c>
      <c r="BL146" s="18" t="s">
        <v>490</v>
      </c>
      <c r="BM146" s="182" t="s">
        <v>1041</v>
      </c>
    </row>
    <row r="147" spans="1:65" s="2" customFormat="1" ht="24.2" customHeight="1">
      <c r="A147" s="36"/>
      <c r="B147" s="37"/>
      <c r="C147" s="170" t="s">
        <v>456</v>
      </c>
      <c r="D147" s="170" t="s">
        <v>131</v>
      </c>
      <c r="E147" s="171" t="s">
        <v>1042</v>
      </c>
      <c r="F147" s="172" t="s">
        <v>1043</v>
      </c>
      <c r="G147" s="173" t="s">
        <v>211</v>
      </c>
      <c r="H147" s="174">
        <v>350</v>
      </c>
      <c r="I147" s="175"/>
      <c r="J147" s="176">
        <f t="shared" si="20"/>
        <v>0</v>
      </c>
      <c r="K147" s="177"/>
      <c r="L147" s="41"/>
      <c r="M147" s="178" t="s">
        <v>45</v>
      </c>
      <c r="N147" s="179" t="s">
        <v>54</v>
      </c>
      <c r="O147" s="66"/>
      <c r="P147" s="180">
        <f t="shared" si="21"/>
        <v>0</v>
      </c>
      <c r="Q147" s="180">
        <v>0</v>
      </c>
      <c r="R147" s="180">
        <f t="shared" si="22"/>
        <v>0</v>
      </c>
      <c r="S147" s="180">
        <v>0</v>
      </c>
      <c r="T147" s="181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2" t="s">
        <v>490</v>
      </c>
      <c r="AT147" s="182" t="s">
        <v>131</v>
      </c>
      <c r="AU147" s="182" t="s">
        <v>140</v>
      </c>
      <c r="AY147" s="18" t="s">
        <v>130</v>
      </c>
      <c r="BE147" s="183">
        <f t="shared" si="24"/>
        <v>0</v>
      </c>
      <c r="BF147" s="183">
        <f t="shared" si="25"/>
        <v>0</v>
      </c>
      <c r="BG147" s="183">
        <f t="shared" si="26"/>
        <v>0</v>
      </c>
      <c r="BH147" s="183">
        <f t="shared" si="27"/>
        <v>0</v>
      </c>
      <c r="BI147" s="183">
        <f t="shared" si="28"/>
        <v>0</v>
      </c>
      <c r="BJ147" s="18" t="s">
        <v>91</v>
      </c>
      <c r="BK147" s="183">
        <f t="shared" si="29"/>
        <v>0</v>
      </c>
      <c r="BL147" s="18" t="s">
        <v>490</v>
      </c>
      <c r="BM147" s="182" t="s">
        <v>1044</v>
      </c>
    </row>
    <row r="148" spans="1:65" s="2" customFormat="1" ht="24.2" customHeight="1">
      <c r="A148" s="36"/>
      <c r="B148" s="37"/>
      <c r="C148" s="170" t="s">
        <v>460</v>
      </c>
      <c r="D148" s="170" t="s">
        <v>131</v>
      </c>
      <c r="E148" s="171" t="s">
        <v>1045</v>
      </c>
      <c r="F148" s="172" t="s">
        <v>1046</v>
      </c>
      <c r="G148" s="173" t="s">
        <v>211</v>
      </c>
      <c r="H148" s="174">
        <v>55</v>
      </c>
      <c r="I148" s="175"/>
      <c r="J148" s="176">
        <f t="shared" si="20"/>
        <v>0</v>
      </c>
      <c r="K148" s="177"/>
      <c r="L148" s="41"/>
      <c r="M148" s="178" t="s">
        <v>45</v>
      </c>
      <c r="N148" s="179" t="s">
        <v>54</v>
      </c>
      <c r="O148" s="66"/>
      <c r="P148" s="180">
        <f t="shared" si="21"/>
        <v>0</v>
      </c>
      <c r="Q148" s="180">
        <v>0</v>
      </c>
      <c r="R148" s="180">
        <f t="shared" si="22"/>
        <v>0</v>
      </c>
      <c r="S148" s="180">
        <v>0</v>
      </c>
      <c r="T148" s="181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2" t="s">
        <v>490</v>
      </c>
      <c r="AT148" s="182" t="s">
        <v>131</v>
      </c>
      <c r="AU148" s="182" t="s">
        <v>140</v>
      </c>
      <c r="AY148" s="18" t="s">
        <v>130</v>
      </c>
      <c r="BE148" s="183">
        <f t="shared" si="24"/>
        <v>0</v>
      </c>
      <c r="BF148" s="183">
        <f t="shared" si="25"/>
        <v>0</v>
      </c>
      <c r="BG148" s="183">
        <f t="shared" si="26"/>
        <v>0</v>
      </c>
      <c r="BH148" s="183">
        <f t="shared" si="27"/>
        <v>0</v>
      </c>
      <c r="BI148" s="183">
        <f t="shared" si="28"/>
        <v>0</v>
      </c>
      <c r="BJ148" s="18" t="s">
        <v>91</v>
      </c>
      <c r="BK148" s="183">
        <f t="shared" si="29"/>
        <v>0</v>
      </c>
      <c r="BL148" s="18" t="s">
        <v>490</v>
      </c>
      <c r="BM148" s="182" t="s">
        <v>1047</v>
      </c>
    </row>
    <row r="149" spans="1:65" s="2" customFormat="1" ht="24.2" customHeight="1">
      <c r="A149" s="36"/>
      <c r="B149" s="37"/>
      <c r="C149" s="170" t="s">
        <v>464</v>
      </c>
      <c r="D149" s="170" t="s">
        <v>131</v>
      </c>
      <c r="E149" s="171" t="s">
        <v>1048</v>
      </c>
      <c r="F149" s="172" t="s">
        <v>1049</v>
      </c>
      <c r="G149" s="173" t="s">
        <v>211</v>
      </c>
      <c r="H149" s="174">
        <v>500</v>
      </c>
      <c r="I149" s="175"/>
      <c r="J149" s="176">
        <f t="shared" si="20"/>
        <v>0</v>
      </c>
      <c r="K149" s="177"/>
      <c r="L149" s="41"/>
      <c r="M149" s="178" t="s">
        <v>45</v>
      </c>
      <c r="N149" s="179" t="s">
        <v>54</v>
      </c>
      <c r="O149" s="66"/>
      <c r="P149" s="180">
        <f t="shared" si="21"/>
        <v>0</v>
      </c>
      <c r="Q149" s="180">
        <v>0</v>
      </c>
      <c r="R149" s="180">
        <f t="shared" si="22"/>
        <v>0</v>
      </c>
      <c r="S149" s="180">
        <v>0</v>
      </c>
      <c r="T149" s="181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2" t="s">
        <v>490</v>
      </c>
      <c r="AT149" s="182" t="s">
        <v>131</v>
      </c>
      <c r="AU149" s="182" t="s">
        <v>140</v>
      </c>
      <c r="AY149" s="18" t="s">
        <v>130</v>
      </c>
      <c r="BE149" s="183">
        <f t="shared" si="24"/>
        <v>0</v>
      </c>
      <c r="BF149" s="183">
        <f t="shared" si="25"/>
        <v>0</v>
      </c>
      <c r="BG149" s="183">
        <f t="shared" si="26"/>
        <v>0</v>
      </c>
      <c r="BH149" s="183">
        <f t="shared" si="27"/>
        <v>0</v>
      </c>
      <c r="BI149" s="183">
        <f t="shared" si="28"/>
        <v>0</v>
      </c>
      <c r="BJ149" s="18" t="s">
        <v>91</v>
      </c>
      <c r="BK149" s="183">
        <f t="shared" si="29"/>
        <v>0</v>
      </c>
      <c r="BL149" s="18" t="s">
        <v>490</v>
      </c>
      <c r="BM149" s="182" t="s">
        <v>1050</v>
      </c>
    </row>
    <row r="150" spans="1:65" s="2" customFormat="1" ht="14.45" customHeight="1">
      <c r="A150" s="36"/>
      <c r="B150" s="37"/>
      <c r="C150" s="170" t="s">
        <v>468</v>
      </c>
      <c r="D150" s="170" t="s">
        <v>131</v>
      </c>
      <c r="E150" s="171" t="s">
        <v>1051</v>
      </c>
      <c r="F150" s="172" t="s">
        <v>1052</v>
      </c>
      <c r="G150" s="173" t="s">
        <v>211</v>
      </c>
      <c r="H150" s="174">
        <v>500</v>
      </c>
      <c r="I150" s="175"/>
      <c r="J150" s="176">
        <f t="shared" si="20"/>
        <v>0</v>
      </c>
      <c r="K150" s="177"/>
      <c r="L150" s="41"/>
      <c r="M150" s="178" t="s">
        <v>45</v>
      </c>
      <c r="N150" s="179" t="s">
        <v>54</v>
      </c>
      <c r="O150" s="66"/>
      <c r="P150" s="180">
        <f t="shared" si="21"/>
        <v>0</v>
      </c>
      <c r="Q150" s="180">
        <v>0</v>
      </c>
      <c r="R150" s="180">
        <f t="shared" si="22"/>
        <v>0</v>
      </c>
      <c r="S150" s="180">
        <v>0</v>
      </c>
      <c r="T150" s="181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2" t="s">
        <v>490</v>
      </c>
      <c r="AT150" s="182" t="s">
        <v>131</v>
      </c>
      <c r="AU150" s="182" t="s">
        <v>140</v>
      </c>
      <c r="AY150" s="18" t="s">
        <v>130</v>
      </c>
      <c r="BE150" s="183">
        <f t="shared" si="24"/>
        <v>0</v>
      </c>
      <c r="BF150" s="183">
        <f t="shared" si="25"/>
        <v>0</v>
      </c>
      <c r="BG150" s="183">
        <f t="shared" si="26"/>
        <v>0</v>
      </c>
      <c r="BH150" s="183">
        <f t="shared" si="27"/>
        <v>0</v>
      </c>
      <c r="BI150" s="183">
        <f t="shared" si="28"/>
        <v>0</v>
      </c>
      <c r="BJ150" s="18" t="s">
        <v>91</v>
      </c>
      <c r="BK150" s="183">
        <f t="shared" si="29"/>
        <v>0</v>
      </c>
      <c r="BL150" s="18" t="s">
        <v>490</v>
      </c>
      <c r="BM150" s="182" t="s">
        <v>1053</v>
      </c>
    </row>
    <row r="151" spans="1:65" s="2" customFormat="1" ht="37.9" customHeight="1">
      <c r="A151" s="36"/>
      <c r="B151" s="37"/>
      <c r="C151" s="170" t="s">
        <v>472</v>
      </c>
      <c r="D151" s="170" t="s">
        <v>131</v>
      </c>
      <c r="E151" s="171" t="s">
        <v>1054</v>
      </c>
      <c r="F151" s="172" t="s">
        <v>1055</v>
      </c>
      <c r="G151" s="173" t="s">
        <v>1056</v>
      </c>
      <c r="H151" s="174">
        <v>23</v>
      </c>
      <c r="I151" s="175"/>
      <c r="J151" s="176">
        <f t="shared" si="20"/>
        <v>0</v>
      </c>
      <c r="K151" s="177"/>
      <c r="L151" s="41"/>
      <c r="M151" s="178" t="s">
        <v>45</v>
      </c>
      <c r="N151" s="179" t="s">
        <v>54</v>
      </c>
      <c r="O151" s="66"/>
      <c r="P151" s="180">
        <f t="shared" si="21"/>
        <v>0</v>
      </c>
      <c r="Q151" s="180">
        <v>0</v>
      </c>
      <c r="R151" s="180">
        <f t="shared" si="22"/>
        <v>0</v>
      </c>
      <c r="S151" s="180">
        <v>0</v>
      </c>
      <c r="T151" s="181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2" t="s">
        <v>490</v>
      </c>
      <c r="AT151" s="182" t="s">
        <v>131</v>
      </c>
      <c r="AU151" s="182" t="s">
        <v>140</v>
      </c>
      <c r="AY151" s="18" t="s">
        <v>130</v>
      </c>
      <c r="BE151" s="183">
        <f t="shared" si="24"/>
        <v>0</v>
      </c>
      <c r="BF151" s="183">
        <f t="shared" si="25"/>
        <v>0</v>
      </c>
      <c r="BG151" s="183">
        <f t="shared" si="26"/>
        <v>0</v>
      </c>
      <c r="BH151" s="183">
        <f t="shared" si="27"/>
        <v>0</v>
      </c>
      <c r="BI151" s="183">
        <f t="shared" si="28"/>
        <v>0</v>
      </c>
      <c r="BJ151" s="18" t="s">
        <v>91</v>
      </c>
      <c r="BK151" s="183">
        <f t="shared" si="29"/>
        <v>0</v>
      </c>
      <c r="BL151" s="18" t="s">
        <v>490</v>
      </c>
      <c r="BM151" s="182" t="s">
        <v>1057</v>
      </c>
    </row>
    <row r="152" spans="1:65" s="2" customFormat="1" ht="24.2" customHeight="1">
      <c r="A152" s="36"/>
      <c r="B152" s="37"/>
      <c r="C152" s="170" t="s">
        <v>476</v>
      </c>
      <c r="D152" s="170" t="s">
        <v>131</v>
      </c>
      <c r="E152" s="171" t="s">
        <v>1058</v>
      </c>
      <c r="F152" s="172" t="s">
        <v>1059</v>
      </c>
      <c r="G152" s="173" t="s">
        <v>211</v>
      </c>
      <c r="H152" s="174">
        <v>150</v>
      </c>
      <c r="I152" s="175"/>
      <c r="J152" s="176">
        <f t="shared" si="20"/>
        <v>0</v>
      </c>
      <c r="K152" s="177"/>
      <c r="L152" s="41"/>
      <c r="M152" s="178" t="s">
        <v>45</v>
      </c>
      <c r="N152" s="179" t="s">
        <v>54</v>
      </c>
      <c r="O152" s="66"/>
      <c r="P152" s="180">
        <f t="shared" si="21"/>
        <v>0</v>
      </c>
      <c r="Q152" s="180">
        <v>0</v>
      </c>
      <c r="R152" s="180">
        <f t="shared" si="22"/>
        <v>0</v>
      </c>
      <c r="S152" s="180">
        <v>0</v>
      </c>
      <c r="T152" s="181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2" t="s">
        <v>490</v>
      </c>
      <c r="AT152" s="182" t="s">
        <v>131</v>
      </c>
      <c r="AU152" s="182" t="s">
        <v>140</v>
      </c>
      <c r="AY152" s="18" t="s">
        <v>130</v>
      </c>
      <c r="BE152" s="183">
        <f t="shared" si="24"/>
        <v>0</v>
      </c>
      <c r="BF152" s="183">
        <f t="shared" si="25"/>
        <v>0</v>
      </c>
      <c r="BG152" s="183">
        <f t="shared" si="26"/>
        <v>0</v>
      </c>
      <c r="BH152" s="183">
        <f t="shared" si="27"/>
        <v>0</v>
      </c>
      <c r="BI152" s="183">
        <f t="shared" si="28"/>
        <v>0</v>
      </c>
      <c r="BJ152" s="18" t="s">
        <v>91</v>
      </c>
      <c r="BK152" s="183">
        <f t="shared" si="29"/>
        <v>0</v>
      </c>
      <c r="BL152" s="18" t="s">
        <v>490</v>
      </c>
      <c r="BM152" s="182" t="s">
        <v>1060</v>
      </c>
    </row>
    <row r="153" spans="1:65" s="2" customFormat="1" ht="24.2" customHeight="1">
      <c r="A153" s="36"/>
      <c r="B153" s="37"/>
      <c r="C153" s="170" t="s">
        <v>481</v>
      </c>
      <c r="D153" s="170" t="s">
        <v>131</v>
      </c>
      <c r="E153" s="171" t="s">
        <v>1061</v>
      </c>
      <c r="F153" s="172" t="s">
        <v>1062</v>
      </c>
      <c r="G153" s="173" t="s">
        <v>211</v>
      </c>
      <c r="H153" s="174">
        <v>350</v>
      </c>
      <c r="I153" s="175"/>
      <c r="J153" s="176">
        <f t="shared" si="20"/>
        <v>0</v>
      </c>
      <c r="K153" s="177"/>
      <c r="L153" s="41"/>
      <c r="M153" s="178" t="s">
        <v>45</v>
      </c>
      <c r="N153" s="179" t="s">
        <v>54</v>
      </c>
      <c r="O153" s="66"/>
      <c r="P153" s="180">
        <f t="shared" si="21"/>
        <v>0</v>
      </c>
      <c r="Q153" s="180">
        <v>0</v>
      </c>
      <c r="R153" s="180">
        <f t="shared" si="22"/>
        <v>0</v>
      </c>
      <c r="S153" s="180">
        <v>0</v>
      </c>
      <c r="T153" s="181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2" t="s">
        <v>490</v>
      </c>
      <c r="AT153" s="182" t="s">
        <v>131</v>
      </c>
      <c r="AU153" s="182" t="s">
        <v>140</v>
      </c>
      <c r="AY153" s="18" t="s">
        <v>130</v>
      </c>
      <c r="BE153" s="183">
        <f t="shared" si="24"/>
        <v>0</v>
      </c>
      <c r="BF153" s="183">
        <f t="shared" si="25"/>
        <v>0</v>
      </c>
      <c r="BG153" s="183">
        <f t="shared" si="26"/>
        <v>0</v>
      </c>
      <c r="BH153" s="183">
        <f t="shared" si="27"/>
        <v>0</v>
      </c>
      <c r="BI153" s="183">
        <f t="shared" si="28"/>
        <v>0</v>
      </c>
      <c r="BJ153" s="18" t="s">
        <v>91</v>
      </c>
      <c r="BK153" s="183">
        <f t="shared" si="29"/>
        <v>0</v>
      </c>
      <c r="BL153" s="18" t="s">
        <v>490</v>
      </c>
      <c r="BM153" s="182" t="s">
        <v>1063</v>
      </c>
    </row>
    <row r="154" spans="1:65" s="2" customFormat="1" ht="24.2" customHeight="1">
      <c r="A154" s="36"/>
      <c r="B154" s="37"/>
      <c r="C154" s="170" t="s">
        <v>486</v>
      </c>
      <c r="D154" s="170" t="s">
        <v>131</v>
      </c>
      <c r="E154" s="171" t="s">
        <v>1064</v>
      </c>
      <c r="F154" s="172" t="s">
        <v>1065</v>
      </c>
      <c r="G154" s="173" t="s">
        <v>211</v>
      </c>
      <c r="H154" s="174">
        <v>55</v>
      </c>
      <c r="I154" s="175"/>
      <c r="J154" s="176">
        <f t="shared" si="20"/>
        <v>0</v>
      </c>
      <c r="K154" s="177"/>
      <c r="L154" s="41"/>
      <c r="M154" s="178" t="s">
        <v>45</v>
      </c>
      <c r="N154" s="179" t="s">
        <v>54</v>
      </c>
      <c r="O154" s="66"/>
      <c r="P154" s="180">
        <f t="shared" si="21"/>
        <v>0</v>
      </c>
      <c r="Q154" s="180">
        <v>0</v>
      </c>
      <c r="R154" s="180">
        <f t="shared" si="22"/>
        <v>0</v>
      </c>
      <c r="S154" s="180">
        <v>0</v>
      </c>
      <c r="T154" s="181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2" t="s">
        <v>490</v>
      </c>
      <c r="AT154" s="182" t="s">
        <v>131</v>
      </c>
      <c r="AU154" s="182" t="s">
        <v>140</v>
      </c>
      <c r="AY154" s="18" t="s">
        <v>130</v>
      </c>
      <c r="BE154" s="183">
        <f t="shared" si="24"/>
        <v>0</v>
      </c>
      <c r="BF154" s="183">
        <f t="shared" si="25"/>
        <v>0</v>
      </c>
      <c r="BG154" s="183">
        <f t="shared" si="26"/>
        <v>0</v>
      </c>
      <c r="BH154" s="183">
        <f t="shared" si="27"/>
        <v>0</v>
      </c>
      <c r="BI154" s="183">
        <f t="shared" si="28"/>
        <v>0</v>
      </c>
      <c r="BJ154" s="18" t="s">
        <v>91</v>
      </c>
      <c r="BK154" s="183">
        <f t="shared" si="29"/>
        <v>0</v>
      </c>
      <c r="BL154" s="18" t="s">
        <v>490</v>
      </c>
      <c r="BM154" s="182" t="s">
        <v>1066</v>
      </c>
    </row>
    <row r="155" spans="1:65" s="2" customFormat="1" ht="14.45" customHeight="1">
      <c r="A155" s="36"/>
      <c r="B155" s="37"/>
      <c r="C155" s="170" t="s">
        <v>490</v>
      </c>
      <c r="D155" s="170" t="s">
        <v>131</v>
      </c>
      <c r="E155" s="171" t="s">
        <v>1067</v>
      </c>
      <c r="F155" s="172" t="s">
        <v>1068</v>
      </c>
      <c r="G155" s="173" t="s">
        <v>222</v>
      </c>
      <c r="H155" s="174">
        <v>70</v>
      </c>
      <c r="I155" s="175"/>
      <c r="J155" s="176">
        <f t="shared" si="20"/>
        <v>0</v>
      </c>
      <c r="K155" s="177"/>
      <c r="L155" s="41"/>
      <c r="M155" s="178" t="s">
        <v>45</v>
      </c>
      <c r="N155" s="179" t="s">
        <v>54</v>
      </c>
      <c r="O155" s="66"/>
      <c r="P155" s="180">
        <f t="shared" si="21"/>
        <v>0</v>
      </c>
      <c r="Q155" s="180">
        <v>0</v>
      </c>
      <c r="R155" s="180">
        <f t="shared" si="22"/>
        <v>0</v>
      </c>
      <c r="S155" s="180">
        <v>0</v>
      </c>
      <c r="T155" s="181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2" t="s">
        <v>490</v>
      </c>
      <c r="AT155" s="182" t="s">
        <v>131</v>
      </c>
      <c r="AU155" s="182" t="s">
        <v>140</v>
      </c>
      <c r="AY155" s="18" t="s">
        <v>130</v>
      </c>
      <c r="BE155" s="183">
        <f t="shared" si="24"/>
        <v>0</v>
      </c>
      <c r="BF155" s="183">
        <f t="shared" si="25"/>
        <v>0</v>
      </c>
      <c r="BG155" s="183">
        <f t="shared" si="26"/>
        <v>0</v>
      </c>
      <c r="BH155" s="183">
        <f t="shared" si="27"/>
        <v>0</v>
      </c>
      <c r="BI155" s="183">
        <f t="shared" si="28"/>
        <v>0</v>
      </c>
      <c r="BJ155" s="18" t="s">
        <v>91</v>
      </c>
      <c r="BK155" s="183">
        <f t="shared" si="29"/>
        <v>0</v>
      </c>
      <c r="BL155" s="18" t="s">
        <v>490</v>
      </c>
      <c r="BM155" s="182" t="s">
        <v>1069</v>
      </c>
    </row>
    <row r="156" spans="1:65" s="2" customFormat="1" ht="24.2" customHeight="1">
      <c r="A156" s="36"/>
      <c r="B156" s="37"/>
      <c r="C156" s="170" t="s">
        <v>495</v>
      </c>
      <c r="D156" s="170" t="s">
        <v>131</v>
      </c>
      <c r="E156" s="171" t="s">
        <v>1070</v>
      </c>
      <c r="F156" s="172" t="s">
        <v>1071</v>
      </c>
      <c r="G156" s="173" t="s">
        <v>178</v>
      </c>
      <c r="H156" s="174">
        <v>260</v>
      </c>
      <c r="I156" s="175"/>
      <c r="J156" s="176">
        <f t="shared" si="20"/>
        <v>0</v>
      </c>
      <c r="K156" s="177"/>
      <c r="L156" s="41"/>
      <c r="M156" s="178" t="s">
        <v>45</v>
      </c>
      <c r="N156" s="179" t="s">
        <v>54</v>
      </c>
      <c r="O156" s="66"/>
      <c r="P156" s="180">
        <f t="shared" si="21"/>
        <v>0</v>
      </c>
      <c r="Q156" s="180">
        <v>0</v>
      </c>
      <c r="R156" s="180">
        <f t="shared" si="22"/>
        <v>0</v>
      </c>
      <c r="S156" s="180">
        <v>0</v>
      </c>
      <c r="T156" s="181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2" t="s">
        <v>490</v>
      </c>
      <c r="AT156" s="182" t="s">
        <v>131</v>
      </c>
      <c r="AU156" s="182" t="s">
        <v>140</v>
      </c>
      <c r="AY156" s="18" t="s">
        <v>130</v>
      </c>
      <c r="BE156" s="183">
        <f t="shared" si="24"/>
        <v>0</v>
      </c>
      <c r="BF156" s="183">
        <f t="shared" si="25"/>
        <v>0</v>
      </c>
      <c r="BG156" s="183">
        <f t="shared" si="26"/>
        <v>0</v>
      </c>
      <c r="BH156" s="183">
        <f t="shared" si="27"/>
        <v>0</v>
      </c>
      <c r="BI156" s="183">
        <f t="shared" si="28"/>
        <v>0</v>
      </c>
      <c r="BJ156" s="18" t="s">
        <v>91</v>
      </c>
      <c r="BK156" s="183">
        <f t="shared" si="29"/>
        <v>0</v>
      </c>
      <c r="BL156" s="18" t="s">
        <v>490</v>
      </c>
      <c r="BM156" s="182" t="s">
        <v>1072</v>
      </c>
    </row>
    <row r="157" spans="1:65" s="2" customFormat="1" ht="14.45" customHeight="1">
      <c r="A157" s="36"/>
      <c r="B157" s="37"/>
      <c r="C157" s="170" t="s">
        <v>500</v>
      </c>
      <c r="D157" s="170" t="s">
        <v>131</v>
      </c>
      <c r="E157" s="171" t="s">
        <v>1073</v>
      </c>
      <c r="F157" s="172" t="s">
        <v>1074</v>
      </c>
      <c r="G157" s="173" t="s">
        <v>178</v>
      </c>
      <c r="H157" s="174">
        <v>75</v>
      </c>
      <c r="I157" s="175"/>
      <c r="J157" s="176">
        <f t="shared" si="20"/>
        <v>0</v>
      </c>
      <c r="K157" s="177"/>
      <c r="L157" s="41"/>
      <c r="M157" s="178" t="s">
        <v>45</v>
      </c>
      <c r="N157" s="179" t="s">
        <v>54</v>
      </c>
      <c r="O157" s="66"/>
      <c r="P157" s="180">
        <f t="shared" si="21"/>
        <v>0</v>
      </c>
      <c r="Q157" s="180">
        <v>0</v>
      </c>
      <c r="R157" s="180">
        <f t="shared" si="22"/>
        <v>0</v>
      </c>
      <c r="S157" s="180">
        <v>0</v>
      </c>
      <c r="T157" s="181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2" t="s">
        <v>490</v>
      </c>
      <c r="AT157" s="182" t="s">
        <v>131</v>
      </c>
      <c r="AU157" s="182" t="s">
        <v>140</v>
      </c>
      <c r="AY157" s="18" t="s">
        <v>130</v>
      </c>
      <c r="BE157" s="183">
        <f t="shared" si="24"/>
        <v>0</v>
      </c>
      <c r="BF157" s="183">
        <f t="shared" si="25"/>
        <v>0</v>
      </c>
      <c r="BG157" s="183">
        <f t="shared" si="26"/>
        <v>0</v>
      </c>
      <c r="BH157" s="183">
        <f t="shared" si="27"/>
        <v>0</v>
      </c>
      <c r="BI157" s="183">
        <f t="shared" si="28"/>
        <v>0</v>
      </c>
      <c r="BJ157" s="18" t="s">
        <v>91</v>
      </c>
      <c r="BK157" s="183">
        <f t="shared" si="29"/>
        <v>0</v>
      </c>
      <c r="BL157" s="18" t="s">
        <v>490</v>
      </c>
      <c r="BM157" s="182" t="s">
        <v>1075</v>
      </c>
    </row>
    <row r="158" spans="1:65" s="11" customFormat="1" ht="25.9" customHeight="1">
      <c r="B158" s="156"/>
      <c r="C158" s="157"/>
      <c r="D158" s="158" t="s">
        <v>82</v>
      </c>
      <c r="E158" s="159" t="s">
        <v>1076</v>
      </c>
      <c r="F158" s="159" t="s">
        <v>1076</v>
      </c>
      <c r="G158" s="157"/>
      <c r="H158" s="157"/>
      <c r="I158" s="160"/>
      <c r="J158" s="161">
        <f>BK158</f>
        <v>0</v>
      </c>
      <c r="K158" s="157"/>
      <c r="L158" s="162"/>
      <c r="M158" s="163"/>
      <c r="N158" s="164"/>
      <c r="O158" s="164"/>
      <c r="P158" s="165">
        <f>P159</f>
        <v>0</v>
      </c>
      <c r="Q158" s="164"/>
      <c r="R158" s="165">
        <f>R159</f>
        <v>0</v>
      </c>
      <c r="S158" s="164"/>
      <c r="T158" s="166">
        <f>T159</f>
        <v>0</v>
      </c>
      <c r="AR158" s="167" t="s">
        <v>135</v>
      </c>
      <c r="AT158" s="168" t="s">
        <v>82</v>
      </c>
      <c r="AU158" s="168" t="s">
        <v>83</v>
      </c>
      <c r="AY158" s="167" t="s">
        <v>130</v>
      </c>
      <c r="BK158" s="169">
        <f>BK159</f>
        <v>0</v>
      </c>
    </row>
    <row r="159" spans="1:65" s="11" customFormat="1" ht="22.9" customHeight="1">
      <c r="B159" s="156"/>
      <c r="C159" s="157"/>
      <c r="D159" s="158" t="s">
        <v>82</v>
      </c>
      <c r="E159" s="195" t="s">
        <v>1077</v>
      </c>
      <c r="F159" s="195" t="s">
        <v>1078</v>
      </c>
      <c r="G159" s="157"/>
      <c r="H159" s="157"/>
      <c r="I159" s="160"/>
      <c r="J159" s="196">
        <f>BK159</f>
        <v>0</v>
      </c>
      <c r="K159" s="157"/>
      <c r="L159" s="162"/>
      <c r="M159" s="163"/>
      <c r="N159" s="164"/>
      <c r="O159" s="164"/>
      <c r="P159" s="165">
        <f>SUM(P160:P166)</f>
        <v>0</v>
      </c>
      <c r="Q159" s="164"/>
      <c r="R159" s="165">
        <f>SUM(R160:R166)</f>
        <v>0</v>
      </c>
      <c r="S159" s="164"/>
      <c r="T159" s="166">
        <f>SUM(T160:T166)</f>
        <v>0</v>
      </c>
      <c r="AR159" s="167" t="s">
        <v>135</v>
      </c>
      <c r="AT159" s="168" t="s">
        <v>82</v>
      </c>
      <c r="AU159" s="168" t="s">
        <v>91</v>
      </c>
      <c r="AY159" s="167" t="s">
        <v>130</v>
      </c>
      <c r="BK159" s="169">
        <f>SUM(BK160:BK166)</f>
        <v>0</v>
      </c>
    </row>
    <row r="160" spans="1:65" s="2" customFormat="1" ht="14.45" customHeight="1">
      <c r="A160" s="36"/>
      <c r="B160" s="37"/>
      <c r="C160" s="170" t="s">
        <v>504</v>
      </c>
      <c r="D160" s="170" t="s">
        <v>131</v>
      </c>
      <c r="E160" s="171" t="s">
        <v>1079</v>
      </c>
      <c r="F160" s="172" t="s">
        <v>1080</v>
      </c>
      <c r="G160" s="173" t="s">
        <v>861</v>
      </c>
      <c r="H160" s="256"/>
      <c r="I160" s="175"/>
      <c r="J160" s="176">
        <f t="shared" ref="J160:J166" si="30">ROUND(I160*H160,2)</f>
        <v>0</v>
      </c>
      <c r="K160" s="177"/>
      <c r="L160" s="41"/>
      <c r="M160" s="178" t="s">
        <v>45</v>
      </c>
      <c r="N160" s="179" t="s">
        <v>54</v>
      </c>
      <c r="O160" s="66"/>
      <c r="P160" s="180">
        <f t="shared" ref="P160:P166" si="31">O160*H160</f>
        <v>0</v>
      </c>
      <c r="Q160" s="180">
        <v>0</v>
      </c>
      <c r="R160" s="180">
        <f t="shared" ref="R160:R166" si="32">Q160*H160</f>
        <v>0</v>
      </c>
      <c r="S160" s="180">
        <v>0</v>
      </c>
      <c r="T160" s="181">
        <f t="shared" ref="T160:T166" si="33"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2" t="s">
        <v>1081</v>
      </c>
      <c r="AT160" s="182" t="s">
        <v>131</v>
      </c>
      <c r="AU160" s="182" t="s">
        <v>22</v>
      </c>
      <c r="AY160" s="18" t="s">
        <v>130</v>
      </c>
      <c r="BE160" s="183">
        <f t="shared" ref="BE160:BE166" si="34">IF(N160="základní",J160,0)</f>
        <v>0</v>
      </c>
      <c r="BF160" s="183">
        <f t="shared" ref="BF160:BF166" si="35">IF(N160="snížená",J160,0)</f>
        <v>0</v>
      </c>
      <c r="BG160" s="183">
        <f t="shared" ref="BG160:BG166" si="36">IF(N160="zákl. přenesená",J160,0)</f>
        <v>0</v>
      </c>
      <c r="BH160" s="183">
        <f t="shared" ref="BH160:BH166" si="37">IF(N160="sníž. přenesená",J160,0)</f>
        <v>0</v>
      </c>
      <c r="BI160" s="183">
        <f t="shared" ref="BI160:BI166" si="38">IF(N160="nulová",J160,0)</f>
        <v>0</v>
      </c>
      <c r="BJ160" s="18" t="s">
        <v>91</v>
      </c>
      <c r="BK160" s="183">
        <f t="shared" ref="BK160:BK166" si="39">ROUND(I160*H160,2)</f>
        <v>0</v>
      </c>
      <c r="BL160" s="18" t="s">
        <v>1081</v>
      </c>
      <c r="BM160" s="182" t="s">
        <v>1082</v>
      </c>
    </row>
    <row r="161" spans="1:65" s="2" customFormat="1" ht="14.45" customHeight="1">
      <c r="A161" s="36"/>
      <c r="B161" s="37"/>
      <c r="C161" s="170" t="s">
        <v>512</v>
      </c>
      <c r="D161" s="170" t="s">
        <v>131</v>
      </c>
      <c r="E161" s="171" t="s">
        <v>1083</v>
      </c>
      <c r="F161" s="172" t="s">
        <v>1084</v>
      </c>
      <c r="G161" s="173" t="s">
        <v>861</v>
      </c>
      <c r="H161" s="256"/>
      <c r="I161" s="175"/>
      <c r="J161" s="176">
        <f t="shared" si="30"/>
        <v>0</v>
      </c>
      <c r="K161" s="177"/>
      <c r="L161" s="41"/>
      <c r="M161" s="178" t="s">
        <v>45</v>
      </c>
      <c r="N161" s="179" t="s">
        <v>54</v>
      </c>
      <c r="O161" s="66"/>
      <c r="P161" s="180">
        <f t="shared" si="31"/>
        <v>0</v>
      </c>
      <c r="Q161" s="180">
        <v>0</v>
      </c>
      <c r="R161" s="180">
        <f t="shared" si="32"/>
        <v>0</v>
      </c>
      <c r="S161" s="180">
        <v>0</v>
      </c>
      <c r="T161" s="181">
        <f t="shared" si="3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2" t="s">
        <v>1081</v>
      </c>
      <c r="AT161" s="182" t="s">
        <v>131</v>
      </c>
      <c r="AU161" s="182" t="s">
        <v>22</v>
      </c>
      <c r="AY161" s="18" t="s">
        <v>130</v>
      </c>
      <c r="BE161" s="183">
        <f t="shared" si="34"/>
        <v>0</v>
      </c>
      <c r="BF161" s="183">
        <f t="shared" si="35"/>
        <v>0</v>
      </c>
      <c r="BG161" s="183">
        <f t="shared" si="36"/>
        <v>0</v>
      </c>
      <c r="BH161" s="183">
        <f t="shared" si="37"/>
        <v>0</v>
      </c>
      <c r="BI161" s="183">
        <f t="shared" si="38"/>
        <v>0</v>
      </c>
      <c r="BJ161" s="18" t="s">
        <v>91</v>
      </c>
      <c r="BK161" s="183">
        <f t="shared" si="39"/>
        <v>0</v>
      </c>
      <c r="BL161" s="18" t="s">
        <v>1081</v>
      </c>
      <c r="BM161" s="182" t="s">
        <v>1085</v>
      </c>
    </row>
    <row r="162" spans="1:65" s="2" customFormat="1" ht="14.45" customHeight="1">
      <c r="A162" s="36"/>
      <c r="B162" s="37"/>
      <c r="C162" s="170" t="s">
        <v>532</v>
      </c>
      <c r="D162" s="170" t="s">
        <v>131</v>
      </c>
      <c r="E162" s="171" t="s">
        <v>1086</v>
      </c>
      <c r="F162" s="172" t="s">
        <v>1087</v>
      </c>
      <c r="G162" s="173" t="s">
        <v>861</v>
      </c>
      <c r="H162" s="256"/>
      <c r="I162" s="175"/>
      <c r="J162" s="176">
        <f t="shared" si="30"/>
        <v>0</v>
      </c>
      <c r="K162" s="177"/>
      <c r="L162" s="41"/>
      <c r="M162" s="178" t="s">
        <v>45</v>
      </c>
      <c r="N162" s="179" t="s">
        <v>54</v>
      </c>
      <c r="O162" s="66"/>
      <c r="P162" s="180">
        <f t="shared" si="31"/>
        <v>0</v>
      </c>
      <c r="Q162" s="180">
        <v>0</v>
      </c>
      <c r="R162" s="180">
        <f t="shared" si="32"/>
        <v>0</v>
      </c>
      <c r="S162" s="180">
        <v>0</v>
      </c>
      <c r="T162" s="181">
        <f t="shared" si="3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2" t="s">
        <v>1081</v>
      </c>
      <c r="AT162" s="182" t="s">
        <v>131</v>
      </c>
      <c r="AU162" s="182" t="s">
        <v>22</v>
      </c>
      <c r="AY162" s="18" t="s">
        <v>130</v>
      </c>
      <c r="BE162" s="183">
        <f t="shared" si="34"/>
        <v>0</v>
      </c>
      <c r="BF162" s="183">
        <f t="shared" si="35"/>
        <v>0</v>
      </c>
      <c r="BG162" s="183">
        <f t="shared" si="36"/>
        <v>0</v>
      </c>
      <c r="BH162" s="183">
        <f t="shared" si="37"/>
        <v>0</v>
      </c>
      <c r="BI162" s="183">
        <f t="shared" si="38"/>
        <v>0</v>
      </c>
      <c r="BJ162" s="18" t="s">
        <v>91</v>
      </c>
      <c r="BK162" s="183">
        <f t="shared" si="39"/>
        <v>0</v>
      </c>
      <c r="BL162" s="18" t="s">
        <v>1081</v>
      </c>
      <c r="BM162" s="182" t="s">
        <v>1088</v>
      </c>
    </row>
    <row r="163" spans="1:65" s="2" customFormat="1" ht="14.45" customHeight="1">
      <c r="A163" s="36"/>
      <c r="B163" s="37"/>
      <c r="C163" s="170" t="s">
        <v>536</v>
      </c>
      <c r="D163" s="170" t="s">
        <v>131</v>
      </c>
      <c r="E163" s="171" t="s">
        <v>1089</v>
      </c>
      <c r="F163" s="172" t="s">
        <v>1090</v>
      </c>
      <c r="G163" s="173" t="s">
        <v>861</v>
      </c>
      <c r="H163" s="256"/>
      <c r="I163" s="175"/>
      <c r="J163" s="176">
        <f t="shared" si="30"/>
        <v>0</v>
      </c>
      <c r="K163" s="177"/>
      <c r="L163" s="41"/>
      <c r="M163" s="178" t="s">
        <v>45</v>
      </c>
      <c r="N163" s="179" t="s">
        <v>54</v>
      </c>
      <c r="O163" s="66"/>
      <c r="P163" s="180">
        <f t="shared" si="31"/>
        <v>0</v>
      </c>
      <c r="Q163" s="180">
        <v>0</v>
      </c>
      <c r="R163" s="180">
        <f t="shared" si="32"/>
        <v>0</v>
      </c>
      <c r="S163" s="180">
        <v>0</v>
      </c>
      <c r="T163" s="181">
        <f t="shared" si="3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2" t="s">
        <v>1081</v>
      </c>
      <c r="AT163" s="182" t="s">
        <v>131</v>
      </c>
      <c r="AU163" s="182" t="s">
        <v>22</v>
      </c>
      <c r="AY163" s="18" t="s">
        <v>130</v>
      </c>
      <c r="BE163" s="183">
        <f t="shared" si="34"/>
        <v>0</v>
      </c>
      <c r="BF163" s="183">
        <f t="shared" si="35"/>
        <v>0</v>
      </c>
      <c r="BG163" s="183">
        <f t="shared" si="36"/>
        <v>0</v>
      </c>
      <c r="BH163" s="183">
        <f t="shared" si="37"/>
        <v>0</v>
      </c>
      <c r="BI163" s="183">
        <f t="shared" si="38"/>
        <v>0</v>
      </c>
      <c r="BJ163" s="18" t="s">
        <v>91</v>
      </c>
      <c r="BK163" s="183">
        <f t="shared" si="39"/>
        <v>0</v>
      </c>
      <c r="BL163" s="18" t="s">
        <v>1081</v>
      </c>
      <c r="BM163" s="182" t="s">
        <v>1091</v>
      </c>
    </row>
    <row r="164" spans="1:65" s="2" customFormat="1" ht="14.45" customHeight="1">
      <c r="A164" s="36"/>
      <c r="B164" s="37"/>
      <c r="C164" s="170" t="s">
        <v>540</v>
      </c>
      <c r="D164" s="170" t="s">
        <v>131</v>
      </c>
      <c r="E164" s="171" t="s">
        <v>1092</v>
      </c>
      <c r="F164" s="172" t="s">
        <v>1093</v>
      </c>
      <c r="G164" s="173" t="s">
        <v>861</v>
      </c>
      <c r="H164" s="256"/>
      <c r="I164" s="175"/>
      <c r="J164" s="176">
        <f t="shared" si="30"/>
        <v>0</v>
      </c>
      <c r="K164" s="177"/>
      <c r="L164" s="41"/>
      <c r="M164" s="178" t="s">
        <v>45</v>
      </c>
      <c r="N164" s="179" t="s">
        <v>54</v>
      </c>
      <c r="O164" s="66"/>
      <c r="P164" s="180">
        <f t="shared" si="31"/>
        <v>0</v>
      </c>
      <c r="Q164" s="180">
        <v>0</v>
      </c>
      <c r="R164" s="180">
        <f t="shared" si="32"/>
        <v>0</v>
      </c>
      <c r="S164" s="180">
        <v>0</v>
      </c>
      <c r="T164" s="181">
        <f t="shared" si="3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2" t="s">
        <v>1081</v>
      </c>
      <c r="AT164" s="182" t="s">
        <v>131</v>
      </c>
      <c r="AU164" s="182" t="s">
        <v>22</v>
      </c>
      <c r="AY164" s="18" t="s">
        <v>130</v>
      </c>
      <c r="BE164" s="183">
        <f t="shared" si="34"/>
        <v>0</v>
      </c>
      <c r="BF164" s="183">
        <f t="shared" si="35"/>
        <v>0</v>
      </c>
      <c r="BG164" s="183">
        <f t="shared" si="36"/>
        <v>0</v>
      </c>
      <c r="BH164" s="183">
        <f t="shared" si="37"/>
        <v>0</v>
      </c>
      <c r="BI164" s="183">
        <f t="shared" si="38"/>
        <v>0</v>
      </c>
      <c r="BJ164" s="18" t="s">
        <v>91</v>
      </c>
      <c r="BK164" s="183">
        <f t="shared" si="39"/>
        <v>0</v>
      </c>
      <c r="BL164" s="18" t="s">
        <v>1081</v>
      </c>
      <c r="BM164" s="182" t="s">
        <v>1094</v>
      </c>
    </row>
    <row r="165" spans="1:65" s="2" customFormat="1" ht="14.45" customHeight="1">
      <c r="A165" s="36"/>
      <c r="B165" s="37"/>
      <c r="C165" s="170" t="s">
        <v>544</v>
      </c>
      <c r="D165" s="170" t="s">
        <v>131</v>
      </c>
      <c r="E165" s="171" t="s">
        <v>1095</v>
      </c>
      <c r="F165" s="172" t="s">
        <v>1096</v>
      </c>
      <c r="G165" s="173" t="s">
        <v>861</v>
      </c>
      <c r="H165" s="256"/>
      <c r="I165" s="175"/>
      <c r="J165" s="176">
        <f t="shared" si="30"/>
        <v>0</v>
      </c>
      <c r="K165" s="177"/>
      <c r="L165" s="41"/>
      <c r="M165" s="178" t="s">
        <v>45</v>
      </c>
      <c r="N165" s="179" t="s">
        <v>54</v>
      </c>
      <c r="O165" s="66"/>
      <c r="P165" s="180">
        <f t="shared" si="31"/>
        <v>0</v>
      </c>
      <c r="Q165" s="180">
        <v>0</v>
      </c>
      <c r="R165" s="180">
        <f t="shared" si="32"/>
        <v>0</v>
      </c>
      <c r="S165" s="180">
        <v>0</v>
      </c>
      <c r="T165" s="181">
        <f t="shared" si="3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2" t="s">
        <v>1081</v>
      </c>
      <c r="AT165" s="182" t="s">
        <v>131</v>
      </c>
      <c r="AU165" s="182" t="s">
        <v>22</v>
      </c>
      <c r="AY165" s="18" t="s">
        <v>130</v>
      </c>
      <c r="BE165" s="183">
        <f t="shared" si="34"/>
        <v>0</v>
      </c>
      <c r="BF165" s="183">
        <f t="shared" si="35"/>
        <v>0</v>
      </c>
      <c r="BG165" s="183">
        <f t="shared" si="36"/>
        <v>0</v>
      </c>
      <c r="BH165" s="183">
        <f t="shared" si="37"/>
        <v>0</v>
      </c>
      <c r="BI165" s="183">
        <f t="shared" si="38"/>
        <v>0</v>
      </c>
      <c r="BJ165" s="18" t="s">
        <v>91</v>
      </c>
      <c r="BK165" s="183">
        <f t="shared" si="39"/>
        <v>0</v>
      </c>
      <c r="BL165" s="18" t="s">
        <v>1081</v>
      </c>
      <c r="BM165" s="182" t="s">
        <v>1097</v>
      </c>
    </row>
    <row r="166" spans="1:65" s="2" customFormat="1" ht="14.45" customHeight="1">
      <c r="A166" s="36"/>
      <c r="B166" s="37"/>
      <c r="C166" s="170" t="s">
        <v>548</v>
      </c>
      <c r="D166" s="170" t="s">
        <v>131</v>
      </c>
      <c r="E166" s="171" t="s">
        <v>1098</v>
      </c>
      <c r="F166" s="172" t="s">
        <v>1099</v>
      </c>
      <c r="G166" s="173" t="s">
        <v>861</v>
      </c>
      <c r="H166" s="256"/>
      <c r="I166" s="175"/>
      <c r="J166" s="176">
        <f t="shared" si="30"/>
        <v>0</v>
      </c>
      <c r="K166" s="177"/>
      <c r="L166" s="41"/>
      <c r="M166" s="184" t="s">
        <v>45</v>
      </c>
      <c r="N166" s="185" t="s">
        <v>54</v>
      </c>
      <c r="O166" s="186"/>
      <c r="P166" s="187">
        <f t="shared" si="31"/>
        <v>0</v>
      </c>
      <c r="Q166" s="187">
        <v>0</v>
      </c>
      <c r="R166" s="187">
        <f t="shared" si="32"/>
        <v>0</v>
      </c>
      <c r="S166" s="187">
        <v>0</v>
      </c>
      <c r="T166" s="188">
        <f t="shared" si="3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2" t="s">
        <v>1081</v>
      </c>
      <c r="AT166" s="182" t="s">
        <v>131</v>
      </c>
      <c r="AU166" s="182" t="s">
        <v>22</v>
      </c>
      <c r="AY166" s="18" t="s">
        <v>130</v>
      </c>
      <c r="BE166" s="183">
        <f t="shared" si="34"/>
        <v>0</v>
      </c>
      <c r="BF166" s="183">
        <f t="shared" si="35"/>
        <v>0</v>
      </c>
      <c r="BG166" s="183">
        <f t="shared" si="36"/>
        <v>0</v>
      </c>
      <c r="BH166" s="183">
        <f t="shared" si="37"/>
        <v>0</v>
      </c>
      <c r="BI166" s="183">
        <f t="shared" si="38"/>
        <v>0</v>
      </c>
      <c r="BJ166" s="18" t="s">
        <v>91</v>
      </c>
      <c r="BK166" s="183">
        <f t="shared" si="39"/>
        <v>0</v>
      </c>
      <c r="BL166" s="18" t="s">
        <v>1081</v>
      </c>
      <c r="BM166" s="182" t="s">
        <v>1100</v>
      </c>
    </row>
    <row r="167" spans="1:65" s="2" customFormat="1" ht="6.95" customHeight="1">
      <c r="A167" s="36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EMUBWi8sfA2BI6A6ZnjCKYaPqclaOaRX/GYX2ariCvbrqIFAI3OvGqUsRFU7yFwLEDw+csZc5DD4yvFgSM56pQ==" saltValue="nwU1mybqvzEWOJRPDuuBRlG6n8ZRsKE+Ay0xsC6ATUzTLUn99KC4i5+jIYijFW6xXJWNOjLgSKaq3mUf8PPDVw==" spinCount="100000" sheet="1" objects="1" scenarios="1" formatColumns="0" formatRows="0" autoFilter="0"/>
  <autoFilter ref="C85:K166" xr:uid="{00000000-0009-0000-0000-000004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8" t="s">
        <v>104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22</v>
      </c>
    </row>
    <row r="4" spans="1:46" s="1" customFormat="1" ht="24.95" customHeight="1">
      <c r="B4" s="21"/>
      <c r="D4" s="105" t="s">
        <v>105</v>
      </c>
      <c r="L4" s="21"/>
      <c r="M4" s="106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7" t="s">
        <v>17</v>
      </c>
      <c r="L6" s="21"/>
    </row>
    <row r="7" spans="1:46" s="1" customFormat="1" ht="16.5" customHeight="1">
      <c r="B7" s="21"/>
      <c r="E7" s="300" t="str">
        <f>'Rekapitulace stavby'!K6</f>
        <v>Rekonstrukce ulice Na Svépomoci v Novém Bydžově</v>
      </c>
      <c r="F7" s="301"/>
      <c r="G7" s="301"/>
      <c r="H7" s="301"/>
      <c r="L7" s="21"/>
    </row>
    <row r="8" spans="1:46" s="2" customFormat="1" ht="12" customHeight="1">
      <c r="A8" s="36"/>
      <c r="B8" s="41"/>
      <c r="C8" s="36"/>
      <c r="D8" s="107" t="s">
        <v>106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02" t="s">
        <v>1101</v>
      </c>
      <c r="F9" s="303"/>
      <c r="G9" s="303"/>
      <c r="H9" s="303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19</v>
      </c>
      <c r="E11" s="36"/>
      <c r="F11" s="109" t="s">
        <v>20</v>
      </c>
      <c r="G11" s="36"/>
      <c r="H11" s="36"/>
      <c r="I11" s="107" t="s">
        <v>21</v>
      </c>
      <c r="J11" s="109" t="s">
        <v>22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23</v>
      </c>
      <c r="E12" s="36"/>
      <c r="F12" s="109" t="s">
        <v>24</v>
      </c>
      <c r="G12" s="36"/>
      <c r="H12" s="36"/>
      <c r="I12" s="107" t="s">
        <v>25</v>
      </c>
      <c r="J12" s="110" t="str">
        <f>'Rekapitulace stavby'!AN8</f>
        <v>10. 12. 2018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1" t="s">
        <v>27</v>
      </c>
      <c r="E13" s="36"/>
      <c r="F13" s="112" t="s">
        <v>28</v>
      </c>
      <c r="G13" s="36"/>
      <c r="H13" s="36"/>
      <c r="I13" s="111" t="s">
        <v>29</v>
      </c>
      <c r="J13" s="112" t="s">
        <v>30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31</v>
      </c>
      <c r="E14" s="36"/>
      <c r="F14" s="36"/>
      <c r="G14" s="36"/>
      <c r="H14" s="36"/>
      <c r="I14" s="107" t="s">
        <v>32</v>
      </c>
      <c r="J14" s="109" t="s">
        <v>33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34</v>
      </c>
      <c r="F15" s="36"/>
      <c r="G15" s="36"/>
      <c r="H15" s="36"/>
      <c r="I15" s="107" t="s">
        <v>35</v>
      </c>
      <c r="J15" s="109" t="s">
        <v>36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37</v>
      </c>
      <c r="E17" s="36"/>
      <c r="F17" s="36"/>
      <c r="G17" s="36"/>
      <c r="H17" s="36"/>
      <c r="I17" s="107" t="s">
        <v>32</v>
      </c>
      <c r="J17" s="31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4" t="str">
        <f>'Rekapitulace stavby'!E14</f>
        <v>Vyplň údaj</v>
      </c>
      <c r="F18" s="305"/>
      <c r="G18" s="305"/>
      <c r="H18" s="305"/>
      <c r="I18" s="107" t="s">
        <v>35</v>
      </c>
      <c r="J18" s="31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39</v>
      </c>
      <c r="E20" s="36"/>
      <c r="F20" s="36"/>
      <c r="G20" s="36"/>
      <c r="H20" s="36"/>
      <c r="I20" s="107" t="s">
        <v>32</v>
      </c>
      <c r="J20" s="109" t="s">
        <v>40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41</v>
      </c>
      <c r="F21" s="36"/>
      <c r="G21" s="36"/>
      <c r="H21" s="36"/>
      <c r="I21" s="107" t="s">
        <v>35</v>
      </c>
      <c r="J21" s="109" t="s">
        <v>42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44</v>
      </c>
      <c r="E23" s="36"/>
      <c r="F23" s="36"/>
      <c r="G23" s="36"/>
      <c r="H23" s="36"/>
      <c r="I23" s="107" t="s">
        <v>32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35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47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>
      <c r="A27" s="113"/>
      <c r="B27" s="114"/>
      <c r="C27" s="113"/>
      <c r="D27" s="113"/>
      <c r="E27" s="306" t="s">
        <v>108</v>
      </c>
      <c r="F27" s="306"/>
      <c r="G27" s="306"/>
      <c r="H27" s="30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6"/>
      <c r="E29" s="116"/>
      <c r="F29" s="116"/>
      <c r="G29" s="116"/>
      <c r="H29" s="116"/>
      <c r="I29" s="116"/>
      <c r="J29" s="116"/>
      <c r="K29" s="116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7" t="s">
        <v>49</v>
      </c>
      <c r="E30" s="36"/>
      <c r="F30" s="36"/>
      <c r="G30" s="36"/>
      <c r="H30" s="36"/>
      <c r="I30" s="36"/>
      <c r="J30" s="118">
        <f>ROUND(J82,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6"/>
      <c r="E31" s="116"/>
      <c r="F31" s="116"/>
      <c r="G31" s="116"/>
      <c r="H31" s="116"/>
      <c r="I31" s="116"/>
      <c r="J31" s="116"/>
      <c r="K31" s="11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9" t="s">
        <v>51</v>
      </c>
      <c r="G32" s="36"/>
      <c r="H32" s="36"/>
      <c r="I32" s="119" t="s">
        <v>50</v>
      </c>
      <c r="J32" s="119" t="s">
        <v>52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0" t="s">
        <v>53</v>
      </c>
      <c r="E33" s="107" t="s">
        <v>54</v>
      </c>
      <c r="F33" s="121">
        <f>ROUND((SUM(BE82:BE134)),  2)</f>
        <v>0</v>
      </c>
      <c r="G33" s="36"/>
      <c r="H33" s="36"/>
      <c r="I33" s="122">
        <v>0.21</v>
      </c>
      <c r="J33" s="121">
        <f>ROUND(((SUM(BE82:BE134))*I33),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55</v>
      </c>
      <c r="F34" s="121">
        <f>ROUND((SUM(BF82:BF134)),  2)</f>
        <v>0</v>
      </c>
      <c r="G34" s="36"/>
      <c r="H34" s="36"/>
      <c r="I34" s="122">
        <v>0.15</v>
      </c>
      <c r="J34" s="121">
        <f>ROUND(((SUM(BF82:BF134))*I34),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56</v>
      </c>
      <c r="F35" s="121">
        <f>ROUND((SUM(BG82:BG134)),  2)</f>
        <v>0</v>
      </c>
      <c r="G35" s="36"/>
      <c r="H35" s="36"/>
      <c r="I35" s="122">
        <v>0.21</v>
      </c>
      <c r="J35" s="121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57</v>
      </c>
      <c r="F36" s="121">
        <f>ROUND((SUM(BH82:BH134)),  2)</f>
        <v>0</v>
      </c>
      <c r="G36" s="36"/>
      <c r="H36" s="36"/>
      <c r="I36" s="122">
        <v>0.15</v>
      </c>
      <c r="J36" s="121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58</v>
      </c>
      <c r="F37" s="121">
        <f>ROUND((SUM(BI82:BI134)),  2)</f>
        <v>0</v>
      </c>
      <c r="G37" s="36"/>
      <c r="H37" s="36"/>
      <c r="I37" s="122">
        <v>0</v>
      </c>
      <c r="J37" s="121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3"/>
      <c r="D39" s="124" t="s">
        <v>59</v>
      </c>
      <c r="E39" s="125"/>
      <c r="F39" s="125"/>
      <c r="G39" s="126" t="s">
        <v>60</v>
      </c>
      <c r="H39" s="127" t="s">
        <v>61</v>
      </c>
      <c r="I39" s="125"/>
      <c r="J39" s="128">
        <f>SUM(J30:J37)</f>
        <v>0</v>
      </c>
      <c r="K39" s="129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hidden="1" customHeight="1">
      <c r="A44" s="36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hidden="1" customHeight="1">
      <c r="A45" s="36"/>
      <c r="B45" s="37"/>
      <c r="C45" s="24" t="s">
        <v>109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hidden="1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hidden="1" customHeight="1">
      <c r="A47" s="36"/>
      <c r="B47" s="37"/>
      <c r="C47" s="30" t="s">
        <v>17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hidden="1" customHeight="1">
      <c r="A48" s="36"/>
      <c r="B48" s="37"/>
      <c r="C48" s="38"/>
      <c r="D48" s="38"/>
      <c r="E48" s="307" t="str">
        <f>E7</f>
        <v>Rekonstrukce ulice Na Svépomoci v Novém Bydžově</v>
      </c>
      <c r="F48" s="308"/>
      <c r="G48" s="308"/>
      <c r="H48" s="308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hidden="1" customHeight="1">
      <c r="A49" s="36"/>
      <c r="B49" s="37"/>
      <c r="C49" s="30" t="s">
        <v>106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hidden="1" customHeight="1">
      <c r="A50" s="36"/>
      <c r="B50" s="37"/>
      <c r="C50" s="38"/>
      <c r="D50" s="38"/>
      <c r="E50" s="260" t="str">
        <f>E9</f>
        <v>2018_30_05 - SO 801 Terénní úpravy</v>
      </c>
      <c r="F50" s="309"/>
      <c r="G50" s="309"/>
      <c r="H50" s="309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hidden="1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hidden="1" customHeight="1">
      <c r="A52" s="36"/>
      <c r="B52" s="37"/>
      <c r="C52" s="30" t="s">
        <v>23</v>
      </c>
      <c r="D52" s="38"/>
      <c r="E52" s="38"/>
      <c r="F52" s="28" t="str">
        <f>F12</f>
        <v>Nový Bydžov</v>
      </c>
      <c r="G52" s="38"/>
      <c r="H52" s="38"/>
      <c r="I52" s="30" t="s">
        <v>25</v>
      </c>
      <c r="J52" s="61" t="str">
        <f>IF(J12="","",J12)</f>
        <v>10. 12. 2018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hidden="1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hidden="1" customHeight="1">
      <c r="A54" s="36"/>
      <c r="B54" s="37"/>
      <c r="C54" s="30" t="s">
        <v>31</v>
      </c>
      <c r="D54" s="38"/>
      <c r="E54" s="38"/>
      <c r="F54" s="28" t="str">
        <f>E15</f>
        <v>Město Nový Bydžov</v>
      </c>
      <c r="G54" s="38"/>
      <c r="H54" s="38"/>
      <c r="I54" s="30" t="s">
        <v>39</v>
      </c>
      <c r="J54" s="34" t="str">
        <f>E21</f>
        <v>PRODIN a.s.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hidden="1" customHeight="1">
      <c r="A55" s="36"/>
      <c r="B55" s="37"/>
      <c r="C55" s="30" t="s">
        <v>37</v>
      </c>
      <c r="D55" s="38"/>
      <c r="E55" s="38"/>
      <c r="F55" s="28" t="str">
        <f>IF(E18="","",E18)</f>
        <v>Vyplň údaj</v>
      </c>
      <c r="G55" s="38"/>
      <c r="H55" s="38"/>
      <c r="I55" s="30" t="s">
        <v>44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hidden="1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hidden="1" customHeight="1">
      <c r="A57" s="36"/>
      <c r="B57" s="37"/>
      <c r="C57" s="134" t="s">
        <v>110</v>
      </c>
      <c r="D57" s="135"/>
      <c r="E57" s="135"/>
      <c r="F57" s="135"/>
      <c r="G57" s="135"/>
      <c r="H57" s="135"/>
      <c r="I57" s="135"/>
      <c r="J57" s="136" t="s">
        <v>111</v>
      </c>
      <c r="K57" s="135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hidden="1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hidden="1" customHeight="1">
      <c r="A59" s="36"/>
      <c r="B59" s="37"/>
      <c r="C59" s="137" t="s">
        <v>81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112</v>
      </c>
    </row>
    <row r="60" spans="1:47" s="9" customFormat="1" ht="24.95" hidden="1" customHeight="1">
      <c r="B60" s="138"/>
      <c r="C60" s="139"/>
      <c r="D60" s="140" t="s">
        <v>164</v>
      </c>
      <c r="E60" s="141"/>
      <c r="F60" s="141"/>
      <c r="G60" s="141"/>
      <c r="H60" s="141"/>
      <c r="I60" s="141"/>
      <c r="J60" s="142">
        <f>J83</f>
        <v>0</v>
      </c>
      <c r="K60" s="139"/>
      <c r="L60" s="143"/>
    </row>
    <row r="61" spans="1:47" s="12" customFormat="1" ht="19.899999999999999" hidden="1" customHeight="1">
      <c r="B61" s="189"/>
      <c r="C61" s="190"/>
      <c r="D61" s="191" t="s">
        <v>165</v>
      </c>
      <c r="E61" s="192"/>
      <c r="F61" s="192"/>
      <c r="G61" s="192"/>
      <c r="H61" s="192"/>
      <c r="I61" s="192"/>
      <c r="J61" s="193">
        <f>J84</f>
        <v>0</v>
      </c>
      <c r="K61" s="190"/>
      <c r="L61" s="194"/>
    </row>
    <row r="62" spans="1:47" s="12" customFormat="1" ht="19.899999999999999" hidden="1" customHeight="1">
      <c r="B62" s="189"/>
      <c r="C62" s="190"/>
      <c r="D62" s="191" t="s">
        <v>171</v>
      </c>
      <c r="E62" s="192"/>
      <c r="F62" s="192"/>
      <c r="G62" s="192"/>
      <c r="H62" s="192"/>
      <c r="I62" s="192"/>
      <c r="J62" s="193">
        <f>J122</f>
        <v>0</v>
      </c>
      <c r="K62" s="190"/>
      <c r="L62" s="194"/>
    </row>
    <row r="63" spans="1:47" s="2" customFormat="1" ht="21.75" hidden="1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6.95" hidden="1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ht="11.25" hidden="1"/>
    <row r="66" spans="1:31" ht="11.25" hidden="1"/>
    <row r="67" spans="1:31" ht="11.25" hidden="1"/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4" t="s">
        <v>114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17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07" t="str">
        <f>E7</f>
        <v>Rekonstrukce ulice Na Svépomoci v Novém Bydžově</v>
      </c>
      <c r="F72" s="308"/>
      <c r="G72" s="308"/>
      <c r="H72" s="30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106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260" t="str">
        <f>E9</f>
        <v>2018_30_05 - SO 801 Terénní úpravy</v>
      </c>
      <c r="F74" s="309"/>
      <c r="G74" s="309"/>
      <c r="H74" s="309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23</v>
      </c>
      <c r="D76" s="38"/>
      <c r="E76" s="38"/>
      <c r="F76" s="28" t="str">
        <f>F12</f>
        <v>Nový Bydžov</v>
      </c>
      <c r="G76" s="38"/>
      <c r="H76" s="38"/>
      <c r="I76" s="30" t="s">
        <v>25</v>
      </c>
      <c r="J76" s="61" t="str">
        <f>IF(J12="","",J12)</f>
        <v>10. 12. 2018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31</v>
      </c>
      <c r="D78" s="38"/>
      <c r="E78" s="38"/>
      <c r="F78" s="28" t="str">
        <f>E15</f>
        <v>Město Nový Bydžov</v>
      </c>
      <c r="G78" s="38"/>
      <c r="H78" s="38"/>
      <c r="I78" s="30" t="s">
        <v>39</v>
      </c>
      <c r="J78" s="34" t="str">
        <f>E21</f>
        <v>PRODIN a.s.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0" t="s">
        <v>37</v>
      </c>
      <c r="D79" s="38"/>
      <c r="E79" s="38"/>
      <c r="F79" s="28" t="str">
        <f>IF(E18="","",E18)</f>
        <v>Vyplň údaj</v>
      </c>
      <c r="G79" s="38"/>
      <c r="H79" s="38"/>
      <c r="I79" s="30" t="s">
        <v>44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10" customFormat="1" ht="29.25" customHeight="1">
      <c r="A81" s="144"/>
      <c r="B81" s="145"/>
      <c r="C81" s="146" t="s">
        <v>115</v>
      </c>
      <c r="D81" s="147" t="s">
        <v>68</v>
      </c>
      <c r="E81" s="147" t="s">
        <v>64</v>
      </c>
      <c r="F81" s="147" t="s">
        <v>65</v>
      </c>
      <c r="G81" s="147" t="s">
        <v>116</v>
      </c>
      <c r="H81" s="147" t="s">
        <v>117</v>
      </c>
      <c r="I81" s="147" t="s">
        <v>118</v>
      </c>
      <c r="J81" s="148" t="s">
        <v>111</v>
      </c>
      <c r="K81" s="149" t="s">
        <v>119</v>
      </c>
      <c r="L81" s="150"/>
      <c r="M81" s="70" t="s">
        <v>45</v>
      </c>
      <c r="N81" s="71" t="s">
        <v>53</v>
      </c>
      <c r="O81" s="71" t="s">
        <v>120</v>
      </c>
      <c r="P81" s="71" t="s">
        <v>121</v>
      </c>
      <c r="Q81" s="71" t="s">
        <v>122</v>
      </c>
      <c r="R81" s="71" t="s">
        <v>123</v>
      </c>
      <c r="S81" s="71" t="s">
        <v>124</v>
      </c>
      <c r="T81" s="72" t="s">
        <v>125</v>
      </c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</row>
    <row r="82" spans="1:65" s="2" customFormat="1" ht="22.9" customHeight="1">
      <c r="A82" s="36"/>
      <c r="B82" s="37"/>
      <c r="C82" s="77" t="s">
        <v>126</v>
      </c>
      <c r="D82" s="38"/>
      <c r="E82" s="38"/>
      <c r="F82" s="38"/>
      <c r="G82" s="38"/>
      <c r="H82" s="38"/>
      <c r="I82" s="38"/>
      <c r="J82" s="151">
        <f>BK82</f>
        <v>0</v>
      </c>
      <c r="K82" s="38"/>
      <c r="L82" s="41"/>
      <c r="M82" s="73"/>
      <c r="N82" s="152"/>
      <c r="O82" s="74"/>
      <c r="P82" s="153">
        <f>P83</f>
        <v>0</v>
      </c>
      <c r="Q82" s="74"/>
      <c r="R82" s="153">
        <f>R83</f>
        <v>5.4706999999999999E-2</v>
      </c>
      <c r="S82" s="74"/>
      <c r="T82" s="154">
        <f>T83</f>
        <v>27.761500000000002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82</v>
      </c>
      <c r="AU82" s="18" t="s">
        <v>112</v>
      </c>
      <c r="BK82" s="155">
        <f>BK83</f>
        <v>0</v>
      </c>
    </row>
    <row r="83" spans="1:65" s="11" customFormat="1" ht="25.9" customHeight="1">
      <c r="B83" s="156"/>
      <c r="C83" s="157"/>
      <c r="D83" s="158" t="s">
        <v>82</v>
      </c>
      <c r="E83" s="159" t="s">
        <v>173</v>
      </c>
      <c r="F83" s="159" t="s">
        <v>174</v>
      </c>
      <c r="G83" s="157"/>
      <c r="H83" s="157"/>
      <c r="I83" s="160"/>
      <c r="J83" s="161">
        <f>BK83</f>
        <v>0</v>
      </c>
      <c r="K83" s="157"/>
      <c r="L83" s="162"/>
      <c r="M83" s="163"/>
      <c r="N83" s="164"/>
      <c r="O83" s="164"/>
      <c r="P83" s="165">
        <f>P84+P122</f>
        <v>0</v>
      </c>
      <c r="Q83" s="164"/>
      <c r="R83" s="165">
        <f>R84+R122</f>
        <v>5.4706999999999999E-2</v>
      </c>
      <c r="S83" s="164"/>
      <c r="T83" s="166">
        <f>T84+T122</f>
        <v>27.761500000000002</v>
      </c>
      <c r="AR83" s="167" t="s">
        <v>91</v>
      </c>
      <c r="AT83" s="168" t="s">
        <v>82</v>
      </c>
      <c r="AU83" s="168" t="s">
        <v>83</v>
      </c>
      <c r="AY83" s="167" t="s">
        <v>130</v>
      </c>
      <c r="BK83" s="169">
        <f>BK84+BK122</f>
        <v>0</v>
      </c>
    </row>
    <row r="84" spans="1:65" s="11" customFormat="1" ht="22.9" customHeight="1">
      <c r="B84" s="156"/>
      <c r="C84" s="157"/>
      <c r="D84" s="158" t="s">
        <v>82</v>
      </c>
      <c r="E84" s="195" t="s">
        <v>91</v>
      </c>
      <c r="F84" s="195" t="s">
        <v>175</v>
      </c>
      <c r="G84" s="157"/>
      <c r="H84" s="157"/>
      <c r="I84" s="160"/>
      <c r="J84" s="196">
        <f>BK84</f>
        <v>0</v>
      </c>
      <c r="K84" s="157"/>
      <c r="L84" s="162"/>
      <c r="M84" s="163"/>
      <c r="N84" s="164"/>
      <c r="O84" s="164"/>
      <c r="P84" s="165">
        <f>SUM(P85:P121)</f>
        <v>0</v>
      </c>
      <c r="Q84" s="164"/>
      <c r="R84" s="165">
        <f>SUM(R85:R121)</f>
        <v>5.4706999999999999E-2</v>
      </c>
      <c r="S84" s="164"/>
      <c r="T84" s="166">
        <f>SUM(T85:T121)</f>
        <v>27.761500000000002</v>
      </c>
      <c r="AR84" s="167" t="s">
        <v>91</v>
      </c>
      <c r="AT84" s="168" t="s">
        <v>82</v>
      </c>
      <c r="AU84" s="168" t="s">
        <v>91</v>
      </c>
      <c r="AY84" s="167" t="s">
        <v>130</v>
      </c>
      <c r="BK84" s="169">
        <f>SUM(BK85:BK121)</f>
        <v>0</v>
      </c>
    </row>
    <row r="85" spans="1:65" s="2" customFormat="1" ht="24.2" customHeight="1">
      <c r="A85" s="36"/>
      <c r="B85" s="37"/>
      <c r="C85" s="170" t="s">
        <v>91</v>
      </c>
      <c r="D85" s="170" t="s">
        <v>131</v>
      </c>
      <c r="E85" s="171" t="s">
        <v>1102</v>
      </c>
      <c r="F85" s="172" t="s">
        <v>1103</v>
      </c>
      <c r="G85" s="173" t="s">
        <v>134</v>
      </c>
      <c r="H85" s="174">
        <v>1</v>
      </c>
      <c r="I85" s="175"/>
      <c r="J85" s="176">
        <f>ROUND(I85*H85,2)</f>
        <v>0</v>
      </c>
      <c r="K85" s="177"/>
      <c r="L85" s="41"/>
      <c r="M85" s="178" t="s">
        <v>45</v>
      </c>
      <c r="N85" s="179" t="s">
        <v>54</v>
      </c>
      <c r="O85" s="66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2" t="s">
        <v>135</v>
      </c>
      <c r="AT85" s="182" t="s">
        <v>131</v>
      </c>
      <c r="AU85" s="182" t="s">
        <v>22</v>
      </c>
      <c r="AY85" s="18" t="s">
        <v>130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18" t="s">
        <v>91</v>
      </c>
      <c r="BK85" s="183">
        <f>ROUND(I85*H85,2)</f>
        <v>0</v>
      </c>
      <c r="BL85" s="18" t="s">
        <v>135</v>
      </c>
      <c r="BM85" s="182" t="s">
        <v>1104</v>
      </c>
    </row>
    <row r="86" spans="1:65" s="2" customFormat="1" ht="29.25">
      <c r="A86" s="36"/>
      <c r="B86" s="37"/>
      <c r="C86" s="38"/>
      <c r="D86" s="197" t="s">
        <v>180</v>
      </c>
      <c r="E86" s="38"/>
      <c r="F86" s="198" t="s">
        <v>181</v>
      </c>
      <c r="G86" s="38"/>
      <c r="H86" s="38"/>
      <c r="I86" s="199"/>
      <c r="J86" s="38"/>
      <c r="K86" s="38"/>
      <c r="L86" s="41"/>
      <c r="M86" s="200"/>
      <c r="N86" s="201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180</v>
      </c>
      <c r="AU86" s="18" t="s">
        <v>22</v>
      </c>
    </row>
    <row r="87" spans="1:65" s="2" customFormat="1" ht="24.2" customHeight="1">
      <c r="A87" s="36"/>
      <c r="B87" s="37"/>
      <c r="C87" s="170" t="s">
        <v>22</v>
      </c>
      <c r="D87" s="170" t="s">
        <v>131</v>
      </c>
      <c r="E87" s="171" t="s">
        <v>1105</v>
      </c>
      <c r="F87" s="172" t="s">
        <v>1106</v>
      </c>
      <c r="G87" s="173" t="s">
        <v>161</v>
      </c>
      <c r="H87" s="174">
        <v>2</v>
      </c>
      <c r="I87" s="175"/>
      <c r="J87" s="176">
        <f>ROUND(I87*H87,2)</f>
        <v>0</v>
      </c>
      <c r="K87" s="177"/>
      <c r="L87" s="41"/>
      <c r="M87" s="178" t="s">
        <v>45</v>
      </c>
      <c r="N87" s="179" t="s">
        <v>54</v>
      </c>
      <c r="O87" s="66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2" t="s">
        <v>135</v>
      </c>
      <c r="AT87" s="182" t="s">
        <v>131</v>
      </c>
      <c r="AU87" s="182" t="s">
        <v>22</v>
      </c>
      <c r="AY87" s="18" t="s">
        <v>130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18" t="s">
        <v>91</v>
      </c>
      <c r="BK87" s="183">
        <f>ROUND(I87*H87,2)</f>
        <v>0</v>
      </c>
      <c r="BL87" s="18" t="s">
        <v>135</v>
      </c>
      <c r="BM87" s="182" t="s">
        <v>1107</v>
      </c>
    </row>
    <row r="88" spans="1:65" s="2" customFormat="1" ht="29.25">
      <c r="A88" s="36"/>
      <c r="B88" s="37"/>
      <c r="C88" s="38"/>
      <c r="D88" s="197" t="s">
        <v>180</v>
      </c>
      <c r="E88" s="38"/>
      <c r="F88" s="198" t="s">
        <v>181</v>
      </c>
      <c r="G88" s="38"/>
      <c r="H88" s="38"/>
      <c r="I88" s="199"/>
      <c r="J88" s="38"/>
      <c r="K88" s="38"/>
      <c r="L88" s="41"/>
      <c r="M88" s="200"/>
      <c r="N88" s="201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180</v>
      </c>
      <c r="AU88" s="18" t="s">
        <v>22</v>
      </c>
    </row>
    <row r="89" spans="1:65" s="2" customFormat="1" ht="24.2" customHeight="1">
      <c r="A89" s="36"/>
      <c r="B89" s="37"/>
      <c r="C89" s="170" t="s">
        <v>140</v>
      </c>
      <c r="D89" s="170" t="s">
        <v>131</v>
      </c>
      <c r="E89" s="171" t="s">
        <v>185</v>
      </c>
      <c r="F89" s="172" t="s">
        <v>186</v>
      </c>
      <c r="G89" s="173" t="s">
        <v>178</v>
      </c>
      <c r="H89" s="174">
        <v>85.42</v>
      </c>
      <c r="I89" s="175"/>
      <c r="J89" s="176">
        <f>ROUND(I89*H89,2)</f>
        <v>0</v>
      </c>
      <c r="K89" s="177"/>
      <c r="L89" s="41"/>
      <c r="M89" s="178" t="s">
        <v>45</v>
      </c>
      <c r="N89" s="179" t="s">
        <v>54</v>
      </c>
      <c r="O89" s="66"/>
      <c r="P89" s="180">
        <f>O89*H89</f>
        <v>0</v>
      </c>
      <c r="Q89" s="180">
        <v>0</v>
      </c>
      <c r="R89" s="180">
        <f>Q89*H89</f>
        <v>0</v>
      </c>
      <c r="S89" s="180">
        <v>0.32500000000000001</v>
      </c>
      <c r="T89" s="181">
        <f>S89*H89</f>
        <v>27.761500000000002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2" t="s">
        <v>135</v>
      </c>
      <c r="AT89" s="182" t="s">
        <v>131</v>
      </c>
      <c r="AU89" s="182" t="s">
        <v>22</v>
      </c>
      <c r="AY89" s="18" t="s">
        <v>130</v>
      </c>
      <c r="BE89" s="183">
        <f>IF(N89="základní",J89,0)</f>
        <v>0</v>
      </c>
      <c r="BF89" s="183">
        <f>IF(N89="snížená",J89,0)</f>
        <v>0</v>
      </c>
      <c r="BG89" s="183">
        <f>IF(N89="zákl. přenesená",J89,0)</f>
        <v>0</v>
      </c>
      <c r="BH89" s="183">
        <f>IF(N89="sníž. přenesená",J89,0)</f>
        <v>0</v>
      </c>
      <c r="BI89" s="183">
        <f>IF(N89="nulová",J89,0)</f>
        <v>0</v>
      </c>
      <c r="BJ89" s="18" t="s">
        <v>91</v>
      </c>
      <c r="BK89" s="183">
        <f>ROUND(I89*H89,2)</f>
        <v>0</v>
      </c>
      <c r="BL89" s="18" t="s">
        <v>135</v>
      </c>
      <c r="BM89" s="182" t="s">
        <v>1108</v>
      </c>
    </row>
    <row r="90" spans="1:65" s="2" customFormat="1" ht="29.25">
      <c r="A90" s="36"/>
      <c r="B90" s="37"/>
      <c r="C90" s="38"/>
      <c r="D90" s="197" t="s">
        <v>180</v>
      </c>
      <c r="E90" s="38"/>
      <c r="F90" s="198" t="s">
        <v>181</v>
      </c>
      <c r="G90" s="38"/>
      <c r="H90" s="38"/>
      <c r="I90" s="199"/>
      <c r="J90" s="38"/>
      <c r="K90" s="38"/>
      <c r="L90" s="41"/>
      <c r="M90" s="200"/>
      <c r="N90" s="201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8" t="s">
        <v>180</v>
      </c>
      <c r="AU90" s="18" t="s">
        <v>22</v>
      </c>
    </row>
    <row r="91" spans="1:65" s="13" customFormat="1" ht="11.25">
      <c r="B91" s="202"/>
      <c r="C91" s="203"/>
      <c r="D91" s="197" t="s">
        <v>182</v>
      </c>
      <c r="E91" s="204" t="s">
        <v>45</v>
      </c>
      <c r="F91" s="205" t="s">
        <v>1109</v>
      </c>
      <c r="G91" s="203"/>
      <c r="H91" s="206">
        <v>85.42</v>
      </c>
      <c r="I91" s="207"/>
      <c r="J91" s="203"/>
      <c r="K91" s="203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182</v>
      </c>
      <c r="AU91" s="212" t="s">
        <v>22</v>
      </c>
      <c r="AV91" s="13" t="s">
        <v>22</v>
      </c>
      <c r="AW91" s="13" t="s">
        <v>43</v>
      </c>
      <c r="AX91" s="13" t="s">
        <v>83</v>
      </c>
      <c r="AY91" s="212" t="s">
        <v>130</v>
      </c>
    </row>
    <row r="92" spans="1:65" s="14" customFormat="1" ht="11.25">
      <c r="B92" s="213"/>
      <c r="C92" s="214"/>
      <c r="D92" s="197" t="s">
        <v>182</v>
      </c>
      <c r="E92" s="215" t="s">
        <v>45</v>
      </c>
      <c r="F92" s="216" t="s">
        <v>184</v>
      </c>
      <c r="G92" s="214"/>
      <c r="H92" s="217">
        <v>85.42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182</v>
      </c>
      <c r="AU92" s="223" t="s">
        <v>22</v>
      </c>
      <c r="AV92" s="14" t="s">
        <v>135</v>
      </c>
      <c r="AW92" s="14" t="s">
        <v>43</v>
      </c>
      <c r="AX92" s="14" t="s">
        <v>91</v>
      </c>
      <c r="AY92" s="223" t="s">
        <v>130</v>
      </c>
    </row>
    <row r="93" spans="1:65" s="2" customFormat="1" ht="24.2" customHeight="1">
      <c r="A93" s="36"/>
      <c r="B93" s="37"/>
      <c r="C93" s="170" t="s">
        <v>135</v>
      </c>
      <c r="D93" s="170" t="s">
        <v>131</v>
      </c>
      <c r="E93" s="171" t="s">
        <v>1110</v>
      </c>
      <c r="F93" s="172" t="s">
        <v>1111</v>
      </c>
      <c r="G93" s="173" t="s">
        <v>222</v>
      </c>
      <c r="H93" s="174">
        <v>228.465</v>
      </c>
      <c r="I93" s="175"/>
      <c r="J93" s="176">
        <f>ROUND(I93*H93,2)</f>
        <v>0</v>
      </c>
      <c r="K93" s="177"/>
      <c r="L93" s="41"/>
      <c r="M93" s="178" t="s">
        <v>45</v>
      </c>
      <c r="N93" s="179" t="s">
        <v>54</v>
      </c>
      <c r="O93" s="66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2" t="s">
        <v>135</v>
      </c>
      <c r="AT93" s="182" t="s">
        <v>131</v>
      </c>
      <c r="AU93" s="182" t="s">
        <v>22</v>
      </c>
      <c r="AY93" s="18" t="s">
        <v>130</v>
      </c>
      <c r="BE93" s="183">
        <f>IF(N93="základní",J93,0)</f>
        <v>0</v>
      </c>
      <c r="BF93" s="183">
        <f>IF(N93="snížená",J93,0)</f>
        <v>0</v>
      </c>
      <c r="BG93" s="183">
        <f>IF(N93="zákl. přenesená",J93,0)</f>
        <v>0</v>
      </c>
      <c r="BH93" s="183">
        <f>IF(N93="sníž. přenesená",J93,0)</f>
        <v>0</v>
      </c>
      <c r="BI93" s="183">
        <f>IF(N93="nulová",J93,0)</f>
        <v>0</v>
      </c>
      <c r="BJ93" s="18" t="s">
        <v>91</v>
      </c>
      <c r="BK93" s="183">
        <f>ROUND(I93*H93,2)</f>
        <v>0</v>
      </c>
      <c r="BL93" s="18" t="s">
        <v>135</v>
      </c>
      <c r="BM93" s="182" t="s">
        <v>1112</v>
      </c>
    </row>
    <row r="94" spans="1:65" s="13" customFormat="1" ht="33.75">
      <c r="B94" s="202"/>
      <c r="C94" s="203"/>
      <c r="D94" s="197" t="s">
        <v>182</v>
      </c>
      <c r="E94" s="204" t="s">
        <v>45</v>
      </c>
      <c r="F94" s="205" t="s">
        <v>1113</v>
      </c>
      <c r="G94" s="203"/>
      <c r="H94" s="206">
        <v>228.465</v>
      </c>
      <c r="I94" s="207"/>
      <c r="J94" s="203"/>
      <c r="K94" s="203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182</v>
      </c>
      <c r="AU94" s="212" t="s">
        <v>22</v>
      </c>
      <c r="AV94" s="13" t="s">
        <v>22</v>
      </c>
      <c r="AW94" s="13" t="s">
        <v>43</v>
      </c>
      <c r="AX94" s="13" t="s">
        <v>83</v>
      </c>
      <c r="AY94" s="212" t="s">
        <v>130</v>
      </c>
    </row>
    <row r="95" spans="1:65" s="14" customFormat="1" ht="11.25">
      <c r="B95" s="213"/>
      <c r="C95" s="214"/>
      <c r="D95" s="197" t="s">
        <v>182</v>
      </c>
      <c r="E95" s="215" t="s">
        <v>45</v>
      </c>
      <c r="F95" s="216" t="s">
        <v>184</v>
      </c>
      <c r="G95" s="214"/>
      <c r="H95" s="217">
        <v>228.465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182</v>
      </c>
      <c r="AU95" s="223" t="s">
        <v>22</v>
      </c>
      <c r="AV95" s="14" t="s">
        <v>135</v>
      </c>
      <c r="AW95" s="14" t="s">
        <v>43</v>
      </c>
      <c r="AX95" s="14" t="s">
        <v>91</v>
      </c>
      <c r="AY95" s="223" t="s">
        <v>130</v>
      </c>
    </row>
    <row r="96" spans="1:65" s="2" customFormat="1" ht="24.2" customHeight="1">
      <c r="A96" s="36"/>
      <c r="B96" s="37"/>
      <c r="C96" s="170" t="s">
        <v>129</v>
      </c>
      <c r="D96" s="170" t="s">
        <v>131</v>
      </c>
      <c r="E96" s="171" t="s">
        <v>250</v>
      </c>
      <c r="F96" s="172" t="s">
        <v>251</v>
      </c>
      <c r="G96" s="173" t="s">
        <v>222</v>
      </c>
      <c r="H96" s="174">
        <v>462.923</v>
      </c>
      <c r="I96" s="175"/>
      <c r="J96" s="176">
        <f>ROUND(I96*H96,2)</f>
        <v>0</v>
      </c>
      <c r="K96" s="177"/>
      <c r="L96" s="41"/>
      <c r="M96" s="178" t="s">
        <v>45</v>
      </c>
      <c r="N96" s="179" t="s">
        <v>54</v>
      </c>
      <c r="O96" s="66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2" t="s">
        <v>135</v>
      </c>
      <c r="AT96" s="182" t="s">
        <v>131</v>
      </c>
      <c r="AU96" s="182" t="s">
        <v>22</v>
      </c>
      <c r="AY96" s="18" t="s">
        <v>130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18" t="s">
        <v>91</v>
      </c>
      <c r="BK96" s="183">
        <f>ROUND(I96*H96,2)</f>
        <v>0</v>
      </c>
      <c r="BL96" s="18" t="s">
        <v>135</v>
      </c>
      <c r="BM96" s="182" t="s">
        <v>1114</v>
      </c>
    </row>
    <row r="97" spans="1:65" s="13" customFormat="1" ht="11.25">
      <c r="B97" s="202"/>
      <c r="C97" s="203"/>
      <c r="D97" s="197" t="s">
        <v>182</v>
      </c>
      <c r="E97" s="204" t="s">
        <v>45</v>
      </c>
      <c r="F97" s="205" t="s">
        <v>1115</v>
      </c>
      <c r="G97" s="203"/>
      <c r="H97" s="206">
        <v>228.465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182</v>
      </c>
      <c r="AU97" s="212" t="s">
        <v>22</v>
      </c>
      <c r="AV97" s="13" t="s">
        <v>22</v>
      </c>
      <c r="AW97" s="13" t="s">
        <v>43</v>
      </c>
      <c r="AX97" s="13" t="s">
        <v>83</v>
      </c>
      <c r="AY97" s="212" t="s">
        <v>130</v>
      </c>
    </row>
    <row r="98" spans="1:65" s="13" customFormat="1" ht="11.25">
      <c r="B98" s="202"/>
      <c r="C98" s="203"/>
      <c r="D98" s="197" t="s">
        <v>182</v>
      </c>
      <c r="E98" s="204" t="s">
        <v>45</v>
      </c>
      <c r="F98" s="205" t="s">
        <v>1116</v>
      </c>
      <c r="G98" s="203"/>
      <c r="H98" s="206">
        <v>234.458</v>
      </c>
      <c r="I98" s="207"/>
      <c r="J98" s="203"/>
      <c r="K98" s="203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182</v>
      </c>
      <c r="AU98" s="212" t="s">
        <v>22</v>
      </c>
      <c r="AV98" s="13" t="s">
        <v>22</v>
      </c>
      <c r="AW98" s="13" t="s">
        <v>43</v>
      </c>
      <c r="AX98" s="13" t="s">
        <v>83</v>
      </c>
      <c r="AY98" s="212" t="s">
        <v>130</v>
      </c>
    </row>
    <row r="99" spans="1:65" s="14" customFormat="1" ht="11.25">
      <c r="B99" s="213"/>
      <c r="C99" s="214"/>
      <c r="D99" s="197" t="s">
        <v>182</v>
      </c>
      <c r="E99" s="215" t="s">
        <v>45</v>
      </c>
      <c r="F99" s="216" t="s">
        <v>184</v>
      </c>
      <c r="G99" s="214"/>
      <c r="H99" s="217">
        <v>462.923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182</v>
      </c>
      <c r="AU99" s="223" t="s">
        <v>22</v>
      </c>
      <c r="AV99" s="14" t="s">
        <v>135</v>
      </c>
      <c r="AW99" s="14" t="s">
        <v>43</v>
      </c>
      <c r="AX99" s="14" t="s">
        <v>91</v>
      </c>
      <c r="AY99" s="223" t="s">
        <v>130</v>
      </c>
    </row>
    <row r="100" spans="1:65" s="2" customFormat="1" ht="37.9" customHeight="1">
      <c r="A100" s="36"/>
      <c r="B100" s="37"/>
      <c r="C100" s="170" t="s">
        <v>150</v>
      </c>
      <c r="D100" s="170" t="s">
        <v>131</v>
      </c>
      <c r="E100" s="171" t="s">
        <v>258</v>
      </c>
      <c r="F100" s="172" t="s">
        <v>259</v>
      </c>
      <c r="G100" s="173" t="s">
        <v>222</v>
      </c>
      <c r="H100" s="174">
        <v>6943.8450000000003</v>
      </c>
      <c r="I100" s="175"/>
      <c r="J100" s="176">
        <f>ROUND(I100*H100,2)</f>
        <v>0</v>
      </c>
      <c r="K100" s="177"/>
      <c r="L100" s="41"/>
      <c r="M100" s="178" t="s">
        <v>45</v>
      </c>
      <c r="N100" s="179" t="s">
        <v>54</v>
      </c>
      <c r="O100" s="66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2" t="s">
        <v>135</v>
      </c>
      <c r="AT100" s="182" t="s">
        <v>131</v>
      </c>
      <c r="AU100" s="182" t="s">
        <v>22</v>
      </c>
      <c r="AY100" s="18" t="s">
        <v>130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18" t="s">
        <v>91</v>
      </c>
      <c r="BK100" s="183">
        <f>ROUND(I100*H100,2)</f>
        <v>0</v>
      </c>
      <c r="BL100" s="18" t="s">
        <v>135</v>
      </c>
      <c r="BM100" s="182" t="s">
        <v>1117</v>
      </c>
    </row>
    <row r="101" spans="1:65" s="13" customFormat="1" ht="11.25">
      <c r="B101" s="202"/>
      <c r="C101" s="203"/>
      <c r="D101" s="197" t="s">
        <v>182</v>
      </c>
      <c r="E101" s="204" t="s">
        <v>45</v>
      </c>
      <c r="F101" s="205" t="s">
        <v>1118</v>
      </c>
      <c r="G101" s="203"/>
      <c r="H101" s="206">
        <v>6943.8450000000003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182</v>
      </c>
      <c r="AU101" s="212" t="s">
        <v>22</v>
      </c>
      <c r="AV101" s="13" t="s">
        <v>22</v>
      </c>
      <c r="AW101" s="13" t="s">
        <v>43</v>
      </c>
      <c r="AX101" s="13" t="s">
        <v>83</v>
      </c>
      <c r="AY101" s="212" t="s">
        <v>130</v>
      </c>
    </row>
    <row r="102" spans="1:65" s="14" customFormat="1" ht="11.25">
      <c r="B102" s="213"/>
      <c r="C102" s="214"/>
      <c r="D102" s="197" t="s">
        <v>182</v>
      </c>
      <c r="E102" s="215" t="s">
        <v>45</v>
      </c>
      <c r="F102" s="216" t="s">
        <v>184</v>
      </c>
      <c r="G102" s="214"/>
      <c r="H102" s="217">
        <v>6943.8450000000003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182</v>
      </c>
      <c r="AU102" s="223" t="s">
        <v>22</v>
      </c>
      <c r="AV102" s="14" t="s">
        <v>135</v>
      </c>
      <c r="AW102" s="14" t="s">
        <v>43</v>
      </c>
      <c r="AX102" s="14" t="s">
        <v>91</v>
      </c>
      <c r="AY102" s="223" t="s">
        <v>130</v>
      </c>
    </row>
    <row r="103" spans="1:65" s="2" customFormat="1" ht="24.2" customHeight="1">
      <c r="A103" s="36"/>
      <c r="B103" s="37"/>
      <c r="C103" s="170" t="s">
        <v>154</v>
      </c>
      <c r="D103" s="170" t="s">
        <v>131</v>
      </c>
      <c r="E103" s="171" t="s">
        <v>1119</v>
      </c>
      <c r="F103" s="172" t="s">
        <v>1120</v>
      </c>
      <c r="G103" s="173" t="s">
        <v>222</v>
      </c>
      <c r="H103" s="174">
        <v>234.458</v>
      </c>
      <c r="I103" s="175"/>
      <c r="J103" s="176">
        <f>ROUND(I103*H103,2)</f>
        <v>0</v>
      </c>
      <c r="K103" s="177"/>
      <c r="L103" s="41"/>
      <c r="M103" s="178" t="s">
        <v>45</v>
      </c>
      <c r="N103" s="179" t="s">
        <v>54</v>
      </c>
      <c r="O103" s="66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2" t="s">
        <v>135</v>
      </c>
      <c r="AT103" s="182" t="s">
        <v>131</v>
      </c>
      <c r="AU103" s="182" t="s">
        <v>22</v>
      </c>
      <c r="AY103" s="18" t="s">
        <v>130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8" t="s">
        <v>91</v>
      </c>
      <c r="BK103" s="183">
        <f>ROUND(I103*H103,2)</f>
        <v>0</v>
      </c>
      <c r="BL103" s="18" t="s">
        <v>135</v>
      </c>
      <c r="BM103" s="182" t="s">
        <v>1121</v>
      </c>
    </row>
    <row r="104" spans="1:65" s="13" customFormat="1" ht="11.25">
      <c r="B104" s="202"/>
      <c r="C104" s="203"/>
      <c r="D104" s="197" t="s">
        <v>182</v>
      </c>
      <c r="E104" s="204" t="s">
        <v>45</v>
      </c>
      <c r="F104" s="205" t="s">
        <v>1116</v>
      </c>
      <c r="G104" s="203"/>
      <c r="H104" s="206">
        <v>234.458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182</v>
      </c>
      <c r="AU104" s="212" t="s">
        <v>22</v>
      </c>
      <c r="AV104" s="13" t="s">
        <v>22</v>
      </c>
      <c r="AW104" s="13" t="s">
        <v>43</v>
      </c>
      <c r="AX104" s="13" t="s">
        <v>83</v>
      </c>
      <c r="AY104" s="212" t="s">
        <v>130</v>
      </c>
    </row>
    <row r="105" spans="1:65" s="14" customFormat="1" ht="11.25">
      <c r="B105" s="213"/>
      <c r="C105" s="214"/>
      <c r="D105" s="197" t="s">
        <v>182</v>
      </c>
      <c r="E105" s="215" t="s">
        <v>45</v>
      </c>
      <c r="F105" s="216" t="s">
        <v>184</v>
      </c>
      <c r="G105" s="214"/>
      <c r="H105" s="217">
        <v>234.458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182</v>
      </c>
      <c r="AU105" s="223" t="s">
        <v>22</v>
      </c>
      <c r="AV105" s="14" t="s">
        <v>135</v>
      </c>
      <c r="AW105" s="14" t="s">
        <v>43</v>
      </c>
      <c r="AX105" s="14" t="s">
        <v>91</v>
      </c>
      <c r="AY105" s="223" t="s">
        <v>130</v>
      </c>
    </row>
    <row r="106" spans="1:65" s="2" customFormat="1" ht="14.45" customHeight="1">
      <c r="A106" s="36"/>
      <c r="B106" s="37"/>
      <c r="C106" s="170" t="s">
        <v>158</v>
      </c>
      <c r="D106" s="170" t="s">
        <v>131</v>
      </c>
      <c r="E106" s="171" t="s">
        <v>263</v>
      </c>
      <c r="F106" s="172" t="s">
        <v>264</v>
      </c>
      <c r="G106" s="173" t="s">
        <v>222</v>
      </c>
      <c r="H106" s="174">
        <v>228.465</v>
      </c>
      <c r="I106" s="175"/>
      <c r="J106" s="176">
        <f>ROUND(I106*H106,2)</f>
        <v>0</v>
      </c>
      <c r="K106" s="177"/>
      <c r="L106" s="41"/>
      <c r="M106" s="178" t="s">
        <v>45</v>
      </c>
      <c r="N106" s="179" t="s">
        <v>54</v>
      </c>
      <c r="O106" s="66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2" t="s">
        <v>135</v>
      </c>
      <c r="AT106" s="182" t="s">
        <v>131</v>
      </c>
      <c r="AU106" s="182" t="s">
        <v>22</v>
      </c>
      <c r="AY106" s="18" t="s">
        <v>130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8" t="s">
        <v>91</v>
      </c>
      <c r="BK106" s="183">
        <f>ROUND(I106*H106,2)</f>
        <v>0</v>
      </c>
      <c r="BL106" s="18" t="s">
        <v>135</v>
      </c>
      <c r="BM106" s="182" t="s">
        <v>1122</v>
      </c>
    </row>
    <row r="107" spans="1:65" s="2" customFormat="1" ht="24.2" customHeight="1">
      <c r="A107" s="36"/>
      <c r="B107" s="37"/>
      <c r="C107" s="170" t="s">
        <v>214</v>
      </c>
      <c r="D107" s="170" t="s">
        <v>131</v>
      </c>
      <c r="E107" s="171" t="s">
        <v>267</v>
      </c>
      <c r="F107" s="172" t="s">
        <v>268</v>
      </c>
      <c r="G107" s="173" t="s">
        <v>269</v>
      </c>
      <c r="H107" s="174">
        <v>411.23700000000002</v>
      </c>
      <c r="I107" s="175"/>
      <c r="J107" s="176">
        <f>ROUND(I107*H107,2)</f>
        <v>0</v>
      </c>
      <c r="K107" s="177"/>
      <c r="L107" s="41"/>
      <c r="M107" s="178" t="s">
        <v>45</v>
      </c>
      <c r="N107" s="179" t="s">
        <v>54</v>
      </c>
      <c r="O107" s="66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2" t="s">
        <v>135</v>
      </c>
      <c r="AT107" s="182" t="s">
        <v>131</v>
      </c>
      <c r="AU107" s="182" t="s">
        <v>22</v>
      </c>
      <c r="AY107" s="18" t="s">
        <v>130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8" t="s">
        <v>91</v>
      </c>
      <c r="BK107" s="183">
        <f>ROUND(I107*H107,2)</f>
        <v>0</v>
      </c>
      <c r="BL107" s="18" t="s">
        <v>135</v>
      </c>
      <c r="BM107" s="182" t="s">
        <v>1123</v>
      </c>
    </row>
    <row r="108" spans="1:65" s="13" customFormat="1" ht="11.25">
      <c r="B108" s="202"/>
      <c r="C108" s="203"/>
      <c r="D108" s="197" t="s">
        <v>182</v>
      </c>
      <c r="E108" s="204" t="s">
        <v>45</v>
      </c>
      <c r="F108" s="205" t="s">
        <v>1124</v>
      </c>
      <c r="G108" s="203"/>
      <c r="H108" s="206">
        <v>411.23700000000002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182</v>
      </c>
      <c r="AU108" s="212" t="s">
        <v>22</v>
      </c>
      <c r="AV108" s="13" t="s">
        <v>22</v>
      </c>
      <c r="AW108" s="13" t="s">
        <v>43</v>
      </c>
      <c r="AX108" s="13" t="s">
        <v>83</v>
      </c>
      <c r="AY108" s="212" t="s">
        <v>130</v>
      </c>
    </row>
    <row r="109" spans="1:65" s="14" customFormat="1" ht="11.25">
      <c r="B109" s="213"/>
      <c r="C109" s="214"/>
      <c r="D109" s="197" t="s">
        <v>182</v>
      </c>
      <c r="E109" s="215" t="s">
        <v>45</v>
      </c>
      <c r="F109" s="216" t="s">
        <v>184</v>
      </c>
      <c r="G109" s="214"/>
      <c r="H109" s="217">
        <v>411.23700000000002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182</v>
      </c>
      <c r="AU109" s="223" t="s">
        <v>22</v>
      </c>
      <c r="AV109" s="14" t="s">
        <v>135</v>
      </c>
      <c r="AW109" s="14" t="s">
        <v>43</v>
      </c>
      <c r="AX109" s="14" t="s">
        <v>91</v>
      </c>
      <c r="AY109" s="223" t="s">
        <v>130</v>
      </c>
    </row>
    <row r="110" spans="1:65" s="2" customFormat="1" ht="24.2" customHeight="1">
      <c r="A110" s="36"/>
      <c r="B110" s="37"/>
      <c r="C110" s="170" t="s">
        <v>219</v>
      </c>
      <c r="D110" s="170" t="s">
        <v>131</v>
      </c>
      <c r="E110" s="171" t="s">
        <v>1125</v>
      </c>
      <c r="F110" s="172" t="s">
        <v>1126</v>
      </c>
      <c r="G110" s="173" t="s">
        <v>178</v>
      </c>
      <c r="H110" s="174">
        <v>1563.0530000000001</v>
      </c>
      <c r="I110" s="175"/>
      <c r="J110" s="176">
        <f>ROUND(I110*H110,2)</f>
        <v>0</v>
      </c>
      <c r="K110" s="177"/>
      <c r="L110" s="41"/>
      <c r="M110" s="178" t="s">
        <v>45</v>
      </c>
      <c r="N110" s="179" t="s">
        <v>54</v>
      </c>
      <c r="O110" s="66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2" t="s">
        <v>135</v>
      </c>
      <c r="AT110" s="182" t="s">
        <v>131</v>
      </c>
      <c r="AU110" s="182" t="s">
        <v>22</v>
      </c>
      <c r="AY110" s="18" t="s">
        <v>130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8" t="s">
        <v>91</v>
      </c>
      <c r="BK110" s="183">
        <f>ROUND(I110*H110,2)</f>
        <v>0</v>
      </c>
      <c r="BL110" s="18" t="s">
        <v>135</v>
      </c>
      <c r="BM110" s="182" t="s">
        <v>1127</v>
      </c>
    </row>
    <row r="111" spans="1:65" s="13" customFormat="1" ht="33.75">
      <c r="B111" s="202"/>
      <c r="C111" s="203"/>
      <c r="D111" s="197" t="s">
        <v>182</v>
      </c>
      <c r="E111" s="204" t="s">
        <v>45</v>
      </c>
      <c r="F111" s="205" t="s">
        <v>1128</v>
      </c>
      <c r="G111" s="203"/>
      <c r="H111" s="206">
        <v>1563.0530000000001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182</v>
      </c>
      <c r="AU111" s="212" t="s">
        <v>22</v>
      </c>
      <c r="AV111" s="13" t="s">
        <v>22</v>
      </c>
      <c r="AW111" s="13" t="s">
        <v>43</v>
      </c>
      <c r="AX111" s="13" t="s">
        <v>83</v>
      </c>
      <c r="AY111" s="212" t="s">
        <v>130</v>
      </c>
    </row>
    <row r="112" spans="1:65" s="14" customFormat="1" ht="11.25">
      <c r="B112" s="213"/>
      <c r="C112" s="214"/>
      <c r="D112" s="197" t="s">
        <v>182</v>
      </c>
      <c r="E112" s="215" t="s">
        <v>45</v>
      </c>
      <c r="F112" s="216" t="s">
        <v>184</v>
      </c>
      <c r="G112" s="214"/>
      <c r="H112" s="217">
        <v>1563.0530000000001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182</v>
      </c>
      <c r="AU112" s="223" t="s">
        <v>22</v>
      </c>
      <c r="AV112" s="14" t="s">
        <v>135</v>
      </c>
      <c r="AW112" s="14" t="s">
        <v>43</v>
      </c>
      <c r="AX112" s="14" t="s">
        <v>91</v>
      </c>
      <c r="AY112" s="223" t="s">
        <v>130</v>
      </c>
    </row>
    <row r="113" spans="1:65" s="2" customFormat="1" ht="14.45" customHeight="1">
      <c r="A113" s="36"/>
      <c r="B113" s="37"/>
      <c r="C113" s="234" t="s">
        <v>225</v>
      </c>
      <c r="D113" s="234" t="s">
        <v>283</v>
      </c>
      <c r="E113" s="235" t="s">
        <v>1129</v>
      </c>
      <c r="F113" s="236" t="s">
        <v>1130</v>
      </c>
      <c r="G113" s="237" t="s">
        <v>222</v>
      </c>
      <c r="H113" s="238">
        <v>234.458</v>
      </c>
      <c r="I113" s="239"/>
      <c r="J113" s="240">
        <f>ROUND(I113*H113,2)</f>
        <v>0</v>
      </c>
      <c r="K113" s="241"/>
      <c r="L113" s="242"/>
      <c r="M113" s="243" t="s">
        <v>45</v>
      </c>
      <c r="N113" s="244" t="s">
        <v>54</v>
      </c>
      <c r="O113" s="66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2" t="s">
        <v>158</v>
      </c>
      <c r="AT113" s="182" t="s">
        <v>283</v>
      </c>
      <c r="AU113" s="182" t="s">
        <v>22</v>
      </c>
      <c r="AY113" s="18" t="s">
        <v>130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8" t="s">
        <v>91</v>
      </c>
      <c r="BK113" s="183">
        <f>ROUND(I113*H113,2)</f>
        <v>0</v>
      </c>
      <c r="BL113" s="18" t="s">
        <v>135</v>
      </c>
      <c r="BM113" s="182" t="s">
        <v>1131</v>
      </c>
    </row>
    <row r="114" spans="1:65" s="2" customFormat="1" ht="24.2" customHeight="1">
      <c r="A114" s="36"/>
      <c r="B114" s="37"/>
      <c r="C114" s="170" t="s">
        <v>231</v>
      </c>
      <c r="D114" s="170" t="s">
        <v>131</v>
      </c>
      <c r="E114" s="171" t="s">
        <v>1132</v>
      </c>
      <c r="F114" s="172" t="s">
        <v>1133</v>
      </c>
      <c r="G114" s="173" t="s">
        <v>178</v>
      </c>
      <c r="H114" s="174">
        <v>1563.0530000000001</v>
      </c>
      <c r="I114" s="175"/>
      <c r="J114" s="176">
        <f>ROUND(I114*H114,2)</f>
        <v>0</v>
      </c>
      <c r="K114" s="177"/>
      <c r="L114" s="41"/>
      <c r="M114" s="178" t="s">
        <v>45</v>
      </c>
      <c r="N114" s="179" t="s">
        <v>54</v>
      </c>
      <c r="O114" s="66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2" t="s">
        <v>135</v>
      </c>
      <c r="AT114" s="182" t="s">
        <v>131</v>
      </c>
      <c r="AU114" s="182" t="s">
        <v>22</v>
      </c>
      <c r="AY114" s="18" t="s">
        <v>130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8" t="s">
        <v>91</v>
      </c>
      <c r="BK114" s="183">
        <f>ROUND(I114*H114,2)</f>
        <v>0</v>
      </c>
      <c r="BL114" s="18" t="s">
        <v>135</v>
      </c>
      <c r="BM114" s="182" t="s">
        <v>1134</v>
      </c>
    </row>
    <row r="115" spans="1:65" s="2" customFormat="1" ht="19.5">
      <c r="A115" s="36"/>
      <c r="B115" s="37"/>
      <c r="C115" s="38"/>
      <c r="D115" s="197" t="s">
        <v>180</v>
      </c>
      <c r="E115" s="38"/>
      <c r="F115" s="198" t="s">
        <v>276</v>
      </c>
      <c r="G115" s="38"/>
      <c r="H115" s="38"/>
      <c r="I115" s="199"/>
      <c r="J115" s="38"/>
      <c r="K115" s="38"/>
      <c r="L115" s="41"/>
      <c r="M115" s="200"/>
      <c r="N115" s="201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180</v>
      </c>
      <c r="AU115" s="18" t="s">
        <v>22</v>
      </c>
    </row>
    <row r="116" spans="1:65" s="13" customFormat="1" ht="22.5">
      <c r="B116" s="202"/>
      <c r="C116" s="203"/>
      <c r="D116" s="197" t="s">
        <v>182</v>
      </c>
      <c r="E116" s="204" t="s">
        <v>45</v>
      </c>
      <c r="F116" s="205" t="s">
        <v>1135</v>
      </c>
      <c r="G116" s="203"/>
      <c r="H116" s="206">
        <v>1563.0530000000001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182</v>
      </c>
      <c r="AU116" s="212" t="s">
        <v>22</v>
      </c>
      <c r="AV116" s="13" t="s">
        <v>22</v>
      </c>
      <c r="AW116" s="13" t="s">
        <v>43</v>
      </c>
      <c r="AX116" s="13" t="s">
        <v>83</v>
      </c>
      <c r="AY116" s="212" t="s">
        <v>130</v>
      </c>
    </row>
    <row r="117" spans="1:65" s="14" customFormat="1" ht="11.25">
      <c r="B117" s="213"/>
      <c r="C117" s="214"/>
      <c r="D117" s="197" t="s">
        <v>182</v>
      </c>
      <c r="E117" s="215" t="s">
        <v>45</v>
      </c>
      <c r="F117" s="216" t="s">
        <v>184</v>
      </c>
      <c r="G117" s="214"/>
      <c r="H117" s="217">
        <v>1563.0530000000001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182</v>
      </c>
      <c r="AU117" s="223" t="s">
        <v>22</v>
      </c>
      <c r="AV117" s="14" t="s">
        <v>135</v>
      </c>
      <c r="AW117" s="14" t="s">
        <v>43</v>
      </c>
      <c r="AX117" s="14" t="s">
        <v>91</v>
      </c>
      <c r="AY117" s="223" t="s">
        <v>130</v>
      </c>
    </row>
    <row r="118" spans="1:65" s="2" customFormat="1" ht="14.45" customHeight="1">
      <c r="A118" s="36"/>
      <c r="B118" s="37"/>
      <c r="C118" s="234" t="s">
        <v>236</v>
      </c>
      <c r="D118" s="234" t="s">
        <v>283</v>
      </c>
      <c r="E118" s="235" t="s">
        <v>1136</v>
      </c>
      <c r="F118" s="236" t="s">
        <v>1137</v>
      </c>
      <c r="G118" s="237" t="s">
        <v>1138</v>
      </c>
      <c r="H118" s="238">
        <v>54.707000000000001</v>
      </c>
      <c r="I118" s="239"/>
      <c r="J118" s="240">
        <f>ROUND(I118*H118,2)</f>
        <v>0</v>
      </c>
      <c r="K118" s="241"/>
      <c r="L118" s="242"/>
      <c r="M118" s="243" t="s">
        <v>45</v>
      </c>
      <c r="N118" s="244" t="s">
        <v>54</v>
      </c>
      <c r="O118" s="66"/>
      <c r="P118" s="180">
        <f>O118*H118</f>
        <v>0</v>
      </c>
      <c r="Q118" s="180">
        <v>1E-3</v>
      </c>
      <c r="R118" s="180">
        <f>Q118*H118</f>
        <v>5.4706999999999999E-2</v>
      </c>
      <c r="S118" s="180">
        <v>0</v>
      </c>
      <c r="T118" s="18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2" t="s">
        <v>158</v>
      </c>
      <c r="AT118" s="182" t="s">
        <v>283</v>
      </c>
      <c r="AU118" s="182" t="s">
        <v>22</v>
      </c>
      <c r="AY118" s="18" t="s">
        <v>130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8" t="s">
        <v>91</v>
      </c>
      <c r="BK118" s="183">
        <f>ROUND(I118*H118,2)</f>
        <v>0</v>
      </c>
      <c r="BL118" s="18" t="s">
        <v>135</v>
      </c>
      <c r="BM118" s="182" t="s">
        <v>1139</v>
      </c>
    </row>
    <row r="119" spans="1:65" s="13" customFormat="1" ht="11.25">
      <c r="B119" s="202"/>
      <c r="C119" s="203"/>
      <c r="D119" s="197" t="s">
        <v>182</v>
      </c>
      <c r="E119" s="204" t="s">
        <v>45</v>
      </c>
      <c r="F119" s="205" t="s">
        <v>1140</v>
      </c>
      <c r="G119" s="203"/>
      <c r="H119" s="206">
        <v>54.707000000000001</v>
      </c>
      <c r="I119" s="207"/>
      <c r="J119" s="203"/>
      <c r="K119" s="203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182</v>
      </c>
      <c r="AU119" s="212" t="s">
        <v>22</v>
      </c>
      <c r="AV119" s="13" t="s">
        <v>22</v>
      </c>
      <c r="AW119" s="13" t="s">
        <v>43</v>
      </c>
      <c r="AX119" s="13" t="s">
        <v>83</v>
      </c>
      <c r="AY119" s="212" t="s">
        <v>130</v>
      </c>
    </row>
    <row r="120" spans="1:65" s="14" customFormat="1" ht="11.25">
      <c r="B120" s="213"/>
      <c r="C120" s="214"/>
      <c r="D120" s="197" t="s">
        <v>182</v>
      </c>
      <c r="E120" s="215" t="s">
        <v>45</v>
      </c>
      <c r="F120" s="216" t="s">
        <v>184</v>
      </c>
      <c r="G120" s="214"/>
      <c r="H120" s="217">
        <v>54.707000000000001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182</v>
      </c>
      <c r="AU120" s="223" t="s">
        <v>22</v>
      </c>
      <c r="AV120" s="14" t="s">
        <v>135</v>
      </c>
      <c r="AW120" s="14" t="s">
        <v>43</v>
      </c>
      <c r="AX120" s="14" t="s">
        <v>91</v>
      </c>
      <c r="AY120" s="223" t="s">
        <v>130</v>
      </c>
    </row>
    <row r="121" spans="1:65" s="2" customFormat="1" ht="24.2" customHeight="1">
      <c r="A121" s="36"/>
      <c r="B121" s="37"/>
      <c r="C121" s="170" t="s">
        <v>241</v>
      </c>
      <c r="D121" s="170" t="s">
        <v>131</v>
      </c>
      <c r="E121" s="171" t="s">
        <v>1141</v>
      </c>
      <c r="F121" s="172" t="s">
        <v>1142</v>
      </c>
      <c r="G121" s="173" t="s">
        <v>178</v>
      </c>
      <c r="H121" s="174">
        <v>1563.0530000000001</v>
      </c>
      <c r="I121" s="175"/>
      <c r="J121" s="176">
        <f>ROUND(I121*H121,2)</f>
        <v>0</v>
      </c>
      <c r="K121" s="177"/>
      <c r="L121" s="41"/>
      <c r="M121" s="178" t="s">
        <v>45</v>
      </c>
      <c r="N121" s="179" t="s">
        <v>54</v>
      </c>
      <c r="O121" s="66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2" t="s">
        <v>135</v>
      </c>
      <c r="AT121" s="182" t="s">
        <v>131</v>
      </c>
      <c r="AU121" s="182" t="s">
        <v>22</v>
      </c>
      <c r="AY121" s="18" t="s">
        <v>130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91</v>
      </c>
      <c r="BK121" s="183">
        <f>ROUND(I121*H121,2)</f>
        <v>0</v>
      </c>
      <c r="BL121" s="18" t="s">
        <v>135</v>
      </c>
      <c r="BM121" s="182" t="s">
        <v>1143</v>
      </c>
    </row>
    <row r="122" spans="1:65" s="11" customFormat="1" ht="22.9" customHeight="1">
      <c r="B122" s="156"/>
      <c r="C122" s="157"/>
      <c r="D122" s="158" t="s">
        <v>82</v>
      </c>
      <c r="E122" s="195" t="s">
        <v>605</v>
      </c>
      <c r="F122" s="195" t="s">
        <v>606</v>
      </c>
      <c r="G122" s="157"/>
      <c r="H122" s="157"/>
      <c r="I122" s="160"/>
      <c r="J122" s="196">
        <f>BK122</f>
        <v>0</v>
      </c>
      <c r="K122" s="157"/>
      <c r="L122" s="162"/>
      <c r="M122" s="163"/>
      <c r="N122" s="164"/>
      <c r="O122" s="164"/>
      <c r="P122" s="165">
        <f>SUM(P123:P134)</f>
        <v>0</v>
      </c>
      <c r="Q122" s="164"/>
      <c r="R122" s="165">
        <f>SUM(R123:R134)</f>
        <v>0</v>
      </c>
      <c r="S122" s="164"/>
      <c r="T122" s="166">
        <f>SUM(T123:T134)</f>
        <v>0</v>
      </c>
      <c r="AR122" s="167" t="s">
        <v>91</v>
      </c>
      <c r="AT122" s="168" t="s">
        <v>82</v>
      </c>
      <c r="AU122" s="168" t="s">
        <v>91</v>
      </c>
      <c r="AY122" s="167" t="s">
        <v>130</v>
      </c>
      <c r="BK122" s="169">
        <f>SUM(BK123:BK134)</f>
        <v>0</v>
      </c>
    </row>
    <row r="123" spans="1:65" s="2" customFormat="1" ht="14.45" customHeight="1">
      <c r="A123" s="36"/>
      <c r="B123" s="37"/>
      <c r="C123" s="170" t="s">
        <v>9</v>
      </c>
      <c r="D123" s="170" t="s">
        <v>131</v>
      </c>
      <c r="E123" s="171" t="s">
        <v>608</v>
      </c>
      <c r="F123" s="172" t="s">
        <v>609</v>
      </c>
      <c r="G123" s="173" t="s">
        <v>269</v>
      </c>
      <c r="H123" s="174">
        <v>27.762</v>
      </c>
      <c r="I123" s="175"/>
      <c r="J123" s="176">
        <f>ROUND(I123*H123,2)</f>
        <v>0</v>
      </c>
      <c r="K123" s="177"/>
      <c r="L123" s="41"/>
      <c r="M123" s="178" t="s">
        <v>45</v>
      </c>
      <c r="N123" s="179" t="s">
        <v>54</v>
      </c>
      <c r="O123" s="6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2" t="s">
        <v>135</v>
      </c>
      <c r="AT123" s="182" t="s">
        <v>131</v>
      </c>
      <c r="AU123" s="182" t="s">
        <v>22</v>
      </c>
      <c r="AY123" s="18" t="s">
        <v>130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91</v>
      </c>
      <c r="BK123" s="183">
        <f>ROUND(I123*H123,2)</f>
        <v>0</v>
      </c>
      <c r="BL123" s="18" t="s">
        <v>135</v>
      </c>
      <c r="BM123" s="182" t="s">
        <v>1144</v>
      </c>
    </row>
    <row r="124" spans="1:65" s="13" customFormat="1" ht="11.25">
      <c r="B124" s="202"/>
      <c r="C124" s="203"/>
      <c r="D124" s="197" t="s">
        <v>182</v>
      </c>
      <c r="E124" s="204" t="s">
        <v>45</v>
      </c>
      <c r="F124" s="205" t="s">
        <v>1145</v>
      </c>
      <c r="G124" s="203"/>
      <c r="H124" s="206">
        <v>27.762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182</v>
      </c>
      <c r="AU124" s="212" t="s">
        <v>22</v>
      </c>
      <c r="AV124" s="13" t="s">
        <v>22</v>
      </c>
      <c r="AW124" s="13" t="s">
        <v>43</v>
      </c>
      <c r="AX124" s="13" t="s">
        <v>83</v>
      </c>
      <c r="AY124" s="212" t="s">
        <v>130</v>
      </c>
    </row>
    <row r="125" spans="1:65" s="14" customFormat="1" ht="11.25">
      <c r="B125" s="213"/>
      <c r="C125" s="214"/>
      <c r="D125" s="197" t="s">
        <v>182</v>
      </c>
      <c r="E125" s="215" t="s">
        <v>45</v>
      </c>
      <c r="F125" s="216" t="s">
        <v>184</v>
      </c>
      <c r="G125" s="214"/>
      <c r="H125" s="217">
        <v>27.762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182</v>
      </c>
      <c r="AU125" s="223" t="s">
        <v>22</v>
      </c>
      <c r="AV125" s="14" t="s">
        <v>135</v>
      </c>
      <c r="AW125" s="14" t="s">
        <v>43</v>
      </c>
      <c r="AX125" s="14" t="s">
        <v>91</v>
      </c>
      <c r="AY125" s="223" t="s">
        <v>130</v>
      </c>
    </row>
    <row r="126" spans="1:65" s="2" customFormat="1" ht="24.2" customHeight="1">
      <c r="A126" s="36"/>
      <c r="B126" s="37"/>
      <c r="C126" s="170" t="s">
        <v>249</v>
      </c>
      <c r="D126" s="170" t="s">
        <v>131</v>
      </c>
      <c r="E126" s="171" t="s">
        <v>615</v>
      </c>
      <c r="F126" s="172" t="s">
        <v>616</v>
      </c>
      <c r="G126" s="173" t="s">
        <v>269</v>
      </c>
      <c r="H126" s="174">
        <v>666.28800000000001</v>
      </c>
      <c r="I126" s="175"/>
      <c r="J126" s="176">
        <f>ROUND(I126*H126,2)</f>
        <v>0</v>
      </c>
      <c r="K126" s="177"/>
      <c r="L126" s="41"/>
      <c r="M126" s="178" t="s">
        <v>45</v>
      </c>
      <c r="N126" s="179" t="s">
        <v>54</v>
      </c>
      <c r="O126" s="6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2" t="s">
        <v>135</v>
      </c>
      <c r="AT126" s="182" t="s">
        <v>131</v>
      </c>
      <c r="AU126" s="182" t="s">
        <v>22</v>
      </c>
      <c r="AY126" s="18" t="s">
        <v>130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91</v>
      </c>
      <c r="BK126" s="183">
        <f>ROUND(I126*H126,2)</f>
        <v>0</v>
      </c>
      <c r="BL126" s="18" t="s">
        <v>135</v>
      </c>
      <c r="BM126" s="182" t="s">
        <v>1146</v>
      </c>
    </row>
    <row r="127" spans="1:65" s="13" customFormat="1" ht="11.25">
      <c r="B127" s="202"/>
      <c r="C127" s="203"/>
      <c r="D127" s="197" t="s">
        <v>182</v>
      </c>
      <c r="E127" s="204" t="s">
        <v>45</v>
      </c>
      <c r="F127" s="205" t="s">
        <v>1147</v>
      </c>
      <c r="G127" s="203"/>
      <c r="H127" s="206">
        <v>666.28800000000001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182</v>
      </c>
      <c r="AU127" s="212" t="s">
        <v>22</v>
      </c>
      <c r="AV127" s="13" t="s">
        <v>22</v>
      </c>
      <c r="AW127" s="13" t="s">
        <v>43</v>
      </c>
      <c r="AX127" s="13" t="s">
        <v>83</v>
      </c>
      <c r="AY127" s="212" t="s">
        <v>130</v>
      </c>
    </row>
    <row r="128" spans="1:65" s="14" customFormat="1" ht="11.25">
      <c r="B128" s="213"/>
      <c r="C128" s="214"/>
      <c r="D128" s="197" t="s">
        <v>182</v>
      </c>
      <c r="E128" s="215" t="s">
        <v>45</v>
      </c>
      <c r="F128" s="216" t="s">
        <v>184</v>
      </c>
      <c r="G128" s="214"/>
      <c r="H128" s="217">
        <v>666.28800000000001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182</v>
      </c>
      <c r="AU128" s="223" t="s">
        <v>22</v>
      </c>
      <c r="AV128" s="14" t="s">
        <v>135</v>
      </c>
      <c r="AW128" s="14" t="s">
        <v>43</v>
      </c>
      <c r="AX128" s="14" t="s">
        <v>91</v>
      </c>
      <c r="AY128" s="223" t="s">
        <v>130</v>
      </c>
    </row>
    <row r="129" spans="1:65" s="2" customFormat="1" ht="24.2" customHeight="1">
      <c r="A129" s="36"/>
      <c r="B129" s="37"/>
      <c r="C129" s="170" t="s">
        <v>257</v>
      </c>
      <c r="D129" s="170" t="s">
        <v>131</v>
      </c>
      <c r="E129" s="171" t="s">
        <v>632</v>
      </c>
      <c r="F129" s="172" t="s">
        <v>633</v>
      </c>
      <c r="G129" s="173" t="s">
        <v>269</v>
      </c>
      <c r="H129" s="174">
        <v>27.762</v>
      </c>
      <c r="I129" s="175"/>
      <c r="J129" s="176">
        <f>ROUND(I129*H129,2)</f>
        <v>0</v>
      </c>
      <c r="K129" s="177"/>
      <c r="L129" s="41"/>
      <c r="M129" s="178" t="s">
        <v>45</v>
      </c>
      <c r="N129" s="179" t="s">
        <v>54</v>
      </c>
      <c r="O129" s="6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2" t="s">
        <v>135</v>
      </c>
      <c r="AT129" s="182" t="s">
        <v>131</v>
      </c>
      <c r="AU129" s="182" t="s">
        <v>22</v>
      </c>
      <c r="AY129" s="18" t="s">
        <v>130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91</v>
      </c>
      <c r="BK129" s="183">
        <f>ROUND(I129*H129,2)</f>
        <v>0</v>
      </c>
      <c r="BL129" s="18" t="s">
        <v>135</v>
      </c>
      <c r="BM129" s="182" t="s">
        <v>1148</v>
      </c>
    </row>
    <row r="130" spans="1:65" s="13" customFormat="1" ht="11.25">
      <c r="B130" s="202"/>
      <c r="C130" s="203"/>
      <c r="D130" s="197" t="s">
        <v>182</v>
      </c>
      <c r="E130" s="204" t="s">
        <v>45</v>
      </c>
      <c r="F130" s="205" t="s">
        <v>1145</v>
      </c>
      <c r="G130" s="203"/>
      <c r="H130" s="206">
        <v>27.762</v>
      </c>
      <c r="I130" s="207"/>
      <c r="J130" s="203"/>
      <c r="K130" s="203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182</v>
      </c>
      <c r="AU130" s="212" t="s">
        <v>22</v>
      </c>
      <c r="AV130" s="13" t="s">
        <v>22</v>
      </c>
      <c r="AW130" s="13" t="s">
        <v>43</v>
      </c>
      <c r="AX130" s="13" t="s">
        <v>83</v>
      </c>
      <c r="AY130" s="212" t="s">
        <v>130</v>
      </c>
    </row>
    <row r="131" spans="1:65" s="14" customFormat="1" ht="11.25">
      <c r="B131" s="213"/>
      <c r="C131" s="214"/>
      <c r="D131" s="197" t="s">
        <v>182</v>
      </c>
      <c r="E131" s="215" t="s">
        <v>45</v>
      </c>
      <c r="F131" s="216" t="s">
        <v>184</v>
      </c>
      <c r="G131" s="214"/>
      <c r="H131" s="217">
        <v>27.762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182</v>
      </c>
      <c r="AU131" s="223" t="s">
        <v>22</v>
      </c>
      <c r="AV131" s="14" t="s">
        <v>135</v>
      </c>
      <c r="AW131" s="14" t="s">
        <v>43</v>
      </c>
      <c r="AX131" s="14" t="s">
        <v>91</v>
      </c>
      <c r="AY131" s="223" t="s">
        <v>130</v>
      </c>
    </row>
    <row r="132" spans="1:65" s="2" customFormat="1" ht="37.9" customHeight="1">
      <c r="A132" s="36"/>
      <c r="B132" s="37"/>
      <c r="C132" s="170" t="s">
        <v>262</v>
      </c>
      <c r="D132" s="170" t="s">
        <v>131</v>
      </c>
      <c r="E132" s="171" t="s">
        <v>640</v>
      </c>
      <c r="F132" s="172" t="s">
        <v>641</v>
      </c>
      <c r="G132" s="173" t="s">
        <v>269</v>
      </c>
      <c r="H132" s="174">
        <v>27.762</v>
      </c>
      <c r="I132" s="175"/>
      <c r="J132" s="176">
        <f>ROUND(I132*H132,2)</f>
        <v>0</v>
      </c>
      <c r="K132" s="177"/>
      <c r="L132" s="41"/>
      <c r="M132" s="178" t="s">
        <v>45</v>
      </c>
      <c r="N132" s="179" t="s">
        <v>54</v>
      </c>
      <c r="O132" s="6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2" t="s">
        <v>135</v>
      </c>
      <c r="AT132" s="182" t="s">
        <v>131</v>
      </c>
      <c r="AU132" s="182" t="s">
        <v>22</v>
      </c>
      <c r="AY132" s="18" t="s">
        <v>130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91</v>
      </c>
      <c r="BK132" s="183">
        <f>ROUND(I132*H132,2)</f>
        <v>0</v>
      </c>
      <c r="BL132" s="18" t="s">
        <v>135</v>
      </c>
      <c r="BM132" s="182" t="s">
        <v>1149</v>
      </c>
    </row>
    <row r="133" spans="1:65" s="13" customFormat="1" ht="11.25">
      <c r="B133" s="202"/>
      <c r="C133" s="203"/>
      <c r="D133" s="197" t="s">
        <v>182</v>
      </c>
      <c r="E133" s="204" t="s">
        <v>45</v>
      </c>
      <c r="F133" s="205" t="s">
        <v>1150</v>
      </c>
      <c r="G133" s="203"/>
      <c r="H133" s="206">
        <v>27.762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182</v>
      </c>
      <c r="AU133" s="212" t="s">
        <v>22</v>
      </c>
      <c r="AV133" s="13" t="s">
        <v>22</v>
      </c>
      <c r="AW133" s="13" t="s">
        <v>43</v>
      </c>
      <c r="AX133" s="13" t="s">
        <v>83</v>
      </c>
      <c r="AY133" s="212" t="s">
        <v>130</v>
      </c>
    </row>
    <row r="134" spans="1:65" s="14" customFormat="1" ht="11.25">
      <c r="B134" s="213"/>
      <c r="C134" s="214"/>
      <c r="D134" s="197" t="s">
        <v>182</v>
      </c>
      <c r="E134" s="215" t="s">
        <v>45</v>
      </c>
      <c r="F134" s="216" t="s">
        <v>184</v>
      </c>
      <c r="G134" s="214"/>
      <c r="H134" s="217">
        <v>27.762</v>
      </c>
      <c r="I134" s="218"/>
      <c r="J134" s="214"/>
      <c r="K134" s="214"/>
      <c r="L134" s="219"/>
      <c r="M134" s="257"/>
      <c r="N134" s="258"/>
      <c r="O134" s="258"/>
      <c r="P134" s="258"/>
      <c r="Q134" s="258"/>
      <c r="R134" s="258"/>
      <c r="S134" s="258"/>
      <c r="T134" s="259"/>
      <c r="AT134" s="223" t="s">
        <v>182</v>
      </c>
      <c r="AU134" s="223" t="s">
        <v>22</v>
      </c>
      <c r="AV134" s="14" t="s">
        <v>135</v>
      </c>
      <c r="AW134" s="14" t="s">
        <v>43</v>
      </c>
      <c r="AX134" s="14" t="s">
        <v>91</v>
      </c>
      <c r="AY134" s="223" t="s">
        <v>130</v>
      </c>
    </row>
    <row r="135" spans="1:65" s="2" customFormat="1" ht="6.95" customHeight="1">
      <c r="A135" s="36"/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41"/>
      <c r="M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</sheetData>
  <sheetProtection algorithmName="SHA-512" hashValue="pYIWcA5h/KM6gk0ECHpkj81ie2BN1hsE3KuP8jEnCsang338HVzQfQkJ8TSEeIrNQK+2R9HIWWTdqpfBQkjhYg==" saltValue="wuBVdI9AII0vwfGPqnmI+gRKT/McNsnaqERL2vawMODrFtb6wIl+Cd7TnagdlhWqyWdlDdaJ4Iady5BNZLarEA==" spinCount="100000" sheet="1" objects="1" scenarios="1" formatColumns="0" formatRows="0" autoFilter="0"/>
  <autoFilter ref="C81:K134" xr:uid="{00000000-0009-0000-0000-000005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2018_30_01 - SO 01 Všeobe...</vt:lpstr>
      <vt:lpstr>2018_30_02 - SO 101 Komun...</vt:lpstr>
      <vt:lpstr>2018_30_03 - SO 102 Chodník</vt:lpstr>
      <vt:lpstr>2018_30_04 - SO 401, 402 ...</vt:lpstr>
      <vt:lpstr>2018_30_05 - SO 801 Terén...</vt:lpstr>
      <vt:lpstr>'2018_30_01 - SO 01 Všeobe...'!Názvy_tisku</vt:lpstr>
      <vt:lpstr>'2018_30_02 - SO 101 Komun...'!Názvy_tisku</vt:lpstr>
      <vt:lpstr>'2018_30_03 - SO 102 Chodník'!Názvy_tisku</vt:lpstr>
      <vt:lpstr>'2018_30_04 - SO 401, 402 ...'!Názvy_tisku</vt:lpstr>
      <vt:lpstr>'2018_30_05 - SO 801 Terén...'!Názvy_tisku</vt:lpstr>
      <vt:lpstr>'Rekapitulace stavby'!Názvy_tisku</vt:lpstr>
      <vt:lpstr>'2018_30_01 - SO 01 Všeobe...'!Oblast_tisku</vt:lpstr>
      <vt:lpstr>'2018_30_02 - SO 101 Komun...'!Oblast_tisku</vt:lpstr>
      <vt:lpstr>'2018_30_03 - SO 102 Chodník'!Oblast_tisku</vt:lpstr>
      <vt:lpstr>'2018_30_04 - SO 401, 402 ...'!Oblast_tisku</vt:lpstr>
      <vt:lpstr>'2018_30_05 - SO 801 Terén...'!Oblast_tisku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Štefan</dc:creator>
  <cp:lastModifiedBy>Kymrová Jana - Energy Benefit Centre a.s.</cp:lastModifiedBy>
  <dcterms:created xsi:type="dcterms:W3CDTF">2021-05-21T07:57:56Z</dcterms:created>
  <dcterms:modified xsi:type="dcterms:W3CDTF">2021-05-24T11:17:23Z</dcterms:modified>
</cp:coreProperties>
</file>