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quasmartcz-my.sharepoint.com/personal/tomas_suchacek_aquasmart_cz/Documents/2025-08_Uherský Brod, ul. Dolní Valy - oprava stoky CIV/03_Projekt DPS/"/>
    </mc:Choice>
  </mc:AlternateContent>
  <xr:revisionPtr revIDLastSave="5" documentId="13_ncr:19_{DC928410-0CE1-4EDA-88AB-DEEEF7537C32}" xr6:coauthVersionLast="47" xr6:coauthVersionMax="47" xr10:uidLastSave="{C20DA6FB-C4BA-469A-AEB8-D36770C10F99}"/>
  <bookViews>
    <workbookView xWindow="-120" yWindow="-120" windowWidth="29040" windowHeight="15720" activeTab="3" xr2:uid="{1F44D235-9A51-493A-9A36-F2569B6AC425}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Pol'!$A$1:$U$288</definedName>
    <definedName name="_xlnm.Print_Area" localSheetId="1">Stavba!$A$1:$J$63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81" i="12" l="1"/>
  <c r="F39" i="1" s="1"/>
  <c r="F9" i="12"/>
  <c r="G9" i="12"/>
  <c r="I9" i="12"/>
  <c r="K9" i="12"/>
  <c r="O9" i="12"/>
  <c r="O8" i="12" s="1"/>
  <c r="Q9" i="12"/>
  <c r="Q8" i="12" s="1"/>
  <c r="U9" i="12"/>
  <c r="U8" i="12" s="1"/>
  <c r="F10" i="12"/>
  <c r="G10" i="12" s="1"/>
  <c r="M10" i="12" s="1"/>
  <c r="I10" i="12"/>
  <c r="K10" i="12"/>
  <c r="O10" i="12"/>
  <c r="Q10" i="12"/>
  <c r="U10" i="12"/>
  <c r="F11" i="12"/>
  <c r="G11" i="12" s="1"/>
  <c r="M11" i="12" s="1"/>
  <c r="I11" i="12"/>
  <c r="K11" i="12"/>
  <c r="O11" i="12"/>
  <c r="Q11" i="12"/>
  <c r="U11" i="12"/>
  <c r="F13" i="12"/>
  <c r="G13" i="12"/>
  <c r="M13" i="12" s="1"/>
  <c r="I13" i="12"/>
  <c r="K13" i="12"/>
  <c r="O13" i="12"/>
  <c r="Q13" i="12"/>
  <c r="U13" i="12"/>
  <c r="F15" i="12"/>
  <c r="G15" i="12"/>
  <c r="M15" i="12" s="1"/>
  <c r="I15" i="12"/>
  <c r="K15" i="12"/>
  <c r="O15" i="12"/>
  <c r="Q15" i="12"/>
  <c r="U15" i="12"/>
  <c r="F19" i="12"/>
  <c r="G19" i="12"/>
  <c r="M19" i="12" s="1"/>
  <c r="I19" i="12"/>
  <c r="K19" i="12"/>
  <c r="O19" i="12"/>
  <c r="Q19" i="12"/>
  <c r="U19" i="12"/>
  <c r="F21" i="12"/>
  <c r="G21" i="12" s="1"/>
  <c r="M21" i="12" s="1"/>
  <c r="I21" i="12"/>
  <c r="K21" i="12"/>
  <c r="O21" i="12"/>
  <c r="Q21" i="12"/>
  <c r="U21" i="12"/>
  <c r="F27" i="12"/>
  <c r="G27" i="12"/>
  <c r="M27" i="12" s="1"/>
  <c r="I27" i="12"/>
  <c r="K27" i="12"/>
  <c r="O27" i="12"/>
  <c r="Q27" i="12"/>
  <c r="U27" i="12"/>
  <c r="F30" i="12"/>
  <c r="G30" i="12" s="1"/>
  <c r="M30" i="12" s="1"/>
  <c r="I30" i="12"/>
  <c r="K30" i="12"/>
  <c r="O30" i="12"/>
  <c r="Q30" i="12"/>
  <c r="U30" i="12"/>
  <c r="F31" i="12"/>
  <c r="G31" i="12"/>
  <c r="M31" i="12" s="1"/>
  <c r="I31" i="12"/>
  <c r="K31" i="12"/>
  <c r="O31" i="12"/>
  <c r="Q31" i="12"/>
  <c r="U31" i="12"/>
  <c r="F36" i="12"/>
  <c r="G36" i="12" s="1"/>
  <c r="M36" i="12" s="1"/>
  <c r="I36" i="12"/>
  <c r="K36" i="12"/>
  <c r="O36" i="12"/>
  <c r="Q36" i="12"/>
  <c r="U36" i="12"/>
  <c r="F37" i="12"/>
  <c r="G37" i="12"/>
  <c r="M37" i="12" s="1"/>
  <c r="I37" i="12"/>
  <c r="K37" i="12"/>
  <c r="O37" i="12"/>
  <c r="Q37" i="12"/>
  <c r="U37" i="12"/>
  <c r="F39" i="12"/>
  <c r="G39" i="12"/>
  <c r="M39" i="12" s="1"/>
  <c r="I39" i="12"/>
  <c r="K39" i="12"/>
  <c r="O39" i="12"/>
  <c r="Q39" i="12"/>
  <c r="U39" i="12"/>
  <c r="F40" i="12"/>
  <c r="G40" i="12"/>
  <c r="M40" i="12" s="1"/>
  <c r="I40" i="12"/>
  <c r="K40" i="12"/>
  <c r="O40" i="12"/>
  <c r="Q40" i="12"/>
  <c r="U40" i="12"/>
  <c r="F42" i="12"/>
  <c r="G42" i="12" s="1"/>
  <c r="M42" i="12" s="1"/>
  <c r="I42" i="12"/>
  <c r="K42" i="12"/>
  <c r="O42" i="12"/>
  <c r="Q42" i="12"/>
  <c r="U42" i="12"/>
  <c r="F46" i="12"/>
  <c r="G46" i="12"/>
  <c r="M46" i="12" s="1"/>
  <c r="I46" i="12"/>
  <c r="K46" i="12"/>
  <c r="O46" i="12"/>
  <c r="Q46" i="12"/>
  <c r="U46" i="12"/>
  <c r="F47" i="12"/>
  <c r="G47" i="12"/>
  <c r="M47" i="12" s="1"/>
  <c r="I47" i="12"/>
  <c r="K47" i="12"/>
  <c r="O47" i="12"/>
  <c r="Q47" i="12"/>
  <c r="U47" i="12"/>
  <c r="F48" i="12"/>
  <c r="G48" i="12"/>
  <c r="M48" i="12" s="1"/>
  <c r="I48" i="12"/>
  <c r="K48" i="12"/>
  <c r="O48" i="12"/>
  <c r="Q48" i="12"/>
  <c r="U48" i="12"/>
  <c r="F49" i="12"/>
  <c r="G49" i="12" s="1"/>
  <c r="M49" i="12" s="1"/>
  <c r="I49" i="12"/>
  <c r="K49" i="12"/>
  <c r="O49" i="12"/>
  <c r="Q49" i="12"/>
  <c r="U49" i="12"/>
  <c r="F50" i="12"/>
  <c r="G50" i="12"/>
  <c r="M50" i="12" s="1"/>
  <c r="I50" i="12"/>
  <c r="K50" i="12"/>
  <c r="O50" i="12"/>
  <c r="Q50" i="12"/>
  <c r="U50" i="12"/>
  <c r="F52" i="12"/>
  <c r="G52" i="12" s="1"/>
  <c r="M52" i="12" s="1"/>
  <c r="I52" i="12"/>
  <c r="K52" i="12"/>
  <c r="O52" i="12"/>
  <c r="Q52" i="12"/>
  <c r="U52" i="12"/>
  <c r="F54" i="12"/>
  <c r="G54" i="12"/>
  <c r="M54" i="12" s="1"/>
  <c r="I54" i="12"/>
  <c r="K54" i="12"/>
  <c r="O54" i="12"/>
  <c r="Q54" i="12"/>
  <c r="U54" i="12"/>
  <c r="F56" i="12"/>
  <c r="G56" i="12" s="1"/>
  <c r="M56" i="12" s="1"/>
  <c r="I56" i="12"/>
  <c r="K56" i="12"/>
  <c r="O56" i="12"/>
  <c r="Q56" i="12"/>
  <c r="U56" i="12"/>
  <c r="F57" i="12"/>
  <c r="G57" i="12"/>
  <c r="M57" i="12" s="1"/>
  <c r="I57" i="12"/>
  <c r="K57" i="12"/>
  <c r="O57" i="12"/>
  <c r="Q57" i="12"/>
  <c r="U57" i="12"/>
  <c r="F58" i="12"/>
  <c r="G58" i="12"/>
  <c r="M58" i="12" s="1"/>
  <c r="I58" i="12"/>
  <c r="K58" i="12"/>
  <c r="O58" i="12"/>
  <c r="Q58" i="12"/>
  <c r="U58" i="12"/>
  <c r="F59" i="12"/>
  <c r="G59" i="12"/>
  <c r="M59" i="12" s="1"/>
  <c r="I59" i="12"/>
  <c r="K59" i="12"/>
  <c r="O59" i="12"/>
  <c r="Q59" i="12"/>
  <c r="U59" i="12"/>
  <c r="F61" i="12"/>
  <c r="G61" i="12" s="1"/>
  <c r="M61" i="12" s="1"/>
  <c r="I61" i="12"/>
  <c r="K61" i="12"/>
  <c r="O61" i="12"/>
  <c r="Q61" i="12"/>
  <c r="U61" i="12"/>
  <c r="F64" i="12"/>
  <c r="G64" i="12"/>
  <c r="M64" i="12" s="1"/>
  <c r="I64" i="12"/>
  <c r="K64" i="12"/>
  <c r="O64" i="12"/>
  <c r="Q64" i="12"/>
  <c r="U64" i="12"/>
  <c r="F65" i="12"/>
  <c r="G65" i="12"/>
  <c r="M65" i="12" s="1"/>
  <c r="I65" i="12"/>
  <c r="K65" i="12"/>
  <c r="O65" i="12"/>
  <c r="Q65" i="12"/>
  <c r="U65" i="12"/>
  <c r="F67" i="12"/>
  <c r="G67" i="12"/>
  <c r="M67" i="12" s="1"/>
  <c r="I67" i="12"/>
  <c r="K67" i="12"/>
  <c r="O67" i="12"/>
  <c r="Q67" i="12"/>
  <c r="U67" i="12"/>
  <c r="F78" i="12"/>
  <c r="G78" i="12" s="1"/>
  <c r="M78" i="12" s="1"/>
  <c r="I78" i="12"/>
  <c r="K78" i="12"/>
  <c r="O78" i="12"/>
  <c r="Q78" i="12"/>
  <c r="U78" i="12"/>
  <c r="F80" i="12"/>
  <c r="G80" i="12"/>
  <c r="M80" i="12" s="1"/>
  <c r="I80" i="12"/>
  <c r="K80" i="12"/>
  <c r="O80" i="12"/>
  <c r="Q80" i="12"/>
  <c r="U80" i="12"/>
  <c r="F89" i="12"/>
  <c r="G89" i="12" s="1"/>
  <c r="M89" i="12" s="1"/>
  <c r="I89" i="12"/>
  <c r="K89" i="12"/>
  <c r="O89" i="12"/>
  <c r="Q89" i="12"/>
  <c r="U89" i="12"/>
  <c r="F92" i="12"/>
  <c r="G92" i="12"/>
  <c r="M92" i="12" s="1"/>
  <c r="I92" i="12"/>
  <c r="K92" i="12"/>
  <c r="O92" i="12"/>
  <c r="Q92" i="12"/>
  <c r="U92" i="12"/>
  <c r="F94" i="12"/>
  <c r="G94" i="12" s="1"/>
  <c r="M94" i="12" s="1"/>
  <c r="I94" i="12"/>
  <c r="K94" i="12"/>
  <c r="O94" i="12"/>
  <c r="Q94" i="12"/>
  <c r="U94" i="12"/>
  <c r="F98" i="12"/>
  <c r="G98" i="12"/>
  <c r="M98" i="12" s="1"/>
  <c r="I98" i="12"/>
  <c r="K98" i="12"/>
  <c r="O98" i="12"/>
  <c r="Q98" i="12"/>
  <c r="U98" i="12"/>
  <c r="F100" i="12"/>
  <c r="G100" i="12"/>
  <c r="M100" i="12" s="1"/>
  <c r="I100" i="12"/>
  <c r="K100" i="12"/>
  <c r="O100" i="12"/>
  <c r="Q100" i="12"/>
  <c r="U100" i="12"/>
  <c r="F102" i="12"/>
  <c r="G102" i="12"/>
  <c r="M102" i="12" s="1"/>
  <c r="I102" i="12"/>
  <c r="K102" i="12"/>
  <c r="O102" i="12"/>
  <c r="Q102" i="12"/>
  <c r="U102" i="12"/>
  <c r="F103" i="12"/>
  <c r="G103" i="12" s="1"/>
  <c r="M103" i="12" s="1"/>
  <c r="I103" i="12"/>
  <c r="K103" i="12"/>
  <c r="O103" i="12"/>
  <c r="Q103" i="12"/>
  <c r="U103" i="12"/>
  <c r="F104" i="12"/>
  <c r="G104" i="12"/>
  <c r="M104" i="12" s="1"/>
  <c r="I104" i="12"/>
  <c r="K104" i="12"/>
  <c r="O104" i="12"/>
  <c r="Q104" i="12"/>
  <c r="U104" i="12"/>
  <c r="F105" i="12"/>
  <c r="G105" i="12"/>
  <c r="M105" i="12" s="1"/>
  <c r="I105" i="12"/>
  <c r="K105" i="12"/>
  <c r="O105" i="12"/>
  <c r="Q105" i="12"/>
  <c r="U105" i="12"/>
  <c r="F108" i="12"/>
  <c r="G108" i="12"/>
  <c r="M108" i="12" s="1"/>
  <c r="I108" i="12"/>
  <c r="I107" i="12" s="1"/>
  <c r="K108" i="12"/>
  <c r="K107" i="12" s="1"/>
  <c r="O108" i="12"/>
  <c r="Q108" i="12"/>
  <c r="U108" i="12"/>
  <c r="F110" i="12"/>
  <c r="G110" i="12" s="1"/>
  <c r="M110" i="12" s="1"/>
  <c r="I110" i="12"/>
  <c r="K110" i="12"/>
  <c r="O110" i="12"/>
  <c r="Q110" i="12"/>
  <c r="U110" i="12"/>
  <c r="F111" i="12"/>
  <c r="G111" i="12"/>
  <c r="M111" i="12" s="1"/>
  <c r="I111" i="12"/>
  <c r="K111" i="12"/>
  <c r="O111" i="12"/>
  <c r="Q111" i="12"/>
  <c r="U111" i="12"/>
  <c r="F112" i="12"/>
  <c r="G112" i="12" s="1"/>
  <c r="M112" i="12" s="1"/>
  <c r="I112" i="12"/>
  <c r="K112" i="12"/>
  <c r="O112" i="12"/>
  <c r="Q112" i="12"/>
  <c r="U112" i="12"/>
  <c r="F114" i="12"/>
  <c r="G114" i="12"/>
  <c r="M114" i="12" s="1"/>
  <c r="I114" i="12"/>
  <c r="K114" i="12"/>
  <c r="O114" i="12"/>
  <c r="Q114" i="12"/>
  <c r="U114" i="12"/>
  <c r="F117" i="12"/>
  <c r="G117" i="12" s="1"/>
  <c r="M117" i="12" s="1"/>
  <c r="I117" i="12"/>
  <c r="K117" i="12"/>
  <c r="O117" i="12"/>
  <c r="Q117" i="12"/>
  <c r="U117" i="12"/>
  <c r="F119" i="12"/>
  <c r="G119" i="12"/>
  <c r="M119" i="12" s="1"/>
  <c r="I119" i="12"/>
  <c r="K119" i="12"/>
  <c r="O119" i="12"/>
  <c r="Q119" i="12"/>
  <c r="U119" i="12"/>
  <c r="F121" i="12"/>
  <c r="G121" i="12"/>
  <c r="M121" i="12" s="1"/>
  <c r="I121" i="12"/>
  <c r="K121" i="12"/>
  <c r="O121" i="12"/>
  <c r="Q121" i="12"/>
  <c r="U121" i="12"/>
  <c r="F123" i="12"/>
  <c r="G123" i="12"/>
  <c r="M123" i="12" s="1"/>
  <c r="I123" i="12"/>
  <c r="K123" i="12"/>
  <c r="O123" i="12"/>
  <c r="Q123" i="12"/>
  <c r="U123" i="12"/>
  <c r="F126" i="12"/>
  <c r="G126" i="12" s="1"/>
  <c r="M126" i="12" s="1"/>
  <c r="I126" i="12"/>
  <c r="K126" i="12"/>
  <c r="O126" i="12"/>
  <c r="Q126" i="12"/>
  <c r="U126" i="12"/>
  <c r="F130" i="12"/>
  <c r="G130" i="12" s="1"/>
  <c r="M130" i="12" s="1"/>
  <c r="I130" i="12"/>
  <c r="K130" i="12"/>
  <c r="O130" i="12"/>
  <c r="Q130" i="12"/>
  <c r="U130" i="12"/>
  <c r="F132" i="12"/>
  <c r="G132" i="12" s="1"/>
  <c r="I132" i="12"/>
  <c r="K132" i="12"/>
  <c r="M132" i="12"/>
  <c r="O132" i="12"/>
  <c r="Q132" i="12"/>
  <c r="U132" i="12"/>
  <c r="F134" i="12"/>
  <c r="G134" i="12" s="1"/>
  <c r="I134" i="12"/>
  <c r="K134" i="12"/>
  <c r="M134" i="12"/>
  <c r="O134" i="12"/>
  <c r="Q134" i="12"/>
  <c r="U134" i="12"/>
  <c r="F138" i="12"/>
  <c r="G138" i="12" s="1"/>
  <c r="M138" i="12" s="1"/>
  <c r="M137" i="12" s="1"/>
  <c r="I138" i="12"/>
  <c r="I137" i="12" s="1"/>
  <c r="K138" i="12"/>
  <c r="K137" i="12" s="1"/>
  <c r="O138" i="12"/>
  <c r="O137" i="12" s="1"/>
  <c r="Q138" i="12"/>
  <c r="Q137" i="12" s="1"/>
  <c r="U138" i="12"/>
  <c r="U137" i="12" s="1"/>
  <c r="F141" i="12"/>
  <c r="G141" i="12"/>
  <c r="M141" i="12" s="1"/>
  <c r="I141" i="12"/>
  <c r="K141" i="12"/>
  <c r="O141" i="12"/>
  <c r="Q141" i="12"/>
  <c r="U141" i="12"/>
  <c r="F142" i="12"/>
  <c r="G142" i="12" s="1"/>
  <c r="M142" i="12" s="1"/>
  <c r="I142" i="12"/>
  <c r="K142" i="12"/>
  <c r="O142" i="12"/>
  <c r="Q142" i="12"/>
  <c r="U142" i="12"/>
  <c r="F143" i="12"/>
  <c r="G143" i="12"/>
  <c r="M143" i="12" s="1"/>
  <c r="I143" i="12"/>
  <c r="K143" i="12"/>
  <c r="O143" i="12"/>
  <c r="Q143" i="12"/>
  <c r="U143" i="12"/>
  <c r="F144" i="12"/>
  <c r="G144" i="12" s="1"/>
  <c r="M144" i="12" s="1"/>
  <c r="I144" i="12"/>
  <c r="K144" i="12"/>
  <c r="O144" i="12"/>
  <c r="Q144" i="12"/>
  <c r="U144" i="12"/>
  <c r="F145" i="12"/>
  <c r="G145" i="12"/>
  <c r="M145" i="12" s="1"/>
  <c r="I145" i="12"/>
  <c r="K145" i="12"/>
  <c r="O145" i="12"/>
  <c r="Q145" i="12"/>
  <c r="U145" i="12"/>
  <c r="F146" i="12"/>
  <c r="G146" i="12"/>
  <c r="M146" i="12" s="1"/>
  <c r="I146" i="12"/>
  <c r="K146" i="12"/>
  <c r="O146" i="12"/>
  <c r="Q146" i="12"/>
  <c r="U146" i="12"/>
  <c r="F147" i="12"/>
  <c r="G147" i="12"/>
  <c r="M147" i="12" s="1"/>
  <c r="I147" i="12"/>
  <c r="K147" i="12"/>
  <c r="O147" i="12"/>
  <c r="Q147" i="12"/>
  <c r="U147" i="12"/>
  <c r="F148" i="12"/>
  <c r="G148" i="12" s="1"/>
  <c r="M148" i="12" s="1"/>
  <c r="I148" i="12"/>
  <c r="K148" i="12"/>
  <c r="O148" i="12"/>
  <c r="Q148" i="12"/>
  <c r="U148" i="12"/>
  <c r="F149" i="12"/>
  <c r="G149" i="12"/>
  <c r="M149" i="12" s="1"/>
  <c r="I149" i="12"/>
  <c r="K149" i="12"/>
  <c r="O149" i="12"/>
  <c r="Q149" i="12"/>
  <c r="U149" i="12"/>
  <c r="F150" i="12"/>
  <c r="G150" i="12"/>
  <c r="M150" i="12" s="1"/>
  <c r="I150" i="12"/>
  <c r="K150" i="12"/>
  <c r="O150" i="12"/>
  <c r="Q150" i="12"/>
  <c r="U150" i="12"/>
  <c r="F151" i="12"/>
  <c r="G151" i="12"/>
  <c r="M151" i="12" s="1"/>
  <c r="I151" i="12"/>
  <c r="K151" i="12"/>
  <c r="O151" i="12"/>
  <c r="Q151" i="12"/>
  <c r="U151" i="12"/>
  <c r="F152" i="12"/>
  <c r="G152" i="12" s="1"/>
  <c r="M152" i="12" s="1"/>
  <c r="I152" i="12"/>
  <c r="K152" i="12"/>
  <c r="O152" i="12"/>
  <c r="Q152" i="12"/>
  <c r="U152" i="12"/>
  <c r="F153" i="12"/>
  <c r="G153" i="12"/>
  <c r="M153" i="12" s="1"/>
  <c r="I153" i="12"/>
  <c r="K153" i="12"/>
  <c r="O153" i="12"/>
  <c r="Q153" i="12"/>
  <c r="U153" i="12"/>
  <c r="F155" i="12"/>
  <c r="G155" i="12" s="1"/>
  <c r="M155" i="12" s="1"/>
  <c r="I155" i="12"/>
  <c r="K155" i="12"/>
  <c r="O155" i="12"/>
  <c r="Q155" i="12"/>
  <c r="U155" i="12"/>
  <c r="F157" i="12"/>
  <c r="G157" i="12"/>
  <c r="M157" i="12" s="1"/>
  <c r="I157" i="12"/>
  <c r="K157" i="12"/>
  <c r="O157" i="12"/>
  <c r="Q157" i="12"/>
  <c r="U157" i="12"/>
  <c r="F159" i="12"/>
  <c r="G159" i="12" s="1"/>
  <c r="M159" i="12" s="1"/>
  <c r="I159" i="12"/>
  <c r="K159" i="12"/>
  <c r="O159" i="12"/>
  <c r="Q159" i="12"/>
  <c r="U159" i="12"/>
  <c r="F161" i="12"/>
  <c r="G161" i="12"/>
  <c r="M161" i="12" s="1"/>
  <c r="I161" i="12"/>
  <c r="K161" i="12"/>
  <c r="O161" i="12"/>
  <c r="Q161" i="12"/>
  <c r="U161" i="12"/>
  <c r="F162" i="12"/>
  <c r="G162" i="12"/>
  <c r="M162" i="12" s="1"/>
  <c r="I162" i="12"/>
  <c r="K162" i="12"/>
  <c r="O162" i="12"/>
  <c r="Q162" i="12"/>
  <c r="U162" i="12"/>
  <c r="F163" i="12"/>
  <c r="G163" i="12"/>
  <c r="M163" i="12" s="1"/>
  <c r="I163" i="12"/>
  <c r="K163" i="12"/>
  <c r="O163" i="12"/>
  <c r="Q163" i="12"/>
  <c r="U163" i="12"/>
  <c r="F164" i="12"/>
  <c r="G164" i="12" s="1"/>
  <c r="M164" i="12" s="1"/>
  <c r="I164" i="12"/>
  <c r="K164" i="12"/>
  <c r="O164" i="12"/>
  <c r="Q164" i="12"/>
  <c r="U164" i="12"/>
  <c r="F165" i="12"/>
  <c r="G165" i="12"/>
  <c r="M165" i="12" s="1"/>
  <c r="I165" i="12"/>
  <c r="K165" i="12"/>
  <c r="O165" i="12"/>
  <c r="Q165" i="12"/>
  <c r="U165" i="12"/>
  <c r="F166" i="12"/>
  <c r="G166" i="12"/>
  <c r="M166" i="12" s="1"/>
  <c r="I166" i="12"/>
  <c r="K166" i="12"/>
  <c r="O166" i="12"/>
  <c r="Q166" i="12"/>
  <c r="U166" i="12"/>
  <c r="F167" i="12"/>
  <c r="G167" i="12"/>
  <c r="M167" i="12" s="1"/>
  <c r="I167" i="12"/>
  <c r="K167" i="12"/>
  <c r="O167" i="12"/>
  <c r="Q167" i="12"/>
  <c r="U167" i="12"/>
  <c r="F168" i="12"/>
  <c r="G168" i="12" s="1"/>
  <c r="M168" i="12" s="1"/>
  <c r="I168" i="12"/>
  <c r="K168" i="12"/>
  <c r="O168" i="12"/>
  <c r="Q168" i="12"/>
  <c r="U168" i="12"/>
  <c r="F169" i="12"/>
  <c r="G169" i="12"/>
  <c r="M169" i="12" s="1"/>
  <c r="I169" i="12"/>
  <c r="K169" i="12"/>
  <c r="O169" i="12"/>
  <c r="Q169" i="12"/>
  <c r="U169" i="12"/>
  <c r="F170" i="12"/>
  <c r="G170" i="12" s="1"/>
  <c r="M170" i="12" s="1"/>
  <c r="I170" i="12"/>
  <c r="K170" i="12"/>
  <c r="O170" i="12"/>
  <c r="Q170" i="12"/>
  <c r="U170" i="12"/>
  <c r="F171" i="12"/>
  <c r="G171" i="12"/>
  <c r="M171" i="12" s="1"/>
  <c r="I171" i="12"/>
  <c r="K171" i="12"/>
  <c r="O171" i="12"/>
  <c r="Q171" i="12"/>
  <c r="U171" i="12"/>
  <c r="F172" i="12"/>
  <c r="G172" i="12"/>
  <c r="M172" i="12" s="1"/>
  <c r="I172" i="12"/>
  <c r="K172" i="12"/>
  <c r="O172" i="12"/>
  <c r="Q172" i="12"/>
  <c r="U172" i="12"/>
  <c r="F173" i="12"/>
  <c r="G173" i="12"/>
  <c r="M173" i="12" s="1"/>
  <c r="I173" i="12"/>
  <c r="K173" i="12"/>
  <c r="O173" i="12"/>
  <c r="Q173" i="12"/>
  <c r="U173" i="12"/>
  <c r="F174" i="12"/>
  <c r="G174" i="12"/>
  <c r="M174" i="12" s="1"/>
  <c r="I174" i="12"/>
  <c r="K174" i="12"/>
  <c r="O174" i="12"/>
  <c r="Q174" i="12"/>
  <c r="U174" i="12"/>
  <c r="F175" i="12"/>
  <c r="G175" i="12"/>
  <c r="M175" i="12" s="1"/>
  <c r="I175" i="12"/>
  <c r="K175" i="12"/>
  <c r="O175" i="12"/>
  <c r="Q175" i="12"/>
  <c r="U175" i="12"/>
  <c r="F176" i="12"/>
  <c r="G176" i="12" s="1"/>
  <c r="M176" i="12" s="1"/>
  <c r="I176" i="12"/>
  <c r="K176" i="12"/>
  <c r="O176" i="12"/>
  <c r="Q176" i="12"/>
  <c r="U176" i="12"/>
  <c r="F177" i="12"/>
  <c r="G177" i="12"/>
  <c r="M177" i="12" s="1"/>
  <c r="I177" i="12"/>
  <c r="K177" i="12"/>
  <c r="O177" i="12"/>
  <c r="Q177" i="12"/>
  <c r="U177" i="12"/>
  <c r="F178" i="12"/>
  <c r="G178" i="12"/>
  <c r="M178" i="12" s="1"/>
  <c r="I178" i="12"/>
  <c r="K178" i="12"/>
  <c r="O178" i="12"/>
  <c r="Q178" i="12"/>
  <c r="U178" i="12"/>
  <c r="F179" i="12"/>
  <c r="G179" i="12"/>
  <c r="M179" i="12" s="1"/>
  <c r="I179" i="12"/>
  <c r="K179" i="12"/>
  <c r="O179" i="12"/>
  <c r="Q179" i="12"/>
  <c r="U179" i="12"/>
  <c r="F180" i="12"/>
  <c r="G180" i="12" s="1"/>
  <c r="M180" i="12" s="1"/>
  <c r="I180" i="12"/>
  <c r="K180" i="12"/>
  <c r="O180" i="12"/>
  <c r="Q180" i="12"/>
  <c r="U180" i="12"/>
  <c r="F181" i="12"/>
  <c r="G181" i="12"/>
  <c r="M181" i="12" s="1"/>
  <c r="I181" i="12"/>
  <c r="K181" i="12"/>
  <c r="O181" i="12"/>
  <c r="Q181" i="12"/>
  <c r="U181" i="12"/>
  <c r="F182" i="12"/>
  <c r="G182" i="12" s="1"/>
  <c r="M182" i="12" s="1"/>
  <c r="I182" i="12"/>
  <c r="K182" i="12"/>
  <c r="O182" i="12"/>
  <c r="Q182" i="12"/>
  <c r="U182" i="12"/>
  <c r="F183" i="12"/>
  <c r="G183" i="12"/>
  <c r="M183" i="12" s="1"/>
  <c r="I183" i="12"/>
  <c r="K183" i="12"/>
  <c r="O183" i="12"/>
  <c r="Q183" i="12"/>
  <c r="U183" i="12"/>
  <c r="F184" i="12"/>
  <c r="G184" i="12"/>
  <c r="M184" i="12" s="1"/>
  <c r="I184" i="12"/>
  <c r="K184" i="12"/>
  <c r="O184" i="12"/>
  <c r="Q184" i="12"/>
  <c r="U184" i="12"/>
  <c r="F185" i="12"/>
  <c r="G185" i="12"/>
  <c r="M185" i="12" s="1"/>
  <c r="I185" i="12"/>
  <c r="K185" i="12"/>
  <c r="O185" i="12"/>
  <c r="Q185" i="12"/>
  <c r="U185" i="12"/>
  <c r="F186" i="12"/>
  <c r="G186" i="12"/>
  <c r="M186" i="12" s="1"/>
  <c r="I186" i="12"/>
  <c r="K186" i="12"/>
  <c r="O186" i="12"/>
  <c r="Q186" i="12"/>
  <c r="U186" i="12"/>
  <c r="F187" i="12"/>
  <c r="G187" i="12"/>
  <c r="M187" i="12" s="1"/>
  <c r="I187" i="12"/>
  <c r="K187" i="12"/>
  <c r="O187" i="12"/>
  <c r="Q187" i="12"/>
  <c r="U187" i="12"/>
  <c r="F188" i="12"/>
  <c r="G188" i="12" s="1"/>
  <c r="M188" i="12" s="1"/>
  <c r="I188" i="12"/>
  <c r="K188" i="12"/>
  <c r="O188" i="12"/>
  <c r="Q188" i="12"/>
  <c r="U188" i="12"/>
  <c r="F189" i="12"/>
  <c r="G189" i="12"/>
  <c r="M189" i="12" s="1"/>
  <c r="I189" i="12"/>
  <c r="K189" i="12"/>
  <c r="O189" i="12"/>
  <c r="Q189" i="12"/>
  <c r="U189" i="12"/>
  <c r="F190" i="12"/>
  <c r="G190" i="12"/>
  <c r="M190" i="12" s="1"/>
  <c r="I190" i="12"/>
  <c r="K190" i="12"/>
  <c r="O190" i="12"/>
  <c r="Q190" i="12"/>
  <c r="U190" i="12"/>
  <c r="F191" i="12"/>
  <c r="G191" i="12"/>
  <c r="M191" i="12" s="1"/>
  <c r="I191" i="12"/>
  <c r="K191" i="12"/>
  <c r="O191" i="12"/>
  <c r="Q191" i="12"/>
  <c r="U191" i="12"/>
  <c r="F192" i="12"/>
  <c r="G192" i="12" s="1"/>
  <c r="M192" i="12" s="1"/>
  <c r="I192" i="12"/>
  <c r="K192" i="12"/>
  <c r="O192" i="12"/>
  <c r="Q192" i="12"/>
  <c r="U192" i="12"/>
  <c r="F193" i="12"/>
  <c r="G193" i="12"/>
  <c r="M193" i="12" s="1"/>
  <c r="I193" i="12"/>
  <c r="K193" i="12"/>
  <c r="O193" i="12"/>
  <c r="Q193" i="12"/>
  <c r="U193" i="12"/>
  <c r="F194" i="12"/>
  <c r="G194" i="12" s="1"/>
  <c r="M194" i="12" s="1"/>
  <c r="I194" i="12"/>
  <c r="K194" i="12"/>
  <c r="O194" i="12"/>
  <c r="Q194" i="12"/>
  <c r="U194" i="12"/>
  <c r="F195" i="12"/>
  <c r="G195" i="12"/>
  <c r="M195" i="12" s="1"/>
  <c r="I195" i="12"/>
  <c r="K195" i="12"/>
  <c r="O195" i="12"/>
  <c r="Q195" i="12"/>
  <c r="U195" i="12"/>
  <c r="F196" i="12"/>
  <c r="G196" i="12"/>
  <c r="M196" i="12" s="1"/>
  <c r="I196" i="12"/>
  <c r="K196" i="12"/>
  <c r="O196" i="12"/>
  <c r="Q196" i="12"/>
  <c r="U196" i="12"/>
  <c r="F197" i="12"/>
  <c r="G197" i="12"/>
  <c r="M197" i="12" s="1"/>
  <c r="I197" i="12"/>
  <c r="K197" i="12"/>
  <c r="O197" i="12"/>
  <c r="Q197" i="12"/>
  <c r="U197" i="12"/>
  <c r="F198" i="12"/>
  <c r="G198" i="12"/>
  <c r="M198" i="12" s="1"/>
  <c r="I198" i="12"/>
  <c r="K198" i="12"/>
  <c r="O198" i="12"/>
  <c r="Q198" i="12"/>
  <c r="U198" i="12"/>
  <c r="F199" i="12"/>
  <c r="G199" i="12"/>
  <c r="M199" i="12" s="1"/>
  <c r="I199" i="12"/>
  <c r="K199" i="12"/>
  <c r="O199" i="12"/>
  <c r="Q199" i="12"/>
  <c r="U199" i="12"/>
  <c r="F200" i="12"/>
  <c r="G200" i="12" s="1"/>
  <c r="M200" i="12" s="1"/>
  <c r="I200" i="12"/>
  <c r="K200" i="12"/>
  <c r="O200" i="12"/>
  <c r="Q200" i="12"/>
  <c r="U200" i="12"/>
  <c r="F204" i="12"/>
  <c r="G204" i="12"/>
  <c r="M204" i="12" s="1"/>
  <c r="I204" i="12"/>
  <c r="K204" i="12"/>
  <c r="O204" i="12"/>
  <c r="Q204" i="12"/>
  <c r="U204" i="12"/>
  <c r="F205" i="12"/>
  <c r="G205" i="12"/>
  <c r="M205" i="12" s="1"/>
  <c r="I205" i="12"/>
  <c r="K205" i="12"/>
  <c r="O205" i="12"/>
  <c r="Q205" i="12"/>
  <c r="U205" i="12"/>
  <c r="F207" i="12"/>
  <c r="G207" i="12" s="1"/>
  <c r="I207" i="12"/>
  <c r="K207" i="12"/>
  <c r="K206" i="12" s="1"/>
  <c r="M207" i="12"/>
  <c r="O207" i="12"/>
  <c r="Q207" i="12"/>
  <c r="U207" i="12"/>
  <c r="F208" i="12"/>
  <c r="G208" i="12" s="1"/>
  <c r="M208" i="12" s="1"/>
  <c r="I208" i="12"/>
  <c r="K208" i="12"/>
  <c r="O208" i="12"/>
  <c r="Q208" i="12"/>
  <c r="U208" i="12"/>
  <c r="F209" i="12"/>
  <c r="G209" i="12" s="1"/>
  <c r="M209" i="12" s="1"/>
  <c r="I209" i="12"/>
  <c r="K209" i="12"/>
  <c r="O209" i="12"/>
  <c r="Q209" i="12"/>
  <c r="U209" i="12"/>
  <c r="F210" i="12"/>
  <c r="G210" i="12" s="1"/>
  <c r="M210" i="12" s="1"/>
  <c r="I210" i="12"/>
  <c r="K210" i="12"/>
  <c r="O210" i="12"/>
  <c r="Q210" i="12"/>
  <c r="Q206" i="12" s="1"/>
  <c r="U210" i="12"/>
  <c r="F213" i="12"/>
  <c r="G213" i="12" s="1"/>
  <c r="G212" i="12" s="1"/>
  <c r="I54" i="1" s="1"/>
  <c r="I213" i="12"/>
  <c r="K213" i="12"/>
  <c r="O213" i="12"/>
  <c r="Q213" i="12"/>
  <c r="U213" i="12"/>
  <c r="F216" i="12"/>
  <c r="G216" i="12"/>
  <c r="M216" i="12" s="1"/>
  <c r="I216" i="12"/>
  <c r="K216" i="12"/>
  <c r="O216" i="12"/>
  <c r="Q216" i="12"/>
  <c r="U216" i="12"/>
  <c r="F219" i="12"/>
  <c r="G219" i="12"/>
  <c r="M219" i="12" s="1"/>
  <c r="I219" i="12"/>
  <c r="K219" i="12"/>
  <c r="O219" i="12"/>
  <c r="Q219" i="12"/>
  <c r="U219" i="12"/>
  <c r="F221" i="12"/>
  <c r="G221" i="12"/>
  <c r="M221" i="12" s="1"/>
  <c r="I221" i="12"/>
  <c r="K221" i="12"/>
  <c r="K212" i="12" s="1"/>
  <c r="O221" i="12"/>
  <c r="Q221" i="12"/>
  <c r="U221" i="12"/>
  <c r="I222" i="12"/>
  <c r="F223" i="12"/>
  <c r="G223" i="12" s="1"/>
  <c r="I223" i="12"/>
  <c r="K223" i="12"/>
  <c r="K222" i="12" s="1"/>
  <c r="O223" i="12"/>
  <c r="O222" i="12" s="1"/>
  <c r="Q223" i="12"/>
  <c r="Q222" i="12" s="1"/>
  <c r="U223" i="12"/>
  <c r="U222" i="12" s="1"/>
  <c r="F226" i="12"/>
  <c r="G226" i="12" s="1"/>
  <c r="M226" i="12" s="1"/>
  <c r="I226" i="12"/>
  <c r="K226" i="12"/>
  <c r="O226" i="12"/>
  <c r="Q226" i="12"/>
  <c r="U226" i="12"/>
  <c r="F228" i="12"/>
  <c r="G228" i="12"/>
  <c r="M228" i="12" s="1"/>
  <c r="M227" i="12" s="1"/>
  <c r="I228" i="12"/>
  <c r="I227" i="12" s="1"/>
  <c r="K228" i="12"/>
  <c r="O228" i="12"/>
  <c r="Q228" i="12"/>
  <c r="U228" i="12"/>
  <c r="F231" i="12"/>
  <c r="G231" i="12"/>
  <c r="M231" i="12" s="1"/>
  <c r="I231" i="12"/>
  <c r="K231" i="12"/>
  <c r="K227" i="12" s="1"/>
  <c r="O231" i="12"/>
  <c r="O227" i="12" s="1"/>
  <c r="Q231" i="12"/>
  <c r="Q227" i="12" s="1"/>
  <c r="U231" i="12"/>
  <c r="F233" i="12"/>
  <c r="G233" i="12" s="1"/>
  <c r="M233" i="12" s="1"/>
  <c r="M232" i="12" s="1"/>
  <c r="I233" i="12"/>
  <c r="I232" i="12" s="1"/>
  <c r="K233" i="12"/>
  <c r="K232" i="12" s="1"/>
  <c r="O233" i="12"/>
  <c r="O232" i="12" s="1"/>
  <c r="Q233" i="12"/>
  <c r="Q232" i="12" s="1"/>
  <c r="U233" i="12"/>
  <c r="U232" i="12" s="1"/>
  <c r="F235" i="12"/>
  <c r="G235" i="12"/>
  <c r="M235" i="12" s="1"/>
  <c r="I235" i="12"/>
  <c r="I234" i="12" s="1"/>
  <c r="K235" i="12"/>
  <c r="K234" i="12" s="1"/>
  <c r="O235" i="12"/>
  <c r="O234" i="12" s="1"/>
  <c r="Q235" i="12"/>
  <c r="U235" i="12"/>
  <c r="F236" i="12"/>
  <c r="G236" i="12"/>
  <c r="M236" i="12" s="1"/>
  <c r="I236" i="12"/>
  <c r="K236" i="12"/>
  <c r="O236" i="12"/>
  <c r="Q236" i="12"/>
  <c r="U236" i="12"/>
  <c r="F238" i="12"/>
  <c r="G238" i="12"/>
  <c r="M238" i="12" s="1"/>
  <c r="I238" i="12"/>
  <c r="K238" i="12"/>
  <c r="O238" i="12"/>
  <c r="Q238" i="12"/>
  <c r="U238" i="12"/>
  <c r="F245" i="12"/>
  <c r="G245" i="12"/>
  <c r="M245" i="12" s="1"/>
  <c r="I245" i="12"/>
  <c r="K245" i="12"/>
  <c r="O245" i="12"/>
  <c r="Q245" i="12"/>
  <c r="U245" i="12"/>
  <c r="F247" i="12"/>
  <c r="G247" i="12"/>
  <c r="M247" i="12" s="1"/>
  <c r="I247" i="12"/>
  <c r="K247" i="12"/>
  <c r="O247" i="12"/>
  <c r="Q247" i="12"/>
  <c r="U247" i="12"/>
  <c r="F248" i="12"/>
  <c r="G248" i="12"/>
  <c r="M248" i="12" s="1"/>
  <c r="I248" i="12"/>
  <c r="K248" i="12"/>
  <c r="O248" i="12"/>
  <c r="Q248" i="12"/>
  <c r="U248" i="12"/>
  <c r="F250" i="12"/>
  <c r="G250" i="12" s="1"/>
  <c r="I250" i="12"/>
  <c r="K250" i="12"/>
  <c r="O250" i="12"/>
  <c r="Q250" i="12"/>
  <c r="U250" i="12"/>
  <c r="F252" i="12"/>
  <c r="G252" i="12" s="1"/>
  <c r="M252" i="12" s="1"/>
  <c r="I252" i="12"/>
  <c r="K252" i="12"/>
  <c r="O252" i="12"/>
  <c r="Q252" i="12"/>
  <c r="U252" i="12"/>
  <c r="F254" i="12"/>
  <c r="G254" i="12" s="1"/>
  <c r="M254" i="12" s="1"/>
  <c r="I254" i="12"/>
  <c r="K254" i="12"/>
  <c r="O254" i="12"/>
  <c r="Q254" i="12"/>
  <c r="U254" i="12"/>
  <c r="F256" i="12"/>
  <c r="G256" i="12" s="1"/>
  <c r="M256" i="12" s="1"/>
  <c r="I256" i="12"/>
  <c r="K256" i="12"/>
  <c r="O256" i="12"/>
  <c r="Q256" i="12"/>
  <c r="U256" i="12"/>
  <c r="F258" i="12"/>
  <c r="G258" i="12" s="1"/>
  <c r="M258" i="12" s="1"/>
  <c r="I258" i="12"/>
  <c r="K258" i="12"/>
  <c r="O258" i="12"/>
  <c r="Q258" i="12"/>
  <c r="U258" i="12"/>
  <c r="F260" i="12"/>
  <c r="G260" i="12" s="1"/>
  <c r="M260" i="12" s="1"/>
  <c r="I260" i="12"/>
  <c r="K260" i="12"/>
  <c r="O260" i="12"/>
  <c r="Q260" i="12"/>
  <c r="U260" i="12"/>
  <c r="F263" i="12"/>
  <c r="G263" i="12"/>
  <c r="M263" i="12" s="1"/>
  <c r="I263" i="12"/>
  <c r="K263" i="12"/>
  <c r="O263" i="12"/>
  <c r="Q263" i="12"/>
  <c r="U263" i="12"/>
  <c r="F264" i="12"/>
  <c r="G264" i="12"/>
  <c r="M264" i="12" s="1"/>
  <c r="I264" i="12"/>
  <c r="K264" i="12"/>
  <c r="O264" i="12"/>
  <c r="Q264" i="12"/>
  <c r="U264" i="12"/>
  <c r="F265" i="12"/>
  <c r="G265" i="12"/>
  <c r="M265" i="12" s="1"/>
  <c r="I265" i="12"/>
  <c r="K265" i="12"/>
  <c r="O265" i="12"/>
  <c r="Q265" i="12"/>
  <c r="U265" i="12"/>
  <c r="F266" i="12"/>
  <c r="G266" i="12" s="1"/>
  <c r="M266" i="12" s="1"/>
  <c r="I266" i="12"/>
  <c r="K266" i="12"/>
  <c r="O266" i="12"/>
  <c r="Q266" i="12"/>
  <c r="U266" i="12"/>
  <c r="F267" i="12"/>
  <c r="G267" i="12"/>
  <c r="M267" i="12" s="1"/>
  <c r="I267" i="12"/>
  <c r="K267" i="12"/>
  <c r="O267" i="12"/>
  <c r="Q267" i="12"/>
  <c r="U267" i="12"/>
  <c r="F268" i="12"/>
  <c r="G268" i="12"/>
  <c r="M268" i="12" s="1"/>
  <c r="I268" i="12"/>
  <c r="K268" i="12"/>
  <c r="O268" i="12"/>
  <c r="Q268" i="12"/>
  <c r="U268" i="12"/>
  <c r="F269" i="12"/>
  <c r="G269" i="12"/>
  <c r="M269" i="12" s="1"/>
  <c r="I269" i="12"/>
  <c r="K269" i="12"/>
  <c r="O269" i="12"/>
  <c r="Q269" i="12"/>
  <c r="U269" i="12"/>
  <c r="F270" i="12"/>
  <c r="G270" i="12" s="1"/>
  <c r="M270" i="12" s="1"/>
  <c r="I270" i="12"/>
  <c r="K270" i="12"/>
  <c r="O270" i="12"/>
  <c r="Q270" i="12"/>
  <c r="U270" i="12"/>
  <c r="F271" i="12"/>
  <c r="G271" i="12"/>
  <c r="M271" i="12" s="1"/>
  <c r="I271" i="12"/>
  <c r="K271" i="12"/>
  <c r="O271" i="12"/>
  <c r="Q271" i="12"/>
  <c r="U271" i="12"/>
  <c r="F272" i="12"/>
  <c r="G272" i="12"/>
  <c r="M272" i="12" s="1"/>
  <c r="I272" i="12"/>
  <c r="K272" i="12"/>
  <c r="O272" i="12"/>
  <c r="Q272" i="12"/>
  <c r="U272" i="12"/>
  <c r="F273" i="12"/>
  <c r="G273" i="12"/>
  <c r="M273" i="12" s="1"/>
  <c r="I273" i="12"/>
  <c r="K273" i="12"/>
  <c r="O273" i="12"/>
  <c r="Q273" i="12"/>
  <c r="U273" i="12"/>
  <c r="F274" i="12"/>
  <c r="G274" i="12"/>
  <c r="M274" i="12" s="1"/>
  <c r="I274" i="12"/>
  <c r="K274" i="12"/>
  <c r="O274" i="12"/>
  <c r="Q274" i="12"/>
  <c r="U274" i="12"/>
  <c r="F276" i="12"/>
  <c r="G276" i="12" s="1"/>
  <c r="I276" i="12"/>
  <c r="K276" i="12"/>
  <c r="O276" i="12"/>
  <c r="Q276" i="12"/>
  <c r="U276" i="12"/>
  <c r="F277" i="12"/>
  <c r="G277" i="12"/>
  <c r="M277" i="12" s="1"/>
  <c r="I277" i="12"/>
  <c r="K277" i="12"/>
  <c r="O277" i="12"/>
  <c r="Q277" i="12"/>
  <c r="U277" i="12"/>
  <c r="F278" i="12"/>
  <c r="G278" i="12"/>
  <c r="M278" i="12" s="1"/>
  <c r="I278" i="12"/>
  <c r="K278" i="12"/>
  <c r="O278" i="12"/>
  <c r="Q278" i="12"/>
  <c r="U278" i="12"/>
  <c r="F279" i="12"/>
  <c r="G279" i="12"/>
  <c r="M279" i="12" s="1"/>
  <c r="I279" i="12"/>
  <c r="K279" i="12"/>
  <c r="O279" i="12"/>
  <c r="Q279" i="12"/>
  <c r="U279" i="12"/>
  <c r="I17" i="1"/>
  <c r="G27" i="1"/>
  <c r="J28" i="1"/>
  <c r="J26" i="1"/>
  <c r="G38" i="1"/>
  <c r="F38" i="1"/>
  <c r="J23" i="1"/>
  <c r="J24" i="1"/>
  <c r="J25" i="1"/>
  <c r="J27" i="1"/>
  <c r="E24" i="1"/>
  <c r="E26" i="1"/>
  <c r="M276" i="12" l="1"/>
  <c r="M275" i="12" s="1"/>
  <c r="G275" i="12"/>
  <c r="I62" i="1" s="1"/>
  <c r="I20" i="1" s="1"/>
  <c r="AD281" i="12"/>
  <c r="G39" i="1" s="1"/>
  <c r="G40" i="1" s="1"/>
  <c r="G25" i="1" s="1"/>
  <c r="G26" i="1" s="1"/>
  <c r="G237" i="12"/>
  <c r="I59" i="1" s="1"/>
  <c r="I206" i="12"/>
  <c r="M107" i="12"/>
  <c r="Q275" i="12"/>
  <c r="U262" i="12"/>
  <c r="M234" i="12"/>
  <c r="U275" i="12"/>
  <c r="G227" i="12"/>
  <c r="I56" i="1" s="1"/>
  <c r="O275" i="12"/>
  <c r="Q262" i="12"/>
  <c r="U249" i="12"/>
  <c r="K275" i="12"/>
  <c r="O262" i="12"/>
  <c r="Q249" i="12"/>
  <c r="G234" i="12"/>
  <c r="I58" i="1" s="1"/>
  <c r="I18" i="1" s="1"/>
  <c r="I275" i="12"/>
  <c r="K262" i="12"/>
  <c r="O249" i="12"/>
  <c r="U212" i="12"/>
  <c r="U125" i="12"/>
  <c r="Q113" i="12"/>
  <c r="I262" i="12"/>
  <c r="K249" i="12"/>
  <c r="U237" i="12"/>
  <c r="Q212" i="12"/>
  <c r="Q125" i="12"/>
  <c r="O113" i="12"/>
  <c r="I8" i="12"/>
  <c r="I249" i="12"/>
  <c r="Q237" i="12"/>
  <c r="U227" i="12"/>
  <c r="O212" i="12"/>
  <c r="Q140" i="12"/>
  <c r="O125" i="12"/>
  <c r="U113" i="12"/>
  <c r="K113" i="12"/>
  <c r="O237" i="12"/>
  <c r="U206" i="12"/>
  <c r="I113" i="12"/>
  <c r="U107" i="12"/>
  <c r="K237" i="12"/>
  <c r="U234" i="12"/>
  <c r="I212" i="12"/>
  <c r="K125" i="12"/>
  <c r="Q107" i="12"/>
  <c r="I237" i="12"/>
  <c r="Q234" i="12"/>
  <c r="O206" i="12"/>
  <c r="I140" i="12"/>
  <c r="I125" i="12"/>
  <c r="O107" i="12"/>
  <c r="K8" i="12"/>
  <c r="F40" i="1"/>
  <c r="M262" i="12"/>
  <c r="M237" i="12"/>
  <c r="G249" i="12"/>
  <c r="I60" i="1" s="1"/>
  <c r="M250" i="12"/>
  <c r="M249" i="12" s="1"/>
  <c r="G222" i="12"/>
  <c r="I55" i="1" s="1"/>
  <c r="M223" i="12"/>
  <c r="M222" i="12" s="1"/>
  <c r="M206" i="12"/>
  <c r="M125" i="12"/>
  <c r="O140" i="12"/>
  <c r="G232" i="12"/>
  <c r="I57" i="1" s="1"/>
  <c r="M213" i="12"/>
  <c r="M212" i="12" s="1"/>
  <c r="G206" i="12"/>
  <c r="I53" i="1" s="1"/>
  <c r="K140" i="12"/>
  <c r="G8" i="12"/>
  <c r="M9" i="12"/>
  <c r="M8" i="12" s="1"/>
  <c r="G262" i="12"/>
  <c r="I61" i="1" s="1"/>
  <c r="I19" i="1" s="1"/>
  <c r="U140" i="12"/>
  <c r="M113" i="12"/>
  <c r="M140" i="12"/>
  <c r="G137" i="12"/>
  <c r="I51" i="1" s="1"/>
  <c r="G125" i="12"/>
  <c r="I50" i="1" s="1"/>
  <c r="G140" i="12"/>
  <c r="I52" i="1" s="1"/>
  <c r="G107" i="12"/>
  <c r="I48" i="1" s="1"/>
  <c r="G113" i="12"/>
  <c r="I49" i="1" s="1"/>
  <c r="I47" i="1" l="1"/>
  <c r="G281" i="12"/>
  <c r="H39" i="1"/>
  <c r="G28" i="1"/>
  <c r="G23" i="1"/>
  <c r="I39" i="1" l="1"/>
  <c r="I40" i="1" s="1"/>
  <c r="J39" i="1" s="1"/>
  <c r="J40" i="1" s="1"/>
  <c r="H40" i="1"/>
  <c r="I63" i="1"/>
  <c r="I16" i="1"/>
  <c r="I21" i="1" s="1"/>
  <c r="G24" i="1"/>
  <c r="G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2020B0E4-F7D0-4200-9729-113E111D76B2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EF41F65F-82ED-4C1A-9A21-07E84EC744FD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A9FDBAC9-3314-4FA8-900A-D747196871CF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29893CDD-AE46-4B41-8B03-BBCA6B656BE7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8F5F5D0-AEDA-4986-A3B6-8FDA8501E8C4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BC213CC0-79DC-46DD-9B1D-B874265DADEC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<sst xmlns="http://schemas.openxmlformats.org/spreadsheetml/2006/main" count="1052" uniqueCount="530">
  <si>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</si>
  <si>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</si>
  <si>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</si>
  <si>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</si>
  <si>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</si>
  <si>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</si>
  <si>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</si>
  <si>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</si>
  <si>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</si>
  <si>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</si>
  <si>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</si>
  <si>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</si>
  <si>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</si>
  <si>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</si>
  <si>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</si>
  <si>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</si>
  <si>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</si>
  <si>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</si>
  <si>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</si>
  <si>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</si>
  <si>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</si>
  <si>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</si>
  <si>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</si>
  <si>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</si>
  <si>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</si>
  <si>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</si>
  <si>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</si>
  <si>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</si>
  <si>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</si>
  <si>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</si>
  <si>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</si>
  <si>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</si>
  <si>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</si>
  <si>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</si>
  <si>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</si>
  <si>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</si>
  <si>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</si>
  <si>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</si>
  <si>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</si>
  <si>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</si>
  <si>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</si>
  <si>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</si>
  <si>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</si>
  <si>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Objekt:</t>
  </si>
  <si>
    <t>Rozpočet:</t>
  </si>
  <si>
    <t>Uherský Brod, ul. Dolní Valy - oprava stoky CIV</t>
  </si>
  <si>
    <t>Slovácké vodárny a kanalizace, a. s.</t>
  </si>
  <si>
    <t>Za Olšávkou 290</t>
  </si>
  <si>
    <t>Uherské Hradiště-Sady</t>
  </si>
  <si>
    <t>68601</t>
  </si>
  <si>
    <t>49453866</t>
  </si>
  <si>
    <t>CZ49453866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</si>
  <si>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</si>
  <si>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</si>
  <si>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</si>
  <si>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</si>
  <si>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</si>
  <si>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</si>
  <si>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</si>
  <si>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11</t>
  </si>
  <si>
    <t>Přípravné a přidružené práce</t>
  </si>
  <si>
    <t>21</t>
  </si>
  <si>
    <t>Úprava podloží a základ.spáry</t>
  </si>
  <si>
    <t>45</t>
  </si>
  <si>
    <t>Podkladní a vedlejší konstrukce</t>
  </si>
  <si>
    <t>56</t>
  </si>
  <si>
    <t>Podklad.vrstvy komunikací a zp</t>
  </si>
  <si>
    <t>8</t>
  </si>
  <si>
    <t>Trubní vedení</t>
  </si>
  <si>
    <t>89</t>
  </si>
  <si>
    <t>Ostatní konstrukce na trub.ved</t>
  </si>
  <si>
    <t>9</t>
  </si>
  <si>
    <t>Ostatní konstrukce, bourání</t>
  </si>
  <si>
    <t>91</t>
  </si>
  <si>
    <t>Doplňující práce na komunikaci</t>
  </si>
  <si>
    <t>93</t>
  </si>
  <si>
    <t>Dokončovací práce inž.staveb</t>
  </si>
  <si>
    <t>99</t>
  </si>
  <si>
    <t>Staveništní přesun hmot</t>
  </si>
  <si>
    <t>M23</t>
  </si>
  <si>
    <t>Montáže potrubí</t>
  </si>
  <si>
    <t>997</t>
  </si>
  <si>
    <t>Přesun sutě</t>
  </si>
  <si>
    <t>999</t>
  </si>
  <si>
    <t xml:space="preserve">Poplatky za skládky 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</si>
  <si>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</si>
  <si>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</si>
  <si>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</si>
  <si>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</si>
  <si>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</si>
  <si>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</si>
  <si>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</si>
  <si>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</si>
  <si>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</si>
  <si>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</si>
  <si>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</si>
  <si>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</si>
  <si>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</si>
  <si>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</si>
  <si>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</si>
  <si>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</si>
  <si>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</si>
  <si>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</si>
  <si>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</si>
  <si>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</si>
  <si>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</si>
  <si>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</si>
  <si>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</si>
  <si>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</si>
  <si>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</si>
  <si>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</si>
  <si>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</si>
  <si>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</si>
  <si>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</si>
  <si>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115101201R00</t>
  </si>
  <si>
    <t>Čerpání vody na výšku do 10 m, přítok do 500 l/min</t>
  </si>
  <si>
    <t>h</t>
  </si>
  <si>
    <t>POL1_0</t>
  </si>
  <si>
    <t>115 10-1301</t>
  </si>
  <si>
    <t>Pohotovost čerpací soupravy výš.10m přítok 500l</t>
  </si>
  <si>
    <t>den</t>
  </si>
  <si>
    <t>POL3_0</t>
  </si>
  <si>
    <t>119001411R00</t>
  </si>
  <si>
    <t>Dočasné zajištění beton.a plast. potrubí do DN 200</t>
  </si>
  <si>
    <t>m</t>
  </si>
  <si>
    <t>vodovod:33,9</t>
  </si>
  <si>
    <t>VV</t>
  </si>
  <si>
    <t>119001401R00</t>
  </si>
  <si>
    <t>Dočasné zajištění ocelového potrubí do DN 200</t>
  </si>
  <si>
    <t>plynovod:12,6</t>
  </si>
  <si>
    <t>119001421R00</t>
  </si>
  <si>
    <t>Dočasné zajištění kabelů - do počtu 3 kabelů</t>
  </si>
  <si>
    <t>sdělovací vedení:3</t>
  </si>
  <si>
    <t>vedení VN:1,3</t>
  </si>
  <si>
    <t>vedení NN do 1kW:6,8</t>
  </si>
  <si>
    <t>121101103R00</t>
  </si>
  <si>
    <t>Sejmutí ornice s přemístěním přes 100 do 250 m</t>
  </si>
  <si>
    <t>m3</t>
  </si>
  <si>
    <t>52*0,1</t>
  </si>
  <si>
    <t>120001101R00</t>
  </si>
  <si>
    <t>Příplatek za ztížení vykopávky v blízkosti vedení</t>
  </si>
  <si>
    <t>kabely VO:1*1*1,2*0,5</t>
  </si>
  <si>
    <t>sdělovací kabely:1*1*1,2*0,5</t>
  </si>
  <si>
    <t>NN vedení podzemní:3*1*1,2*0,5</t>
  </si>
  <si>
    <t>vodovod:24*1*1,2*0,5</t>
  </si>
  <si>
    <t>STL plynovod:12*1*1,2*0,5</t>
  </si>
  <si>
    <t>132201110R00</t>
  </si>
  <si>
    <t>Hloubení rýh š.do 60 cm v hor.3 do 50 m3, STROJNĚ</t>
  </si>
  <si>
    <t>drenáž:232,76*1,2*0,1+232,76*0,3*0,1</t>
  </si>
  <si>
    <t>1,98*1,1*0,1+1,98*0,3*0,1</t>
  </si>
  <si>
    <t>132201119R00</t>
  </si>
  <si>
    <t>Přípl.za lepivost,hloubení rýh 60 cm,hor.3,STROJNĚ</t>
  </si>
  <si>
    <t>132201212R00</t>
  </si>
  <si>
    <t>Hloubení rýh š.do 200 cm hor.3 do 1000m3,STROJNĚ</t>
  </si>
  <si>
    <t>výkop rýhy - sklolaminát:(1,98-2,7/2)*1,1*(2,31-0,4+0,1)</t>
  </si>
  <si>
    <t>výkop rýhy - kamenina:(232,76-5*2,7-2*2,7/2)*1,2*((2,31+2,25+2,64+2,8+3,11+2,98+3+2,7+2,6+2,9)/10-0,4+0,1)</t>
  </si>
  <si>
    <t>výkop rýhy-přípojky:(11+12,5+37,9+1-51*1,2/2-1*1,1/2)*1*(2,73-0,4)</t>
  </si>
  <si>
    <t>ruční dokopávky:-25,5</t>
  </si>
  <si>
    <t>132201219R00</t>
  </si>
  <si>
    <t>Přípl.za lepivost,hloubení rýh 200cm,hor.3,STROJNĚ</t>
  </si>
  <si>
    <t>133201102R00</t>
  </si>
  <si>
    <t>Hloubení šachet v hor.3 nad 100 m3</t>
  </si>
  <si>
    <t>výkop nových šachet:7*2,7*2,7*((2,31+2,25+2,8+2,98+2,7+2,6+2,9)/7-0,4+0,25)</t>
  </si>
  <si>
    <t>133201109R00</t>
  </si>
  <si>
    <t>Příplatek za lepivost - hloubení šachet v hor.3</t>
  </si>
  <si>
    <t>139601102R00</t>
  </si>
  <si>
    <t>Ruční výkop jam, rýh a šachet v hornině tř. 3</t>
  </si>
  <si>
    <t>dokopávky u propojů přípojek:51*1*0,5</t>
  </si>
  <si>
    <t>151101101R00</t>
  </si>
  <si>
    <t>Pažení a rozepření stěn rýh - příložné - hl.do 2 m</t>
  </si>
  <si>
    <t>m2</t>
  </si>
  <si>
    <t>výkop rýhy - sklolaminát:(1,98-2,7/2)*2*(2,31-0,4+0,1)</t>
  </si>
  <si>
    <t>výkop rýhy-přípojky:(11+12,5+37,9+1-50*1,2/2-1*1,1/2)*2*(2,73-0,4)</t>
  </si>
  <si>
    <t>šachty:7*2,7*2*((2,31+2,25+2,8+2,98+2,7+2,6+2,9)/7-0,4+0,25)</t>
  </si>
  <si>
    <t>151101111R00</t>
  </si>
  <si>
    <t>Odstranění pažení stěn rýh - příložné - hl. do 2 m</t>
  </si>
  <si>
    <t>151811112R00</t>
  </si>
  <si>
    <t>Montáž lehkého pažicího boxu dl.3m, š.1m, hl.1,95m</t>
  </si>
  <si>
    <t>kus</t>
  </si>
  <si>
    <t>151811115R00</t>
  </si>
  <si>
    <t>Montáž pažicího boxu standard dl.3m, š.1m,hl.2,25m</t>
  </si>
  <si>
    <t>151811113R00</t>
  </si>
  <si>
    <t>Montáž lehkého pažicího boxu dl.3m, š.1m, hl.2,92m</t>
  </si>
  <si>
    <t>151812112R00</t>
  </si>
  <si>
    <t>Pronájem lehkého pažic.boxu dl.3m, š.1m, hl.1,95m</t>
  </si>
  <si>
    <t xml:space="preserve">den   </t>
  </si>
  <si>
    <t>8 týdnů 1box:1*8*7</t>
  </si>
  <si>
    <t>151812115R00</t>
  </si>
  <si>
    <t>Pronájem pažic.boxu standard dl.3m, š.1m, hl.2,25m</t>
  </si>
  <si>
    <t>8 týdnů 3boxy:3*8*7</t>
  </si>
  <si>
    <t>151812113R00</t>
  </si>
  <si>
    <t>Pronájem lehkého pažic.boxu dl.3m, š.1m, hl.2,92m</t>
  </si>
  <si>
    <t>151813112R00</t>
  </si>
  <si>
    <t>Demontáž lehkého pažicího boxu dl.3m, š.1m, hl.1,95m</t>
  </si>
  <si>
    <t>151813115R00</t>
  </si>
  <si>
    <t>Demontáž pažicího boxu standard dl.3m, š.1m, hl.2,25m</t>
  </si>
  <si>
    <t>151813113R00</t>
  </si>
  <si>
    <t>Demontáž lehkého pažicího boxu dl.3m, š.1m, hl.2,92m</t>
  </si>
  <si>
    <t>161101101R00</t>
  </si>
  <si>
    <t>Svislé přemístění výkopku z hor.1-4 do 2,5 m</t>
  </si>
  <si>
    <t>35,1912+679,93452+127,5021+25,5</t>
  </si>
  <si>
    <t>162601101R00</t>
  </si>
  <si>
    <t>Vodorovné přemístění výkopku z hor.1-4 do 4000 m</t>
  </si>
  <si>
    <t>výkopy:868,12782</t>
  </si>
  <si>
    <t>zásypy zeminou:-1,6</t>
  </si>
  <si>
    <t>171201201R00</t>
  </si>
  <si>
    <t>Uložení sypaniny na skl.-sypanina na výšku přes 2m</t>
  </si>
  <si>
    <t>199000005R00</t>
  </si>
  <si>
    <t>Poplatek za skládku zeminy 1- 4, č. dle katal. odpadů 17 05 04</t>
  </si>
  <si>
    <t>t</t>
  </si>
  <si>
    <t>866,52782*1,6</t>
  </si>
  <si>
    <t>174101101R00</t>
  </si>
  <si>
    <t>Zásyp jam, rýh, šachet se zhutněním</t>
  </si>
  <si>
    <t>zásypy zeminou:</t>
  </si>
  <si>
    <t>výplň dutých prostor výkopkem - šachta v zeleni:1,6</t>
  </si>
  <si>
    <t/>
  </si>
  <si>
    <t>Mezisoučet</t>
  </si>
  <si>
    <t>zásypy ŠD 0/32mm:</t>
  </si>
  <si>
    <t>výkop rýhy - sklolaminát:(1,98-2,7/2)*1,1*(2,31-0,4-0,6)</t>
  </si>
  <si>
    <t>výkop rýhy - kamenina:(232,76-5*2,7-2*2,7/2)*1,2*((2,31+2,25+2,64+2,8+3,11+2,98+3+2,7+2,6+2,9)/10-0,4-0,7)</t>
  </si>
  <si>
    <t>výkop rýhy-přípojky:(11+12,5-17*1,2/2)*1*(2,73-0,4-0,45)</t>
  </si>
  <si>
    <t>výkop rýhy-přípojky:(37,9+1-34*1,2/2-1*1,1/2)*1*(2,73-0,4-0,5)</t>
  </si>
  <si>
    <t>58344169R</t>
  </si>
  <si>
    <t>Štěrkodrtě frakce 0/32 mm</t>
  </si>
  <si>
    <t>zásypy ve zpevněných plochách:483,69182*1,8</t>
  </si>
  <si>
    <t>175101101R00</t>
  </si>
  <si>
    <t>Obsyp potrubí bez prohození sypaniny</t>
  </si>
  <si>
    <t>obsyp 0/4mm:</t>
  </si>
  <si>
    <t>potrubí - sklolaminát:(1,98-2,7/2)*1,1*(0,3+0,3)-3,14*0,3/2*0,3/2*(1,98-2,7/2)</t>
  </si>
  <si>
    <t>potrubí-přípojky:(11+12,5-17*1,2/2)*1*(0,3+0,15)-3,14*0,15/2*0,15/2*(11+12,5-8*1,2/2)</t>
  </si>
  <si>
    <t>(37,9+1-34*1,2/2+1*1,1/2)*1*(0,3+0,2)-3,14*0,2/2*0,2/2*(37,9+1-42*1,2/2-1*1,1/2)</t>
  </si>
  <si>
    <t>obsyp 8/16mm:</t>
  </si>
  <si>
    <t>potrubí - kamenina:(232,76-5*2,7-2*2,7/2)*1,2*(0,3+0,3/2+0,3/2/2)-3,14*0,3/2*0,3/2/360*240*(232,76-5*2,7-2*2,7/2)</t>
  </si>
  <si>
    <t>583320401R</t>
  </si>
  <si>
    <t>Kamenivo těžené 0/4 mm</t>
  </si>
  <si>
    <t>potrubí - sklolaminát:0,37129*1,8</t>
  </si>
  <si>
    <t>potrubí-přípojky:(5,65471+9,11209)*1,8</t>
  </si>
  <si>
    <t>583325631R</t>
  </si>
  <si>
    <t>Kamenivo těžené 8/16 mm</t>
  </si>
  <si>
    <t>potrubí - kamenina:126,23282*1,8</t>
  </si>
  <si>
    <t>175101201R00</t>
  </si>
  <si>
    <t>Obsyp objektu bez prohození sypaniny</t>
  </si>
  <si>
    <t>obsyp nových šachet štěrkodrť 0/63 mm:7*2,7*2,7*((2,31+2,25+2,8+2,98+2,7+2,6+2,9)/7-0,4-0,1-0,15)</t>
  </si>
  <si>
    <t>-7*3,14*0,5*0,5*((2,31+2,25+2,8+2,98+2,7+2,6+2,9)/7-0,4-0,1-0,15)</t>
  </si>
  <si>
    <t>58344197R</t>
  </si>
  <si>
    <t>Štěrkodrtě frakce 0/63 mm</t>
  </si>
  <si>
    <t>91,00495*1,8</t>
  </si>
  <si>
    <t>181101102R00</t>
  </si>
  <si>
    <t>Úprava pláně v zářezech v hor. 1-4, se zhutněním</t>
  </si>
  <si>
    <t>provizorní dosypání rýhy:341</t>
  </si>
  <si>
    <t>181301102R00</t>
  </si>
  <si>
    <t>Rozprostření ornice, rovina, tl. 10-15 cm,do 500m2</t>
  </si>
  <si>
    <t>182001121R00</t>
  </si>
  <si>
    <t>Plošná úprava terénu, nerovnosti do 15 cm v rovině</t>
  </si>
  <si>
    <t>180402111R00</t>
  </si>
  <si>
    <t>Založení trávníku parkového výsevem v rovině</t>
  </si>
  <si>
    <t>00572400R</t>
  </si>
  <si>
    <t>Směs travní parková</t>
  </si>
  <si>
    <t>kg</t>
  </si>
  <si>
    <t>52*0,04</t>
  </si>
  <si>
    <t>113107630R00</t>
  </si>
  <si>
    <t>Odstranění podkladu nad 50 m2,kam.drcené tl.30 cm</t>
  </si>
  <si>
    <t>místní komuniace:341</t>
  </si>
  <si>
    <t>113108410R00</t>
  </si>
  <si>
    <t>Odstranění asfaltové vrstvy pl.nad 50 m2, tl.10 cm</t>
  </si>
  <si>
    <t>113231320R00</t>
  </si>
  <si>
    <t>Bourání odvodňovacího žlabu, zatíž. C250, š.200 mm</t>
  </si>
  <si>
    <t>113202111R00</t>
  </si>
  <si>
    <t>Vytrhání obrub obrubníků silničních</t>
  </si>
  <si>
    <t>212532111R00</t>
  </si>
  <si>
    <t>Lože trativodu z kameniva hrub.drceného,16-32 mm</t>
  </si>
  <si>
    <t>drenáž:232,76*1,2*0,1+232,76*0,3*0,1-3,14*0,05*0,05*232,76</t>
  </si>
  <si>
    <t>1,98*1,1*0,1+1,98*0,3*0,1-3,14*0,05*0,05*1,98</t>
  </si>
  <si>
    <t>212753114R00</t>
  </si>
  <si>
    <t>Montáž ohebné dren. trubky do rýhy DN 100,bez lože</t>
  </si>
  <si>
    <t>232,76+1,98</t>
  </si>
  <si>
    <t>28611223.AR</t>
  </si>
  <si>
    <t>Trubka PVC drenážní flexibilní d 100 mm</t>
  </si>
  <si>
    <t>234,74*1,1</t>
  </si>
  <si>
    <t>212971110R00</t>
  </si>
  <si>
    <t>Opláštění trativodů z geotext., do sklonu 1:2,5</t>
  </si>
  <si>
    <t>234,74*0,5</t>
  </si>
  <si>
    <t>67352004R</t>
  </si>
  <si>
    <t>Geotextilie netkaná 300 g/m2</t>
  </si>
  <si>
    <t>117,37*1,1</t>
  </si>
  <si>
    <t>451572111R00</t>
  </si>
  <si>
    <t>Lože pod potrubí z kameniva těženého 0/4 mm</t>
  </si>
  <si>
    <t>potrubí sklolaminát:(1,98-2,7/2)*1,1*0,1</t>
  </si>
  <si>
    <t>potrubí kamenina:(232,76-5*2,7-2*2,7/2)*1,2*0,1</t>
  </si>
  <si>
    <t>přípojky:(11+12,5+37,9+1-51*1,2/2-1*1,1/2)*1*0,1</t>
  </si>
  <si>
    <t>451573111R00</t>
  </si>
  <si>
    <t>Lože pod potrubí ze štěrkopísku 0/63 mm</t>
  </si>
  <si>
    <t>nové šachy:2,7*2,7*7*0,1</t>
  </si>
  <si>
    <t>452311131R00</t>
  </si>
  <si>
    <t>Desky podkladní pod potrubí a šachty beton C 12/15</t>
  </si>
  <si>
    <t>podklad pod nové šachty:2,7*2,7*7*0,15</t>
  </si>
  <si>
    <t>452312131R00</t>
  </si>
  <si>
    <t>Sedlové lože pod potrubí z betonu C 12/15</t>
  </si>
  <si>
    <t>potrubí - kamenina:(232,76-5*2,7-2*2,7/2)*1,2*0,1</t>
  </si>
  <si>
    <t>(232,76-5*2,7-2*2,7/2)*1,2*(0,3/2/2)-3,14*0,3/2*0,3/2/360*120*(232,76-5*2,7-2*2,7/2)</t>
  </si>
  <si>
    <t>564761111R00</t>
  </si>
  <si>
    <t>Podklad z kameniva drceného vel.32-63 mm,tl. 20 cm</t>
  </si>
  <si>
    <t>provizorní dosypání rýhy - 2 vrstvy:341*2</t>
  </si>
  <si>
    <t>831372121R00</t>
  </si>
  <si>
    <t>Montáž trub kameninových, pryž. kroužek, DN 300</t>
  </si>
  <si>
    <t>5971069</t>
  </si>
  <si>
    <t>Trouba kameninová hrdlová DN 300, l=2,50 m, FN 48, hrdlo K nebo S, spojovací systém C, normální zatížení</t>
  </si>
  <si>
    <t>59710837.AR</t>
  </si>
  <si>
    <t>Trouba kameninová odtok zkrácená GA DN 300, FN 48, hrdlo K, spojovací systém C, délka 0,60 m</t>
  </si>
  <si>
    <t>59710824.AR</t>
  </si>
  <si>
    <t>Trouba kameninová vtok zkrácená GZ DN 300, FN 48, hrdlo K, spojovací systém C, délka 0,60 m</t>
  </si>
  <si>
    <t>837371221R00</t>
  </si>
  <si>
    <t>Montáž tvarov. kamenin. odboč. pryž. krouž. DN 300</t>
  </si>
  <si>
    <t>59711550R</t>
  </si>
  <si>
    <t>Odbočka 45° kamenina hrdlová 300/150 FN 72/34, spojovací systém C/F, délka 0,5 m</t>
  </si>
  <si>
    <t>59711554R</t>
  </si>
  <si>
    <t>Odbočka 45° kamenina hrdlová 300/200 FN 72/40, spojovací systém C/F, délka 0,6 m</t>
  </si>
  <si>
    <t>59711551R</t>
  </si>
  <si>
    <t>Odbočka 90° kamenina hrdlová 300/150 FN 72/34, l = 500 mm</t>
  </si>
  <si>
    <t>59711555R</t>
  </si>
  <si>
    <t>Odbočka 90° kamenina hrdlová 300/200 FN 72/40, l = 600 mm</t>
  </si>
  <si>
    <t>870100012R00</t>
  </si>
  <si>
    <t>Montáž potrubí sklolaminátového ve výkopu, DN 300</t>
  </si>
  <si>
    <t>8-PC01</t>
  </si>
  <si>
    <t xml:space="preserve">Trouba z odstředěného litého sklolaminátu GRP, SN10000, DN 300, dl.3,0m </t>
  </si>
  <si>
    <t>8-PC02</t>
  </si>
  <si>
    <t xml:space="preserve">FW spojka DN 300 </t>
  </si>
  <si>
    <t>871313121R00</t>
  </si>
  <si>
    <t>Montáž trub kanaliz. z plastu, hrdlových, DN 150</t>
  </si>
  <si>
    <t>přípojky:11+12,5</t>
  </si>
  <si>
    <t>871353121R00</t>
  </si>
  <si>
    <t>Montáž trub kanaliz. z plastu, hrdlových, DN 200</t>
  </si>
  <si>
    <t>přípojky:37,9+1</t>
  </si>
  <si>
    <t>286111991.1</t>
  </si>
  <si>
    <t>Trubka kanalizační PVC KG SN 10 DN 150 dl.1m</t>
  </si>
  <si>
    <t>potrubí:13</t>
  </si>
  <si>
    <t>286111992.1</t>
  </si>
  <si>
    <t>Trubka kanalizační PVC KG SN 10 DN 200 dl.1m</t>
  </si>
  <si>
    <t>potrubí:39</t>
  </si>
  <si>
    <t>286111991.2</t>
  </si>
  <si>
    <t xml:space="preserve">Hrdlový kus PVC KG SN 10 DN 150 dl.1,0m </t>
  </si>
  <si>
    <t>286111991.3</t>
  </si>
  <si>
    <t>Hrdlový kus PVC KG SN 10 DN 150 dl.3,0m</t>
  </si>
  <si>
    <t>286111992.2</t>
  </si>
  <si>
    <t>Hrdlový kus PVC KG SN 10 DN 200 dl.1,0m</t>
  </si>
  <si>
    <t>877313123R00</t>
  </si>
  <si>
    <t>Montáž tvarovek jednoos. plast. gum.kroužek DN 150</t>
  </si>
  <si>
    <t>877353123R00</t>
  </si>
  <si>
    <t>Montáž tvarovek jednoos. plast. gum.kroužek DN 200</t>
  </si>
  <si>
    <t>28651662.AR</t>
  </si>
  <si>
    <t>Koleno kanalizační KGB 150/ 45° PVC</t>
  </si>
  <si>
    <t>28651667.AR</t>
  </si>
  <si>
    <t>Koleno kanalizační KGB 200/ 45° PVC</t>
  </si>
  <si>
    <t>28651666.AR</t>
  </si>
  <si>
    <t>Koleno kanalizační KGB 200/ 30° PVC</t>
  </si>
  <si>
    <t>28651665.AR</t>
  </si>
  <si>
    <t>Koleno kanalizační KGB 200/ 15° PVC</t>
  </si>
  <si>
    <t>28651858.AR</t>
  </si>
  <si>
    <t>Přechod kamenina-PVC kanalizační KGUS DN150</t>
  </si>
  <si>
    <t>28651859.AR</t>
  </si>
  <si>
    <t>Přechod kamenina-PVC kanalizační KGUS DN200</t>
  </si>
  <si>
    <t>55291199R</t>
  </si>
  <si>
    <t>Pružná přechodová spojka standardní DN150</t>
  </si>
  <si>
    <t>55291202R</t>
  </si>
  <si>
    <t>Pružná přechodová spojka standardní DN200</t>
  </si>
  <si>
    <t>28651832.AR</t>
  </si>
  <si>
    <t>Zátka hrdlová kanalizační KGM DN 150 PVC</t>
  </si>
  <si>
    <t>Montážní sedlo DN150, dodávka a montáž</t>
  </si>
  <si>
    <t>8-PC03</t>
  </si>
  <si>
    <t>Montážní sedlo DN200, dodávka a montáž</t>
  </si>
  <si>
    <t>894421111RT1</t>
  </si>
  <si>
    <t>Osazení betonových dílců šachet do 0,5 t, skruže rovné, na kroužek, do 0,5 t</t>
  </si>
  <si>
    <t>59224358.AR</t>
  </si>
  <si>
    <t>Skruž šachetní TBS-Q.1 100/25/12</t>
  </si>
  <si>
    <t>59224361.AR</t>
  </si>
  <si>
    <t>Skruž šachetní TBS-Q.1 100/50/12</t>
  </si>
  <si>
    <t>894421112RT1</t>
  </si>
  <si>
    <t>Osazení betonových dílců šachet do 1,4 t, skruže rovné, na kroužek, do 1,4 t</t>
  </si>
  <si>
    <t>59224362.AR</t>
  </si>
  <si>
    <t>Skruž šachetní TBS-Q.1 100/100/12</t>
  </si>
  <si>
    <t>894422111RT1</t>
  </si>
  <si>
    <t>Osazení betonových dílců šachet, skruže přechodové, na kroužek</t>
  </si>
  <si>
    <t>59224354R</t>
  </si>
  <si>
    <t>Deska zákrytová TZK-Q.1 100-63/17</t>
  </si>
  <si>
    <t>894423111RT1</t>
  </si>
  <si>
    <t>Osazení betonových dílců šachet do 2,0 t, šachtová dna, na kroužek, do 2,0 t</t>
  </si>
  <si>
    <t>59224366.AR</t>
  </si>
  <si>
    <t>Dno šachetní přímé TBZ-Q 100/675 KOM tl.15cm</t>
  </si>
  <si>
    <t>286506054R</t>
  </si>
  <si>
    <t>Vložka šachtová s těsněním pro potrubí GRP DN 300</t>
  </si>
  <si>
    <t>Vložka šachtová s těsněním pro potrubí kam. DN 300</t>
  </si>
  <si>
    <t>286506052R</t>
  </si>
  <si>
    <t>Vložka šachtová s těsněním pro potrubí PVC KG DN, 200</t>
  </si>
  <si>
    <t>286506051R</t>
  </si>
  <si>
    <t>Vložka šachtová s těsněním pro potrubí PVC KG DN, 150</t>
  </si>
  <si>
    <t>59224373.AR</t>
  </si>
  <si>
    <t>Těsnění elastom pro šach díly EMT - DN 1000</t>
  </si>
  <si>
    <t>452112111R00</t>
  </si>
  <si>
    <t>Osazení beton, prstenců pod mříže, výšky do 100 mm</t>
  </si>
  <si>
    <t>59224349.AR</t>
  </si>
  <si>
    <t>Prstenec vyrovnávací šachetní TBW-Q.1 63/10</t>
  </si>
  <si>
    <t>59224348.AR</t>
  </si>
  <si>
    <t>Prstenec vyrovnávací šachetní TBW-Q.1 63/8</t>
  </si>
  <si>
    <t>452112121R00</t>
  </si>
  <si>
    <t>Osazení beton. prstenců pod mříže, výšky do 200 mm</t>
  </si>
  <si>
    <t>59224349R</t>
  </si>
  <si>
    <t>Prstenec vyrovnávací šachetní TBW-Q.1 63/12</t>
  </si>
  <si>
    <t>899104111R00</t>
  </si>
  <si>
    <t>Osazení poklopu s rámem nad 150 kg</t>
  </si>
  <si>
    <t>55243347R</t>
  </si>
  <si>
    <t>Poklop litinový DN600 mm  s pant.uložením tř. D400, neodvětrávaný, plný</t>
  </si>
  <si>
    <t>899623171R00</t>
  </si>
  <si>
    <t>Obetonování potrubí nebo zdiva stok betonem C25/30</t>
  </si>
  <si>
    <t>899711122R00</t>
  </si>
  <si>
    <t>Fólie výstražná z PVC šedá, šířka 30 cm</t>
  </si>
  <si>
    <t>892581111R00</t>
  </si>
  <si>
    <t>Zkouška těsnosti kanalizace DN do 300, vodou</t>
  </si>
  <si>
    <t>sklolaminát:2</t>
  </si>
  <si>
    <t>kamenina:232,8</t>
  </si>
  <si>
    <t>přípojky:11+12,5+37,9+1</t>
  </si>
  <si>
    <t>892589999R00</t>
  </si>
  <si>
    <t>Propláchnutí a vyčištění kanalizace do DN300</t>
  </si>
  <si>
    <t>892855115R00</t>
  </si>
  <si>
    <t>Kontrola kanalizace TV kamerou do 500 m</t>
  </si>
  <si>
    <t>89441239901</t>
  </si>
  <si>
    <t xml:space="preserve">Rozebrání betonové šachty DN 1000, tl.stěny 120mm, hloubka 3m </t>
  </si>
  <si>
    <t>89441239902</t>
  </si>
  <si>
    <t>Rozebrání betonové šachty DN 1000, tl.stěny 120mm, hloubka 2,5 m</t>
  </si>
  <si>
    <t>894412499</t>
  </si>
  <si>
    <t xml:space="preserve">Rozebrání betonové šachty DN 1000, tl.stěny 120 mm, hloubka rozebrání 0,60m </t>
  </si>
  <si>
    <t>894412099</t>
  </si>
  <si>
    <t xml:space="preserve">Rozebrání betonové šachty DN 600, tl.stěny 80mm, hloubks 1,5 m </t>
  </si>
  <si>
    <t>skryté šachty:13</t>
  </si>
  <si>
    <t>969021131R00</t>
  </si>
  <si>
    <t>Vybourání kanalizačního potrubí PVC DN do 300 mm</t>
  </si>
  <si>
    <t>DN 300:4</t>
  </si>
  <si>
    <t>DN 150, DN 200:9,5</t>
  </si>
  <si>
    <t>114211103R00</t>
  </si>
  <si>
    <t>Odstranění betonových trub do DN 300 mm, ve výkopu</t>
  </si>
  <si>
    <t>DN 300:145,9</t>
  </si>
  <si>
    <t>DN 150, DN 200:43,4</t>
  </si>
  <si>
    <t>114211303R00</t>
  </si>
  <si>
    <t>Odstranění kameninových trub do DN 300, ve výkopu</t>
  </si>
  <si>
    <t>DN 200:2</t>
  </si>
  <si>
    <t>721140806R00</t>
  </si>
  <si>
    <t>Demontáž potrubí litinového do DN 150 mm</t>
  </si>
  <si>
    <t>917862111R00</t>
  </si>
  <si>
    <t>Osazení stojatého obrubníku betonového, s boční opěrou, do lože z betonu C 12/15</t>
  </si>
  <si>
    <t>silniční obruba:14</t>
  </si>
  <si>
    <t>bez dodávky obrub, použity původní rozebrané:</t>
  </si>
  <si>
    <t>919735113R00</t>
  </si>
  <si>
    <t>Řezání stávajícího živičného krytu tl. 10 - 15 cm</t>
  </si>
  <si>
    <t>936451111R00</t>
  </si>
  <si>
    <t>Výplň dutých prostor</t>
  </si>
  <si>
    <t>potrubí:5,5</t>
  </si>
  <si>
    <t>šachty:4,8</t>
  </si>
  <si>
    <t>93-PC01</t>
  </si>
  <si>
    <t>Zařezání a zabetonování, čel potrubí betonem C12/15</t>
  </si>
  <si>
    <t>998275101R00</t>
  </si>
  <si>
    <t>Přesun hmot, kanalizace kameninové, otevřený výkop</t>
  </si>
  <si>
    <t>230191016R00</t>
  </si>
  <si>
    <t>Uložení chráničky ve výkopu PE 110x4,2mm</t>
  </si>
  <si>
    <t>3457114740R</t>
  </si>
  <si>
    <t>Trubka kabelová chránička dělená d110</t>
  </si>
  <si>
    <t>979082213R00</t>
  </si>
  <si>
    <t>Vodorovná doprava suti po suchu do 1 km</t>
  </si>
  <si>
    <t>kamenivo:225,06</t>
  </si>
  <si>
    <t>asfalt:75,02</t>
  </si>
  <si>
    <t>beton:1,40376+2,66+14,63619+19,21395</t>
  </si>
  <si>
    <t>PVC potrubí:1,2555</t>
  </si>
  <si>
    <t>kameninové potrubí:0,2</t>
  </si>
  <si>
    <t>litinové potrubí:0,09195</t>
  </si>
  <si>
    <t>979082219R00</t>
  </si>
  <si>
    <t>Příplatek za dopravu suti po suchu za další 1 km</t>
  </si>
  <si>
    <t>2*339,54135</t>
  </si>
  <si>
    <t>979087212R00</t>
  </si>
  <si>
    <t>Nakládání suti na dopravní prostředky - komunikace</t>
  </si>
  <si>
    <t>979093111R00</t>
  </si>
  <si>
    <t>Uložení suti na skládku bez zhutnění</t>
  </si>
  <si>
    <t>979951122R00</t>
  </si>
  <si>
    <t>Výkup kovů - litina, velikost nad 40 x 40 cm</t>
  </si>
  <si>
    <t>979990103R00</t>
  </si>
  <si>
    <t>Poplatek za uložení suti - beton, skupina odpadu 170101</t>
  </si>
  <si>
    <t>beton:14,63619+19,21395</t>
  </si>
  <si>
    <t>979990199R00</t>
  </si>
  <si>
    <t>Poplatek za uložení suti - kamenivo, skupina odpadu 170504</t>
  </si>
  <si>
    <t>979990191R00</t>
  </si>
  <si>
    <t>Poplatek za uložení suti - plastové výrobky, skupina odpadu 170203</t>
  </si>
  <si>
    <t>979990121R00</t>
  </si>
  <si>
    <t>Poplatek za uložení suti - asfaltové pásy, skupina odpadu 170302</t>
  </si>
  <si>
    <t>979990107R00</t>
  </si>
  <si>
    <t>Poplatek za uložení suti - směs, skupina odpadu 170904</t>
  </si>
  <si>
    <t>005111021R</t>
  </si>
  <si>
    <t>Vytyčení inženýrských sítí</t>
  </si>
  <si>
    <t>Soubor</t>
  </si>
  <si>
    <t>005111020R</t>
  </si>
  <si>
    <t>Vytyčení nové trasy kanalizace</t>
  </si>
  <si>
    <t>005121010R</t>
  </si>
  <si>
    <t>Vybudování zařízení staveniště</t>
  </si>
  <si>
    <t>005121020R</t>
  </si>
  <si>
    <t xml:space="preserve">Provoz zařízení staveniště </t>
  </si>
  <si>
    <t>005121030R</t>
  </si>
  <si>
    <t>Odstranění zařízení staveniště</t>
  </si>
  <si>
    <t>005211030R</t>
  </si>
  <si>
    <t>Dočasná dopravní opatření, přechodné dopravní značení</t>
  </si>
  <si>
    <t>005124010R</t>
  </si>
  <si>
    <t>Koordinační a kompletační činnost</t>
  </si>
  <si>
    <t>005211010R</t>
  </si>
  <si>
    <t>Předání a převzetí staveniště, předání a převzetí díla</t>
  </si>
  <si>
    <t>005211080R</t>
  </si>
  <si>
    <t>Bezpečnostní a hygienická opatření na staveništi, zabezpečení výkopu</t>
  </si>
  <si>
    <t>VN02</t>
  </si>
  <si>
    <t>Průběžné čistění vozidel a komunikace, při výjezdu ze stavby</t>
  </si>
  <si>
    <t>005211040R</t>
  </si>
  <si>
    <t>Užívání veřejných ploch a prostranství, vyřízení záborů a potřebných povolení</t>
  </si>
  <si>
    <t>VN05</t>
  </si>
  <si>
    <t xml:space="preserve">Lávka pro pěší </t>
  </si>
  <si>
    <t>kompl</t>
  </si>
  <si>
    <t>ON01</t>
  </si>
  <si>
    <t>Statická zatěžovací zkouška</t>
  </si>
  <si>
    <t>005241010R</t>
  </si>
  <si>
    <t xml:space="preserve">Dokumentace skutečného provedení </t>
  </si>
  <si>
    <t>005241020R</t>
  </si>
  <si>
    <t xml:space="preserve">Geodetické zaměření skutečného provedení  </t>
  </si>
  <si>
    <t>VN03</t>
  </si>
  <si>
    <t>Pasportizace stávajících objektů</t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</si>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</sst>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rgb="FFDF700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1">
    <xf numFmtId="0" fontId="0" fillId="0" borderId="0" xfId="0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Alignment="1">
      <alignment horizontal="left" vertical="center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8" xfId="0" applyFont="1" applyFill="1" applyBorder="1"/>
    <xf numFmtId="49" fontId="8" fillId="0" borderId="0" xfId="0" applyNumberFormat="1" applyFont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0" fillId="0" borderId="0" xfId="0" applyNumberFormat="1"/>
    <xf numFmtId="4" fontId="0" fillId="0" borderId="0" xfId="0" applyNumberFormat="1"/>
    <xf numFmtId="3" fontId="0" fillId="0" borderId="26" xfId="0" applyNumberFormat="1" applyBorder="1"/>
    <xf numFmtId="3" fontId="0" fillId="5" borderId="30" xfId="0" applyNumberFormat="1" applyFill="1" applyBorder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/>
    <xf numFmtId="3" fontId="0" fillId="0" borderId="29" xfId="0" applyNumberFormat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49" fontId="3" fillId="0" borderId="26" xfId="0" applyNumberFormat="1" applyFont="1" applyBorder="1" applyAlignment="1">
      <alignment vertical="center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3" fillId="5" borderId="10" xfId="0" applyFont="1" applyFill="1" applyBorder="1"/>
    <xf numFmtId="0" fontId="3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49" fontId="3" fillId="0" borderId="36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4" fontId="3" fillId="0" borderId="35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vertical="center"/>
    </xf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0" borderId="39" xfId="0" applyNumberFormat="1" applyFont="1" applyBorder="1" applyAlignment="1">
      <alignment horizontal="center" vertical="center"/>
    </xf>
    <xf numFmtId="4" fontId="3" fillId="0" borderId="39" xfId="0" applyNumberFormat="1" applyFont="1" applyBorder="1" applyAlignment="1">
      <alignment vertical="center"/>
    </xf>
    <xf numFmtId="4" fontId="3" fillId="5" borderId="39" xfId="0" applyNumberFormat="1" applyFont="1" applyFill="1" applyBorder="1" applyAlignment="1">
      <alignment horizontal="center"/>
    </xf>
    <xf numFmtId="4" fontId="3" fillId="5" borderId="39" xfId="0" applyNumberFormat="1" applyFont="1" applyFill="1" applyBorder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40" xfId="0" applyNumberFormat="1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4" xfId="0" applyFont="1" applyBorder="1" applyAlignment="1">
      <alignment vertical="top" wrapText="1" shrinkToFit="1"/>
    </xf>
    <xf numFmtId="0" fontId="18" fillId="0" borderId="34" xfId="0" applyFont="1" applyBorder="1" applyAlignment="1">
      <alignment vertical="top" wrapText="1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6" fillId="0" borderId="33" xfId="0" applyNumberFormat="1" applyFont="1" applyBorder="1" applyAlignment="1">
      <alignment vertical="top" shrinkToFit="1"/>
    </xf>
    <xf numFmtId="164" fontId="17" fillId="0" borderId="33" xfId="0" applyNumberFormat="1" applyFont="1" applyBorder="1" applyAlignment="1">
      <alignment vertical="top" wrapText="1" shrinkToFit="1"/>
    </xf>
    <xf numFmtId="164" fontId="18" fillId="0" borderId="33" xfId="0" applyNumberFormat="1" applyFont="1" applyBorder="1" applyAlignment="1">
      <alignment vertical="top" wrapText="1" shrinkToFit="1"/>
    </xf>
    <xf numFmtId="16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6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6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4" fontId="5" fillId="3" borderId="22" xfId="0" applyNumberFormat="1" applyFont="1" applyFill="1" applyBorder="1" applyAlignment="1">
      <alignment vertical="top"/>
    </xf>
    <xf numFmtId="0" fontId="16" fillId="0" borderId="33" xfId="0" applyFont="1" applyBorder="1" applyAlignment="1">
      <alignment horizontal="left" vertical="top" wrapText="1"/>
    </xf>
    <xf numFmtId="0" fontId="17" fillId="0" borderId="33" xfId="0" quotePrefix="1" applyFont="1" applyBorder="1" applyAlignment="1">
      <alignment horizontal="left" vertical="top" wrapText="1"/>
    </xf>
    <xf numFmtId="0" fontId="18" fillId="0" borderId="33" xfId="0" quotePrefix="1" applyFont="1" applyBorder="1" applyAlignment="1">
      <alignment horizontal="left" vertical="top" wrapText="1"/>
    </xf>
    <xf numFmtId="0" fontId="0" fillId="3" borderId="39" xfId="0" applyFill="1" applyBorder="1" applyAlignment="1">
      <alignment horizontal="left" vertical="top" wrapText="1"/>
    </xf>
    <xf numFmtId="0" fontId="16" fillId="0" borderId="39" xfId="0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" fontId="3" fillId="5" borderId="39" xfId="0" applyNumberFormat="1" applyFont="1" applyFill="1" applyBorder="1"/>
    <xf numFmtId="4" fontId="3" fillId="0" borderId="3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" fontId="3" fillId="0" borderId="39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9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15" fillId="3" borderId="35" xfId="0" applyFont="1" applyFill="1" applyBorder="1" applyAlignment="1">
      <alignment horizontal="center" vertical="center" wrapText="1"/>
    </xf>
    <xf numFmtId="4" fontId="3" fillId="0" borderId="35" xfId="0" applyNumberFormat="1" applyFont="1" applyBorder="1" applyAlignment="1">
      <alignment vertical="center"/>
    </xf>
    <xf numFmtId="49" fontId="3" fillId="0" borderId="36" xfId="0" applyNumberFormat="1" applyFont="1" applyBorder="1" applyAlignment="1">
      <alignment vertical="center" wrapText="1"/>
    </xf>
    <xf numFmtId="49" fontId="3" fillId="0" borderId="18" xfId="0" applyNumberFormat="1" applyFont="1" applyBorder="1" applyAlignment="1">
      <alignment vertical="center" wrapText="1"/>
    </xf>
    <xf numFmtId="2" fontId="12" fillId="3" borderId="7" xfId="0" applyNumberFormat="1" applyFont="1" applyFill="1" applyBorder="1" applyAlignment="1">
      <alignment horizontal="right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0" fontId="8" fillId="0" borderId="6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1" fontId="0" fillId="0" borderId="6" xfId="0" applyNumberFormat="1" applyBorder="1" applyAlignment="1">
      <alignment horizontal="right" indent="1"/>
    </xf>
    <xf numFmtId="0" fontId="3" fillId="2" borderId="0" xfId="0" applyFont="1" applyFill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4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</cellXfs>
  <cellStyles count="2">
    <cellStyle name="Normální" xfId="0" builtinId="0"/>
    <cellStyle name="normální 2" xfId="1" xr:uid="{8D766F09-BDDD-48DA-8BC4-266CACC41E4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1EFBF-EFA1-4DDA-B255-D0C2191916EC}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7" t="s">
        <v>38</v>
      </c>
    </row>
    <row r="2" spans="1:7" ht="57.75" customHeight="1" x14ac:dyDescent="0.2">
      <c r="A2" s="235" t="s">
        <v>39</v>
      </c>
      <c r="B2" s="235"/>
      <c r="C2" s="235"/>
      <c r="D2" s="235"/>
      <c r="E2" s="235"/>
      <c r="F2" s="235"/>
      <c r="G2" s="235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A3217-4FCE-4C64-8D64-2B63658B5D9D}">
  <sheetPr codeName="List5112">
    <tabColor rgb="FF66FF66"/>
  </sheetPr>
  <dimension ref="A1:O66"/>
  <sheetViews>
    <sheetView showGridLines="0" topLeftCell="B1" zoomScaleNormal="100" zoomScaleSheetLayoutView="75" workbookViewId="0">
      <selection activeCell="H32" sqref="H32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9" width="12.7109375" customWidth="1"/>
    <col min="10" max="10" width="6.7109375" customWidth="1"/>
    <col min="11" max="11" width="4.28515625" customWidth="1"/>
    <col min="12" max="15" width="10.7109375" customWidth="1"/>
  </cols>
  <sheetData>
    <row r="1" spans="1:15" ht="33.75" customHeight="1" x14ac:dyDescent="0.2">
      <c r="A1" s="61" t="s">
        <v>36</v>
      </c>
      <c r="B1" s="214" t="s">
        <v>42</v>
      </c>
      <c r="C1" s="215"/>
      <c r="D1" s="215"/>
      <c r="E1" s="215"/>
      <c r="F1" s="215"/>
      <c r="G1" s="215"/>
      <c r="H1" s="215"/>
      <c r="I1" s="215"/>
      <c r="J1" s="216"/>
    </row>
    <row r="2" spans="1:15" ht="23.25" customHeight="1" x14ac:dyDescent="0.2">
      <c r="A2" s="3"/>
      <c r="B2" s="69" t="s">
        <v>40</v>
      </c>
      <c r="C2" s="70"/>
      <c r="D2" s="231" t="s">
        <v>45</v>
      </c>
      <c r="E2" s="232"/>
      <c r="F2" s="232"/>
      <c r="G2" s="232"/>
      <c r="H2" s="232"/>
      <c r="I2" s="232"/>
      <c r="J2" s="233"/>
      <c r="O2" s="1"/>
    </row>
    <row r="3" spans="1:15" ht="23.25" hidden="1" customHeight="1" x14ac:dyDescent="0.2">
      <c r="A3" s="3"/>
      <c r="B3" s="71" t="s">
        <v>43</v>
      </c>
      <c r="C3" s="72"/>
      <c r="D3" s="194"/>
      <c r="E3" s="195"/>
      <c r="F3" s="195"/>
      <c r="G3" s="195"/>
      <c r="H3" s="195"/>
      <c r="I3" s="195"/>
      <c r="J3" s="196"/>
    </row>
    <row r="4" spans="1:15" ht="23.25" hidden="1" customHeight="1" x14ac:dyDescent="0.2">
      <c r="A4" s="3"/>
      <c r="B4" s="73" t="s">
        <v>44</v>
      </c>
      <c r="C4" s="74"/>
      <c r="D4" s="75"/>
      <c r="E4" s="75"/>
      <c r="F4" s="76"/>
      <c r="G4" s="76"/>
      <c r="H4" s="76"/>
      <c r="I4" s="76"/>
      <c r="J4" s="77"/>
    </row>
    <row r="5" spans="1:15" ht="24" customHeight="1" x14ac:dyDescent="0.2">
      <c r="A5" s="3"/>
      <c r="B5" s="38" t="s">
        <v>21</v>
      </c>
      <c r="D5" s="78" t="s">
        <v>46</v>
      </c>
      <c r="E5" s="22"/>
      <c r="F5" s="22"/>
      <c r="G5" s="22"/>
      <c r="H5" s="24" t="s">
        <v>33</v>
      </c>
      <c r="I5" s="78" t="s">
        <v>50</v>
      </c>
      <c r="J5" s="9"/>
    </row>
    <row r="6" spans="1:15" ht="15.75" customHeight="1" x14ac:dyDescent="0.2">
      <c r="A6" s="3"/>
      <c r="B6" s="33"/>
      <c r="C6" s="22"/>
      <c r="D6" s="78" t="s">
        <v>47</v>
      </c>
      <c r="E6" s="22"/>
      <c r="F6" s="22"/>
      <c r="G6" s="22"/>
      <c r="H6" s="24" t="s">
        <v>34</v>
      </c>
      <c r="I6" s="78" t="s">
        <v>51</v>
      </c>
      <c r="J6" s="9"/>
    </row>
    <row r="7" spans="1:15" ht="15.75" customHeight="1" x14ac:dyDescent="0.2">
      <c r="A7" s="3"/>
      <c r="B7" s="34"/>
      <c r="C7" s="79" t="s">
        <v>49</v>
      </c>
      <c r="D7" s="68" t="s">
        <v>48</v>
      </c>
      <c r="E7" s="29"/>
      <c r="F7" s="29"/>
      <c r="G7" s="29"/>
      <c r="H7" s="30"/>
      <c r="I7" s="29"/>
      <c r="J7" s="41"/>
    </row>
    <row r="8" spans="1:15" ht="24" hidden="1" customHeight="1" x14ac:dyDescent="0.2">
      <c r="A8" s="3"/>
      <c r="B8" s="38" t="s">
        <v>19</v>
      </c>
      <c r="D8" s="28"/>
      <c r="H8" s="24" t="s">
        <v>33</v>
      </c>
      <c r="I8" s="28"/>
      <c r="J8" s="9"/>
    </row>
    <row r="9" spans="1:15" ht="15.75" hidden="1" customHeight="1" x14ac:dyDescent="0.2">
      <c r="A9" s="3"/>
      <c r="B9" s="3"/>
      <c r="D9" s="28"/>
      <c r="H9" s="24" t="s">
        <v>34</v>
      </c>
      <c r="I9" s="28"/>
      <c r="J9" s="9"/>
    </row>
    <row r="10" spans="1:15" ht="15.75" hidden="1" customHeight="1" x14ac:dyDescent="0.2">
      <c r="A10" s="3"/>
      <c r="B10" s="42"/>
      <c r="C10" s="23"/>
      <c r="D10" s="37"/>
      <c r="E10" s="30"/>
      <c r="F10" s="30"/>
      <c r="G10" s="15"/>
      <c r="H10" s="15"/>
      <c r="I10" s="43"/>
      <c r="J10" s="41"/>
    </row>
    <row r="11" spans="1:15" ht="24" customHeight="1" x14ac:dyDescent="0.2">
      <c r="A11" s="3"/>
      <c r="B11" s="38" t="s">
        <v>18</v>
      </c>
      <c r="D11" s="226"/>
      <c r="E11" s="226"/>
      <c r="F11" s="226"/>
      <c r="G11" s="226"/>
      <c r="H11" s="24" t="s">
        <v>33</v>
      </c>
      <c r="I11" s="80"/>
      <c r="J11" s="9"/>
    </row>
    <row r="12" spans="1:15" ht="15.75" customHeight="1" x14ac:dyDescent="0.2">
      <c r="A12" s="3"/>
      <c r="B12" s="33"/>
      <c r="C12" s="22"/>
      <c r="D12" s="211"/>
      <c r="E12" s="211"/>
      <c r="F12" s="211"/>
      <c r="G12" s="211"/>
      <c r="H12" s="24" t="s">
        <v>34</v>
      </c>
      <c r="I12" s="80"/>
      <c r="J12" s="9"/>
    </row>
    <row r="13" spans="1:15" ht="15.75" customHeight="1" x14ac:dyDescent="0.2">
      <c r="A13" s="3"/>
      <c r="B13" s="34"/>
      <c r="C13" s="81"/>
      <c r="D13" s="212"/>
      <c r="E13" s="212"/>
      <c r="F13" s="212"/>
      <c r="G13" s="212"/>
      <c r="H13" s="25"/>
      <c r="I13" s="29"/>
      <c r="J13" s="41"/>
    </row>
    <row r="14" spans="1:15" ht="24" hidden="1" customHeight="1" x14ac:dyDescent="0.2">
      <c r="A14" s="3"/>
      <c r="B14" s="54" t="s">
        <v>20</v>
      </c>
      <c r="C14" s="55"/>
      <c r="D14" s="56"/>
      <c r="E14" s="57"/>
      <c r="F14" s="57"/>
      <c r="G14" s="57"/>
      <c r="H14" s="58"/>
      <c r="I14" s="57"/>
      <c r="J14" s="59"/>
    </row>
    <row r="15" spans="1:15" ht="32.25" customHeight="1" x14ac:dyDescent="0.2">
      <c r="A15" s="3"/>
      <c r="B15" s="42" t="s">
        <v>31</v>
      </c>
      <c r="C15" s="60"/>
      <c r="D15" s="15"/>
      <c r="E15" s="234"/>
      <c r="F15" s="234"/>
      <c r="G15" s="207"/>
      <c r="H15" s="207"/>
      <c r="I15" s="207" t="s">
        <v>28</v>
      </c>
      <c r="J15" s="208"/>
    </row>
    <row r="16" spans="1:15" ht="23.25" customHeight="1" x14ac:dyDescent="0.2">
      <c r="A16" s="127" t="s">
        <v>23</v>
      </c>
      <c r="B16" s="128" t="s">
        <v>23</v>
      </c>
      <c r="C16" s="46"/>
      <c r="D16" s="47"/>
      <c r="E16" s="209"/>
      <c r="F16" s="210"/>
      <c r="G16" s="209"/>
      <c r="H16" s="210"/>
      <c r="I16" s="209">
        <f>SUMIF(F47:F62,A16,I47:I62)+SUMIF(F47:F62,"PSU",I47:I62)</f>
        <v>0</v>
      </c>
      <c r="J16" s="223"/>
    </row>
    <row r="17" spans="1:10" ht="23.25" customHeight="1" x14ac:dyDescent="0.2">
      <c r="A17" s="127" t="s">
        <v>24</v>
      </c>
      <c r="B17" s="128" t="s">
        <v>24</v>
      </c>
      <c r="C17" s="46"/>
      <c r="D17" s="47"/>
      <c r="E17" s="209"/>
      <c r="F17" s="210"/>
      <c r="G17" s="209"/>
      <c r="H17" s="210"/>
      <c r="I17" s="209">
        <f>SUMIF(F47:F62,A17,I47:I62)</f>
        <v>0</v>
      </c>
      <c r="J17" s="223"/>
    </row>
    <row r="18" spans="1:10" ht="23.25" customHeight="1" x14ac:dyDescent="0.2">
      <c r="A18" s="127" t="s">
        <v>25</v>
      </c>
      <c r="B18" s="128" t="s">
        <v>25</v>
      </c>
      <c r="C18" s="46"/>
      <c r="D18" s="47"/>
      <c r="E18" s="209"/>
      <c r="F18" s="210"/>
      <c r="G18" s="209"/>
      <c r="H18" s="210"/>
      <c r="I18" s="209">
        <f>SUMIF(F47:F62,A18,I47:I62)</f>
        <v>0</v>
      </c>
      <c r="J18" s="223"/>
    </row>
    <row r="19" spans="1:10" ht="23.25" customHeight="1" x14ac:dyDescent="0.2">
      <c r="A19" s="127" t="s">
        <v>85</v>
      </c>
      <c r="B19" s="128" t="s">
        <v>26</v>
      </c>
      <c r="C19" s="46"/>
      <c r="D19" s="47"/>
      <c r="E19" s="209"/>
      <c r="F19" s="210"/>
      <c r="G19" s="209"/>
      <c r="H19" s="210"/>
      <c r="I19" s="209">
        <f>SUMIF(F47:F62,A19,I47:I62)</f>
        <v>0</v>
      </c>
      <c r="J19" s="223"/>
    </row>
    <row r="20" spans="1:10" ht="23.25" customHeight="1" x14ac:dyDescent="0.2">
      <c r="A20" s="127" t="s">
        <v>86</v>
      </c>
      <c r="B20" s="128" t="s">
        <v>27</v>
      </c>
      <c r="C20" s="46"/>
      <c r="D20" s="47"/>
      <c r="E20" s="209"/>
      <c r="F20" s="210"/>
      <c r="G20" s="209"/>
      <c r="H20" s="210"/>
      <c r="I20" s="209">
        <f>SUMIF(F47:F62,A20,I47:I62)</f>
        <v>0</v>
      </c>
      <c r="J20" s="223"/>
    </row>
    <row r="21" spans="1:10" ht="23.25" customHeight="1" x14ac:dyDescent="0.2">
      <c r="A21" s="3"/>
      <c r="B21" s="62" t="s">
        <v>28</v>
      </c>
      <c r="C21" s="63"/>
      <c r="D21" s="64"/>
      <c r="E21" s="224"/>
      <c r="F21" s="225"/>
      <c r="G21" s="224"/>
      <c r="H21" s="225"/>
      <c r="I21" s="224">
        <f>SUM(I16:J20)</f>
        <v>0</v>
      </c>
      <c r="J21" s="230"/>
    </row>
    <row r="22" spans="1:10" ht="33" customHeight="1" x14ac:dyDescent="0.2">
      <c r="A22" s="3"/>
      <c r="B22" s="53" t="s">
        <v>32</v>
      </c>
      <c r="C22" s="46"/>
      <c r="D22" s="47"/>
      <c r="E22" s="52"/>
      <c r="F22" s="49"/>
      <c r="G22" s="40"/>
      <c r="H22" s="40"/>
      <c r="I22" s="40"/>
      <c r="J22" s="50"/>
    </row>
    <row r="23" spans="1:10" ht="23.25" customHeight="1" x14ac:dyDescent="0.2">
      <c r="A23" s="3"/>
      <c r="B23" s="45" t="s">
        <v>11</v>
      </c>
      <c r="C23" s="46"/>
      <c r="D23" s="47"/>
      <c r="E23" s="48">
        <v>12</v>
      </c>
      <c r="F23" s="49" t="s">
        <v>0</v>
      </c>
      <c r="G23" s="221">
        <f>ZakladDPHSniVypocet</f>
        <v>0</v>
      </c>
      <c r="H23" s="222"/>
      <c r="I23" s="222"/>
      <c r="J23" s="50" t="str">
        <f t="shared" ref="J23:J28" si="0">Mena</f>
        <v>CZK</v>
      </c>
    </row>
    <row r="24" spans="1:10" ht="23.25" customHeight="1" x14ac:dyDescent="0.2">
      <c r="A24" s="3"/>
      <c r="B24" s="45" t="s">
        <v>12</v>
      </c>
      <c r="C24" s="46"/>
      <c r="D24" s="47"/>
      <c r="E24" s="48">
        <f>SazbaDPH1</f>
        <v>12</v>
      </c>
      <c r="F24" s="49" t="s">
        <v>0</v>
      </c>
      <c r="G24" s="228">
        <f>ZakladDPHSni*SazbaDPH1/100</f>
        <v>0</v>
      </c>
      <c r="H24" s="229"/>
      <c r="I24" s="229"/>
      <c r="J24" s="50" t="str">
        <f t="shared" si="0"/>
        <v>CZK</v>
      </c>
    </row>
    <row r="25" spans="1:10" ht="23.25" customHeight="1" x14ac:dyDescent="0.2">
      <c r="A25" s="3"/>
      <c r="B25" s="45" t="s">
        <v>13</v>
      </c>
      <c r="C25" s="46"/>
      <c r="D25" s="47"/>
      <c r="E25" s="48">
        <v>21</v>
      </c>
      <c r="F25" s="49" t="s">
        <v>0</v>
      </c>
      <c r="G25" s="221">
        <f>ZakladDPHZaklVypocet</f>
        <v>0</v>
      </c>
      <c r="H25" s="222"/>
      <c r="I25" s="222"/>
      <c r="J25" s="50" t="str">
        <f t="shared" si="0"/>
        <v>CZK</v>
      </c>
    </row>
    <row r="26" spans="1:10" ht="23.25" customHeight="1" x14ac:dyDescent="0.2">
      <c r="A26" s="3"/>
      <c r="B26" s="39" t="s">
        <v>14</v>
      </c>
      <c r="C26" s="19"/>
      <c r="D26" s="15"/>
      <c r="E26" s="35">
        <f>SazbaDPH2</f>
        <v>21</v>
      </c>
      <c r="F26" s="36" t="s">
        <v>0</v>
      </c>
      <c r="G26" s="217">
        <f>ZakladDPHZakl*SazbaDPH2/100</f>
        <v>0</v>
      </c>
      <c r="H26" s="218"/>
      <c r="I26" s="218"/>
      <c r="J26" s="44" t="str">
        <f t="shared" si="0"/>
        <v>CZK</v>
      </c>
    </row>
    <row r="27" spans="1:10" ht="23.25" customHeight="1" thickBot="1" x14ac:dyDescent="0.25">
      <c r="A27" s="3"/>
      <c r="B27" s="38" t="s">
        <v>4</v>
      </c>
      <c r="C27" s="17"/>
      <c r="D27" s="20"/>
      <c r="E27" s="17"/>
      <c r="F27" s="18"/>
      <c r="G27" s="219">
        <f>0</f>
        <v>0</v>
      </c>
      <c r="H27" s="219"/>
      <c r="I27" s="219"/>
      <c r="J27" s="51" t="str">
        <f t="shared" si="0"/>
        <v>CZK</v>
      </c>
    </row>
    <row r="28" spans="1:10" ht="27.75" hidden="1" customHeight="1" thickBot="1" x14ac:dyDescent="0.25">
      <c r="A28" s="3"/>
      <c r="B28" s="100" t="s">
        <v>22</v>
      </c>
      <c r="C28" s="101"/>
      <c r="D28" s="101"/>
      <c r="E28" s="102"/>
      <c r="F28" s="103"/>
      <c r="G28" s="206">
        <f>ZakladDPHSniVypocet+ZakladDPHZaklVypocet</f>
        <v>0</v>
      </c>
      <c r="H28" s="206"/>
      <c r="I28" s="206"/>
      <c r="J28" s="104" t="str">
        <f t="shared" si="0"/>
        <v>CZK</v>
      </c>
    </row>
    <row r="29" spans="1:10" ht="27.75" customHeight="1" thickBot="1" x14ac:dyDescent="0.25">
      <c r="A29" s="3"/>
      <c r="B29" s="100" t="s">
        <v>35</v>
      </c>
      <c r="C29" s="105"/>
      <c r="D29" s="105"/>
      <c r="E29" s="105"/>
      <c r="F29" s="105"/>
      <c r="G29" s="220">
        <f>ZakladDPHSni+DPHSni+ZakladDPHZakl+DPHZakl+Zaokrouhleni</f>
        <v>0</v>
      </c>
      <c r="H29" s="220"/>
      <c r="I29" s="220"/>
      <c r="J29" s="106" t="s">
        <v>54</v>
      </c>
    </row>
    <row r="30" spans="1:10" ht="12.75" customHeight="1" x14ac:dyDescent="0.2">
      <c r="A30" s="3"/>
      <c r="B30" s="3"/>
      <c r="J30" s="10"/>
    </row>
    <row r="31" spans="1:10" ht="30" customHeight="1" x14ac:dyDescent="0.2">
      <c r="A31" s="3"/>
      <c r="B31" s="3"/>
      <c r="J31" s="10"/>
    </row>
    <row r="32" spans="1:10" ht="18.75" customHeight="1" x14ac:dyDescent="0.2">
      <c r="A32" s="3"/>
      <c r="B32" s="21"/>
      <c r="C32" s="16" t="s">
        <v>10</v>
      </c>
      <c r="D32" s="32"/>
      <c r="E32" s="32"/>
      <c r="F32" s="16" t="s">
        <v>9</v>
      </c>
      <c r="G32" s="32"/>
      <c r="H32" s="80"/>
      <c r="I32" s="32"/>
      <c r="J32" s="10"/>
    </row>
    <row r="33" spans="1:10" ht="47.25" customHeight="1" x14ac:dyDescent="0.2">
      <c r="A33" s="3"/>
      <c r="B33" s="3"/>
      <c r="J33" s="10"/>
    </row>
    <row r="34" spans="1:10" s="27" customFormat="1" ht="18.75" customHeight="1" x14ac:dyDescent="0.2">
      <c r="A34" s="26"/>
      <c r="B34" s="26"/>
      <c r="D34" s="213"/>
      <c r="E34" s="213"/>
      <c r="G34" s="213"/>
      <c r="H34" s="213"/>
      <c r="I34" s="213"/>
      <c r="J34" s="31"/>
    </row>
    <row r="35" spans="1:10" ht="12.75" customHeight="1" x14ac:dyDescent="0.2">
      <c r="A35" s="3"/>
      <c r="B35" s="3"/>
      <c r="D35" s="227" t="s">
        <v>2</v>
      </c>
      <c r="E35" s="227"/>
      <c r="H35" s="11" t="s">
        <v>3</v>
      </c>
      <c r="J35" s="10"/>
    </row>
    <row r="36" spans="1:10" ht="13.5" customHeight="1" thickBot="1" x14ac:dyDescent="0.25">
      <c r="A36" s="12"/>
      <c r="B36" s="12"/>
      <c r="C36" s="13"/>
      <c r="D36" s="13"/>
      <c r="E36" s="13"/>
      <c r="F36" s="13"/>
      <c r="G36" s="13"/>
      <c r="H36" s="13"/>
      <c r="I36" s="13"/>
      <c r="J36" s="14"/>
    </row>
    <row r="37" spans="1:10" ht="27" hidden="1" customHeight="1" x14ac:dyDescent="0.25">
      <c r="B37" s="65" t="s">
        <v>15</v>
      </c>
      <c r="C37" s="2"/>
      <c r="D37" s="2"/>
      <c r="E37" s="2"/>
      <c r="F37" s="92"/>
      <c r="G37" s="92"/>
      <c r="H37" s="92"/>
      <c r="I37" s="92"/>
      <c r="J37" s="2"/>
    </row>
    <row r="38" spans="1:10" ht="25.5" hidden="1" customHeight="1" x14ac:dyDescent="0.2">
      <c r="A38" s="84" t="s">
        <v>37</v>
      </c>
      <c r="B38" s="86" t="s">
        <v>16</v>
      </c>
      <c r="C38" s="87" t="s">
        <v>5</v>
      </c>
      <c r="D38" s="88"/>
      <c r="E38" s="88"/>
      <c r="F38" s="93" t="str">
        <f>B23</f>
        <v>Základ pro sníženou DPH</v>
      </c>
      <c r="G38" s="93" t="str">
        <f>B25</f>
        <v>Základ pro základní DPH</v>
      </c>
      <c r="H38" s="94" t="s">
        <v>17</v>
      </c>
      <c r="I38" s="94" t="s">
        <v>1</v>
      </c>
      <c r="J38" s="89" t="s">
        <v>0</v>
      </c>
    </row>
    <row r="39" spans="1:10" ht="25.5" hidden="1" customHeight="1" x14ac:dyDescent="0.2">
      <c r="A39" s="84">
        <v>1</v>
      </c>
      <c r="B39" s="90" t="s">
        <v>52</v>
      </c>
      <c r="C39" s="197" t="s">
        <v>45</v>
      </c>
      <c r="D39" s="198"/>
      <c r="E39" s="198"/>
      <c r="F39" s="95">
        <f>'Rozpočet Pol'!AC281</f>
        <v>0</v>
      </c>
      <c r="G39" s="96">
        <f>'Rozpočet Pol'!AD281</f>
        <v>0</v>
      </c>
      <c r="H39" s="97">
        <f>(F39*SazbaDPH1/100)+(G39*SazbaDPH2/100)</f>
        <v>0</v>
      </c>
      <c r="I39" s="97">
        <f>F39+G39+H39</f>
        <v>0</v>
      </c>
      <c r="J39" s="91" t="str">
        <f>IF(_xlfn.SINGLE(CenaCelkemVypocet)=0,"",I39/_xlfn.SINGLE(CenaCelkemVypocet)*100)</f>
        <v/>
      </c>
    </row>
    <row r="40" spans="1:10" ht="25.5" hidden="1" customHeight="1" x14ac:dyDescent="0.2">
      <c r="A40" s="84"/>
      <c r="B40" s="199" t="s">
        <v>53</v>
      </c>
      <c r="C40" s="200"/>
      <c r="D40" s="200"/>
      <c r="E40" s="201"/>
      <c r="F40" s="98">
        <f>SUMIF(A39:A39,"=1",F39:F39)</f>
        <v>0</v>
      </c>
      <c r="G40" s="99">
        <f>SUMIF(A39:A39,"=1",G39:G39)</f>
        <v>0</v>
      </c>
      <c r="H40" s="99">
        <f>SUMIF(A39:A39,"=1",H39:H39)</f>
        <v>0</v>
      </c>
      <c r="I40" s="99">
        <f>SUMIF(A39:A39,"=1",I39:I39)</f>
        <v>0</v>
      </c>
      <c r="J40" s="85">
        <f>SUMIF(A39:A39,"=1",J39:J39)</f>
        <v>0</v>
      </c>
    </row>
    <row r="44" spans="1:10" ht="15.75" x14ac:dyDescent="0.25">
      <c r="B44" s="107" t="s">
        <v>55</v>
      </c>
    </row>
    <row r="46" spans="1:10" ht="25.5" customHeight="1" x14ac:dyDescent="0.2">
      <c r="A46" s="108"/>
      <c r="B46" s="112" t="s">
        <v>16</v>
      </c>
      <c r="C46" s="112" t="s">
        <v>5</v>
      </c>
      <c r="D46" s="113"/>
      <c r="E46" s="113"/>
      <c r="F46" s="116" t="s">
        <v>56</v>
      </c>
      <c r="G46" s="116"/>
      <c r="H46" s="116"/>
      <c r="I46" s="202" t="s">
        <v>28</v>
      </c>
      <c r="J46" s="202"/>
    </row>
    <row r="47" spans="1:10" ht="25.5" customHeight="1" x14ac:dyDescent="0.2">
      <c r="A47" s="109"/>
      <c r="B47" s="117" t="s">
        <v>57</v>
      </c>
      <c r="C47" s="204" t="s">
        <v>58</v>
      </c>
      <c r="D47" s="205"/>
      <c r="E47" s="205"/>
      <c r="F47" s="119" t="s">
        <v>23</v>
      </c>
      <c r="G47" s="120"/>
      <c r="H47" s="120"/>
      <c r="I47" s="203">
        <f>'Rozpočet Pol'!G8</f>
        <v>0</v>
      </c>
      <c r="J47" s="203"/>
    </row>
    <row r="48" spans="1:10" ht="25.5" customHeight="1" x14ac:dyDescent="0.2">
      <c r="A48" s="109"/>
      <c r="B48" s="111" t="s">
        <v>59</v>
      </c>
      <c r="C48" s="189" t="s">
        <v>60</v>
      </c>
      <c r="D48" s="190"/>
      <c r="E48" s="190"/>
      <c r="F48" s="121" t="s">
        <v>23</v>
      </c>
      <c r="G48" s="122"/>
      <c r="H48" s="122"/>
      <c r="I48" s="188">
        <f>'Rozpočet Pol'!G107</f>
        <v>0</v>
      </c>
      <c r="J48" s="188"/>
    </row>
    <row r="49" spans="1:10" ht="25.5" customHeight="1" x14ac:dyDescent="0.2">
      <c r="A49" s="109"/>
      <c r="B49" s="111" t="s">
        <v>61</v>
      </c>
      <c r="C49" s="189" t="s">
        <v>62</v>
      </c>
      <c r="D49" s="190"/>
      <c r="E49" s="190"/>
      <c r="F49" s="121" t="s">
        <v>23</v>
      </c>
      <c r="G49" s="122"/>
      <c r="H49" s="122"/>
      <c r="I49" s="188">
        <f>'Rozpočet Pol'!G113</f>
        <v>0</v>
      </c>
      <c r="J49" s="188"/>
    </row>
    <row r="50" spans="1:10" ht="25.5" customHeight="1" x14ac:dyDescent="0.2">
      <c r="A50" s="109"/>
      <c r="B50" s="111" t="s">
        <v>63</v>
      </c>
      <c r="C50" s="189" t="s">
        <v>64</v>
      </c>
      <c r="D50" s="190"/>
      <c r="E50" s="190"/>
      <c r="F50" s="121" t="s">
        <v>23</v>
      </c>
      <c r="G50" s="122"/>
      <c r="H50" s="122"/>
      <c r="I50" s="188">
        <f>'Rozpočet Pol'!G125</f>
        <v>0</v>
      </c>
      <c r="J50" s="188"/>
    </row>
    <row r="51" spans="1:10" ht="25.5" customHeight="1" x14ac:dyDescent="0.2">
      <c r="A51" s="109"/>
      <c r="B51" s="111" t="s">
        <v>65</v>
      </c>
      <c r="C51" s="189" t="s">
        <v>66</v>
      </c>
      <c r="D51" s="190"/>
      <c r="E51" s="190"/>
      <c r="F51" s="121" t="s">
        <v>23</v>
      </c>
      <c r="G51" s="122"/>
      <c r="H51" s="122"/>
      <c r="I51" s="188">
        <f>'Rozpočet Pol'!G137</f>
        <v>0</v>
      </c>
      <c r="J51" s="188"/>
    </row>
    <row r="52" spans="1:10" ht="25.5" customHeight="1" x14ac:dyDescent="0.2">
      <c r="A52" s="109"/>
      <c r="B52" s="111" t="s">
        <v>67</v>
      </c>
      <c r="C52" s="189" t="s">
        <v>68</v>
      </c>
      <c r="D52" s="190"/>
      <c r="E52" s="190"/>
      <c r="F52" s="121" t="s">
        <v>23</v>
      </c>
      <c r="G52" s="122"/>
      <c r="H52" s="122"/>
      <c r="I52" s="188">
        <f>'Rozpočet Pol'!G140</f>
        <v>0</v>
      </c>
      <c r="J52" s="188"/>
    </row>
    <row r="53" spans="1:10" ht="25.5" customHeight="1" x14ac:dyDescent="0.2">
      <c r="A53" s="109"/>
      <c r="B53" s="111" t="s">
        <v>69</v>
      </c>
      <c r="C53" s="189" t="s">
        <v>70</v>
      </c>
      <c r="D53" s="190"/>
      <c r="E53" s="190"/>
      <c r="F53" s="121" t="s">
        <v>23</v>
      </c>
      <c r="G53" s="122"/>
      <c r="H53" s="122"/>
      <c r="I53" s="188">
        <f>'Rozpočet Pol'!G206</f>
        <v>0</v>
      </c>
      <c r="J53" s="188"/>
    </row>
    <row r="54" spans="1:10" ht="25.5" customHeight="1" x14ac:dyDescent="0.2">
      <c r="A54" s="109"/>
      <c r="B54" s="111" t="s">
        <v>71</v>
      </c>
      <c r="C54" s="189" t="s">
        <v>72</v>
      </c>
      <c r="D54" s="190"/>
      <c r="E54" s="190"/>
      <c r="F54" s="121" t="s">
        <v>23</v>
      </c>
      <c r="G54" s="122"/>
      <c r="H54" s="122"/>
      <c r="I54" s="188">
        <f>'Rozpočet Pol'!G212</f>
        <v>0</v>
      </c>
      <c r="J54" s="188"/>
    </row>
    <row r="55" spans="1:10" ht="25.5" customHeight="1" x14ac:dyDescent="0.2">
      <c r="A55" s="109"/>
      <c r="B55" s="111" t="s">
        <v>73</v>
      </c>
      <c r="C55" s="189" t="s">
        <v>74</v>
      </c>
      <c r="D55" s="190"/>
      <c r="E55" s="190"/>
      <c r="F55" s="121" t="s">
        <v>23</v>
      </c>
      <c r="G55" s="122"/>
      <c r="H55" s="122"/>
      <c r="I55" s="188">
        <f>'Rozpočet Pol'!G222</f>
        <v>0</v>
      </c>
      <c r="J55" s="188"/>
    </row>
    <row r="56" spans="1:10" ht="25.5" customHeight="1" x14ac:dyDescent="0.2">
      <c r="A56" s="109"/>
      <c r="B56" s="111" t="s">
        <v>75</v>
      </c>
      <c r="C56" s="189" t="s">
        <v>76</v>
      </c>
      <c r="D56" s="190"/>
      <c r="E56" s="190"/>
      <c r="F56" s="121" t="s">
        <v>23</v>
      </c>
      <c r="G56" s="122"/>
      <c r="H56" s="122"/>
      <c r="I56" s="188">
        <f>'Rozpočet Pol'!G227</f>
        <v>0</v>
      </c>
      <c r="J56" s="188"/>
    </row>
    <row r="57" spans="1:10" ht="25.5" customHeight="1" x14ac:dyDescent="0.2">
      <c r="A57" s="109"/>
      <c r="B57" s="111" t="s">
        <v>77</v>
      </c>
      <c r="C57" s="189" t="s">
        <v>78</v>
      </c>
      <c r="D57" s="190"/>
      <c r="E57" s="190"/>
      <c r="F57" s="121" t="s">
        <v>23</v>
      </c>
      <c r="G57" s="122"/>
      <c r="H57" s="122"/>
      <c r="I57" s="188">
        <f>'Rozpočet Pol'!G232</f>
        <v>0</v>
      </c>
      <c r="J57" s="188"/>
    </row>
    <row r="58" spans="1:10" ht="25.5" customHeight="1" x14ac:dyDescent="0.2">
      <c r="A58" s="109"/>
      <c r="B58" s="111" t="s">
        <v>79</v>
      </c>
      <c r="C58" s="189" t="s">
        <v>80</v>
      </c>
      <c r="D58" s="190"/>
      <c r="E58" s="190"/>
      <c r="F58" s="121" t="s">
        <v>25</v>
      </c>
      <c r="G58" s="122"/>
      <c r="H58" s="122"/>
      <c r="I58" s="188">
        <f>'Rozpočet Pol'!G234</f>
        <v>0</v>
      </c>
      <c r="J58" s="188"/>
    </row>
    <row r="59" spans="1:10" ht="25.5" customHeight="1" x14ac:dyDescent="0.2">
      <c r="A59" s="109"/>
      <c r="B59" s="111" t="s">
        <v>81</v>
      </c>
      <c r="C59" s="189" t="s">
        <v>82</v>
      </c>
      <c r="D59" s="190"/>
      <c r="E59" s="190"/>
      <c r="F59" s="121" t="s">
        <v>23</v>
      </c>
      <c r="G59" s="122"/>
      <c r="H59" s="122"/>
      <c r="I59" s="188">
        <f>'Rozpočet Pol'!G237</f>
        <v>0</v>
      </c>
      <c r="J59" s="188"/>
    </row>
    <row r="60" spans="1:10" ht="25.5" customHeight="1" x14ac:dyDescent="0.2">
      <c r="A60" s="109"/>
      <c r="B60" s="111" t="s">
        <v>83</v>
      </c>
      <c r="C60" s="189" t="s">
        <v>84</v>
      </c>
      <c r="D60" s="190"/>
      <c r="E60" s="190"/>
      <c r="F60" s="121" t="s">
        <v>23</v>
      </c>
      <c r="G60" s="122"/>
      <c r="H60" s="122"/>
      <c r="I60" s="188">
        <f>'Rozpočet Pol'!G249</f>
        <v>0</v>
      </c>
      <c r="J60" s="188"/>
    </row>
    <row r="61" spans="1:10" ht="25.5" customHeight="1" x14ac:dyDescent="0.2">
      <c r="A61" s="109"/>
      <c r="B61" s="111" t="s">
        <v>85</v>
      </c>
      <c r="C61" s="189" t="s">
        <v>26</v>
      </c>
      <c r="D61" s="190"/>
      <c r="E61" s="190"/>
      <c r="F61" s="121" t="s">
        <v>85</v>
      </c>
      <c r="G61" s="122"/>
      <c r="H61" s="122"/>
      <c r="I61" s="188">
        <f>'Rozpočet Pol'!G262</f>
        <v>0</v>
      </c>
      <c r="J61" s="188"/>
    </row>
    <row r="62" spans="1:10" ht="25.5" customHeight="1" x14ac:dyDescent="0.2">
      <c r="A62" s="109"/>
      <c r="B62" s="118" t="s">
        <v>86</v>
      </c>
      <c r="C62" s="192" t="s">
        <v>27</v>
      </c>
      <c r="D62" s="193"/>
      <c r="E62" s="193"/>
      <c r="F62" s="123" t="s">
        <v>86</v>
      </c>
      <c r="G62" s="124"/>
      <c r="H62" s="124"/>
      <c r="I62" s="191">
        <f>'Rozpočet Pol'!G275</f>
        <v>0</v>
      </c>
      <c r="J62" s="191"/>
    </row>
    <row r="63" spans="1:10" ht="25.5" customHeight="1" x14ac:dyDescent="0.2">
      <c r="A63" s="110"/>
      <c r="B63" s="114" t="s">
        <v>1</v>
      </c>
      <c r="C63" s="114"/>
      <c r="D63" s="115"/>
      <c r="E63" s="115"/>
      <c r="F63" s="125"/>
      <c r="G63" s="126"/>
      <c r="H63" s="126"/>
      <c r="I63" s="187">
        <f>SUM(I47:I62)</f>
        <v>0</v>
      </c>
      <c r="J63" s="187"/>
    </row>
    <row r="64" spans="1:10" x14ac:dyDescent="0.2">
      <c r="F64" s="83"/>
      <c r="G64" s="83"/>
      <c r="H64" s="83"/>
      <c r="I64" s="83"/>
      <c r="J64" s="83"/>
    </row>
    <row r="65" spans="6:10" x14ac:dyDescent="0.2">
      <c r="F65" s="83"/>
      <c r="G65" s="83"/>
      <c r="H65" s="83"/>
      <c r="I65" s="83"/>
      <c r="J65" s="83"/>
    </row>
    <row r="66" spans="6:10" x14ac:dyDescent="0.2">
      <c r="F66" s="83"/>
      <c r="G66" s="83"/>
      <c r="H66" s="83"/>
      <c r="I66" s="83"/>
      <c r="J66" s="83"/>
    </row>
  </sheetData>
  <sheetProtection algorithmName="SHA-512" hashValue="jKkx8L9/2z2AsnfXlbiA94TD6wuElkQeI4WGudJgsqDpICKqt6MR85k8lrhMka2O1dyKaU+EQX0PeP0/vaZqIQ==" saltValue="qwmfcpgn7Di5HaG5w4tQmA==" spinCount="100000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73"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G24:I24"/>
    <mergeCell ref="G23:I23"/>
    <mergeCell ref="E19:F19"/>
    <mergeCell ref="E20:F20"/>
    <mergeCell ref="I20:J20"/>
    <mergeCell ref="I21:J21"/>
    <mergeCell ref="D3:J3"/>
    <mergeCell ref="C39:E39"/>
    <mergeCell ref="B40:E40"/>
    <mergeCell ref="I46:J46"/>
    <mergeCell ref="I47:J47"/>
    <mergeCell ref="C47:E47"/>
    <mergeCell ref="G28:I28"/>
    <mergeCell ref="G15:H15"/>
    <mergeCell ref="I15:J15"/>
    <mergeCell ref="E16:F16"/>
    <mergeCell ref="D12:G12"/>
    <mergeCell ref="D13:G13"/>
    <mergeCell ref="D34:E34"/>
    <mergeCell ref="D35:E35"/>
    <mergeCell ref="G19:H19"/>
    <mergeCell ref="G20:H20"/>
    <mergeCell ref="I48:J48"/>
    <mergeCell ref="C48:E48"/>
    <mergeCell ref="I49:J49"/>
    <mergeCell ref="C49:E49"/>
    <mergeCell ref="I50:J50"/>
    <mergeCell ref="C50:E50"/>
    <mergeCell ref="I51:J51"/>
    <mergeCell ref="C51:E51"/>
    <mergeCell ref="I52:J52"/>
    <mergeCell ref="C52:E52"/>
    <mergeCell ref="I53:J53"/>
    <mergeCell ref="C53:E53"/>
    <mergeCell ref="I54:J54"/>
    <mergeCell ref="C54:E54"/>
    <mergeCell ref="I55:J55"/>
    <mergeCell ref="C55:E55"/>
    <mergeCell ref="I56:J56"/>
    <mergeCell ref="C56:E56"/>
    <mergeCell ref="I57:J57"/>
    <mergeCell ref="C57:E57"/>
    <mergeCell ref="I58:J58"/>
    <mergeCell ref="C58:E58"/>
    <mergeCell ref="I59:J59"/>
    <mergeCell ref="C59:E59"/>
    <mergeCell ref="I63:J63"/>
    <mergeCell ref="I60:J60"/>
    <mergeCell ref="C60:E60"/>
    <mergeCell ref="I61:J61"/>
    <mergeCell ref="C61:E61"/>
    <mergeCell ref="I62:J62"/>
    <mergeCell ref="C62:E6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28D9C-058F-421B-B7A3-B900E76E1E16}">
  <sheetPr codeName="List4">
    <tabColor rgb="FFFF9966"/>
  </sheetPr>
  <dimension ref="A1:G5"/>
  <sheetViews>
    <sheetView workbookViewId="0">
      <selection activeCell="A5" sqref="A5:IV5"/>
    </sheetView>
  </sheetViews>
  <sheetFormatPr defaultColWidth="9.140625" defaultRowHeight="12.75" x14ac:dyDescent="0.2"/>
  <cols>
    <col min="1" max="1" width="4.28515625" style="4" customWidth="1"/>
    <col min="2" max="2" width="14.42578125" style="4" customWidth="1"/>
    <col min="3" max="3" width="38.28515625" style="8" customWidth="1"/>
    <col min="4" max="4" width="4.5703125" style="4" customWidth="1"/>
    <col min="5" max="5" width="10.5703125" style="4" customWidth="1"/>
    <col min="6" max="6" width="9.85546875" style="4" customWidth="1"/>
    <col min="7" max="7" width="12.7109375" style="4" customWidth="1"/>
    <col min="8" max="16384" width="9.140625" style="4"/>
  </cols>
  <sheetData>
    <row r="1" spans="1:7" ht="15.75" x14ac:dyDescent="0.2">
      <c r="A1" s="236" t="s">
        <v>6</v>
      </c>
      <c r="B1" s="236"/>
      <c r="C1" s="237"/>
      <c r="D1" s="236"/>
      <c r="E1" s="236"/>
      <c r="F1" s="236"/>
      <c r="G1" s="236"/>
    </row>
    <row r="2" spans="1:7" ht="24.95" customHeight="1" x14ac:dyDescent="0.2">
      <c r="A2" s="67" t="s">
        <v>41</v>
      </c>
      <c r="B2" s="66"/>
      <c r="C2" s="238"/>
      <c r="D2" s="238"/>
      <c r="E2" s="238"/>
      <c r="F2" s="238"/>
      <c r="G2" s="239"/>
    </row>
    <row r="3" spans="1:7" ht="24.95" hidden="1" customHeight="1" x14ac:dyDescent="0.2">
      <c r="A3" s="67" t="s">
        <v>7</v>
      </c>
      <c r="B3" s="66"/>
      <c r="C3" s="238"/>
      <c r="D3" s="238"/>
      <c r="E3" s="238"/>
      <c r="F3" s="238"/>
      <c r="G3" s="239"/>
    </row>
    <row r="4" spans="1:7" ht="24.95" hidden="1" customHeight="1" x14ac:dyDescent="0.2">
      <c r="A4" s="67" t="s">
        <v>8</v>
      </c>
      <c r="B4" s="66"/>
      <c r="C4" s="238"/>
      <c r="D4" s="238"/>
      <c r="E4" s="238"/>
      <c r="F4" s="238"/>
      <c r="G4" s="239"/>
    </row>
    <row r="5" spans="1:7" hidden="1" x14ac:dyDescent="0.2">
      <c r="B5" s="5"/>
      <c r="C5" s="6"/>
      <c r="D5" s="7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7352-843A-4FCD-90E5-F1C78E57BB32}">
  <sheetPr>
    <outlinePr summaryBelow="0"/>
  </sheetPr>
  <dimension ref="A1:BH291"/>
  <sheetViews>
    <sheetView tabSelected="1" view="pageLayout" topLeftCell="A183" zoomScaleNormal="100" workbookViewId="0">
      <selection activeCell="G220" sqref="G220"/>
    </sheetView>
  </sheetViews>
  <sheetFormatPr defaultRowHeight="12.75" outlineLevelRow="1" x14ac:dyDescent="0.2"/>
  <cols>
    <col min="1" max="1" width="4.28515625" customWidth="1"/>
    <col min="2" max="2" width="14.42578125" style="82" customWidth="1"/>
    <col min="3" max="3" width="38.28515625" style="82" customWidth="1"/>
    <col min="4" max="4" width="4.7109375" customWidth="1"/>
    <col min="5" max="5" width="10.7109375" customWidth="1"/>
    <col min="6" max="6" width="9.85546875" customWidth="1"/>
    <col min="7" max="7" width="12.7109375" customWidth="1"/>
    <col min="8" max="13" width="0" hidden="1" customWidth="1"/>
    <col min="18" max="21" width="0" hidden="1" customWidth="1"/>
    <col min="29" max="39" width="0" hidden="1" customWidth="1"/>
  </cols>
  <sheetData>
    <row r="1" spans="1:60" ht="15.75" customHeight="1" x14ac:dyDescent="0.25">
      <c r="A1" s="240" t="s">
        <v>6</v>
      </c>
      <c r="B1" s="240"/>
      <c r="C1" s="240"/>
      <c r="D1" s="240"/>
      <c r="E1" s="240"/>
      <c r="F1" s="240"/>
      <c r="G1" s="240"/>
      <c r="AE1" t="s">
        <v>88</v>
      </c>
    </row>
    <row r="2" spans="1:60" ht="25.15" customHeight="1" x14ac:dyDescent="0.2">
      <c r="A2" s="131" t="s">
        <v>87</v>
      </c>
      <c r="B2" s="129"/>
      <c r="C2" s="241" t="s">
        <v>45</v>
      </c>
      <c r="D2" s="242"/>
      <c r="E2" s="242"/>
      <c r="F2" s="242"/>
      <c r="G2" s="243"/>
      <c r="AE2" t="s">
        <v>89</v>
      </c>
    </row>
    <row r="3" spans="1:60" ht="25.15" hidden="1" customHeight="1" x14ac:dyDescent="0.2">
      <c r="A3" s="132" t="s">
        <v>7</v>
      </c>
      <c r="B3" s="130"/>
      <c r="C3" s="244"/>
      <c r="D3" s="245"/>
      <c r="E3" s="245"/>
      <c r="F3" s="245"/>
      <c r="G3" s="246"/>
      <c r="AE3" t="s">
        <v>90</v>
      </c>
    </row>
    <row r="4" spans="1:60" ht="25.15" hidden="1" customHeight="1" x14ac:dyDescent="0.2">
      <c r="A4" s="132" t="s">
        <v>8</v>
      </c>
      <c r="B4" s="130"/>
      <c r="C4" s="244"/>
      <c r="D4" s="245"/>
      <c r="E4" s="245"/>
      <c r="F4" s="245"/>
      <c r="G4" s="246"/>
      <c r="AE4" t="s">
        <v>91</v>
      </c>
    </row>
    <row r="5" spans="1:60" hidden="1" x14ac:dyDescent="0.2">
      <c r="A5" s="133" t="s">
        <v>92</v>
      </c>
      <c r="B5" s="134"/>
      <c r="C5" s="134"/>
      <c r="D5" s="135"/>
      <c r="E5" s="135"/>
      <c r="F5" s="135"/>
      <c r="G5" s="136"/>
      <c r="AE5" t="s">
        <v>93</v>
      </c>
    </row>
    <row r="7" spans="1:60" ht="38.25" x14ac:dyDescent="0.2">
      <c r="A7" s="141" t="s">
        <v>94</v>
      </c>
      <c r="B7" s="142" t="s">
        <v>95</v>
      </c>
      <c r="C7" s="142" t="s">
        <v>96</v>
      </c>
      <c r="D7" s="141" t="s">
        <v>97</v>
      </c>
      <c r="E7" s="141" t="s">
        <v>98</v>
      </c>
      <c r="F7" s="137" t="s">
        <v>99</v>
      </c>
      <c r="G7" s="160" t="s">
        <v>28</v>
      </c>
      <c r="H7" s="161" t="s">
        <v>29</v>
      </c>
      <c r="I7" s="161" t="s">
        <v>100</v>
      </c>
      <c r="J7" s="161" t="s">
        <v>30</v>
      </c>
      <c r="K7" s="161" t="s">
        <v>101</v>
      </c>
      <c r="L7" s="161" t="s">
        <v>102</v>
      </c>
      <c r="M7" s="161" t="s">
        <v>103</v>
      </c>
      <c r="N7" s="161" t="s">
        <v>104</v>
      </c>
      <c r="O7" s="161" t="s">
        <v>105</v>
      </c>
      <c r="P7" s="161" t="s">
        <v>106</v>
      </c>
      <c r="Q7" s="161" t="s">
        <v>107</v>
      </c>
      <c r="R7" s="161" t="s">
        <v>108</v>
      </c>
      <c r="S7" s="161" t="s">
        <v>109</v>
      </c>
      <c r="T7" s="161" t="s">
        <v>110</v>
      </c>
      <c r="U7" s="144" t="s">
        <v>111</v>
      </c>
    </row>
    <row r="8" spans="1:60" x14ac:dyDescent="0.2">
      <c r="A8" s="162" t="s">
        <v>112</v>
      </c>
      <c r="B8" s="163" t="s">
        <v>57</v>
      </c>
      <c r="C8" s="164" t="s">
        <v>58</v>
      </c>
      <c r="D8" s="165"/>
      <c r="E8" s="166"/>
      <c r="F8" s="167"/>
      <c r="G8" s="167">
        <f>SUMIF(AE9:AE106,"&lt;&gt;NOR",G9:G106)</f>
        <v>0</v>
      </c>
      <c r="H8" s="167"/>
      <c r="I8" s="167">
        <f>SUM(I9:I106)</f>
        <v>0</v>
      </c>
      <c r="J8" s="167"/>
      <c r="K8" s="167">
        <f>SUM(K9:K106)</f>
        <v>0</v>
      </c>
      <c r="L8" s="167"/>
      <c r="M8" s="167">
        <f>SUM(M9:M106)</f>
        <v>0</v>
      </c>
      <c r="N8" s="143"/>
      <c r="O8" s="143">
        <f>SUM(O9:O106)</f>
        <v>1289.9140199999999</v>
      </c>
      <c r="P8" s="143"/>
      <c r="Q8" s="143">
        <f>SUM(Q9:Q106)</f>
        <v>0</v>
      </c>
      <c r="R8" s="143"/>
      <c r="S8" s="143"/>
      <c r="T8" s="162"/>
      <c r="U8" s="143">
        <f>SUM(U9:U106)</f>
        <v>1801.38</v>
      </c>
      <c r="AE8" t="s">
        <v>113</v>
      </c>
    </row>
    <row r="9" spans="1:60" outlineLevel="1" x14ac:dyDescent="0.2">
      <c r="A9" s="139">
        <v>1</v>
      </c>
      <c r="B9" s="139" t="s">
        <v>114</v>
      </c>
      <c r="C9" s="179" t="s">
        <v>115</v>
      </c>
      <c r="D9" s="145" t="s">
        <v>116</v>
      </c>
      <c r="E9" s="153">
        <v>120</v>
      </c>
      <c r="F9" s="157">
        <f>H9+J9</f>
        <v>0</v>
      </c>
      <c r="G9" s="158">
        <f>ROUND(E9*F9,2)</f>
        <v>0</v>
      </c>
      <c r="H9" s="158"/>
      <c r="I9" s="158">
        <f>ROUND(E9*H9,2)</f>
        <v>0</v>
      </c>
      <c r="J9" s="158"/>
      <c r="K9" s="158">
        <f>ROUND(E9*J9,2)</f>
        <v>0</v>
      </c>
      <c r="L9" s="158">
        <v>21</v>
      </c>
      <c r="M9" s="158">
        <f>G9*(1+L9/100)</f>
        <v>0</v>
      </c>
      <c r="N9" s="146">
        <v>0</v>
      </c>
      <c r="O9" s="146">
        <f>ROUND(E9*N9,5)</f>
        <v>0</v>
      </c>
      <c r="P9" s="146">
        <v>0</v>
      </c>
      <c r="Q9" s="146">
        <f>ROUND(E9*P9,5)</f>
        <v>0</v>
      </c>
      <c r="R9" s="146"/>
      <c r="S9" s="146"/>
      <c r="T9" s="147">
        <v>0.20300000000000001</v>
      </c>
      <c r="U9" s="146">
        <f>ROUND(E9*T9,2)</f>
        <v>24.36</v>
      </c>
      <c r="V9" s="138"/>
      <c r="W9" s="138"/>
      <c r="X9" s="138"/>
      <c r="Y9" s="138"/>
      <c r="Z9" s="138"/>
      <c r="AA9" s="138"/>
      <c r="AB9" s="138"/>
      <c r="AC9" s="138"/>
      <c r="AD9" s="138"/>
      <c r="AE9" s="138" t="s">
        <v>117</v>
      </c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</row>
    <row r="10" spans="1:60" outlineLevel="1" x14ac:dyDescent="0.2">
      <c r="A10" s="139">
        <v>2</v>
      </c>
      <c r="B10" s="139" t="s">
        <v>118</v>
      </c>
      <c r="C10" s="179" t="s">
        <v>119</v>
      </c>
      <c r="D10" s="145" t="s">
        <v>120</v>
      </c>
      <c r="E10" s="153">
        <v>40</v>
      </c>
      <c r="F10" s="157">
        <f>H10+J10</f>
        <v>0</v>
      </c>
      <c r="G10" s="158">
        <f>ROUND(E10*F10,2)</f>
        <v>0</v>
      </c>
      <c r="H10" s="158"/>
      <c r="I10" s="158">
        <f>ROUND(E10*H10,2)</f>
        <v>0</v>
      </c>
      <c r="J10" s="158"/>
      <c r="K10" s="158">
        <f>ROUND(E10*J10,2)</f>
        <v>0</v>
      </c>
      <c r="L10" s="158">
        <v>21</v>
      </c>
      <c r="M10" s="158">
        <f>G10*(1+L10/100)</f>
        <v>0</v>
      </c>
      <c r="N10" s="146">
        <v>0</v>
      </c>
      <c r="O10" s="146">
        <f>ROUND(E10*N10,5)</f>
        <v>0</v>
      </c>
      <c r="P10" s="146">
        <v>0</v>
      </c>
      <c r="Q10" s="146">
        <f>ROUND(E10*P10,5)</f>
        <v>0</v>
      </c>
      <c r="R10" s="146"/>
      <c r="S10" s="146"/>
      <c r="T10" s="147">
        <v>0</v>
      </c>
      <c r="U10" s="146">
        <f>ROUND(E10*T10,2)</f>
        <v>0</v>
      </c>
      <c r="V10" s="138"/>
      <c r="W10" s="138"/>
      <c r="X10" s="138"/>
      <c r="Y10" s="138"/>
      <c r="Z10" s="138"/>
      <c r="AA10" s="138"/>
      <c r="AB10" s="138"/>
      <c r="AC10" s="138"/>
      <c r="AD10" s="138"/>
      <c r="AE10" s="138" t="s">
        <v>121</v>
      </c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</row>
    <row r="11" spans="1:60" outlineLevel="1" x14ac:dyDescent="0.2">
      <c r="A11" s="139">
        <v>3</v>
      </c>
      <c r="B11" s="139" t="s">
        <v>122</v>
      </c>
      <c r="C11" s="179" t="s">
        <v>123</v>
      </c>
      <c r="D11" s="145" t="s">
        <v>124</v>
      </c>
      <c r="E11" s="153">
        <v>33.9</v>
      </c>
      <c r="F11" s="157">
        <f>H11+J11</f>
        <v>0</v>
      </c>
      <c r="G11" s="158">
        <f>ROUND(E11*F11,2)</f>
        <v>0</v>
      </c>
      <c r="H11" s="158"/>
      <c r="I11" s="158">
        <f>ROUND(E11*H11,2)</f>
        <v>0</v>
      </c>
      <c r="J11" s="158"/>
      <c r="K11" s="158">
        <f>ROUND(E11*J11,2)</f>
        <v>0</v>
      </c>
      <c r="L11" s="158">
        <v>21</v>
      </c>
      <c r="M11" s="158">
        <f>G11*(1+L11/100)</f>
        <v>0</v>
      </c>
      <c r="N11" s="146">
        <v>1.0699999999999999E-2</v>
      </c>
      <c r="O11" s="146">
        <f>ROUND(E11*N11,5)</f>
        <v>0.36273</v>
      </c>
      <c r="P11" s="146">
        <v>0</v>
      </c>
      <c r="Q11" s="146">
        <f>ROUND(E11*P11,5)</f>
        <v>0</v>
      </c>
      <c r="R11" s="146"/>
      <c r="S11" s="146"/>
      <c r="T11" s="147">
        <v>0.90800000000000003</v>
      </c>
      <c r="U11" s="146">
        <f>ROUND(E11*T11,2)</f>
        <v>30.78</v>
      </c>
      <c r="V11" s="138"/>
      <c r="W11" s="138"/>
      <c r="X11" s="138"/>
      <c r="Y11" s="138"/>
      <c r="Z11" s="138"/>
      <c r="AA11" s="138"/>
      <c r="AB11" s="138"/>
      <c r="AC11" s="138"/>
      <c r="AD11" s="138"/>
      <c r="AE11" s="138" t="s">
        <v>117</v>
      </c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H11" s="138"/>
    </row>
    <row r="12" spans="1:60" outlineLevel="1" x14ac:dyDescent="0.2">
      <c r="A12" s="139"/>
      <c r="B12" s="139"/>
      <c r="C12" s="180" t="s">
        <v>125</v>
      </c>
      <c r="D12" s="148"/>
      <c r="E12" s="154">
        <v>33.9</v>
      </c>
      <c r="F12" s="158"/>
      <c r="G12" s="158"/>
      <c r="H12" s="158"/>
      <c r="I12" s="158"/>
      <c r="J12" s="158"/>
      <c r="K12" s="158"/>
      <c r="L12" s="158"/>
      <c r="M12" s="158"/>
      <c r="N12" s="146"/>
      <c r="O12" s="146"/>
      <c r="P12" s="146"/>
      <c r="Q12" s="146"/>
      <c r="R12" s="146"/>
      <c r="S12" s="146"/>
      <c r="T12" s="147"/>
      <c r="U12" s="146"/>
      <c r="V12" s="138"/>
      <c r="W12" s="138"/>
      <c r="X12" s="138"/>
      <c r="Y12" s="138"/>
      <c r="Z12" s="138"/>
      <c r="AA12" s="138"/>
      <c r="AB12" s="138"/>
      <c r="AC12" s="138"/>
      <c r="AD12" s="138"/>
      <c r="AE12" s="138" t="s">
        <v>126</v>
      </c>
      <c r="AF12" s="138">
        <v>0</v>
      </c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  <c r="AZ12" s="138"/>
      <c r="BA12" s="138"/>
      <c r="BB12" s="138"/>
      <c r="BC12" s="138"/>
      <c r="BD12" s="138"/>
      <c r="BE12" s="138"/>
      <c r="BF12" s="138"/>
      <c r="BG12" s="138"/>
      <c r="BH12" s="138"/>
    </row>
    <row r="13" spans="1:60" outlineLevel="1" x14ac:dyDescent="0.2">
      <c r="A13" s="139">
        <v>4</v>
      </c>
      <c r="B13" s="139" t="s">
        <v>127</v>
      </c>
      <c r="C13" s="179" t="s">
        <v>128</v>
      </c>
      <c r="D13" s="145" t="s">
        <v>124</v>
      </c>
      <c r="E13" s="153">
        <v>12.6</v>
      </c>
      <c r="F13" s="157">
        <f>H13+J13</f>
        <v>0</v>
      </c>
      <c r="G13" s="158">
        <f>ROUND(E13*F13,2)</f>
        <v>0</v>
      </c>
      <c r="H13" s="158"/>
      <c r="I13" s="158">
        <f>ROUND(E13*H13,2)</f>
        <v>0</v>
      </c>
      <c r="J13" s="158"/>
      <c r="K13" s="158">
        <f>ROUND(E13*J13,2)</f>
        <v>0</v>
      </c>
      <c r="L13" s="158">
        <v>21</v>
      </c>
      <c r="M13" s="158">
        <f>G13*(1+L13/100)</f>
        <v>0</v>
      </c>
      <c r="N13" s="146">
        <v>8.6800000000000002E-3</v>
      </c>
      <c r="O13" s="146">
        <f>ROUND(E13*N13,5)</f>
        <v>0.10936999999999999</v>
      </c>
      <c r="P13" s="146">
        <v>0</v>
      </c>
      <c r="Q13" s="146">
        <f>ROUND(E13*P13,5)</f>
        <v>0</v>
      </c>
      <c r="R13" s="146"/>
      <c r="S13" s="146"/>
      <c r="T13" s="147">
        <v>0.70299999999999996</v>
      </c>
      <c r="U13" s="146">
        <f>ROUND(E13*T13,2)</f>
        <v>8.86</v>
      </c>
      <c r="V13" s="138"/>
      <c r="W13" s="138"/>
      <c r="X13" s="138"/>
      <c r="Y13" s="138"/>
      <c r="Z13" s="138"/>
      <c r="AA13" s="138"/>
      <c r="AB13" s="138"/>
      <c r="AC13" s="138"/>
      <c r="AD13" s="138"/>
      <c r="AE13" s="138" t="s">
        <v>117</v>
      </c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8"/>
      <c r="BG13" s="138"/>
      <c r="BH13" s="138"/>
    </row>
    <row r="14" spans="1:60" outlineLevel="1" x14ac:dyDescent="0.2">
      <c r="A14" s="139"/>
      <c r="B14" s="139"/>
      <c r="C14" s="180" t="s">
        <v>129</v>
      </c>
      <c r="D14" s="148"/>
      <c r="E14" s="154">
        <v>12.6</v>
      </c>
      <c r="F14" s="158"/>
      <c r="G14" s="158"/>
      <c r="H14" s="158"/>
      <c r="I14" s="158"/>
      <c r="J14" s="158"/>
      <c r="K14" s="158"/>
      <c r="L14" s="158"/>
      <c r="M14" s="158"/>
      <c r="N14" s="146"/>
      <c r="O14" s="146"/>
      <c r="P14" s="146"/>
      <c r="Q14" s="146"/>
      <c r="R14" s="146"/>
      <c r="S14" s="146"/>
      <c r="T14" s="147"/>
      <c r="U14" s="146"/>
      <c r="V14" s="138"/>
      <c r="W14" s="138"/>
      <c r="X14" s="138"/>
      <c r="Y14" s="138"/>
      <c r="Z14" s="138"/>
      <c r="AA14" s="138"/>
      <c r="AB14" s="138"/>
      <c r="AC14" s="138"/>
      <c r="AD14" s="138"/>
      <c r="AE14" s="138" t="s">
        <v>126</v>
      </c>
      <c r="AF14" s="138">
        <v>0</v>
      </c>
      <c r="AG14" s="138"/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</row>
    <row r="15" spans="1:60" outlineLevel="1" x14ac:dyDescent="0.2">
      <c r="A15" s="139">
        <v>5</v>
      </c>
      <c r="B15" s="139" t="s">
        <v>130</v>
      </c>
      <c r="C15" s="179" t="s">
        <v>131</v>
      </c>
      <c r="D15" s="145" t="s">
        <v>124</v>
      </c>
      <c r="E15" s="153">
        <v>11.1</v>
      </c>
      <c r="F15" s="157">
        <f>H15+J15</f>
        <v>0</v>
      </c>
      <c r="G15" s="158">
        <f>ROUND(E15*F15,2)</f>
        <v>0</v>
      </c>
      <c r="H15" s="158"/>
      <c r="I15" s="158">
        <f>ROUND(E15*H15,2)</f>
        <v>0</v>
      </c>
      <c r="J15" s="158"/>
      <c r="K15" s="158">
        <f>ROUND(E15*J15,2)</f>
        <v>0</v>
      </c>
      <c r="L15" s="158">
        <v>21</v>
      </c>
      <c r="M15" s="158">
        <f>G15*(1+L15/100)</f>
        <v>0</v>
      </c>
      <c r="N15" s="146">
        <v>2.478E-2</v>
      </c>
      <c r="O15" s="146">
        <f>ROUND(E15*N15,5)</f>
        <v>0.27506000000000003</v>
      </c>
      <c r="P15" s="146">
        <v>0</v>
      </c>
      <c r="Q15" s="146">
        <f>ROUND(E15*P15,5)</f>
        <v>0</v>
      </c>
      <c r="R15" s="146"/>
      <c r="S15" s="146"/>
      <c r="T15" s="147">
        <v>0.54700000000000004</v>
      </c>
      <c r="U15" s="146">
        <f>ROUND(E15*T15,2)</f>
        <v>6.07</v>
      </c>
      <c r="V15" s="138"/>
      <c r="W15" s="138"/>
      <c r="X15" s="138"/>
      <c r="Y15" s="138"/>
      <c r="Z15" s="138"/>
      <c r="AA15" s="138"/>
      <c r="AB15" s="138"/>
      <c r="AC15" s="138"/>
      <c r="AD15" s="138"/>
      <c r="AE15" s="138" t="s">
        <v>117</v>
      </c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  <c r="AS15" s="138"/>
      <c r="AT15" s="138"/>
      <c r="AU15" s="138"/>
      <c r="AV15" s="138"/>
      <c r="AW15" s="138"/>
      <c r="AX15" s="138"/>
      <c r="AY15" s="138"/>
      <c r="AZ15" s="138"/>
      <c r="BA15" s="138"/>
      <c r="BB15" s="138"/>
      <c r="BC15" s="138"/>
      <c r="BD15" s="138"/>
      <c r="BE15" s="138"/>
      <c r="BF15" s="138"/>
      <c r="BG15" s="138"/>
      <c r="BH15" s="138"/>
    </row>
    <row r="16" spans="1:60" outlineLevel="1" x14ac:dyDescent="0.2">
      <c r="A16" s="139"/>
      <c r="B16" s="139"/>
      <c r="C16" s="180" t="s">
        <v>132</v>
      </c>
      <c r="D16" s="148"/>
      <c r="E16" s="154">
        <v>3</v>
      </c>
      <c r="F16" s="158"/>
      <c r="G16" s="158"/>
      <c r="H16" s="158"/>
      <c r="I16" s="158"/>
      <c r="J16" s="158"/>
      <c r="K16" s="158"/>
      <c r="L16" s="158"/>
      <c r="M16" s="158"/>
      <c r="N16" s="146"/>
      <c r="O16" s="146"/>
      <c r="P16" s="146"/>
      <c r="Q16" s="146"/>
      <c r="R16" s="146"/>
      <c r="S16" s="146"/>
      <c r="T16" s="147"/>
      <c r="U16" s="146"/>
      <c r="V16" s="138"/>
      <c r="W16" s="138"/>
      <c r="X16" s="138"/>
      <c r="Y16" s="138"/>
      <c r="Z16" s="138"/>
      <c r="AA16" s="138"/>
      <c r="AB16" s="138"/>
      <c r="AC16" s="138"/>
      <c r="AD16" s="138"/>
      <c r="AE16" s="138" t="s">
        <v>126</v>
      </c>
      <c r="AF16" s="138">
        <v>0</v>
      </c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</row>
    <row r="17" spans="1:60" outlineLevel="1" x14ac:dyDescent="0.2">
      <c r="A17" s="139"/>
      <c r="B17" s="139"/>
      <c r="C17" s="180" t="s">
        <v>133</v>
      </c>
      <c r="D17" s="148"/>
      <c r="E17" s="154">
        <v>1.3</v>
      </c>
      <c r="F17" s="158"/>
      <c r="G17" s="158"/>
      <c r="H17" s="158"/>
      <c r="I17" s="158"/>
      <c r="J17" s="158"/>
      <c r="K17" s="158"/>
      <c r="L17" s="158"/>
      <c r="M17" s="158"/>
      <c r="N17" s="146"/>
      <c r="O17" s="146"/>
      <c r="P17" s="146"/>
      <c r="Q17" s="146"/>
      <c r="R17" s="146"/>
      <c r="S17" s="146"/>
      <c r="T17" s="147"/>
      <c r="U17" s="146"/>
      <c r="V17" s="138"/>
      <c r="W17" s="138"/>
      <c r="X17" s="138"/>
      <c r="Y17" s="138"/>
      <c r="Z17" s="138"/>
      <c r="AA17" s="138"/>
      <c r="AB17" s="138"/>
      <c r="AC17" s="138"/>
      <c r="AD17" s="138"/>
      <c r="AE17" s="138" t="s">
        <v>126</v>
      </c>
      <c r="AF17" s="138">
        <v>0</v>
      </c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</row>
    <row r="18" spans="1:60" outlineLevel="1" x14ac:dyDescent="0.2">
      <c r="A18" s="139"/>
      <c r="B18" s="139"/>
      <c r="C18" s="180" t="s">
        <v>134</v>
      </c>
      <c r="D18" s="148"/>
      <c r="E18" s="154">
        <v>6.8</v>
      </c>
      <c r="F18" s="158"/>
      <c r="G18" s="158"/>
      <c r="H18" s="158"/>
      <c r="I18" s="158"/>
      <c r="J18" s="158"/>
      <c r="K18" s="158"/>
      <c r="L18" s="158"/>
      <c r="M18" s="158"/>
      <c r="N18" s="146"/>
      <c r="O18" s="146"/>
      <c r="P18" s="146"/>
      <c r="Q18" s="146"/>
      <c r="R18" s="146"/>
      <c r="S18" s="146"/>
      <c r="T18" s="147"/>
      <c r="U18" s="146"/>
      <c r="V18" s="138"/>
      <c r="W18" s="138"/>
      <c r="X18" s="138"/>
      <c r="Y18" s="138"/>
      <c r="Z18" s="138"/>
      <c r="AA18" s="138"/>
      <c r="AB18" s="138"/>
      <c r="AC18" s="138"/>
      <c r="AD18" s="138"/>
      <c r="AE18" s="138" t="s">
        <v>126</v>
      </c>
      <c r="AF18" s="138">
        <v>0</v>
      </c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</row>
    <row r="19" spans="1:60" outlineLevel="1" x14ac:dyDescent="0.2">
      <c r="A19" s="139">
        <v>6</v>
      </c>
      <c r="B19" s="139" t="s">
        <v>135</v>
      </c>
      <c r="C19" s="179" t="s">
        <v>136</v>
      </c>
      <c r="D19" s="145" t="s">
        <v>137</v>
      </c>
      <c r="E19" s="153">
        <v>5.2</v>
      </c>
      <c r="F19" s="157">
        <f>H19+J19</f>
        <v>0</v>
      </c>
      <c r="G19" s="158">
        <f>ROUND(E19*F19,2)</f>
        <v>0</v>
      </c>
      <c r="H19" s="158"/>
      <c r="I19" s="158">
        <f>ROUND(E19*H19,2)</f>
        <v>0</v>
      </c>
      <c r="J19" s="158"/>
      <c r="K19" s="158">
        <f>ROUND(E19*J19,2)</f>
        <v>0</v>
      </c>
      <c r="L19" s="158">
        <v>21</v>
      </c>
      <c r="M19" s="158">
        <f>G19*(1+L19/100)</f>
        <v>0</v>
      </c>
      <c r="N19" s="146">
        <v>0</v>
      </c>
      <c r="O19" s="146">
        <f>ROUND(E19*N19,5)</f>
        <v>0</v>
      </c>
      <c r="P19" s="146">
        <v>0</v>
      </c>
      <c r="Q19" s="146">
        <f>ROUND(E19*P19,5)</f>
        <v>0</v>
      </c>
      <c r="R19" s="146"/>
      <c r="S19" s="146"/>
      <c r="T19" s="147">
        <v>1.34E-2</v>
      </c>
      <c r="U19" s="146">
        <f>ROUND(E19*T19,2)</f>
        <v>7.0000000000000007E-2</v>
      </c>
      <c r="V19" s="138"/>
      <c r="W19" s="138"/>
      <c r="X19" s="138"/>
      <c r="Y19" s="138"/>
      <c r="Z19" s="138"/>
      <c r="AA19" s="138"/>
      <c r="AB19" s="138"/>
      <c r="AC19" s="138"/>
      <c r="AD19" s="138"/>
      <c r="AE19" s="138" t="s">
        <v>117</v>
      </c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</row>
    <row r="20" spans="1:60" outlineLevel="1" x14ac:dyDescent="0.2">
      <c r="A20" s="139"/>
      <c r="B20" s="139"/>
      <c r="C20" s="180" t="s">
        <v>138</v>
      </c>
      <c r="D20" s="148"/>
      <c r="E20" s="154">
        <v>5.2</v>
      </c>
      <c r="F20" s="158"/>
      <c r="G20" s="158"/>
      <c r="H20" s="158"/>
      <c r="I20" s="158"/>
      <c r="J20" s="158"/>
      <c r="K20" s="158"/>
      <c r="L20" s="158"/>
      <c r="M20" s="158"/>
      <c r="N20" s="146"/>
      <c r="O20" s="146"/>
      <c r="P20" s="146"/>
      <c r="Q20" s="146"/>
      <c r="R20" s="146"/>
      <c r="S20" s="146"/>
      <c r="T20" s="147"/>
      <c r="U20" s="146"/>
      <c r="V20" s="138"/>
      <c r="W20" s="138"/>
      <c r="X20" s="138"/>
      <c r="Y20" s="138"/>
      <c r="Z20" s="138"/>
      <c r="AA20" s="138"/>
      <c r="AB20" s="138"/>
      <c r="AC20" s="138"/>
      <c r="AD20" s="138"/>
      <c r="AE20" s="138" t="s">
        <v>126</v>
      </c>
      <c r="AF20" s="138">
        <v>0</v>
      </c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</row>
    <row r="21" spans="1:60" outlineLevel="1" x14ac:dyDescent="0.2">
      <c r="A21" s="139">
        <v>7</v>
      </c>
      <c r="B21" s="139" t="s">
        <v>139</v>
      </c>
      <c r="C21" s="179" t="s">
        <v>140</v>
      </c>
      <c r="D21" s="145" t="s">
        <v>137</v>
      </c>
      <c r="E21" s="153">
        <v>24.6</v>
      </c>
      <c r="F21" s="157">
        <f>H21+J21</f>
        <v>0</v>
      </c>
      <c r="G21" s="158">
        <f>ROUND(E21*F21,2)</f>
        <v>0</v>
      </c>
      <c r="H21" s="158"/>
      <c r="I21" s="158">
        <f>ROUND(E21*H21,2)</f>
        <v>0</v>
      </c>
      <c r="J21" s="158"/>
      <c r="K21" s="158">
        <f>ROUND(E21*J21,2)</f>
        <v>0</v>
      </c>
      <c r="L21" s="158">
        <v>21</v>
      </c>
      <c r="M21" s="158">
        <f>G21*(1+L21/100)</f>
        <v>0</v>
      </c>
      <c r="N21" s="146">
        <v>0</v>
      </c>
      <c r="O21" s="146">
        <f>ROUND(E21*N21,5)</f>
        <v>0</v>
      </c>
      <c r="P21" s="146">
        <v>0</v>
      </c>
      <c r="Q21" s="146">
        <f>ROUND(E21*P21,5)</f>
        <v>0</v>
      </c>
      <c r="R21" s="146"/>
      <c r="S21" s="146"/>
      <c r="T21" s="147">
        <v>1.548</v>
      </c>
      <c r="U21" s="146">
        <f>ROUND(E21*T21,2)</f>
        <v>38.08</v>
      </c>
      <c r="V21" s="138"/>
      <c r="W21" s="138"/>
      <c r="X21" s="138"/>
      <c r="Y21" s="138"/>
      <c r="Z21" s="138"/>
      <c r="AA21" s="138"/>
      <c r="AB21" s="138"/>
      <c r="AC21" s="138"/>
      <c r="AD21" s="138"/>
      <c r="AE21" s="138" t="s">
        <v>117</v>
      </c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  <c r="BC21" s="138"/>
      <c r="BD21" s="138"/>
      <c r="BE21" s="138"/>
      <c r="BF21" s="138"/>
      <c r="BG21" s="138"/>
      <c r="BH21" s="138"/>
    </row>
    <row r="22" spans="1:60" outlineLevel="1" x14ac:dyDescent="0.2">
      <c r="A22" s="139"/>
      <c r="B22" s="139"/>
      <c r="C22" s="180" t="s">
        <v>141</v>
      </c>
      <c r="D22" s="148"/>
      <c r="E22" s="154">
        <v>0.6</v>
      </c>
      <c r="F22" s="158"/>
      <c r="G22" s="158"/>
      <c r="H22" s="158"/>
      <c r="I22" s="158"/>
      <c r="J22" s="158"/>
      <c r="K22" s="158"/>
      <c r="L22" s="158"/>
      <c r="M22" s="158"/>
      <c r="N22" s="146"/>
      <c r="O22" s="146"/>
      <c r="P22" s="146"/>
      <c r="Q22" s="146"/>
      <c r="R22" s="146"/>
      <c r="S22" s="146"/>
      <c r="T22" s="147"/>
      <c r="U22" s="146"/>
      <c r="V22" s="138"/>
      <c r="W22" s="138"/>
      <c r="X22" s="138"/>
      <c r="Y22" s="138"/>
      <c r="Z22" s="138"/>
      <c r="AA22" s="138"/>
      <c r="AB22" s="138"/>
      <c r="AC22" s="138"/>
      <c r="AD22" s="138"/>
      <c r="AE22" s="138" t="s">
        <v>126</v>
      </c>
      <c r="AF22" s="138">
        <v>0</v>
      </c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</row>
    <row r="23" spans="1:60" outlineLevel="1" x14ac:dyDescent="0.2">
      <c r="A23" s="139"/>
      <c r="B23" s="139"/>
      <c r="C23" s="180" t="s">
        <v>142</v>
      </c>
      <c r="D23" s="148"/>
      <c r="E23" s="154">
        <v>0.6</v>
      </c>
      <c r="F23" s="158"/>
      <c r="G23" s="158"/>
      <c r="H23" s="158"/>
      <c r="I23" s="158"/>
      <c r="J23" s="158"/>
      <c r="K23" s="158"/>
      <c r="L23" s="158"/>
      <c r="M23" s="158"/>
      <c r="N23" s="146"/>
      <c r="O23" s="146"/>
      <c r="P23" s="146"/>
      <c r="Q23" s="146"/>
      <c r="R23" s="146"/>
      <c r="S23" s="146"/>
      <c r="T23" s="147"/>
      <c r="U23" s="146"/>
      <c r="V23" s="138"/>
      <c r="W23" s="138"/>
      <c r="X23" s="138"/>
      <c r="Y23" s="138"/>
      <c r="Z23" s="138"/>
      <c r="AA23" s="138"/>
      <c r="AB23" s="138"/>
      <c r="AC23" s="138"/>
      <c r="AD23" s="138"/>
      <c r="AE23" s="138" t="s">
        <v>126</v>
      </c>
      <c r="AF23" s="138">
        <v>0</v>
      </c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  <c r="AT23" s="138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</row>
    <row r="24" spans="1:60" outlineLevel="1" x14ac:dyDescent="0.2">
      <c r="A24" s="139"/>
      <c r="B24" s="139"/>
      <c r="C24" s="180" t="s">
        <v>143</v>
      </c>
      <c r="D24" s="148"/>
      <c r="E24" s="154">
        <v>1.8</v>
      </c>
      <c r="F24" s="158"/>
      <c r="G24" s="158"/>
      <c r="H24" s="158"/>
      <c r="I24" s="158"/>
      <c r="J24" s="158"/>
      <c r="K24" s="158"/>
      <c r="L24" s="158"/>
      <c r="M24" s="158"/>
      <c r="N24" s="146"/>
      <c r="O24" s="146"/>
      <c r="P24" s="146"/>
      <c r="Q24" s="146"/>
      <c r="R24" s="146"/>
      <c r="S24" s="146"/>
      <c r="T24" s="147"/>
      <c r="U24" s="146"/>
      <c r="V24" s="138"/>
      <c r="W24" s="138"/>
      <c r="X24" s="138"/>
      <c r="Y24" s="138"/>
      <c r="Z24" s="138"/>
      <c r="AA24" s="138"/>
      <c r="AB24" s="138"/>
      <c r="AC24" s="138"/>
      <c r="AD24" s="138"/>
      <c r="AE24" s="138" t="s">
        <v>126</v>
      </c>
      <c r="AF24" s="138">
        <v>0</v>
      </c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8"/>
      <c r="AV24" s="138"/>
      <c r="AW24" s="138"/>
      <c r="AX24" s="138"/>
      <c r="AY24" s="138"/>
      <c r="AZ24" s="138"/>
      <c r="BA24" s="138"/>
      <c r="BB24" s="138"/>
      <c r="BC24" s="138"/>
      <c r="BD24" s="138"/>
      <c r="BE24" s="138"/>
      <c r="BF24" s="138"/>
      <c r="BG24" s="138"/>
      <c r="BH24" s="138"/>
    </row>
    <row r="25" spans="1:60" outlineLevel="1" x14ac:dyDescent="0.2">
      <c r="A25" s="139"/>
      <c r="B25" s="139"/>
      <c r="C25" s="180" t="s">
        <v>144</v>
      </c>
      <c r="D25" s="148"/>
      <c r="E25" s="154">
        <v>14.4</v>
      </c>
      <c r="F25" s="158"/>
      <c r="G25" s="158"/>
      <c r="H25" s="158"/>
      <c r="I25" s="158"/>
      <c r="J25" s="158"/>
      <c r="K25" s="158"/>
      <c r="L25" s="158"/>
      <c r="M25" s="158"/>
      <c r="N25" s="146"/>
      <c r="O25" s="146"/>
      <c r="P25" s="146"/>
      <c r="Q25" s="146"/>
      <c r="R25" s="146"/>
      <c r="S25" s="146"/>
      <c r="T25" s="147"/>
      <c r="U25" s="146"/>
      <c r="V25" s="138"/>
      <c r="W25" s="138"/>
      <c r="X25" s="138"/>
      <c r="Y25" s="138"/>
      <c r="Z25" s="138"/>
      <c r="AA25" s="138"/>
      <c r="AB25" s="138"/>
      <c r="AC25" s="138"/>
      <c r="AD25" s="138"/>
      <c r="AE25" s="138" t="s">
        <v>126</v>
      </c>
      <c r="AF25" s="138">
        <v>0</v>
      </c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</row>
    <row r="26" spans="1:60" outlineLevel="1" x14ac:dyDescent="0.2">
      <c r="A26" s="139"/>
      <c r="B26" s="139"/>
      <c r="C26" s="180" t="s">
        <v>145</v>
      </c>
      <c r="D26" s="148"/>
      <c r="E26" s="154">
        <v>7.2</v>
      </c>
      <c r="F26" s="158"/>
      <c r="G26" s="158"/>
      <c r="H26" s="158"/>
      <c r="I26" s="158"/>
      <c r="J26" s="158"/>
      <c r="K26" s="158"/>
      <c r="L26" s="158"/>
      <c r="M26" s="158"/>
      <c r="N26" s="146"/>
      <c r="O26" s="146"/>
      <c r="P26" s="146"/>
      <c r="Q26" s="146"/>
      <c r="R26" s="146"/>
      <c r="S26" s="146"/>
      <c r="T26" s="147"/>
      <c r="U26" s="146"/>
      <c r="V26" s="138"/>
      <c r="W26" s="138"/>
      <c r="X26" s="138"/>
      <c r="Y26" s="138"/>
      <c r="Z26" s="138"/>
      <c r="AA26" s="138"/>
      <c r="AB26" s="138"/>
      <c r="AC26" s="138"/>
      <c r="AD26" s="138"/>
      <c r="AE26" s="138" t="s">
        <v>126</v>
      </c>
      <c r="AF26" s="138">
        <v>0</v>
      </c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138"/>
      <c r="AS26" s="138"/>
      <c r="AT26" s="138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8"/>
      <c r="BH26" s="138"/>
    </row>
    <row r="27" spans="1:60" outlineLevel="1" x14ac:dyDescent="0.2">
      <c r="A27" s="139">
        <v>8</v>
      </c>
      <c r="B27" s="139" t="s">
        <v>146</v>
      </c>
      <c r="C27" s="179" t="s">
        <v>147</v>
      </c>
      <c r="D27" s="145" t="s">
        <v>137</v>
      </c>
      <c r="E27" s="153">
        <v>35.191200000000002</v>
      </c>
      <c r="F27" s="157">
        <f>H27+J27</f>
        <v>0</v>
      </c>
      <c r="G27" s="158">
        <f>ROUND(E27*F27,2)</f>
        <v>0</v>
      </c>
      <c r="H27" s="158"/>
      <c r="I27" s="158">
        <f>ROUND(E27*H27,2)</f>
        <v>0</v>
      </c>
      <c r="J27" s="158"/>
      <c r="K27" s="158">
        <f>ROUND(E27*J27,2)</f>
        <v>0</v>
      </c>
      <c r="L27" s="158">
        <v>21</v>
      </c>
      <c r="M27" s="158">
        <f>G27*(1+L27/100)</f>
        <v>0</v>
      </c>
      <c r="N27" s="146">
        <v>0</v>
      </c>
      <c r="O27" s="146">
        <f>ROUND(E27*N27,5)</f>
        <v>0</v>
      </c>
      <c r="P27" s="146">
        <v>0</v>
      </c>
      <c r="Q27" s="146">
        <f>ROUND(E27*P27,5)</f>
        <v>0</v>
      </c>
      <c r="R27" s="146"/>
      <c r="S27" s="146"/>
      <c r="T27" s="147">
        <v>0.36499999999999999</v>
      </c>
      <c r="U27" s="146">
        <f>ROUND(E27*T27,2)</f>
        <v>12.84</v>
      </c>
      <c r="V27" s="138"/>
      <c r="W27" s="138"/>
      <c r="X27" s="138"/>
      <c r="Y27" s="138"/>
      <c r="Z27" s="138"/>
      <c r="AA27" s="138"/>
      <c r="AB27" s="138"/>
      <c r="AC27" s="138"/>
      <c r="AD27" s="138"/>
      <c r="AE27" s="138" t="s">
        <v>117</v>
      </c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138"/>
      <c r="BF27" s="138"/>
      <c r="BG27" s="138"/>
      <c r="BH27" s="138"/>
    </row>
    <row r="28" spans="1:60" outlineLevel="1" x14ac:dyDescent="0.2">
      <c r="A28" s="139"/>
      <c r="B28" s="139"/>
      <c r="C28" s="180" t="s">
        <v>148</v>
      </c>
      <c r="D28" s="148"/>
      <c r="E28" s="154">
        <v>34.914000000000001</v>
      </c>
      <c r="F28" s="158"/>
      <c r="G28" s="158"/>
      <c r="H28" s="158"/>
      <c r="I28" s="158"/>
      <c r="J28" s="158"/>
      <c r="K28" s="158"/>
      <c r="L28" s="158"/>
      <c r="M28" s="158"/>
      <c r="N28" s="146"/>
      <c r="O28" s="146"/>
      <c r="P28" s="146"/>
      <c r="Q28" s="146"/>
      <c r="R28" s="146"/>
      <c r="S28" s="146"/>
      <c r="T28" s="147"/>
      <c r="U28" s="146"/>
      <c r="V28" s="138"/>
      <c r="W28" s="138"/>
      <c r="X28" s="138"/>
      <c r="Y28" s="138"/>
      <c r="Z28" s="138"/>
      <c r="AA28" s="138"/>
      <c r="AB28" s="138"/>
      <c r="AC28" s="138"/>
      <c r="AD28" s="138"/>
      <c r="AE28" s="138" t="s">
        <v>126</v>
      </c>
      <c r="AF28" s="138">
        <v>0</v>
      </c>
      <c r="AG28" s="138"/>
      <c r="AH28" s="138"/>
      <c r="AI28" s="138"/>
      <c r="AJ28" s="138"/>
      <c r="AK28" s="138"/>
      <c r="AL28" s="138"/>
      <c r="AM28" s="138"/>
      <c r="AN28" s="138"/>
      <c r="AO28" s="138"/>
      <c r="AP28" s="138"/>
      <c r="AQ28" s="138"/>
      <c r="AR28" s="138"/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</row>
    <row r="29" spans="1:60" outlineLevel="1" x14ac:dyDescent="0.2">
      <c r="A29" s="139"/>
      <c r="B29" s="139"/>
      <c r="C29" s="180" t="s">
        <v>149</v>
      </c>
      <c r="D29" s="148"/>
      <c r="E29" s="154">
        <v>0.2772</v>
      </c>
      <c r="F29" s="158"/>
      <c r="G29" s="158"/>
      <c r="H29" s="158"/>
      <c r="I29" s="158"/>
      <c r="J29" s="158"/>
      <c r="K29" s="158"/>
      <c r="L29" s="158"/>
      <c r="M29" s="158"/>
      <c r="N29" s="146"/>
      <c r="O29" s="146"/>
      <c r="P29" s="146"/>
      <c r="Q29" s="146"/>
      <c r="R29" s="146"/>
      <c r="S29" s="146"/>
      <c r="T29" s="147"/>
      <c r="U29" s="146"/>
      <c r="V29" s="138"/>
      <c r="W29" s="138"/>
      <c r="X29" s="138"/>
      <c r="Y29" s="138"/>
      <c r="Z29" s="138"/>
      <c r="AA29" s="138"/>
      <c r="AB29" s="138"/>
      <c r="AC29" s="138"/>
      <c r="AD29" s="138"/>
      <c r="AE29" s="138" t="s">
        <v>126</v>
      </c>
      <c r="AF29" s="138">
        <v>0</v>
      </c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</row>
    <row r="30" spans="1:60" outlineLevel="1" x14ac:dyDescent="0.2">
      <c r="A30" s="139">
        <v>9</v>
      </c>
      <c r="B30" s="139" t="s">
        <v>150</v>
      </c>
      <c r="C30" s="179" t="s">
        <v>151</v>
      </c>
      <c r="D30" s="145" t="s">
        <v>137</v>
      </c>
      <c r="E30" s="153">
        <v>35.191200000000002</v>
      </c>
      <c r="F30" s="157">
        <f>H30+J30</f>
        <v>0</v>
      </c>
      <c r="G30" s="158">
        <f>ROUND(E30*F30,2)</f>
        <v>0</v>
      </c>
      <c r="H30" s="158"/>
      <c r="I30" s="158">
        <f>ROUND(E30*H30,2)</f>
        <v>0</v>
      </c>
      <c r="J30" s="158"/>
      <c r="K30" s="158">
        <f>ROUND(E30*J30,2)</f>
        <v>0</v>
      </c>
      <c r="L30" s="158">
        <v>21</v>
      </c>
      <c r="M30" s="158">
        <f>G30*(1+L30/100)</f>
        <v>0</v>
      </c>
      <c r="N30" s="146">
        <v>0</v>
      </c>
      <c r="O30" s="146">
        <f>ROUND(E30*N30,5)</f>
        <v>0</v>
      </c>
      <c r="P30" s="146">
        <v>0</v>
      </c>
      <c r="Q30" s="146">
        <f>ROUND(E30*P30,5)</f>
        <v>0</v>
      </c>
      <c r="R30" s="146"/>
      <c r="S30" s="146"/>
      <c r="T30" s="147">
        <v>0.38979999999999998</v>
      </c>
      <c r="U30" s="146">
        <f>ROUND(E30*T30,2)</f>
        <v>13.72</v>
      </c>
      <c r="V30" s="138"/>
      <c r="W30" s="138"/>
      <c r="X30" s="138"/>
      <c r="Y30" s="138"/>
      <c r="Z30" s="138"/>
      <c r="AA30" s="138"/>
      <c r="AB30" s="138"/>
      <c r="AC30" s="138"/>
      <c r="AD30" s="138"/>
      <c r="AE30" s="138" t="s">
        <v>117</v>
      </c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</row>
    <row r="31" spans="1:60" ht="22.5" outlineLevel="1" x14ac:dyDescent="0.2">
      <c r="A31" s="139">
        <v>10</v>
      </c>
      <c r="B31" s="139" t="s">
        <v>152</v>
      </c>
      <c r="C31" s="179" t="s">
        <v>153</v>
      </c>
      <c r="D31" s="145" t="s">
        <v>137</v>
      </c>
      <c r="E31" s="153">
        <v>679.93451800000003</v>
      </c>
      <c r="F31" s="157">
        <f>H31+J31</f>
        <v>0</v>
      </c>
      <c r="G31" s="158">
        <f>ROUND(E31*F31,2)</f>
        <v>0</v>
      </c>
      <c r="H31" s="158"/>
      <c r="I31" s="158">
        <f>ROUND(E31*H31,2)</f>
        <v>0</v>
      </c>
      <c r="J31" s="158"/>
      <c r="K31" s="158">
        <f>ROUND(E31*J31,2)</f>
        <v>0</v>
      </c>
      <c r="L31" s="158">
        <v>21</v>
      </c>
      <c r="M31" s="158">
        <f>G31*(1+L31/100)</f>
        <v>0</v>
      </c>
      <c r="N31" s="146">
        <v>0</v>
      </c>
      <c r="O31" s="146">
        <f>ROUND(E31*N31,5)</f>
        <v>0</v>
      </c>
      <c r="P31" s="146">
        <v>0</v>
      </c>
      <c r="Q31" s="146">
        <f>ROUND(E31*P31,5)</f>
        <v>0</v>
      </c>
      <c r="R31" s="146"/>
      <c r="S31" s="146"/>
      <c r="T31" s="147">
        <v>0.16</v>
      </c>
      <c r="U31" s="146">
        <f>ROUND(E31*T31,2)</f>
        <v>108.79</v>
      </c>
      <c r="V31" s="138"/>
      <c r="W31" s="138"/>
      <c r="X31" s="138"/>
      <c r="Y31" s="138"/>
      <c r="Z31" s="138"/>
      <c r="AA31" s="138"/>
      <c r="AB31" s="138"/>
      <c r="AC31" s="138"/>
      <c r="AD31" s="138"/>
      <c r="AE31" s="138" t="s">
        <v>117</v>
      </c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8"/>
      <c r="AR31" s="138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  <c r="BG31" s="138"/>
      <c r="BH31" s="138"/>
    </row>
    <row r="32" spans="1:60" ht="22.5" outlineLevel="1" x14ac:dyDescent="0.2">
      <c r="A32" s="139"/>
      <c r="B32" s="139"/>
      <c r="C32" s="180" t="s">
        <v>154</v>
      </c>
      <c r="D32" s="148"/>
      <c r="E32" s="154">
        <v>1.39293</v>
      </c>
      <c r="F32" s="158"/>
      <c r="G32" s="158"/>
      <c r="H32" s="158"/>
      <c r="I32" s="158"/>
      <c r="J32" s="158"/>
      <c r="K32" s="158"/>
      <c r="L32" s="158"/>
      <c r="M32" s="158"/>
      <c r="N32" s="146"/>
      <c r="O32" s="146"/>
      <c r="P32" s="146"/>
      <c r="Q32" s="146"/>
      <c r="R32" s="146"/>
      <c r="S32" s="146"/>
      <c r="T32" s="147"/>
      <c r="U32" s="146"/>
      <c r="V32" s="138"/>
      <c r="W32" s="138"/>
      <c r="X32" s="138"/>
      <c r="Y32" s="138"/>
      <c r="Z32" s="138"/>
      <c r="AA32" s="138"/>
      <c r="AB32" s="138"/>
      <c r="AC32" s="138"/>
      <c r="AD32" s="138"/>
      <c r="AE32" s="138" t="s">
        <v>126</v>
      </c>
      <c r="AF32" s="138">
        <v>0</v>
      </c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8"/>
      <c r="AV32" s="138"/>
      <c r="AW32" s="138"/>
      <c r="AX32" s="138"/>
      <c r="AY32" s="138"/>
      <c r="AZ32" s="138"/>
      <c r="BA32" s="138"/>
      <c r="BB32" s="138"/>
      <c r="BC32" s="138"/>
      <c r="BD32" s="138"/>
      <c r="BE32" s="138"/>
      <c r="BF32" s="138"/>
      <c r="BG32" s="138"/>
      <c r="BH32" s="138"/>
    </row>
    <row r="33" spans="1:60" ht="33.75" outlineLevel="1" x14ac:dyDescent="0.2">
      <c r="A33" s="139"/>
      <c r="B33" s="139"/>
      <c r="C33" s="180" t="s">
        <v>155</v>
      </c>
      <c r="D33" s="148"/>
      <c r="E33" s="154">
        <v>631.22908800000005</v>
      </c>
      <c r="F33" s="158"/>
      <c r="G33" s="158"/>
      <c r="H33" s="158"/>
      <c r="I33" s="158"/>
      <c r="J33" s="158"/>
      <c r="K33" s="158"/>
      <c r="L33" s="158"/>
      <c r="M33" s="158"/>
      <c r="N33" s="146"/>
      <c r="O33" s="146"/>
      <c r="P33" s="146"/>
      <c r="Q33" s="146"/>
      <c r="R33" s="146"/>
      <c r="S33" s="146"/>
      <c r="T33" s="147"/>
      <c r="U33" s="146"/>
      <c r="V33" s="138"/>
      <c r="W33" s="138"/>
      <c r="X33" s="138"/>
      <c r="Y33" s="138"/>
      <c r="Z33" s="138"/>
      <c r="AA33" s="138"/>
      <c r="AB33" s="138"/>
      <c r="AC33" s="138"/>
      <c r="AD33" s="138"/>
      <c r="AE33" s="138" t="s">
        <v>126</v>
      </c>
      <c r="AF33" s="138">
        <v>0</v>
      </c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</row>
    <row r="34" spans="1:60" ht="22.5" outlineLevel="1" x14ac:dyDescent="0.2">
      <c r="A34" s="139"/>
      <c r="B34" s="139"/>
      <c r="C34" s="180" t="s">
        <v>156</v>
      </c>
      <c r="D34" s="148"/>
      <c r="E34" s="154">
        <v>72.8125</v>
      </c>
      <c r="F34" s="158"/>
      <c r="G34" s="158"/>
      <c r="H34" s="158"/>
      <c r="I34" s="158"/>
      <c r="J34" s="158"/>
      <c r="K34" s="158"/>
      <c r="L34" s="158"/>
      <c r="M34" s="158"/>
      <c r="N34" s="146"/>
      <c r="O34" s="146"/>
      <c r="P34" s="146"/>
      <c r="Q34" s="146"/>
      <c r="R34" s="146"/>
      <c r="S34" s="146"/>
      <c r="T34" s="147"/>
      <c r="U34" s="146"/>
      <c r="V34" s="138"/>
      <c r="W34" s="138"/>
      <c r="X34" s="138"/>
      <c r="Y34" s="138"/>
      <c r="Z34" s="138"/>
      <c r="AA34" s="138"/>
      <c r="AB34" s="138"/>
      <c r="AC34" s="138"/>
      <c r="AD34" s="138"/>
      <c r="AE34" s="138" t="s">
        <v>126</v>
      </c>
      <c r="AF34" s="138">
        <v>0</v>
      </c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</row>
    <row r="35" spans="1:60" outlineLevel="1" x14ac:dyDescent="0.2">
      <c r="A35" s="139"/>
      <c r="B35" s="139"/>
      <c r="C35" s="180" t="s">
        <v>157</v>
      </c>
      <c r="D35" s="148"/>
      <c r="E35" s="154">
        <v>-25.5</v>
      </c>
      <c r="F35" s="158"/>
      <c r="G35" s="158"/>
      <c r="H35" s="158"/>
      <c r="I35" s="158"/>
      <c r="J35" s="158"/>
      <c r="K35" s="158"/>
      <c r="L35" s="158"/>
      <c r="M35" s="158"/>
      <c r="N35" s="146"/>
      <c r="O35" s="146"/>
      <c r="P35" s="146"/>
      <c r="Q35" s="146"/>
      <c r="R35" s="146"/>
      <c r="S35" s="146"/>
      <c r="T35" s="147"/>
      <c r="U35" s="146"/>
      <c r="V35" s="138"/>
      <c r="W35" s="138"/>
      <c r="X35" s="138"/>
      <c r="Y35" s="138"/>
      <c r="Z35" s="138"/>
      <c r="AA35" s="138"/>
      <c r="AB35" s="138"/>
      <c r="AC35" s="138"/>
      <c r="AD35" s="138"/>
      <c r="AE35" s="138" t="s">
        <v>126</v>
      </c>
      <c r="AF35" s="138">
        <v>0</v>
      </c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8"/>
      <c r="AV35" s="138"/>
      <c r="AW35" s="138"/>
      <c r="AX35" s="13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</row>
    <row r="36" spans="1:60" outlineLevel="1" x14ac:dyDescent="0.2">
      <c r="A36" s="139">
        <v>11</v>
      </c>
      <c r="B36" s="139" t="s">
        <v>158</v>
      </c>
      <c r="C36" s="179" t="s">
        <v>159</v>
      </c>
      <c r="D36" s="145" t="s">
        <v>137</v>
      </c>
      <c r="E36" s="153">
        <v>679.93452000000002</v>
      </c>
      <c r="F36" s="157">
        <f>H36+J36</f>
        <v>0</v>
      </c>
      <c r="G36" s="158">
        <f>ROUND(E36*F36,2)</f>
        <v>0</v>
      </c>
      <c r="H36" s="158"/>
      <c r="I36" s="158">
        <f>ROUND(E36*H36,2)</f>
        <v>0</v>
      </c>
      <c r="J36" s="158"/>
      <c r="K36" s="158">
        <f>ROUND(E36*J36,2)</f>
        <v>0</v>
      </c>
      <c r="L36" s="158">
        <v>21</v>
      </c>
      <c r="M36" s="158">
        <f>G36*(1+L36/100)</f>
        <v>0</v>
      </c>
      <c r="N36" s="146">
        <v>0</v>
      </c>
      <c r="O36" s="146">
        <f>ROUND(E36*N36,5)</f>
        <v>0</v>
      </c>
      <c r="P36" s="146">
        <v>0</v>
      </c>
      <c r="Q36" s="146">
        <f>ROUND(E36*P36,5)</f>
        <v>0</v>
      </c>
      <c r="R36" s="146"/>
      <c r="S36" s="146"/>
      <c r="T36" s="147">
        <v>8.4000000000000005E-2</v>
      </c>
      <c r="U36" s="146">
        <f>ROUND(E36*T36,2)</f>
        <v>57.11</v>
      </c>
      <c r="V36" s="138"/>
      <c r="W36" s="138"/>
      <c r="X36" s="138"/>
      <c r="Y36" s="138"/>
      <c r="Z36" s="138"/>
      <c r="AA36" s="138"/>
      <c r="AB36" s="138"/>
      <c r="AC36" s="138"/>
      <c r="AD36" s="138"/>
      <c r="AE36" s="138" t="s">
        <v>117</v>
      </c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</row>
    <row r="37" spans="1:60" outlineLevel="1" x14ac:dyDescent="0.2">
      <c r="A37" s="139">
        <v>12</v>
      </c>
      <c r="B37" s="139" t="s">
        <v>160</v>
      </c>
      <c r="C37" s="179" t="s">
        <v>161</v>
      </c>
      <c r="D37" s="145" t="s">
        <v>137</v>
      </c>
      <c r="E37" s="153">
        <v>127.5021</v>
      </c>
      <c r="F37" s="157">
        <f>H37+J37</f>
        <v>0</v>
      </c>
      <c r="G37" s="158">
        <f>ROUND(E37*F37,2)</f>
        <v>0</v>
      </c>
      <c r="H37" s="158"/>
      <c r="I37" s="158">
        <f>ROUND(E37*H37,2)</f>
        <v>0</v>
      </c>
      <c r="J37" s="158"/>
      <c r="K37" s="158">
        <f>ROUND(E37*J37,2)</f>
        <v>0</v>
      </c>
      <c r="L37" s="158">
        <v>21</v>
      </c>
      <c r="M37" s="158">
        <f>G37*(1+L37/100)</f>
        <v>0</v>
      </c>
      <c r="N37" s="146">
        <v>0</v>
      </c>
      <c r="O37" s="146">
        <f>ROUND(E37*N37,5)</f>
        <v>0</v>
      </c>
      <c r="P37" s="146">
        <v>0</v>
      </c>
      <c r="Q37" s="146">
        <f>ROUND(E37*P37,5)</f>
        <v>0</v>
      </c>
      <c r="R37" s="146"/>
      <c r="S37" s="146"/>
      <c r="T37" s="147">
        <v>1.843</v>
      </c>
      <c r="U37" s="146">
        <f>ROUND(E37*T37,2)</f>
        <v>234.99</v>
      </c>
      <c r="V37" s="138"/>
      <c r="W37" s="138"/>
      <c r="X37" s="138"/>
      <c r="Y37" s="138"/>
      <c r="Z37" s="138"/>
      <c r="AA37" s="138"/>
      <c r="AB37" s="138"/>
      <c r="AC37" s="138"/>
      <c r="AD37" s="138"/>
      <c r="AE37" s="138" t="s">
        <v>117</v>
      </c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</row>
    <row r="38" spans="1:60" ht="33.75" outlineLevel="1" x14ac:dyDescent="0.2">
      <c r="A38" s="139"/>
      <c r="B38" s="139"/>
      <c r="C38" s="180" t="s">
        <v>162</v>
      </c>
      <c r="D38" s="148"/>
      <c r="E38" s="154">
        <v>127.5021</v>
      </c>
      <c r="F38" s="158"/>
      <c r="G38" s="158"/>
      <c r="H38" s="158"/>
      <c r="I38" s="158"/>
      <c r="J38" s="158"/>
      <c r="K38" s="158"/>
      <c r="L38" s="158"/>
      <c r="M38" s="158"/>
      <c r="N38" s="146"/>
      <c r="O38" s="146"/>
      <c r="P38" s="146"/>
      <c r="Q38" s="146"/>
      <c r="R38" s="146"/>
      <c r="S38" s="146"/>
      <c r="T38" s="147"/>
      <c r="U38" s="146"/>
      <c r="V38" s="138"/>
      <c r="W38" s="138"/>
      <c r="X38" s="138"/>
      <c r="Y38" s="138"/>
      <c r="Z38" s="138"/>
      <c r="AA38" s="138"/>
      <c r="AB38" s="138"/>
      <c r="AC38" s="138"/>
      <c r="AD38" s="138"/>
      <c r="AE38" s="138" t="s">
        <v>126</v>
      </c>
      <c r="AF38" s="138">
        <v>0</v>
      </c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8"/>
      <c r="BA38" s="138"/>
      <c r="BB38" s="138"/>
      <c r="BC38" s="138"/>
      <c r="BD38" s="138"/>
      <c r="BE38" s="138"/>
      <c r="BF38" s="138"/>
      <c r="BG38" s="138"/>
      <c r="BH38" s="138"/>
    </row>
    <row r="39" spans="1:60" outlineLevel="1" x14ac:dyDescent="0.2">
      <c r="A39" s="139">
        <v>13</v>
      </c>
      <c r="B39" s="139" t="s">
        <v>163</v>
      </c>
      <c r="C39" s="179" t="s">
        <v>164</v>
      </c>
      <c r="D39" s="145" t="s">
        <v>137</v>
      </c>
      <c r="E39" s="153">
        <v>127.5021</v>
      </c>
      <c r="F39" s="157">
        <f>H39+J39</f>
        <v>0</v>
      </c>
      <c r="G39" s="158">
        <f>ROUND(E39*F39,2)</f>
        <v>0</v>
      </c>
      <c r="H39" s="158"/>
      <c r="I39" s="158">
        <f>ROUND(E39*H39,2)</f>
        <v>0</v>
      </c>
      <c r="J39" s="158"/>
      <c r="K39" s="158">
        <f>ROUND(E39*J39,2)</f>
        <v>0</v>
      </c>
      <c r="L39" s="158">
        <v>21</v>
      </c>
      <c r="M39" s="158">
        <f>G39*(1+L39/100)</f>
        <v>0</v>
      </c>
      <c r="N39" s="146">
        <v>0</v>
      </c>
      <c r="O39" s="146">
        <f>ROUND(E39*N39,5)</f>
        <v>0</v>
      </c>
      <c r="P39" s="146">
        <v>0</v>
      </c>
      <c r="Q39" s="146">
        <f>ROUND(E39*P39,5)</f>
        <v>0</v>
      </c>
      <c r="R39" s="146"/>
      <c r="S39" s="146"/>
      <c r="T39" s="147">
        <v>0.47399999999999998</v>
      </c>
      <c r="U39" s="146">
        <f>ROUND(E39*T39,2)</f>
        <v>60.44</v>
      </c>
      <c r="V39" s="138"/>
      <c r="W39" s="138"/>
      <c r="X39" s="138"/>
      <c r="Y39" s="138"/>
      <c r="Z39" s="138"/>
      <c r="AA39" s="138"/>
      <c r="AB39" s="138"/>
      <c r="AC39" s="138"/>
      <c r="AD39" s="138"/>
      <c r="AE39" s="138" t="s">
        <v>117</v>
      </c>
      <c r="AF39" s="138"/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8"/>
      <c r="BH39" s="138"/>
    </row>
    <row r="40" spans="1:60" outlineLevel="1" x14ac:dyDescent="0.2">
      <c r="A40" s="139">
        <v>14</v>
      </c>
      <c r="B40" s="139" t="s">
        <v>165</v>
      </c>
      <c r="C40" s="179" t="s">
        <v>166</v>
      </c>
      <c r="D40" s="145" t="s">
        <v>137</v>
      </c>
      <c r="E40" s="153">
        <v>25.5</v>
      </c>
      <c r="F40" s="157">
        <f>H40+J40</f>
        <v>0</v>
      </c>
      <c r="G40" s="158">
        <f>ROUND(E40*F40,2)</f>
        <v>0</v>
      </c>
      <c r="H40" s="158"/>
      <c r="I40" s="158">
        <f>ROUND(E40*H40,2)</f>
        <v>0</v>
      </c>
      <c r="J40" s="158"/>
      <c r="K40" s="158">
        <f>ROUND(E40*J40,2)</f>
        <v>0</v>
      </c>
      <c r="L40" s="158">
        <v>21</v>
      </c>
      <c r="M40" s="158">
        <f>G40*(1+L40/100)</f>
        <v>0</v>
      </c>
      <c r="N40" s="146">
        <v>0</v>
      </c>
      <c r="O40" s="146">
        <f>ROUND(E40*N40,5)</f>
        <v>0</v>
      </c>
      <c r="P40" s="146">
        <v>0</v>
      </c>
      <c r="Q40" s="146">
        <f>ROUND(E40*P40,5)</f>
        <v>0</v>
      </c>
      <c r="R40" s="146"/>
      <c r="S40" s="146"/>
      <c r="T40" s="147">
        <v>3.5329999999999999</v>
      </c>
      <c r="U40" s="146">
        <f>ROUND(E40*T40,2)</f>
        <v>90.09</v>
      </c>
      <c r="V40" s="138"/>
      <c r="W40" s="138"/>
      <c r="X40" s="138"/>
      <c r="Y40" s="138"/>
      <c r="Z40" s="138"/>
      <c r="AA40" s="138"/>
      <c r="AB40" s="138"/>
      <c r="AC40" s="138"/>
      <c r="AD40" s="138"/>
      <c r="AE40" s="138" t="s">
        <v>117</v>
      </c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8"/>
      <c r="BB40" s="138"/>
      <c r="BC40" s="138"/>
      <c r="BD40" s="138"/>
      <c r="BE40" s="138"/>
      <c r="BF40" s="138"/>
      <c r="BG40" s="138"/>
      <c r="BH40" s="138"/>
    </row>
    <row r="41" spans="1:60" outlineLevel="1" x14ac:dyDescent="0.2">
      <c r="A41" s="139"/>
      <c r="B41" s="139"/>
      <c r="C41" s="180" t="s">
        <v>167</v>
      </c>
      <c r="D41" s="148"/>
      <c r="E41" s="154">
        <v>25.5</v>
      </c>
      <c r="F41" s="158"/>
      <c r="G41" s="158"/>
      <c r="H41" s="158"/>
      <c r="I41" s="158"/>
      <c r="J41" s="158"/>
      <c r="K41" s="158"/>
      <c r="L41" s="158"/>
      <c r="M41" s="158"/>
      <c r="N41" s="146"/>
      <c r="O41" s="146"/>
      <c r="P41" s="146"/>
      <c r="Q41" s="146"/>
      <c r="R41" s="146"/>
      <c r="S41" s="146"/>
      <c r="T41" s="147"/>
      <c r="U41" s="146"/>
      <c r="V41" s="138"/>
      <c r="W41" s="138"/>
      <c r="X41" s="138"/>
      <c r="Y41" s="138"/>
      <c r="Z41" s="138"/>
      <c r="AA41" s="138"/>
      <c r="AB41" s="138"/>
      <c r="AC41" s="138"/>
      <c r="AD41" s="138"/>
      <c r="AE41" s="138" t="s">
        <v>126</v>
      </c>
      <c r="AF41" s="138">
        <v>0</v>
      </c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8"/>
      <c r="BB41" s="138"/>
      <c r="BC41" s="138"/>
      <c r="BD41" s="138"/>
      <c r="BE41" s="138"/>
      <c r="BF41" s="138"/>
      <c r="BG41" s="138"/>
      <c r="BH41" s="138"/>
    </row>
    <row r="42" spans="1:60" outlineLevel="1" x14ac:dyDescent="0.2">
      <c r="A42" s="139">
        <v>15</v>
      </c>
      <c r="B42" s="139" t="s">
        <v>168</v>
      </c>
      <c r="C42" s="179" t="s">
        <v>169</v>
      </c>
      <c r="D42" s="145" t="s">
        <v>170</v>
      </c>
      <c r="E42" s="153">
        <v>245.39959999999999</v>
      </c>
      <c r="F42" s="157">
        <f>H42+J42</f>
        <v>0</v>
      </c>
      <c r="G42" s="158">
        <f>ROUND(E42*F42,2)</f>
        <v>0</v>
      </c>
      <c r="H42" s="158"/>
      <c r="I42" s="158">
        <f>ROUND(E42*H42,2)</f>
        <v>0</v>
      </c>
      <c r="J42" s="158"/>
      <c r="K42" s="158">
        <f>ROUND(E42*J42,2)</f>
        <v>0</v>
      </c>
      <c r="L42" s="158">
        <v>21</v>
      </c>
      <c r="M42" s="158">
        <f>G42*(1+L42/100)</f>
        <v>0</v>
      </c>
      <c r="N42" s="146">
        <v>9.8999999999999999E-4</v>
      </c>
      <c r="O42" s="146">
        <f>ROUND(E42*N42,5)</f>
        <v>0.24295</v>
      </c>
      <c r="P42" s="146">
        <v>0</v>
      </c>
      <c r="Q42" s="146">
        <f>ROUND(E42*P42,5)</f>
        <v>0</v>
      </c>
      <c r="R42" s="146"/>
      <c r="S42" s="146"/>
      <c r="T42" s="147">
        <v>0.23599999999999999</v>
      </c>
      <c r="U42" s="146">
        <f>ROUND(E42*T42,2)</f>
        <v>57.91</v>
      </c>
      <c r="V42" s="138"/>
      <c r="W42" s="138"/>
      <c r="X42" s="138"/>
      <c r="Y42" s="138"/>
      <c r="Z42" s="138"/>
      <c r="AA42" s="138"/>
      <c r="AB42" s="138"/>
      <c r="AC42" s="138"/>
      <c r="AD42" s="138"/>
      <c r="AE42" s="138" t="s">
        <v>117</v>
      </c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138"/>
      <c r="BB42" s="138"/>
      <c r="BC42" s="138"/>
      <c r="BD42" s="138"/>
      <c r="BE42" s="138"/>
      <c r="BF42" s="138"/>
      <c r="BG42" s="138"/>
      <c r="BH42" s="138"/>
    </row>
    <row r="43" spans="1:60" ht="22.5" outlineLevel="1" x14ac:dyDescent="0.2">
      <c r="A43" s="139"/>
      <c r="B43" s="139"/>
      <c r="C43" s="180" t="s">
        <v>171</v>
      </c>
      <c r="D43" s="148"/>
      <c r="E43" s="154">
        <v>2.5326</v>
      </c>
      <c r="F43" s="158"/>
      <c r="G43" s="158"/>
      <c r="H43" s="158"/>
      <c r="I43" s="158"/>
      <c r="J43" s="158"/>
      <c r="K43" s="158"/>
      <c r="L43" s="158"/>
      <c r="M43" s="158"/>
      <c r="N43" s="146"/>
      <c r="O43" s="146"/>
      <c r="P43" s="146"/>
      <c r="Q43" s="146"/>
      <c r="R43" s="146"/>
      <c r="S43" s="146"/>
      <c r="T43" s="147"/>
      <c r="U43" s="146"/>
      <c r="V43" s="138"/>
      <c r="W43" s="138"/>
      <c r="X43" s="138"/>
      <c r="Y43" s="138"/>
      <c r="Z43" s="138"/>
      <c r="AA43" s="138"/>
      <c r="AB43" s="138"/>
      <c r="AC43" s="138"/>
      <c r="AD43" s="138"/>
      <c r="AE43" s="138" t="s">
        <v>126</v>
      </c>
      <c r="AF43" s="138">
        <v>0</v>
      </c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8"/>
      <c r="BA43" s="138"/>
      <c r="BB43" s="138"/>
      <c r="BC43" s="138"/>
      <c r="BD43" s="138"/>
      <c r="BE43" s="138"/>
      <c r="BF43" s="138"/>
      <c r="BG43" s="138"/>
      <c r="BH43" s="138"/>
    </row>
    <row r="44" spans="1:60" ht="22.5" outlineLevel="1" x14ac:dyDescent="0.2">
      <c r="A44" s="139"/>
      <c r="B44" s="139"/>
      <c r="C44" s="180" t="s">
        <v>172</v>
      </c>
      <c r="D44" s="148"/>
      <c r="E44" s="154">
        <v>148.42099999999999</v>
      </c>
      <c r="F44" s="158"/>
      <c r="G44" s="158"/>
      <c r="H44" s="158"/>
      <c r="I44" s="158"/>
      <c r="J44" s="158"/>
      <c r="K44" s="158"/>
      <c r="L44" s="158"/>
      <c r="M44" s="158"/>
      <c r="N44" s="146"/>
      <c r="O44" s="146"/>
      <c r="P44" s="146"/>
      <c r="Q44" s="146"/>
      <c r="R44" s="146"/>
      <c r="S44" s="146"/>
      <c r="T44" s="147"/>
      <c r="U44" s="146"/>
      <c r="V44" s="138"/>
      <c r="W44" s="138"/>
      <c r="X44" s="138"/>
      <c r="Y44" s="138"/>
      <c r="Z44" s="138"/>
      <c r="AA44" s="138"/>
      <c r="AB44" s="138"/>
      <c r="AC44" s="138"/>
      <c r="AD44" s="138"/>
      <c r="AE44" s="138" t="s">
        <v>126</v>
      </c>
      <c r="AF44" s="138">
        <v>0</v>
      </c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</row>
    <row r="45" spans="1:60" ht="22.5" outlineLevel="1" x14ac:dyDescent="0.2">
      <c r="A45" s="139"/>
      <c r="B45" s="139"/>
      <c r="C45" s="180" t="s">
        <v>173</v>
      </c>
      <c r="D45" s="148"/>
      <c r="E45" s="154">
        <v>94.445999999999998</v>
      </c>
      <c r="F45" s="158"/>
      <c r="G45" s="158"/>
      <c r="H45" s="158"/>
      <c r="I45" s="158"/>
      <c r="J45" s="158"/>
      <c r="K45" s="158"/>
      <c r="L45" s="158"/>
      <c r="M45" s="158"/>
      <c r="N45" s="146"/>
      <c r="O45" s="146"/>
      <c r="P45" s="146"/>
      <c r="Q45" s="146"/>
      <c r="R45" s="146"/>
      <c r="S45" s="146"/>
      <c r="T45" s="147"/>
      <c r="U45" s="146"/>
      <c r="V45" s="138"/>
      <c r="W45" s="138"/>
      <c r="X45" s="138"/>
      <c r="Y45" s="138"/>
      <c r="Z45" s="138"/>
      <c r="AA45" s="138"/>
      <c r="AB45" s="138"/>
      <c r="AC45" s="138"/>
      <c r="AD45" s="138"/>
      <c r="AE45" s="138" t="s">
        <v>126</v>
      </c>
      <c r="AF45" s="138">
        <v>0</v>
      </c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</row>
    <row r="46" spans="1:60" outlineLevel="1" x14ac:dyDescent="0.2">
      <c r="A46" s="139">
        <v>16</v>
      </c>
      <c r="B46" s="139" t="s">
        <v>174</v>
      </c>
      <c r="C46" s="179" t="s">
        <v>175</v>
      </c>
      <c r="D46" s="145" t="s">
        <v>170</v>
      </c>
      <c r="E46" s="153">
        <v>245.39959999999999</v>
      </c>
      <c r="F46" s="157">
        <f>H46+J46</f>
        <v>0</v>
      </c>
      <c r="G46" s="158">
        <f>ROUND(E46*F46,2)</f>
        <v>0</v>
      </c>
      <c r="H46" s="158"/>
      <c r="I46" s="158">
        <f>ROUND(E46*H46,2)</f>
        <v>0</v>
      </c>
      <c r="J46" s="158"/>
      <c r="K46" s="158">
        <f>ROUND(E46*J46,2)</f>
        <v>0</v>
      </c>
      <c r="L46" s="158">
        <v>21</v>
      </c>
      <c r="M46" s="158">
        <f>G46*(1+L46/100)</f>
        <v>0</v>
      </c>
      <c r="N46" s="146">
        <v>0</v>
      </c>
      <c r="O46" s="146">
        <f>ROUND(E46*N46,5)</f>
        <v>0</v>
      </c>
      <c r="P46" s="146">
        <v>0</v>
      </c>
      <c r="Q46" s="146">
        <f>ROUND(E46*P46,5)</f>
        <v>0</v>
      </c>
      <c r="R46" s="146"/>
      <c r="S46" s="146"/>
      <c r="T46" s="147">
        <v>7.0000000000000007E-2</v>
      </c>
      <c r="U46" s="146">
        <f>ROUND(E46*T46,2)</f>
        <v>17.18</v>
      </c>
      <c r="V46" s="138"/>
      <c r="W46" s="138"/>
      <c r="X46" s="138"/>
      <c r="Y46" s="138"/>
      <c r="Z46" s="138"/>
      <c r="AA46" s="138"/>
      <c r="AB46" s="138"/>
      <c r="AC46" s="138"/>
      <c r="AD46" s="138"/>
      <c r="AE46" s="138" t="s">
        <v>117</v>
      </c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38"/>
      <c r="AW46" s="138"/>
      <c r="AX46" s="138"/>
      <c r="AY46" s="138"/>
      <c r="AZ46" s="138"/>
      <c r="BA46" s="138"/>
      <c r="BB46" s="138"/>
      <c r="BC46" s="138"/>
      <c r="BD46" s="138"/>
      <c r="BE46" s="138"/>
      <c r="BF46" s="138"/>
      <c r="BG46" s="138"/>
      <c r="BH46" s="138"/>
    </row>
    <row r="47" spans="1:60" outlineLevel="1" x14ac:dyDescent="0.2">
      <c r="A47" s="139">
        <v>17</v>
      </c>
      <c r="B47" s="139" t="s">
        <v>176</v>
      </c>
      <c r="C47" s="179" t="s">
        <v>177</v>
      </c>
      <c r="D47" s="145" t="s">
        <v>178</v>
      </c>
      <c r="E47" s="153">
        <v>1</v>
      </c>
      <c r="F47" s="157">
        <f>H47+J47</f>
        <v>0</v>
      </c>
      <c r="G47" s="158">
        <f>ROUND(E47*F47,2)</f>
        <v>0</v>
      </c>
      <c r="H47" s="158"/>
      <c r="I47" s="158">
        <f>ROUND(E47*H47,2)</f>
        <v>0</v>
      </c>
      <c r="J47" s="158"/>
      <c r="K47" s="158">
        <f>ROUND(E47*J47,2)</f>
        <v>0</v>
      </c>
      <c r="L47" s="158">
        <v>21</v>
      </c>
      <c r="M47" s="158">
        <f>G47*(1+L47/100)</f>
        <v>0</v>
      </c>
      <c r="N47" s="146">
        <v>0</v>
      </c>
      <c r="O47" s="146">
        <f>ROUND(E47*N47,5)</f>
        <v>0</v>
      </c>
      <c r="P47" s="146">
        <v>0</v>
      </c>
      <c r="Q47" s="146">
        <f>ROUND(E47*P47,5)</f>
        <v>0</v>
      </c>
      <c r="R47" s="146"/>
      <c r="S47" s="146"/>
      <c r="T47" s="147">
        <v>0.9748</v>
      </c>
      <c r="U47" s="146">
        <f>ROUND(E47*T47,2)</f>
        <v>0.97</v>
      </c>
      <c r="V47" s="138"/>
      <c r="W47" s="138"/>
      <c r="X47" s="138"/>
      <c r="Y47" s="138"/>
      <c r="Z47" s="138"/>
      <c r="AA47" s="138"/>
      <c r="AB47" s="138"/>
      <c r="AC47" s="138"/>
      <c r="AD47" s="138"/>
      <c r="AE47" s="138" t="s">
        <v>117</v>
      </c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138"/>
      <c r="AQ47" s="138"/>
      <c r="AR47" s="138"/>
      <c r="AS47" s="138"/>
      <c r="AT47" s="138"/>
      <c r="AU47" s="138"/>
      <c r="AV47" s="138"/>
      <c r="AW47" s="138"/>
      <c r="AX47" s="138"/>
      <c r="AY47" s="138"/>
      <c r="AZ47" s="138"/>
      <c r="BA47" s="138"/>
      <c r="BB47" s="138"/>
      <c r="BC47" s="138"/>
      <c r="BD47" s="138"/>
      <c r="BE47" s="138"/>
      <c r="BF47" s="138"/>
      <c r="BG47" s="138"/>
      <c r="BH47" s="138"/>
    </row>
    <row r="48" spans="1:60" outlineLevel="1" x14ac:dyDescent="0.2">
      <c r="A48" s="139">
        <v>18</v>
      </c>
      <c r="B48" s="139" t="s">
        <v>179</v>
      </c>
      <c r="C48" s="179" t="s">
        <v>180</v>
      </c>
      <c r="D48" s="145" t="s">
        <v>178</v>
      </c>
      <c r="E48" s="153">
        <v>42</v>
      </c>
      <c r="F48" s="157">
        <f>H48+J48</f>
        <v>0</v>
      </c>
      <c r="G48" s="158">
        <f>ROUND(E48*F48,2)</f>
        <v>0</v>
      </c>
      <c r="H48" s="158"/>
      <c r="I48" s="158">
        <f>ROUND(E48*H48,2)</f>
        <v>0</v>
      </c>
      <c r="J48" s="158"/>
      <c r="K48" s="158">
        <f>ROUND(E48*J48,2)</f>
        <v>0</v>
      </c>
      <c r="L48" s="158">
        <v>21</v>
      </c>
      <c r="M48" s="158">
        <f>G48*(1+L48/100)</f>
        <v>0</v>
      </c>
      <c r="N48" s="146">
        <v>0</v>
      </c>
      <c r="O48" s="146">
        <f>ROUND(E48*N48,5)</f>
        <v>0</v>
      </c>
      <c r="P48" s="146">
        <v>0</v>
      </c>
      <c r="Q48" s="146">
        <f>ROUND(E48*P48,5)</f>
        <v>0</v>
      </c>
      <c r="R48" s="146"/>
      <c r="S48" s="146"/>
      <c r="T48" s="147">
        <v>1.03</v>
      </c>
      <c r="U48" s="146">
        <f>ROUND(E48*T48,2)</f>
        <v>43.26</v>
      </c>
      <c r="V48" s="138"/>
      <c r="W48" s="138"/>
      <c r="X48" s="138"/>
      <c r="Y48" s="138"/>
      <c r="Z48" s="138"/>
      <c r="AA48" s="138"/>
      <c r="AB48" s="138"/>
      <c r="AC48" s="138"/>
      <c r="AD48" s="138"/>
      <c r="AE48" s="138" t="s">
        <v>117</v>
      </c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38"/>
      <c r="AR48" s="138"/>
      <c r="AS48" s="138"/>
      <c r="AT48" s="138"/>
      <c r="AU48" s="138"/>
      <c r="AV48" s="138"/>
      <c r="AW48" s="138"/>
      <c r="AX48" s="138"/>
      <c r="AY48" s="138"/>
      <c r="AZ48" s="138"/>
      <c r="BA48" s="138"/>
      <c r="BB48" s="138"/>
      <c r="BC48" s="138"/>
      <c r="BD48" s="138"/>
      <c r="BE48" s="138"/>
      <c r="BF48" s="138"/>
      <c r="BG48" s="138"/>
      <c r="BH48" s="138"/>
    </row>
    <row r="49" spans="1:60" outlineLevel="1" x14ac:dyDescent="0.2">
      <c r="A49" s="139">
        <v>19</v>
      </c>
      <c r="B49" s="139" t="s">
        <v>181</v>
      </c>
      <c r="C49" s="179" t="s">
        <v>182</v>
      </c>
      <c r="D49" s="145" t="s">
        <v>178</v>
      </c>
      <c r="E49" s="153">
        <v>29</v>
      </c>
      <c r="F49" s="157">
        <f>H49+J49</f>
        <v>0</v>
      </c>
      <c r="G49" s="158">
        <f>ROUND(E49*F49,2)</f>
        <v>0</v>
      </c>
      <c r="H49" s="158"/>
      <c r="I49" s="158">
        <f>ROUND(E49*H49,2)</f>
        <v>0</v>
      </c>
      <c r="J49" s="158"/>
      <c r="K49" s="158">
        <f>ROUND(E49*J49,2)</f>
        <v>0</v>
      </c>
      <c r="L49" s="158">
        <v>21</v>
      </c>
      <c r="M49" s="158">
        <f>G49*(1+L49/100)</f>
        <v>0</v>
      </c>
      <c r="N49" s="146">
        <v>0</v>
      </c>
      <c r="O49" s="146">
        <f>ROUND(E49*N49,5)</f>
        <v>0</v>
      </c>
      <c r="P49" s="146">
        <v>0</v>
      </c>
      <c r="Q49" s="146">
        <f>ROUND(E49*P49,5)</f>
        <v>0</v>
      </c>
      <c r="R49" s="146"/>
      <c r="S49" s="146"/>
      <c r="T49" s="147">
        <v>1.5362800000000001</v>
      </c>
      <c r="U49" s="146">
        <f>ROUND(E49*T49,2)</f>
        <v>44.55</v>
      </c>
      <c r="V49" s="138"/>
      <c r="W49" s="138"/>
      <c r="X49" s="138"/>
      <c r="Y49" s="138"/>
      <c r="Z49" s="138"/>
      <c r="AA49" s="138"/>
      <c r="AB49" s="138"/>
      <c r="AC49" s="138"/>
      <c r="AD49" s="138"/>
      <c r="AE49" s="138" t="s">
        <v>117</v>
      </c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  <c r="BC49" s="138"/>
      <c r="BD49" s="138"/>
      <c r="BE49" s="138"/>
      <c r="BF49" s="138"/>
      <c r="BG49" s="138"/>
      <c r="BH49" s="138"/>
    </row>
    <row r="50" spans="1:60" outlineLevel="1" x14ac:dyDescent="0.2">
      <c r="A50" s="139">
        <v>20</v>
      </c>
      <c r="B50" s="139" t="s">
        <v>183</v>
      </c>
      <c r="C50" s="179" t="s">
        <v>184</v>
      </c>
      <c r="D50" s="145" t="s">
        <v>185</v>
      </c>
      <c r="E50" s="153">
        <v>56</v>
      </c>
      <c r="F50" s="157">
        <f>H50+J50</f>
        <v>0</v>
      </c>
      <c r="G50" s="158">
        <f>ROUND(E50*F50,2)</f>
        <v>0</v>
      </c>
      <c r="H50" s="158"/>
      <c r="I50" s="158">
        <f>ROUND(E50*H50,2)</f>
        <v>0</v>
      </c>
      <c r="J50" s="158"/>
      <c r="K50" s="158">
        <f>ROUND(E50*J50,2)</f>
        <v>0</v>
      </c>
      <c r="L50" s="158">
        <v>21</v>
      </c>
      <c r="M50" s="158">
        <f>G50*(1+L50/100)</f>
        <v>0</v>
      </c>
      <c r="N50" s="146">
        <v>0</v>
      </c>
      <c r="O50" s="146">
        <f>ROUND(E50*N50,5)</f>
        <v>0</v>
      </c>
      <c r="P50" s="146">
        <v>0</v>
      </c>
      <c r="Q50" s="146">
        <f>ROUND(E50*P50,5)</f>
        <v>0</v>
      </c>
      <c r="R50" s="146"/>
      <c r="S50" s="146"/>
      <c r="T50" s="147">
        <v>0</v>
      </c>
      <c r="U50" s="146">
        <f>ROUND(E50*T50,2)</f>
        <v>0</v>
      </c>
      <c r="V50" s="138"/>
      <c r="W50" s="138"/>
      <c r="X50" s="138"/>
      <c r="Y50" s="138"/>
      <c r="Z50" s="138"/>
      <c r="AA50" s="138"/>
      <c r="AB50" s="138"/>
      <c r="AC50" s="138"/>
      <c r="AD50" s="138"/>
      <c r="AE50" s="138" t="s">
        <v>117</v>
      </c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138"/>
      <c r="AZ50" s="138"/>
      <c r="BA50" s="138"/>
      <c r="BB50" s="138"/>
      <c r="BC50" s="138"/>
      <c r="BD50" s="138"/>
      <c r="BE50" s="138"/>
      <c r="BF50" s="138"/>
      <c r="BG50" s="138"/>
      <c r="BH50" s="138"/>
    </row>
    <row r="51" spans="1:60" outlineLevel="1" x14ac:dyDescent="0.2">
      <c r="A51" s="139"/>
      <c r="B51" s="139"/>
      <c r="C51" s="180" t="s">
        <v>186</v>
      </c>
      <c r="D51" s="148"/>
      <c r="E51" s="154">
        <v>56</v>
      </c>
      <c r="F51" s="158"/>
      <c r="G51" s="158"/>
      <c r="H51" s="158"/>
      <c r="I51" s="158"/>
      <c r="J51" s="158"/>
      <c r="K51" s="158"/>
      <c r="L51" s="158"/>
      <c r="M51" s="158"/>
      <c r="N51" s="146"/>
      <c r="O51" s="146"/>
      <c r="P51" s="146"/>
      <c r="Q51" s="146"/>
      <c r="R51" s="146"/>
      <c r="S51" s="146"/>
      <c r="T51" s="147"/>
      <c r="U51" s="146"/>
      <c r="V51" s="138"/>
      <c r="W51" s="138"/>
      <c r="X51" s="138"/>
      <c r="Y51" s="138"/>
      <c r="Z51" s="138"/>
      <c r="AA51" s="138"/>
      <c r="AB51" s="138"/>
      <c r="AC51" s="138"/>
      <c r="AD51" s="138"/>
      <c r="AE51" s="138" t="s">
        <v>126</v>
      </c>
      <c r="AF51" s="138">
        <v>0</v>
      </c>
      <c r="AG51" s="138"/>
      <c r="AH51" s="138"/>
      <c r="AI51" s="138"/>
      <c r="AJ51" s="138"/>
      <c r="AK51" s="138"/>
      <c r="AL51" s="138"/>
      <c r="AM51" s="138"/>
      <c r="AN51" s="138"/>
      <c r="AO51" s="138"/>
      <c r="AP51" s="138"/>
      <c r="AQ51" s="138"/>
      <c r="AR51" s="138"/>
      <c r="AS51" s="138"/>
      <c r="AT51" s="138"/>
      <c r="AU51" s="138"/>
      <c r="AV51" s="138"/>
      <c r="AW51" s="138"/>
      <c r="AX51" s="138"/>
      <c r="AY51" s="138"/>
      <c r="AZ51" s="138"/>
      <c r="BA51" s="138"/>
      <c r="BB51" s="138"/>
      <c r="BC51" s="138"/>
      <c r="BD51" s="138"/>
      <c r="BE51" s="138"/>
      <c r="BF51" s="138"/>
      <c r="BG51" s="138"/>
      <c r="BH51" s="138"/>
    </row>
    <row r="52" spans="1:60" outlineLevel="1" x14ac:dyDescent="0.2">
      <c r="A52" s="139">
        <v>21</v>
      </c>
      <c r="B52" s="139" t="s">
        <v>187</v>
      </c>
      <c r="C52" s="179" t="s">
        <v>188</v>
      </c>
      <c r="D52" s="145" t="s">
        <v>185</v>
      </c>
      <c r="E52" s="153">
        <v>168</v>
      </c>
      <c r="F52" s="157">
        <f>H52+J52</f>
        <v>0</v>
      </c>
      <c r="G52" s="158">
        <f>ROUND(E52*F52,2)</f>
        <v>0</v>
      </c>
      <c r="H52" s="158"/>
      <c r="I52" s="158">
        <f>ROUND(E52*H52,2)</f>
        <v>0</v>
      </c>
      <c r="J52" s="158"/>
      <c r="K52" s="158">
        <f>ROUND(E52*J52,2)</f>
        <v>0</v>
      </c>
      <c r="L52" s="158">
        <v>21</v>
      </c>
      <c r="M52" s="158">
        <f>G52*(1+L52/100)</f>
        <v>0</v>
      </c>
      <c r="N52" s="146">
        <v>0</v>
      </c>
      <c r="O52" s="146">
        <f>ROUND(E52*N52,5)</f>
        <v>0</v>
      </c>
      <c r="P52" s="146">
        <v>0</v>
      </c>
      <c r="Q52" s="146">
        <f>ROUND(E52*P52,5)</f>
        <v>0</v>
      </c>
      <c r="R52" s="146"/>
      <c r="S52" s="146"/>
      <c r="T52" s="147">
        <v>0</v>
      </c>
      <c r="U52" s="146">
        <f>ROUND(E52*T52,2)</f>
        <v>0</v>
      </c>
      <c r="V52" s="138"/>
      <c r="W52" s="138"/>
      <c r="X52" s="138"/>
      <c r="Y52" s="138"/>
      <c r="Z52" s="138"/>
      <c r="AA52" s="138"/>
      <c r="AB52" s="138"/>
      <c r="AC52" s="138"/>
      <c r="AD52" s="138"/>
      <c r="AE52" s="138" t="s">
        <v>117</v>
      </c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 s="138"/>
      <c r="AT52" s="138"/>
      <c r="AU52" s="138"/>
      <c r="AV52" s="138"/>
      <c r="AW52" s="138"/>
      <c r="AX52" s="138"/>
      <c r="AY52" s="138"/>
      <c r="AZ52" s="138"/>
      <c r="BA52" s="138"/>
      <c r="BB52" s="138"/>
      <c r="BC52" s="138"/>
      <c r="BD52" s="138"/>
      <c r="BE52" s="138"/>
      <c r="BF52" s="138"/>
      <c r="BG52" s="138"/>
      <c r="BH52" s="138"/>
    </row>
    <row r="53" spans="1:60" outlineLevel="1" x14ac:dyDescent="0.2">
      <c r="A53" s="139"/>
      <c r="B53" s="139"/>
      <c r="C53" s="180" t="s">
        <v>189</v>
      </c>
      <c r="D53" s="148"/>
      <c r="E53" s="154">
        <v>168</v>
      </c>
      <c r="F53" s="158"/>
      <c r="G53" s="158"/>
      <c r="H53" s="158"/>
      <c r="I53" s="158"/>
      <c r="J53" s="158"/>
      <c r="K53" s="158"/>
      <c r="L53" s="158"/>
      <c r="M53" s="158"/>
      <c r="N53" s="146"/>
      <c r="O53" s="146"/>
      <c r="P53" s="146"/>
      <c r="Q53" s="146"/>
      <c r="R53" s="146"/>
      <c r="S53" s="146"/>
      <c r="T53" s="147"/>
      <c r="U53" s="146"/>
      <c r="V53" s="138"/>
      <c r="W53" s="138"/>
      <c r="X53" s="138"/>
      <c r="Y53" s="138"/>
      <c r="Z53" s="138"/>
      <c r="AA53" s="138"/>
      <c r="AB53" s="138"/>
      <c r="AC53" s="138"/>
      <c r="AD53" s="138"/>
      <c r="AE53" s="138" t="s">
        <v>126</v>
      </c>
      <c r="AF53" s="138">
        <v>0</v>
      </c>
      <c r="AG53" s="138"/>
      <c r="AH53" s="138"/>
      <c r="AI53" s="138"/>
      <c r="AJ53" s="138"/>
      <c r="AK53" s="138"/>
      <c r="AL53" s="138"/>
      <c r="AM53" s="138"/>
      <c r="AN53" s="138"/>
      <c r="AO53" s="138"/>
      <c r="AP53" s="138"/>
      <c r="AQ53" s="138"/>
      <c r="AR53" s="138"/>
      <c r="AS53" s="138"/>
      <c r="AT53" s="138"/>
      <c r="AU53" s="138"/>
      <c r="AV53" s="138"/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</row>
    <row r="54" spans="1:60" outlineLevel="1" x14ac:dyDescent="0.2">
      <c r="A54" s="139">
        <v>22</v>
      </c>
      <c r="B54" s="139" t="s">
        <v>190</v>
      </c>
      <c r="C54" s="179" t="s">
        <v>191</v>
      </c>
      <c r="D54" s="145" t="s">
        <v>185</v>
      </c>
      <c r="E54" s="153">
        <v>56</v>
      </c>
      <c r="F54" s="157">
        <f>H54+J54</f>
        <v>0</v>
      </c>
      <c r="G54" s="158">
        <f>ROUND(E54*F54,2)</f>
        <v>0</v>
      </c>
      <c r="H54" s="158"/>
      <c r="I54" s="158">
        <f>ROUND(E54*H54,2)</f>
        <v>0</v>
      </c>
      <c r="J54" s="158"/>
      <c r="K54" s="158">
        <f>ROUND(E54*J54,2)</f>
        <v>0</v>
      </c>
      <c r="L54" s="158">
        <v>21</v>
      </c>
      <c r="M54" s="158">
        <f>G54*(1+L54/100)</f>
        <v>0</v>
      </c>
      <c r="N54" s="146">
        <v>0</v>
      </c>
      <c r="O54" s="146">
        <f>ROUND(E54*N54,5)</f>
        <v>0</v>
      </c>
      <c r="P54" s="146">
        <v>0</v>
      </c>
      <c r="Q54" s="146">
        <f>ROUND(E54*P54,5)</f>
        <v>0</v>
      </c>
      <c r="R54" s="146"/>
      <c r="S54" s="146"/>
      <c r="T54" s="147">
        <v>0</v>
      </c>
      <c r="U54" s="146">
        <f>ROUND(E54*T54,2)</f>
        <v>0</v>
      </c>
      <c r="V54" s="138"/>
      <c r="W54" s="138"/>
      <c r="X54" s="138"/>
      <c r="Y54" s="138"/>
      <c r="Z54" s="138"/>
      <c r="AA54" s="138"/>
      <c r="AB54" s="138"/>
      <c r="AC54" s="138"/>
      <c r="AD54" s="138"/>
      <c r="AE54" s="138" t="s">
        <v>117</v>
      </c>
      <c r="AF54" s="138"/>
      <c r="AG54" s="138"/>
      <c r="AH54" s="138"/>
      <c r="AI54" s="138"/>
      <c r="AJ54" s="138"/>
      <c r="AK54" s="138"/>
      <c r="AL54" s="138"/>
      <c r="AM54" s="138"/>
      <c r="AN54" s="138"/>
      <c r="AO54" s="138"/>
      <c r="AP54" s="138"/>
      <c r="AQ54" s="138"/>
      <c r="AR54" s="138"/>
      <c r="AS54" s="138"/>
      <c r="AT54" s="138"/>
      <c r="AU54" s="138"/>
      <c r="AV54" s="138"/>
      <c r="AW54" s="138"/>
      <c r="AX54" s="138"/>
      <c r="AY54" s="138"/>
      <c r="AZ54" s="138"/>
      <c r="BA54" s="138"/>
      <c r="BB54" s="138"/>
      <c r="BC54" s="138"/>
      <c r="BD54" s="138"/>
      <c r="BE54" s="138"/>
      <c r="BF54" s="138"/>
      <c r="BG54" s="138"/>
      <c r="BH54" s="138"/>
    </row>
    <row r="55" spans="1:60" outlineLevel="1" x14ac:dyDescent="0.2">
      <c r="A55" s="139"/>
      <c r="B55" s="139"/>
      <c r="C55" s="180" t="s">
        <v>186</v>
      </c>
      <c r="D55" s="148"/>
      <c r="E55" s="154">
        <v>56</v>
      </c>
      <c r="F55" s="158"/>
      <c r="G55" s="158"/>
      <c r="H55" s="158"/>
      <c r="I55" s="158"/>
      <c r="J55" s="158"/>
      <c r="K55" s="158"/>
      <c r="L55" s="158"/>
      <c r="M55" s="158"/>
      <c r="N55" s="146"/>
      <c r="O55" s="146"/>
      <c r="P55" s="146"/>
      <c r="Q55" s="146"/>
      <c r="R55" s="146"/>
      <c r="S55" s="146"/>
      <c r="T55" s="147"/>
      <c r="U55" s="146"/>
      <c r="V55" s="138"/>
      <c r="W55" s="138"/>
      <c r="X55" s="138"/>
      <c r="Y55" s="138"/>
      <c r="Z55" s="138"/>
      <c r="AA55" s="138"/>
      <c r="AB55" s="138"/>
      <c r="AC55" s="138"/>
      <c r="AD55" s="138"/>
      <c r="AE55" s="138" t="s">
        <v>126</v>
      </c>
      <c r="AF55" s="138">
        <v>0</v>
      </c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38"/>
      <c r="BA55" s="138"/>
      <c r="BB55" s="138"/>
      <c r="BC55" s="138"/>
      <c r="BD55" s="138"/>
      <c r="BE55" s="138"/>
      <c r="BF55" s="138"/>
      <c r="BG55" s="138"/>
      <c r="BH55" s="138"/>
    </row>
    <row r="56" spans="1:60" ht="22.5" outlineLevel="1" x14ac:dyDescent="0.2">
      <c r="A56" s="139">
        <v>23</v>
      </c>
      <c r="B56" s="139" t="s">
        <v>192</v>
      </c>
      <c r="C56" s="179" t="s">
        <v>193</v>
      </c>
      <c r="D56" s="145" t="s">
        <v>178</v>
      </c>
      <c r="E56" s="153">
        <v>1</v>
      </c>
      <c r="F56" s="157">
        <f>H56+J56</f>
        <v>0</v>
      </c>
      <c r="G56" s="158">
        <f>ROUND(E56*F56,2)</f>
        <v>0</v>
      </c>
      <c r="H56" s="158"/>
      <c r="I56" s="158">
        <f>ROUND(E56*H56,2)</f>
        <v>0</v>
      </c>
      <c r="J56" s="158"/>
      <c r="K56" s="158">
        <f>ROUND(E56*J56,2)</f>
        <v>0</v>
      </c>
      <c r="L56" s="158">
        <v>21</v>
      </c>
      <c r="M56" s="158">
        <f>G56*(1+L56/100)</f>
        <v>0</v>
      </c>
      <c r="N56" s="146">
        <v>0</v>
      </c>
      <c r="O56" s="146">
        <f>ROUND(E56*N56,5)</f>
        <v>0</v>
      </c>
      <c r="P56" s="146">
        <v>0</v>
      </c>
      <c r="Q56" s="146">
        <f>ROUND(E56*P56,5)</f>
        <v>0</v>
      </c>
      <c r="R56" s="146"/>
      <c r="S56" s="146"/>
      <c r="T56" s="147">
        <v>0.95879999999999999</v>
      </c>
      <c r="U56" s="146">
        <f>ROUND(E56*T56,2)</f>
        <v>0.96</v>
      </c>
      <c r="V56" s="138"/>
      <c r="W56" s="138"/>
      <c r="X56" s="138"/>
      <c r="Y56" s="138"/>
      <c r="Z56" s="138"/>
      <c r="AA56" s="138"/>
      <c r="AB56" s="138"/>
      <c r="AC56" s="138"/>
      <c r="AD56" s="138"/>
      <c r="AE56" s="138" t="s">
        <v>117</v>
      </c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38"/>
      <c r="AZ56" s="138"/>
      <c r="BA56" s="138"/>
      <c r="BB56" s="138"/>
      <c r="BC56" s="138"/>
      <c r="BD56" s="138"/>
      <c r="BE56" s="138"/>
      <c r="BF56" s="138"/>
      <c r="BG56" s="138"/>
      <c r="BH56" s="138"/>
    </row>
    <row r="57" spans="1:60" ht="22.5" outlineLevel="1" x14ac:dyDescent="0.2">
      <c r="A57" s="139">
        <v>24</v>
      </c>
      <c r="B57" s="139" t="s">
        <v>194</v>
      </c>
      <c r="C57" s="179" t="s">
        <v>195</v>
      </c>
      <c r="D57" s="145" t="s">
        <v>178</v>
      </c>
      <c r="E57" s="153">
        <v>42</v>
      </c>
      <c r="F57" s="157">
        <f>H57+J57</f>
        <v>0</v>
      </c>
      <c r="G57" s="158">
        <f>ROUND(E57*F57,2)</f>
        <v>0</v>
      </c>
      <c r="H57" s="158"/>
      <c r="I57" s="158">
        <f>ROUND(E57*H57,2)</f>
        <v>0</v>
      </c>
      <c r="J57" s="158"/>
      <c r="K57" s="158">
        <f>ROUND(E57*J57,2)</f>
        <v>0</v>
      </c>
      <c r="L57" s="158">
        <v>21</v>
      </c>
      <c r="M57" s="158">
        <f>G57*(1+L57/100)</f>
        <v>0</v>
      </c>
      <c r="N57" s="146">
        <v>0</v>
      </c>
      <c r="O57" s="146">
        <f>ROUND(E57*N57,5)</f>
        <v>0</v>
      </c>
      <c r="P57" s="146">
        <v>0</v>
      </c>
      <c r="Q57" s="146">
        <f>ROUND(E57*P57,5)</f>
        <v>0</v>
      </c>
      <c r="R57" s="146"/>
      <c r="S57" s="146"/>
      <c r="T57" s="147">
        <v>1.014</v>
      </c>
      <c r="U57" s="146">
        <f>ROUND(E57*T57,2)</f>
        <v>42.59</v>
      </c>
      <c r="V57" s="138"/>
      <c r="W57" s="138"/>
      <c r="X57" s="138"/>
      <c r="Y57" s="138"/>
      <c r="Z57" s="138"/>
      <c r="AA57" s="138"/>
      <c r="AB57" s="138"/>
      <c r="AC57" s="138"/>
      <c r="AD57" s="138"/>
      <c r="AE57" s="138" t="s">
        <v>117</v>
      </c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38"/>
      <c r="AT57" s="138"/>
      <c r="AU57" s="138"/>
      <c r="AV57" s="138"/>
      <c r="AW57" s="138"/>
      <c r="AX57" s="138"/>
      <c r="AY57" s="138"/>
      <c r="AZ57" s="138"/>
      <c r="BA57" s="138"/>
      <c r="BB57" s="138"/>
      <c r="BC57" s="138"/>
      <c r="BD57" s="138"/>
      <c r="BE57" s="138"/>
      <c r="BF57" s="138"/>
      <c r="BG57" s="138"/>
      <c r="BH57" s="138"/>
    </row>
    <row r="58" spans="1:60" ht="22.5" outlineLevel="1" x14ac:dyDescent="0.2">
      <c r="A58" s="139">
        <v>25</v>
      </c>
      <c r="B58" s="139" t="s">
        <v>196</v>
      </c>
      <c r="C58" s="179" t="s">
        <v>197</v>
      </c>
      <c r="D58" s="145" t="s">
        <v>178</v>
      </c>
      <c r="E58" s="153">
        <v>29</v>
      </c>
      <c r="F58" s="157">
        <f>H58+J58</f>
        <v>0</v>
      </c>
      <c r="G58" s="158">
        <f>ROUND(E58*F58,2)</f>
        <v>0</v>
      </c>
      <c r="H58" s="158"/>
      <c r="I58" s="158">
        <f>ROUND(E58*H58,2)</f>
        <v>0</v>
      </c>
      <c r="J58" s="158"/>
      <c r="K58" s="158">
        <f>ROUND(E58*J58,2)</f>
        <v>0</v>
      </c>
      <c r="L58" s="158">
        <v>21</v>
      </c>
      <c r="M58" s="158">
        <f>G58*(1+L58/100)</f>
        <v>0</v>
      </c>
      <c r="N58" s="146">
        <v>0</v>
      </c>
      <c r="O58" s="146">
        <f>ROUND(E58*N58,5)</f>
        <v>0</v>
      </c>
      <c r="P58" s="146">
        <v>0</v>
      </c>
      <c r="Q58" s="146">
        <f>ROUND(E58*P58,5)</f>
        <v>0</v>
      </c>
      <c r="R58" s="146"/>
      <c r="S58" s="146"/>
      <c r="T58" s="147">
        <v>1.5202800000000001</v>
      </c>
      <c r="U58" s="146">
        <f>ROUND(E58*T58,2)</f>
        <v>44.09</v>
      </c>
      <c r="V58" s="138"/>
      <c r="W58" s="138"/>
      <c r="X58" s="138"/>
      <c r="Y58" s="138"/>
      <c r="Z58" s="138"/>
      <c r="AA58" s="138"/>
      <c r="AB58" s="138"/>
      <c r="AC58" s="138"/>
      <c r="AD58" s="138"/>
      <c r="AE58" s="138" t="s">
        <v>117</v>
      </c>
      <c r="AF58" s="138"/>
      <c r="AG58" s="138"/>
      <c r="AH58" s="138"/>
      <c r="AI58" s="138"/>
      <c r="AJ58" s="138"/>
      <c r="AK58" s="138"/>
      <c r="AL58" s="138"/>
      <c r="AM58" s="138"/>
      <c r="AN58" s="138"/>
      <c r="AO58" s="138"/>
      <c r="AP58" s="138"/>
      <c r="AQ58" s="138"/>
      <c r="AR58" s="138"/>
      <c r="AS58" s="138"/>
      <c r="AT58" s="138"/>
      <c r="AU58" s="138"/>
      <c r="AV58" s="138"/>
      <c r="AW58" s="138"/>
      <c r="AX58" s="138"/>
      <c r="AY58" s="138"/>
      <c r="AZ58" s="138"/>
      <c r="BA58" s="138"/>
      <c r="BB58" s="138"/>
      <c r="BC58" s="138"/>
      <c r="BD58" s="138"/>
      <c r="BE58" s="138"/>
      <c r="BF58" s="138"/>
      <c r="BG58" s="138"/>
      <c r="BH58" s="138"/>
    </row>
    <row r="59" spans="1:60" outlineLevel="1" x14ac:dyDescent="0.2">
      <c r="A59" s="139">
        <v>26</v>
      </c>
      <c r="B59" s="139" t="s">
        <v>198</v>
      </c>
      <c r="C59" s="179" t="s">
        <v>199</v>
      </c>
      <c r="D59" s="145" t="s">
        <v>137</v>
      </c>
      <c r="E59" s="153">
        <v>868.12782000000004</v>
      </c>
      <c r="F59" s="157">
        <f>H59+J59</f>
        <v>0</v>
      </c>
      <c r="G59" s="158">
        <f>ROUND(E59*F59,2)</f>
        <v>0</v>
      </c>
      <c r="H59" s="158"/>
      <c r="I59" s="158">
        <f>ROUND(E59*H59,2)</f>
        <v>0</v>
      </c>
      <c r="J59" s="158"/>
      <c r="K59" s="158">
        <f>ROUND(E59*J59,2)</f>
        <v>0</v>
      </c>
      <c r="L59" s="158">
        <v>21</v>
      </c>
      <c r="M59" s="158">
        <f>G59*(1+L59/100)</f>
        <v>0</v>
      </c>
      <c r="N59" s="146">
        <v>0</v>
      </c>
      <c r="O59" s="146">
        <f>ROUND(E59*N59,5)</f>
        <v>0</v>
      </c>
      <c r="P59" s="146">
        <v>0</v>
      </c>
      <c r="Q59" s="146">
        <f>ROUND(E59*P59,5)</f>
        <v>0</v>
      </c>
      <c r="R59" s="146"/>
      <c r="S59" s="146"/>
      <c r="T59" s="147">
        <v>0.34499999999999997</v>
      </c>
      <c r="U59" s="146">
        <f>ROUND(E59*T59,2)</f>
        <v>299.5</v>
      </c>
      <c r="V59" s="138"/>
      <c r="W59" s="138"/>
      <c r="X59" s="138"/>
      <c r="Y59" s="138"/>
      <c r="Z59" s="138"/>
      <c r="AA59" s="138"/>
      <c r="AB59" s="138"/>
      <c r="AC59" s="138"/>
      <c r="AD59" s="138"/>
      <c r="AE59" s="138" t="s">
        <v>117</v>
      </c>
      <c r="AF59" s="138"/>
      <c r="AG59" s="138"/>
      <c r="AH59" s="138"/>
      <c r="AI59" s="138"/>
      <c r="AJ59" s="138"/>
      <c r="AK59" s="138"/>
      <c r="AL59" s="138"/>
      <c r="AM59" s="138"/>
      <c r="AN59" s="138"/>
      <c r="AO59" s="138"/>
      <c r="AP59" s="138"/>
      <c r="AQ59" s="138"/>
      <c r="AR59" s="138"/>
      <c r="AS59" s="138"/>
      <c r="AT59" s="138"/>
      <c r="AU59" s="138"/>
      <c r="AV59" s="138"/>
      <c r="AW59" s="138"/>
      <c r="AX59" s="138"/>
      <c r="AY59" s="138"/>
      <c r="AZ59" s="138"/>
      <c r="BA59" s="138"/>
      <c r="BB59" s="138"/>
      <c r="BC59" s="138"/>
      <c r="BD59" s="138"/>
      <c r="BE59" s="138"/>
      <c r="BF59" s="138"/>
      <c r="BG59" s="138"/>
      <c r="BH59" s="138"/>
    </row>
    <row r="60" spans="1:60" outlineLevel="1" x14ac:dyDescent="0.2">
      <c r="A60" s="139"/>
      <c r="B60" s="139"/>
      <c r="C60" s="180" t="s">
        <v>200</v>
      </c>
      <c r="D60" s="148"/>
      <c r="E60" s="154">
        <v>868.12782000000004</v>
      </c>
      <c r="F60" s="158"/>
      <c r="G60" s="158"/>
      <c r="H60" s="158"/>
      <c r="I60" s="158"/>
      <c r="J60" s="158"/>
      <c r="K60" s="158"/>
      <c r="L60" s="158"/>
      <c r="M60" s="158"/>
      <c r="N60" s="146"/>
      <c r="O60" s="146"/>
      <c r="P60" s="146"/>
      <c r="Q60" s="146"/>
      <c r="R60" s="146"/>
      <c r="S60" s="146"/>
      <c r="T60" s="147"/>
      <c r="U60" s="146"/>
      <c r="V60" s="138"/>
      <c r="W60" s="138"/>
      <c r="X60" s="138"/>
      <c r="Y60" s="138"/>
      <c r="Z60" s="138"/>
      <c r="AA60" s="138"/>
      <c r="AB60" s="138"/>
      <c r="AC60" s="138"/>
      <c r="AD60" s="138"/>
      <c r="AE60" s="138" t="s">
        <v>126</v>
      </c>
      <c r="AF60" s="138">
        <v>0</v>
      </c>
      <c r="AG60" s="138"/>
      <c r="AH60" s="138"/>
      <c r="AI60" s="138"/>
      <c r="AJ60" s="138"/>
      <c r="AK60" s="138"/>
      <c r="AL60" s="138"/>
      <c r="AM60" s="138"/>
      <c r="AN60" s="138"/>
      <c r="AO60" s="138"/>
      <c r="AP60" s="138"/>
      <c r="AQ60" s="138"/>
      <c r="AR60" s="138"/>
      <c r="AS60" s="138"/>
      <c r="AT60" s="138"/>
      <c r="AU60" s="138"/>
      <c r="AV60" s="138"/>
      <c r="AW60" s="138"/>
      <c r="AX60" s="138"/>
      <c r="AY60" s="138"/>
      <c r="AZ60" s="138"/>
      <c r="BA60" s="138"/>
      <c r="BB60" s="138"/>
      <c r="BC60" s="138"/>
      <c r="BD60" s="138"/>
      <c r="BE60" s="138"/>
      <c r="BF60" s="138"/>
      <c r="BG60" s="138"/>
      <c r="BH60" s="138"/>
    </row>
    <row r="61" spans="1:60" outlineLevel="1" x14ac:dyDescent="0.2">
      <c r="A61" s="139">
        <v>27</v>
      </c>
      <c r="B61" s="139" t="s">
        <v>201</v>
      </c>
      <c r="C61" s="179" t="s">
        <v>202</v>
      </c>
      <c r="D61" s="145" t="s">
        <v>137</v>
      </c>
      <c r="E61" s="153">
        <v>866.52782000000002</v>
      </c>
      <c r="F61" s="157">
        <f>H61+J61</f>
        <v>0</v>
      </c>
      <c r="G61" s="158">
        <f>ROUND(E61*F61,2)</f>
        <v>0</v>
      </c>
      <c r="H61" s="158"/>
      <c r="I61" s="158">
        <f>ROUND(E61*H61,2)</f>
        <v>0</v>
      </c>
      <c r="J61" s="158"/>
      <c r="K61" s="158">
        <f>ROUND(E61*J61,2)</f>
        <v>0</v>
      </c>
      <c r="L61" s="158">
        <v>21</v>
      </c>
      <c r="M61" s="158">
        <f>G61*(1+L61/100)</f>
        <v>0</v>
      </c>
      <c r="N61" s="146">
        <v>0</v>
      </c>
      <c r="O61" s="146">
        <f>ROUND(E61*N61,5)</f>
        <v>0</v>
      </c>
      <c r="P61" s="146">
        <v>0</v>
      </c>
      <c r="Q61" s="146">
        <f>ROUND(E61*P61,5)</f>
        <v>0</v>
      </c>
      <c r="R61" s="146"/>
      <c r="S61" s="146"/>
      <c r="T61" s="147">
        <v>1.0999999999999999E-2</v>
      </c>
      <c r="U61" s="146">
        <f>ROUND(E61*T61,2)</f>
        <v>9.5299999999999994</v>
      </c>
      <c r="V61" s="138"/>
      <c r="W61" s="138"/>
      <c r="X61" s="138"/>
      <c r="Y61" s="138"/>
      <c r="Z61" s="138"/>
      <c r="AA61" s="138"/>
      <c r="AB61" s="138"/>
      <c r="AC61" s="138"/>
      <c r="AD61" s="138"/>
      <c r="AE61" s="138" t="s">
        <v>117</v>
      </c>
      <c r="AF61" s="138"/>
      <c r="AG61" s="138"/>
      <c r="AH61" s="138"/>
      <c r="AI61" s="138"/>
      <c r="AJ61" s="138"/>
      <c r="AK61" s="138"/>
      <c r="AL61" s="138"/>
      <c r="AM61" s="138"/>
      <c r="AN61" s="138"/>
      <c r="AO61" s="138"/>
      <c r="AP61" s="138"/>
      <c r="AQ61" s="138"/>
      <c r="AR61" s="138"/>
      <c r="AS61" s="138"/>
      <c r="AT61" s="138"/>
      <c r="AU61" s="138"/>
      <c r="AV61" s="138"/>
      <c r="AW61" s="138"/>
      <c r="AX61" s="138"/>
      <c r="AY61" s="138"/>
      <c r="AZ61" s="138"/>
      <c r="BA61" s="138"/>
      <c r="BB61" s="138"/>
      <c r="BC61" s="138"/>
      <c r="BD61" s="138"/>
      <c r="BE61" s="138"/>
      <c r="BF61" s="138"/>
      <c r="BG61" s="138"/>
      <c r="BH61" s="138"/>
    </row>
    <row r="62" spans="1:60" outlineLevel="1" x14ac:dyDescent="0.2">
      <c r="A62" s="139"/>
      <c r="B62" s="139"/>
      <c r="C62" s="180" t="s">
        <v>203</v>
      </c>
      <c r="D62" s="148"/>
      <c r="E62" s="154">
        <v>868.12782000000004</v>
      </c>
      <c r="F62" s="158"/>
      <c r="G62" s="158"/>
      <c r="H62" s="158"/>
      <c r="I62" s="158"/>
      <c r="J62" s="158"/>
      <c r="K62" s="158"/>
      <c r="L62" s="158"/>
      <c r="M62" s="158"/>
      <c r="N62" s="146"/>
      <c r="O62" s="146"/>
      <c r="P62" s="146"/>
      <c r="Q62" s="146"/>
      <c r="R62" s="146"/>
      <c r="S62" s="146"/>
      <c r="T62" s="147"/>
      <c r="U62" s="146"/>
      <c r="V62" s="138"/>
      <c r="W62" s="138"/>
      <c r="X62" s="138"/>
      <c r="Y62" s="138"/>
      <c r="Z62" s="138"/>
      <c r="AA62" s="138"/>
      <c r="AB62" s="138"/>
      <c r="AC62" s="138"/>
      <c r="AD62" s="138"/>
      <c r="AE62" s="138" t="s">
        <v>126</v>
      </c>
      <c r="AF62" s="138">
        <v>0</v>
      </c>
      <c r="AG62" s="138"/>
      <c r="AH62" s="138"/>
      <c r="AI62" s="138"/>
      <c r="AJ62" s="138"/>
      <c r="AK62" s="138"/>
      <c r="AL62" s="138"/>
      <c r="AM62" s="138"/>
      <c r="AN62" s="138"/>
      <c r="AO62" s="138"/>
      <c r="AP62" s="138"/>
      <c r="AQ62" s="138"/>
      <c r="AR62" s="138"/>
      <c r="AS62" s="138"/>
      <c r="AT62" s="138"/>
      <c r="AU62" s="138"/>
      <c r="AV62" s="138"/>
      <c r="AW62" s="138"/>
      <c r="AX62" s="138"/>
      <c r="AY62" s="138"/>
      <c r="AZ62" s="138"/>
      <c r="BA62" s="138"/>
      <c r="BB62" s="138"/>
      <c r="BC62" s="138"/>
      <c r="BD62" s="138"/>
      <c r="BE62" s="138"/>
      <c r="BF62" s="138"/>
      <c r="BG62" s="138"/>
      <c r="BH62" s="138"/>
    </row>
    <row r="63" spans="1:60" outlineLevel="1" x14ac:dyDescent="0.2">
      <c r="A63" s="139"/>
      <c r="B63" s="139"/>
      <c r="C63" s="180" t="s">
        <v>204</v>
      </c>
      <c r="D63" s="148"/>
      <c r="E63" s="154">
        <v>-1.6</v>
      </c>
      <c r="F63" s="158"/>
      <c r="G63" s="158"/>
      <c r="H63" s="158"/>
      <c r="I63" s="158"/>
      <c r="J63" s="158"/>
      <c r="K63" s="158"/>
      <c r="L63" s="158"/>
      <c r="M63" s="158"/>
      <c r="N63" s="146"/>
      <c r="O63" s="146"/>
      <c r="P63" s="146"/>
      <c r="Q63" s="146"/>
      <c r="R63" s="146"/>
      <c r="S63" s="146"/>
      <c r="T63" s="147"/>
      <c r="U63" s="146"/>
      <c r="V63" s="138"/>
      <c r="W63" s="138"/>
      <c r="X63" s="138"/>
      <c r="Y63" s="138"/>
      <c r="Z63" s="138"/>
      <c r="AA63" s="138"/>
      <c r="AB63" s="138"/>
      <c r="AC63" s="138"/>
      <c r="AD63" s="138"/>
      <c r="AE63" s="138" t="s">
        <v>126</v>
      </c>
      <c r="AF63" s="138">
        <v>0</v>
      </c>
      <c r="AG63" s="138"/>
      <c r="AH63" s="138"/>
      <c r="AI63" s="138"/>
      <c r="AJ63" s="138"/>
      <c r="AK63" s="138"/>
      <c r="AL63" s="138"/>
      <c r="AM63" s="138"/>
      <c r="AN63" s="138"/>
      <c r="AO63" s="138"/>
      <c r="AP63" s="138"/>
      <c r="AQ63" s="138"/>
      <c r="AR63" s="138"/>
      <c r="AS63" s="138"/>
      <c r="AT63" s="138"/>
      <c r="AU63" s="138"/>
      <c r="AV63" s="138"/>
      <c r="AW63" s="138"/>
      <c r="AX63" s="138"/>
      <c r="AY63" s="138"/>
      <c r="AZ63" s="138"/>
      <c r="BA63" s="138"/>
      <c r="BB63" s="138"/>
      <c r="BC63" s="138"/>
      <c r="BD63" s="138"/>
      <c r="BE63" s="138"/>
      <c r="BF63" s="138"/>
      <c r="BG63" s="138"/>
      <c r="BH63" s="138"/>
    </row>
    <row r="64" spans="1:60" outlineLevel="1" x14ac:dyDescent="0.2">
      <c r="A64" s="139">
        <v>28</v>
      </c>
      <c r="B64" s="139" t="s">
        <v>205</v>
      </c>
      <c r="C64" s="179" t="s">
        <v>206</v>
      </c>
      <c r="D64" s="145" t="s">
        <v>137</v>
      </c>
      <c r="E64" s="153">
        <v>866.52782000000002</v>
      </c>
      <c r="F64" s="157">
        <f>H64+J64</f>
        <v>0</v>
      </c>
      <c r="G64" s="158">
        <f>ROUND(E64*F64,2)</f>
        <v>0</v>
      </c>
      <c r="H64" s="158"/>
      <c r="I64" s="158">
        <f>ROUND(E64*H64,2)</f>
        <v>0</v>
      </c>
      <c r="J64" s="158"/>
      <c r="K64" s="158">
        <f>ROUND(E64*J64,2)</f>
        <v>0</v>
      </c>
      <c r="L64" s="158">
        <v>21</v>
      </c>
      <c r="M64" s="158">
        <f>G64*(1+L64/100)</f>
        <v>0</v>
      </c>
      <c r="N64" s="146">
        <v>0</v>
      </c>
      <c r="O64" s="146">
        <f>ROUND(E64*N64,5)</f>
        <v>0</v>
      </c>
      <c r="P64" s="146">
        <v>0</v>
      </c>
      <c r="Q64" s="146">
        <f>ROUND(E64*P64,5)</f>
        <v>0</v>
      </c>
      <c r="R64" s="146"/>
      <c r="S64" s="146"/>
      <c r="T64" s="147">
        <v>8.9999999999999993E-3</v>
      </c>
      <c r="U64" s="146">
        <f>ROUND(E64*T64,2)</f>
        <v>7.8</v>
      </c>
      <c r="V64" s="138"/>
      <c r="W64" s="138"/>
      <c r="X64" s="138"/>
      <c r="Y64" s="138"/>
      <c r="Z64" s="138"/>
      <c r="AA64" s="138"/>
      <c r="AB64" s="138"/>
      <c r="AC64" s="138"/>
      <c r="AD64" s="138"/>
      <c r="AE64" s="138" t="s">
        <v>117</v>
      </c>
      <c r="AF64" s="138"/>
      <c r="AG64" s="138"/>
      <c r="AH64" s="138"/>
      <c r="AI64" s="138"/>
      <c r="AJ64" s="138"/>
      <c r="AK64" s="138"/>
      <c r="AL64" s="138"/>
      <c r="AM64" s="138"/>
      <c r="AN64" s="138"/>
      <c r="AO64" s="138"/>
      <c r="AP64" s="138"/>
      <c r="AQ64" s="138"/>
      <c r="AR64" s="138"/>
      <c r="AS64" s="138"/>
      <c r="AT64" s="138"/>
      <c r="AU64" s="138"/>
      <c r="AV64" s="138"/>
      <c r="AW64" s="138"/>
      <c r="AX64" s="138"/>
      <c r="AY64" s="138"/>
      <c r="AZ64" s="138"/>
      <c r="BA64" s="138"/>
      <c r="BB64" s="138"/>
      <c r="BC64" s="138"/>
      <c r="BD64" s="138"/>
      <c r="BE64" s="138"/>
      <c r="BF64" s="138"/>
      <c r="BG64" s="138"/>
      <c r="BH64" s="138"/>
    </row>
    <row r="65" spans="1:60" ht="22.5" outlineLevel="1" x14ac:dyDescent="0.2">
      <c r="A65" s="139">
        <v>29</v>
      </c>
      <c r="B65" s="139" t="s">
        <v>207</v>
      </c>
      <c r="C65" s="179" t="s">
        <v>208</v>
      </c>
      <c r="D65" s="145" t="s">
        <v>209</v>
      </c>
      <c r="E65" s="153">
        <v>1386.444512</v>
      </c>
      <c r="F65" s="157">
        <f>H65+J65</f>
        <v>0</v>
      </c>
      <c r="G65" s="158">
        <f>ROUND(E65*F65,2)</f>
        <v>0</v>
      </c>
      <c r="H65" s="158"/>
      <c r="I65" s="158">
        <f>ROUND(E65*H65,2)</f>
        <v>0</v>
      </c>
      <c r="J65" s="158"/>
      <c r="K65" s="158">
        <f>ROUND(E65*J65,2)</f>
        <v>0</v>
      </c>
      <c r="L65" s="158">
        <v>21</v>
      </c>
      <c r="M65" s="158">
        <f>G65*(1+L65/100)</f>
        <v>0</v>
      </c>
      <c r="N65" s="146">
        <v>0</v>
      </c>
      <c r="O65" s="146">
        <f>ROUND(E65*N65,5)</f>
        <v>0</v>
      </c>
      <c r="P65" s="146">
        <v>0</v>
      </c>
      <c r="Q65" s="146">
        <f>ROUND(E65*P65,5)</f>
        <v>0</v>
      </c>
      <c r="R65" s="146"/>
      <c r="S65" s="146"/>
      <c r="T65" s="147">
        <v>0</v>
      </c>
      <c r="U65" s="146">
        <f>ROUND(E65*T65,2)</f>
        <v>0</v>
      </c>
      <c r="V65" s="138"/>
      <c r="W65" s="138"/>
      <c r="X65" s="138"/>
      <c r="Y65" s="138"/>
      <c r="Z65" s="138"/>
      <c r="AA65" s="138"/>
      <c r="AB65" s="138"/>
      <c r="AC65" s="138"/>
      <c r="AD65" s="138"/>
      <c r="AE65" s="138" t="s">
        <v>117</v>
      </c>
      <c r="AF65" s="138"/>
      <c r="AG65" s="138"/>
      <c r="AH65" s="138"/>
      <c r="AI65" s="138"/>
      <c r="AJ65" s="138"/>
      <c r="AK65" s="138"/>
      <c r="AL65" s="138"/>
      <c r="AM65" s="138"/>
      <c r="AN65" s="138"/>
      <c r="AO65" s="138"/>
      <c r="AP65" s="138"/>
      <c r="AQ65" s="138"/>
      <c r="AR65" s="138"/>
      <c r="AS65" s="138"/>
      <c r="AT65" s="138"/>
      <c r="AU65" s="138"/>
      <c r="AV65" s="138"/>
      <c r="AW65" s="138"/>
      <c r="AX65" s="138"/>
      <c r="AY65" s="138"/>
      <c r="AZ65" s="138"/>
      <c r="BA65" s="138"/>
      <c r="BB65" s="138"/>
      <c r="BC65" s="138"/>
      <c r="BD65" s="138"/>
      <c r="BE65" s="138"/>
      <c r="BF65" s="138"/>
      <c r="BG65" s="138"/>
      <c r="BH65" s="138"/>
    </row>
    <row r="66" spans="1:60" outlineLevel="1" x14ac:dyDescent="0.2">
      <c r="A66" s="139"/>
      <c r="B66" s="139"/>
      <c r="C66" s="180" t="s">
        <v>210</v>
      </c>
      <c r="D66" s="148"/>
      <c r="E66" s="154">
        <v>1386.444512</v>
      </c>
      <c r="F66" s="158"/>
      <c r="G66" s="158"/>
      <c r="H66" s="158"/>
      <c r="I66" s="158"/>
      <c r="J66" s="158"/>
      <c r="K66" s="158"/>
      <c r="L66" s="158"/>
      <c r="M66" s="158"/>
      <c r="N66" s="146"/>
      <c r="O66" s="146"/>
      <c r="P66" s="146"/>
      <c r="Q66" s="146"/>
      <c r="R66" s="146"/>
      <c r="S66" s="146"/>
      <c r="T66" s="147"/>
      <c r="U66" s="146"/>
      <c r="V66" s="138"/>
      <c r="W66" s="138"/>
      <c r="X66" s="138"/>
      <c r="Y66" s="138"/>
      <c r="Z66" s="138"/>
      <c r="AA66" s="138"/>
      <c r="AB66" s="138"/>
      <c r="AC66" s="138"/>
      <c r="AD66" s="138"/>
      <c r="AE66" s="138" t="s">
        <v>126</v>
      </c>
      <c r="AF66" s="138">
        <v>0</v>
      </c>
      <c r="AG66" s="138"/>
      <c r="AH66" s="138"/>
      <c r="AI66" s="138"/>
      <c r="AJ66" s="138"/>
      <c r="AK66" s="138"/>
      <c r="AL66" s="138"/>
      <c r="AM66" s="138"/>
      <c r="AN66" s="138"/>
      <c r="AO66" s="138"/>
      <c r="AP66" s="138"/>
      <c r="AQ66" s="138"/>
      <c r="AR66" s="138"/>
      <c r="AS66" s="138"/>
      <c r="AT66" s="138"/>
      <c r="AU66" s="138"/>
      <c r="AV66" s="138"/>
      <c r="AW66" s="138"/>
      <c r="AX66" s="138"/>
      <c r="AY66" s="138"/>
      <c r="AZ66" s="138"/>
      <c r="BA66" s="138"/>
      <c r="BB66" s="138"/>
      <c r="BC66" s="138"/>
      <c r="BD66" s="138"/>
      <c r="BE66" s="138"/>
      <c r="BF66" s="138"/>
      <c r="BG66" s="138"/>
      <c r="BH66" s="138"/>
    </row>
    <row r="67" spans="1:60" outlineLevel="1" x14ac:dyDescent="0.2">
      <c r="A67" s="139">
        <v>30</v>
      </c>
      <c r="B67" s="139" t="s">
        <v>211</v>
      </c>
      <c r="C67" s="179" t="s">
        <v>212</v>
      </c>
      <c r="D67" s="145" t="s">
        <v>137</v>
      </c>
      <c r="E67" s="153">
        <v>483.69181800000001</v>
      </c>
      <c r="F67" s="157">
        <f>H67+J67</f>
        <v>0</v>
      </c>
      <c r="G67" s="158">
        <f>ROUND(E67*F67,2)</f>
        <v>0</v>
      </c>
      <c r="H67" s="158"/>
      <c r="I67" s="158">
        <f>ROUND(E67*H67,2)</f>
        <v>0</v>
      </c>
      <c r="J67" s="158"/>
      <c r="K67" s="158">
        <f>ROUND(E67*J67,2)</f>
        <v>0</v>
      </c>
      <c r="L67" s="158">
        <v>21</v>
      </c>
      <c r="M67" s="158">
        <f>G67*(1+L67/100)</f>
        <v>0</v>
      </c>
      <c r="N67" s="146">
        <v>0</v>
      </c>
      <c r="O67" s="146">
        <f>ROUND(E67*N67,5)</f>
        <v>0</v>
      </c>
      <c r="P67" s="146">
        <v>0</v>
      </c>
      <c r="Q67" s="146">
        <f>ROUND(E67*P67,5)</f>
        <v>0</v>
      </c>
      <c r="R67" s="146"/>
      <c r="S67" s="146"/>
      <c r="T67" s="147">
        <v>0.20200000000000001</v>
      </c>
      <c r="U67" s="146">
        <f>ROUND(E67*T67,2)</f>
        <v>97.71</v>
      </c>
      <c r="V67" s="138"/>
      <c r="W67" s="138"/>
      <c r="X67" s="138"/>
      <c r="Y67" s="138"/>
      <c r="Z67" s="138"/>
      <c r="AA67" s="138"/>
      <c r="AB67" s="138"/>
      <c r="AC67" s="138"/>
      <c r="AD67" s="138"/>
      <c r="AE67" s="138" t="s">
        <v>117</v>
      </c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38"/>
      <c r="AW67" s="138"/>
      <c r="AX67" s="138"/>
      <c r="AY67" s="138"/>
      <c r="AZ67" s="138"/>
      <c r="BA67" s="138"/>
      <c r="BB67" s="138"/>
      <c r="BC67" s="138"/>
      <c r="BD67" s="138"/>
      <c r="BE67" s="138"/>
      <c r="BF67" s="138"/>
      <c r="BG67" s="138"/>
      <c r="BH67" s="138"/>
    </row>
    <row r="68" spans="1:60" outlineLevel="1" x14ac:dyDescent="0.2">
      <c r="A68" s="139"/>
      <c r="B68" s="139"/>
      <c r="C68" s="180" t="s">
        <v>213</v>
      </c>
      <c r="D68" s="148"/>
      <c r="E68" s="154"/>
      <c r="F68" s="158"/>
      <c r="G68" s="158"/>
      <c r="H68" s="158"/>
      <c r="I68" s="158"/>
      <c r="J68" s="158"/>
      <c r="K68" s="158"/>
      <c r="L68" s="158"/>
      <c r="M68" s="158"/>
      <c r="N68" s="146"/>
      <c r="O68" s="146"/>
      <c r="P68" s="146"/>
      <c r="Q68" s="146"/>
      <c r="R68" s="146"/>
      <c r="S68" s="146"/>
      <c r="T68" s="147"/>
      <c r="U68" s="146"/>
      <c r="V68" s="138"/>
      <c r="W68" s="138"/>
      <c r="X68" s="138"/>
      <c r="Y68" s="138"/>
      <c r="Z68" s="138"/>
      <c r="AA68" s="138"/>
      <c r="AB68" s="138"/>
      <c r="AC68" s="138"/>
      <c r="AD68" s="138"/>
      <c r="AE68" s="138" t="s">
        <v>126</v>
      </c>
      <c r="AF68" s="138">
        <v>0</v>
      </c>
      <c r="AG68" s="138"/>
      <c r="AH68" s="138"/>
      <c r="AI68" s="138"/>
      <c r="AJ68" s="138"/>
      <c r="AK68" s="138"/>
      <c r="AL68" s="138"/>
      <c r="AM68" s="138"/>
      <c r="AN68" s="138"/>
      <c r="AO68" s="138"/>
      <c r="AP68" s="138"/>
      <c r="AQ68" s="138"/>
      <c r="AR68" s="138"/>
      <c r="AS68" s="138"/>
      <c r="AT68" s="138"/>
      <c r="AU68" s="138"/>
      <c r="AV68" s="138"/>
      <c r="AW68" s="138"/>
      <c r="AX68" s="138"/>
      <c r="AY68" s="138"/>
      <c r="AZ68" s="138"/>
      <c r="BA68" s="138"/>
      <c r="BB68" s="138"/>
      <c r="BC68" s="138"/>
      <c r="BD68" s="138"/>
      <c r="BE68" s="138"/>
      <c r="BF68" s="138"/>
      <c r="BG68" s="138"/>
      <c r="BH68" s="138"/>
    </row>
    <row r="69" spans="1:60" outlineLevel="1" x14ac:dyDescent="0.2">
      <c r="A69" s="139"/>
      <c r="B69" s="139"/>
      <c r="C69" s="180" t="s">
        <v>214</v>
      </c>
      <c r="D69" s="148"/>
      <c r="E69" s="154">
        <v>1.6</v>
      </c>
      <c r="F69" s="158"/>
      <c r="G69" s="158"/>
      <c r="H69" s="158"/>
      <c r="I69" s="158"/>
      <c r="J69" s="158"/>
      <c r="K69" s="158"/>
      <c r="L69" s="158"/>
      <c r="M69" s="158"/>
      <c r="N69" s="146"/>
      <c r="O69" s="146"/>
      <c r="P69" s="146"/>
      <c r="Q69" s="146"/>
      <c r="R69" s="146"/>
      <c r="S69" s="146"/>
      <c r="T69" s="147"/>
      <c r="U69" s="146"/>
      <c r="V69" s="138"/>
      <c r="W69" s="138"/>
      <c r="X69" s="138"/>
      <c r="Y69" s="138"/>
      <c r="Z69" s="138"/>
      <c r="AA69" s="138"/>
      <c r="AB69" s="138"/>
      <c r="AC69" s="138"/>
      <c r="AD69" s="138"/>
      <c r="AE69" s="138" t="s">
        <v>126</v>
      </c>
      <c r="AF69" s="138">
        <v>0</v>
      </c>
      <c r="AG69" s="138"/>
      <c r="AH69" s="138"/>
      <c r="AI69" s="138"/>
      <c r="AJ69" s="138"/>
      <c r="AK69" s="138"/>
      <c r="AL69" s="138"/>
      <c r="AM69" s="138"/>
      <c r="AN69" s="138"/>
      <c r="AO69" s="138"/>
      <c r="AP69" s="138"/>
      <c r="AQ69" s="138"/>
      <c r="AR69" s="138"/>
      <c r="AS69" s="138"/>
      <c r="AT69" s="138"/>
      <c r="AU69" s="138"/>
      <c r="AV69" s="138"/>
      <c r="AW69" s="138"/>
      <c r="AX69" s="138"/>
      <c r="AY69" s="138"/>
      <c r="AZ69" s="138"/>
      <c r="BA69" s="138"/>
      <c r="BB69" s="138"/>
      <c r="BC69" s="138"/>
      <c r="BD69" s="138"/>
      <c r="BE69" s="138"/>
      <c r="BF69" s="138"/>
      <c r="BG69" s="138"/>
      <c r="BH69" s="138"/>
    </row>
    <row r="70" spans="1:60" outlineLevel="1" x14ac:dyDescent="0.2">
      <c r="A70" s="139"/>
      <c r="B70" s="139"/>
      <c r="C70" s="180" t="s">
        <v>215</v>
      </c>
      <c r="D70" s="148"/>
      <c r="E70" s="154"/>
      <c r="F70" s="158"/>
      <c r="G70" s="158"/>
      <c r="H70" s="158"/>
      <c r="I70" s="158"/>
      <c r="J70" s="158"/>
      <c r="K70" s="158"/>
      <c r="L70" s="158"/>
      <c r="M70" s="158"/>
      <c r="N70" s="146"/>
      <c r="O70" s="146"/>
      <c r="P70" s="146"/>
      <c r="Q70" s="146"/>
      <c r="R70" s="146"/>
      <c r="S70" s="146"/>
      <c r="T70" s="147"/>
      <c r="U70" s="146"/>
      <c r="V70" s="138"/>
      <c r="W70" s="138"/>
      <c r="X70" s="138"/>
      <c r="Y70" s="138"/>
      <c r="Z70" s="138"/>
      <c r="AA70" s="138"/>
      <c r="AB70" s="138"/>
      <c r="AC70" s="138"/>
      <c r="AD70" s="138"/>
      <c r="AE70" s="138" t="s">
        <v>126</v>
      </c>
      <c r="AF70" s="138">
        <v>0</v>
      </c>
      <c r="AG70" s="138"/>
      <c r="AH70" s="138"/>
      <c r="AI70" s="138"/>
      <c r="AJ70" s="138"/>
      <c r="AK70" s="138"/>
      <c r="AL70" s="138"/>
      <c r="AM70" s="138"/>
      <c r="AN70" s="138"/>
      <c r="AO70" s="138"/>
      <c r="AP70" s="138"/>
      <c r="AQ70" s="138"/>
      <c r="AR70" s="138"/>
      <c r="AS70" s="138"/>
      <c r="AT70" s="138"/>
      <c r="AU70" s="138"/>
      <c r="AV70" s="138"/>
      <c r="AW70" s="138"/>
      <c r="AX70" s="138"/>
      <c r="AY70" s="138"/>
      <c r="AZ70" s="138"/>
      <c r="BA70" s="138"/>
      <c r="BB70" s="138"/>
      <c r="BC70" s="138"/>
      <c r="BD70" s="138"/>
      <c r="BE70" s="138"/>
      <c r="BF70" s="138"/>
      <c r="BG70" s="138"/>
      <c r="BH70" s="138"/>
    </row>
    <row r="71" spans="1:60" outlineLevel="1" x14ac:dyDescent="0.2">
      <c r="A71" s="139"/>
      <c r="B71" s="139"/>
      <c r="C71" s="181" t="s">
        <v>216</v>
      </c>
      <c r="D71" s="149"/>
      <c r="E71" s="155">
        <v>1.6</v>
      </c>
      <c r="F71" s="158"/>
      <c r="G71" s="158"/>
      <c r="H71" s="158"/>
      <c r="I71" s="158"/>
      <c r="J71" s="158"/>
      <c r="K71" s="158"/>
      <c r="L71" s="158"/>
      <c r="M71" s="158"/>
      <c r="N71" s="146"/>
      <c r="O71" s="146"/>
      <c r="P71" s="146"/>
      <c r="Q71" s="146"/>
      <c r="R71" s="146"/>
      <c r="S71" s="146"/>
      <c r="T71" s="147"/>
      <c r="U71" s="146"/>
      <c r="V71" s="138"/>
      <c r="W71" s="138"/>
      <c r="X71" s="138"/>
      <c r="Y71" s="138"/>
      <c r="Z71" s="138"/>
      <c r="AA71" s="138"/>
      <c r="AB71" s="138"/>
      <c r="AC71" s="138"/>
      <c r="AD71" s="138"/>
      <c r="AE71" s="138" t="s">
        <v>126</v>
      </c>
      <c r="AF71" s="138">
        <v>1</v>
      </c>
      <c r="AG71" s="138"/>
      <c r="AH71" s="138"/>
      <c r="AI71" s="138"/>
      <c r="AJ71" s="138"/>
      <c r="AK71" s="138"/>
      <c r="AL71" s="138"/>
      <c r="AM71" s="138"/>
      <c r="AN71" s="138"/>
      <c r="AO71" s="138"/>
      <c r="AP71" s="138"/>
      <c r="AQ71" s="138"/>
      <c r="AR71" s="138"/>
      <c r="AS71" s="138"/>
      <c r="AT71" s="138"/>
      <c r="AU71" s="138"/>
      <c r="AV71" s="138"/>
      <c r="AW71" s="138"/>
      <c r="AX71" s="138"/>
      <c r="AY71" s="138"/>
      <c r="AZ71" s="138"/>
      <c r="BA71" s="138"/>
      <c r="BB71" s="138"/>
      <c r="BC71" s="138"/>
      <c r="BD71" s="138"/>
      <c r="BE71" s="138"/>
      <c r="BF71" s="138"/>
      <c r="BG71" s="138"/>
      <c r="BH71" s="138"/>
    </row>
    <row r="72" spans="1:60" outlineLevel="1" x14ac:dyDescent="0.2">
      <c r="A72" s="139"/>
      <c r="B72" s="139"/>
      <c r="C72" s="180" t="s">
        <v>217</v>
      </c>
      <c r="D72" s="148"/>
      <c r="E72" s="154"/>
      <c r="F72" s="158"/>
      <c r="G72" s="158"/>
      <c r="H72" s="158"/>
      <c r="I72" s="158"/>
      <c r="J72" s="158"/>
      <c r="K72" s="158"/>
      <c r="L72" s="158"/>
      <c r="M72" s="158"/>
      <c r="N72" s="146"/>
      <c r="O72" s="146"/>
      <c r="P72" s="146"/>
      <c r="Q72" s="146"/>
      <c r="R72" s="146"/>
      <c r="S72" s="146"/>
      <c r="T72" s="147"/>
      <c r="U72" s="146"/>
      <c r="V72" s="138"/>
      <c r="W72" s="138"/>
      <c r="X72" s="138"/>
      <c r="Y72" s="138"/>
      <c r="Z72" s="138"/>
      <c r="AA72" s="138"/>
      <c r="AB72" s="138"/>
      <c r="AC72" s="138"/>
      <c r="AD72" s="138"/>
      <c r="AE72" s="138" t="s">
        <v>126</v>
      </c>
      <c r="AF72" s="138">
        <v>0</v>
      </c>
      <c r="AG72" s="138"/>
      <c r="AH72" s="138"/>
      <c r="AI72" s="138"/>
      <c r="AJ72" s="138"/>
      <c r="AK72" s="138"/>
      <c r="AL72" s="138"/>
      <c r="AM72" s="138"/>
      <c r="AN72" s="138"/>
      <c r="AO72" s="138"/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8"/>
    </row>
    <row r="73" spans="1:60" ht="22.5" outlineLevel="1" x14ac:dyDescent="0.2">
      <c r="A73" s="139"/>
      <c r="B73" s="139"/>
      <c r="C73" s="180" t="s">
        <v>218</v>
      </c>
      <c r="D73" s="148"/>
      <c r="E73" s="154">
        <v>0.90783000000000003</v>
      </c>
      <c r="F73" s="158"/>
      <c r="G73" s="158"/>
      <c r="H73" s="158"/>
      <c r="I73" s="158"/>
      <c r="J73" s="158"/>
      <c r="K73" s="158"/>
      <c r="L73" s="158"/>
      <c r="M73" s="158"/>
      <c r="N73" s="146"/>
      <c r="O73" s="146"/>
      <c r="P73" s="146"/>
      <c r="Q73" s="146"/>
      <c r="R73" s="146"/>
      <c r="S73" s="146"/>
      <c r="T73" s="147"/>
      <c r="U73" s="146"/>
      <c r="V73" s="138"/>
      <c r="W73" s="138"/>
      <c r="X73" s="138"/>
      <c r="Y73" s="138"/>
      <c r="Z73" s="138"/>
      <c r="AA73" s="138"/>
      <c r="AB73" s="138"/>
      <c r="AC73" s="138"/>
      <c r="AD73" s="138"/>
      <c r="AE73" s="138" t="s">
        <v>126</v>
      </c>
      <c r="AF73" s="138">
        <v>0</v>
      </c>
      <c r="AG73" s="138"/>
      <c r="AH73" s="138"/>
      <c r="AI73" s="138"/>
      <c r="AJ73" s="138"/>
      <c r="AK73" s="138"/>
      <c r="AL73" s="138"/>
      <c r="AM73" s="138"/>
      <c r="AN73" s="138"/>
      <c r="AO73" s="138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138"/>
      <c r="BB73" s="138"/>
      <c r="BC73" s="138"/>
      <c r="BD73" s="138"/>
      <c r="BE73" s="138"/>
      <c r="BF73" s="138"/>
      <c r="BG73" s="138"/>
      <c r="BH73" s="138"/>
    </row>
    <row r="74" spans="1:60" ht="33.75" outlineLevel="1" x14ac:dyDescent="0.2">
      <c r="A74" s="139"/>
      <c r="B74" s="139"/>
      <c r="C74" s="180" t="s">
        <v>219</v>
      </c>
      <c r="D74" s="148"/>
      <c r="E74" s="154">
        <v>423.33148799999998</v>
      </c>
      <c r="F74" s="158"/>
      <c r="G74" s="158"/>
      <c r="H74" s="158"/>
      <c r="I74" s="158"/>
      <c r="J74" s="158"/>
      <c r="K74" s="158"/>
      <c r="L74" s="158"/>
      <c r="M74" s="158"/>
      <c r="N74" s="146"/>
      <c r="O74" s="146"/>
      <c r="P74" s="146"/>
      <c r="Q74" s="146"/>
      <c r="R74" s="146"/>
      <c r="S74" s="146"/>
      <c r="T74" s="147"/>
      <c r="U74" s="146"/>
      <c r="V74" s="138"/>
      <c r="W74" s="138"/>
      <c r="X74" s="138"/>
      <c r="Y74" s="138"/>
      <c r="Z74" s="138"/>
      <c r="AA74" s="138"/>
      <c r="AB74" s="138"/>
      <c r="AC74" s="138"/>
      <c r="AD74" s="138"/>
      <c r="AE74" s="138" t="s">
        <v>126</v>
      </c>
      <c r="AF74" s="138">
        <v>0</v>
      </c>
      <c r="AG74" s="138"/>
      <c r="AH74" s="138"/>
      <c r="AI74" s="138"/>
      <c r="AJ74" s="138"/>
      <c r="AK74" s="138"/>
      <c r="AL74" s="138"/>
      <c r="AM74" s="138"/>
      <c r="AN74" s="138"/>
      <c r="AO74" s="138"/>
      <c r="AP74" s="138"/>
      <c r="AQ74" s="138"/>
      <c r="AR74" s="138"/>
      <c r="AS74" s="138"/>
      <c r="AT74" s="138"/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8"/>
      <c r="BF74" s="138"/>
      <c r="BG74" s="138"/>
      <c r="BH74" s="138"/>
    </row>
    <row r="75" spans="1:60" ht="22.5" outlineLevel="1" x14ac:dyDescent="0.2">
      <c r="A75" s="139"/>
      <c r="B75" s="139"/>
      <c r="C75" s="180" t="s">
        <v>220</v>
      </c>
      <c r="D75" s="148"/>
      <c r="E75" s="154">
        <v>25.004000000000001</v>
      </c>
      <c r="F75" s="158"/>
      <c r="G75" s="158"/>
      <c r="H75" s="158"/>
      <c r="I75" s="158"/>
      <c r="J75" s="158"/>
      <c r="K75" s="158"/>
      <c r="L75" s="158"/>
      <c r="M75" s="158"/>
      <c r="N75" s="146"/>
      <c r="O75" s="146"/>
      <c r="P75" s="146"/>
      <c r="Q75" s="146"/>
      <c r="R75" s="146"/>
      <c r="S75" s="146"/>
      <c r="T75" s="147"/>
      <c r="U75" s="146"/>
      <c r="V75" s="138"/>
      <c r="W75" s="138"/>
      <c r="X75" s="138"/>
      <c r="Y75" s="138"/>
      <c r="Z75" s="138"/>
      <c r="AA75" s="138"/>
      <c r="AB75" s="138"/>
      <c r="AC75" s="138"/>
      <c r="AD75" s="138"/>
      <c r="AE75" s="138" t="s">
        <v>126</v>
      </c>
      <c r="AF75" s="138">
        <v>0</v>
      </c>
      <c r="AG75" s="138"/>
      <c r="AH75" s="138"/>
      <c r="AI75" s="138"/>
      <c r="AJ75" s="138"/>
      <c r="AK75" s="138"/>
      <c r="AL75" s="138"/>
      <c r="AM75" s="138"/>
      <c r="AN75" s="138"/>
      <c r="AO75" s="138"/>
      <c r="AP75" s="138"/>
      <c r="AQ75" s="138"/>
      <c r="AR75" s="138"/>
      <c r="AS75" s="138"/>
      <c r="AT75" s="138"/>
      <c r="AU75" s="138"/>
      <c r="AV75" s="138"/>
      <c r="AW75" s="138"/>
      <c r="AX75" s="138"/>
      <c r="AY75" s="138"/>
      <c r="AZ75" s="138"/>
      <c r="BA75" s="138"/>
      <c r="BB75" s="138"/>
      <c r="BC75" s="138"/>
      <c r="BD75" s="138"/>
      <c r="BE75" s="138"/>
      <c r="BF75" s="138"/>
      <c r="BG75" s="138"/>
      <c r="BH75" s="138"/>
    </row>
    <row r="76" spans="1:60" ht="22.5" outlineLevel="1" x14ac:dyDescent="0.2">
      <c r="A76" s="139"/>
      <c r="B76" s="139"/>
      <c r="C76" s="180" t="s">
        <v>221</v>
      </c>
      <c r="D76" s="148"/>
      <c r="E76" s="154">
        <v>32.848500000000001</v>
      </c>
      <c r="F76" s="158"/>
      <c r="G76" s="158"/>
      <c r="H76" s="158"/>
      <c r="I76" s="158"/>
      <c r="J76" s="158"/>
      <c r="K76" s="158"/>
      <c r="L76" s="158"/>
      <c r="M76" s="158"/>
      <c r="N76" s="146"/>
      <c r="O76" s="146"/>
      <c r="P76" s="146"/>
      <c r="Q76" s="146"/>
      <c r="R76" s="146"/>
      <c r="S76" s="146"/>
      <c r="T76" s="147"/>
      <c r="U76" s="146"/>
      <c r="V76" s="138"/>
      <c r="W76" s="138"/>
      <c r="X76" s="138"/>
      <c r="Y76" s="138"/>
      <c r="Z76" s="138"/>
      <c r="AA76" s="138"/>
      <c r="AB76" s="138"/>
      <c r="AC76" s="138"/>
      <c r="AD76" s="138"/>
      <c r="AE76" s="138" t="s">
        <v>126</v>
      </c>
      <c r="AF76" s="138">
        <v>0</v>
      </c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  <c r="AX76" s="138"/>
      <c r="AY76" s="138"/>
      <c r="AZ76" s="138"/>
      <c r="BA76" s="138"/>
      <c r="BB76" s="138"/>
      <c r="BC76" s="138"/>
      <c r="BD76" s="138"/>
      <c r="BE76" s="138"/>
      <c r="BF76" s="138"/>
      <c r="BG76" s="138"/>
      <c r="BH76" s="138"/>
    </row>
    <row r="77" spans="1:60" outlineLevel="1" x14ac:dyDescent="0.2">
      <c r="A77" s="139"/>
      <c r="B77" s="139"/>
      <c r="C77" s="181" t="s">
        <v>216</v>
      </c>
      <c r="D77" s="149"/>
      <c r="E77" s="155">
        <v>482.09181799999999</v>
      </c>
      <c r="F77" s="158"/>
      <c r="G77" s="158"/>
      <c r="H77" s="158"/>
      <c r="I77" s="158"/>
      <c r="J77" s="158"/>
      <c r="K77" s="158"/>
      <c r="L77" s="158"/>
      <c r="M77" s="158"/>
      <c r="N77" s="146"/>
      <c r="O77" s="146"/>
      <c r="P77" s="146"/>
      <c r="Q77" s="146"/>
      <c r="R77" s="146"/>
      <c r="S77" s="146"/>
      <c r="T77" s="147"/>
      <c r="U77" s="146"/>
      <c r="V77" s="138"/>
      <c r="W77" s="138"/>
      <c r="X77" s="138"/>
      <c r="Y77" s="138"/>
      <c r="Z77" s="138"/>
      <c r="AA77" s="138"/>
      <c r="AB77" s="138"/>
      <c r="AC77" s="138"/>
      <c r="AD77" s="138"/>
      <c r="AE77" s="138" t="s">
        <v>126</v>
      </c>
      <c r="AF77" s="138">
        <v>1</v>
      </c>
      <c r="AG77" s="138"/>
      <c r="AH77" s="138"/>
      <c r="AI77" s="138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</row>
    <row r="78" spans="1:60" outlineLevel="1" x14ac:dyDescent="0.2">
      <c r="A78" s="139">
        <v>31</v>
      </c>
      <c r="B78" s="139" t="s">
        <v>222</v>
      </c>
      <c r="C78" s="179" t="s">
        <v>223</v>
      </c>
      <c r="D78" s="145" t="s">
        <v>209</v>
      </c>
      <c r="E78" s="153">
        <v>870.64527599999997</v>
      </c>
      <c r="F78" s="157">
        <f>H78+J78</f>
        <v>0</v>
      </c>
      <c r="G78" s="158">
        <f>ROUND(E78*F78,2)</f>
        <v>0</v>
      </c>
      <c r="H78" s="158"/>
      <c r="I78" s="158">
        <f>ROUND(E78*H78,2)</f>
        <v>0</v>
      </c>
      <c r="J78" s="158"/>
      <c r="K78" s="158">
        <f>ROUND(E78*J78,2)</f>
        <v>0</v>
      </c>
      <c r="L78" s="158">
        <v>21</v>
      </c>
      <c r="M78" s="158">
        <f>G78*(1+L78/100)</f>
        <v>0</v>
      </c>
      <c r="N78" s="146">
        <v>1</v>
      </c>
      <c r="O78" s="146">
        <f>ROUND(E78*N78,5)</f>
        <v>870.64527999999996</v>
      </c>
      <c r="P78" s="146">
        <v>0</v>
      </c>
      <c r="Q78" s="146">
        <f>ROUND(E78*P78,5)</f>
        <v>0</v>
      </c>
      <c r="R78" s="146"/>
      <c r="S78" s="146"/>
      <c r="T78" s="147">
        <v>0</v>
      </c>
      <c r="U78" s="146">
        <f>ROUND(E78*T78,2)</f>
        <v>0</v>
      </c>
      <c r="V78" s="138"/>
      <c r="W78" s="138"/>
      <c r="X78" s="138"/>
      <c r="Y78" s="138"/>
      <c r="Z78" s="138"/>
      <c r="AA78" s="138"/>
      <c r="AB78" s="138"/>
      <c r="AC78" s="138"/>
      <c r="AD78" s="138"/>
      <c r="AE78" s="138" t="s">
        <v>121</v>
      </c>
      <c r="AF78" s="138"/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</row>
    <row r="79" spans="1:60" outlineLevel="1" x14ac:dyDescent="0.2">
      <c r="A79" s="139"/>
      <c r="B79" s="139"/>
      <c r="C79" s="180" t="s">
        <v>224</v>
      </c>
      <c r="D79" s="148"/>
      <c r="E79" s="154">
        <v>870.64527599999997</v>
      </c>
      <c r="F79" s="158"/>
      <c r="G79" s="158"/>
      <c r="H79" s="158"/>
      <c r="I79" s="158"/>
      <c r="J79" s="158"/>
      <c r="K79" s="158"/>
      <c r="L79" s="158"/>
      <c r="M79" s="158"/>
      <c r="N79" s="146"/>
      <c r="O79" s="146"/>
      <c r="P79" s="146"/>
      <c r="Q79" s="146"/>
      <c r="R79" s="146"/>
      <c r="S79" s="146"/>
      <c r="T79" s="147"/>
      <c r="U79" s="146"/>
      <c r="V79" s="138"/>
      <c r="W79" s="138"/>
      <c r="X79" s="138"/>
      <c r="Y79" s="138"/>
      <c r="Z79" s="138"/>
      <c r="AA79" s="138"/>
      <c r="AB79" s="138"/>
      <c r="AC79" s="138"/>
      <c r="AD79" s="138"/>
      <c r="AE79" s="138" t="s">
        <v>126</v>
      </c>
      <c r="AF79" s="138">
        <v>0</v>
      </c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8"/>
      <c r="AR79" s="138"/>
      <c r="AS79" s="138"/>
      <c r="AT79" s="138"/>
      <c r="AU79" s="138"/>
      <c r="AV79" s="138"/>
      <c r="AW79" s="138"/>
      <c r="AX79" s="138"/>
      <c r="AY79" s="138"/>
      <c r="AZ79" s="138"/>
      <c r="BA79" s="138"/>
      <c r="BB79" s="138"/>
      <c r="BC79" s="138"/>
      <c r="BD79" s="138"/>
      <c r="BE79" s="138"/>
      <c r="BF79" s="138"/>
      <c r="BG79" s="138"/>
      <c r="BH79" s="138"/>
    </row>
    <row r="80" spans="1:60" outlineLevel="1" x14ac:dyDescent="0.2">
      <c r="A80" s="139">
        <v>32</v>
      </c>
      <c r="B80" s="139" t="s">
        <v>225</v>
      </c>
      <c r="C80" s="179" t="s">
        <v>226</v>
      </c>
      <c r="D80" s="145" t="s">
        <v>137</v>
      </c>
      <c r="E80" s="153">
        <v>141.37091574999999</v>
      </c>
      <c r="F80" s="157">
        <f>H80+J80</f>
        <v>0</v>
      </c>
      <c r="G80" s="158">
        <f>ROUND(E80*F80,2)</f>
        <v>0</v>
      </c>
      <c r="H80" s="158"/>
      <c r="I80" s="158">
        <f>ROUND(E80*H80,2)</f>
        <v>0</v>
      </c>
      <c r="J80" s="158"/>
      <c r="K80" s="158">
        <f>ROUND(E80*J80,2)</f>
        <v>0</v>
      </c>
      <c r="L80" s="158">
        <v>21</v>
      </c>
      <c r="M80" s="158">
        <f>G80*(1+L80/100)</f>
        <v>0</v>
      </c>
      <c r="N80" s="146">
        <v>0</v>
      </c>
      <c r="O80" s="146">
        <f>ROUND(E80*N80,5)</f>
        <v>0</v>
      </c>
      <c r="P80" s="146">
        <v>0</v>
      </c>
      <c r="Q80" s="146">
        <f>ROUND(E80*P80,5)</f>
        <v>0</v>
      </c>
      <c r="R80" s="146"/>
      <c r="S80" s="146"/>
      <c r="T80" s="147">
        <v>1.587</v>
      </c>
      <c r="U80" s="146">
        <f>ROUND(E80*T80,2)</f>
        <v>224.36</v>
      </c>
      <c r="V80" s="138"/>
      <c r="W80" s="138"/>
      <c r="X80" s="138"/>
      <c r="Y80" s="138"/>
      <c r="Z80" s="138"/>
      <c r="AA80" s="138"/>
      <c r="AB80" s="138"/>
      <c r="AC80" s="138"/>
      <c r="AD80" s="138"/>
      <c r="AE80" s="138" t="s">
        <v>117</v>
      </c>
      <c r="AF80" s="138"/>
      <c r="AG80" s="138"/>
      <c r="AH80" s="138"/>
      <c r="AI80" s="138"/>
      <c r="AJ80" s="138"/>
      <c r="AK80" s="138"/>
      <c r="AL80" s="138"/>
      <c r="AM80" s="138"/>
      <c r="AN80" s="138"/>
      <c r="AO80" s="138"/>
      <c r="AP80" s="138"/>
      <c r="AQ80" s="138"/>
      <c r="AR80" s="138"/>
      <c r="AS80" s="138"/>
      <c r="AT80" s="138"/>
      <c r="AU80" s="138"/>
      <c r="AV80" s="138"/>
      <c r="AW80" s="138"/>
      <c r="AX80" s="138"/>
      <c r="AY80" s="138"/>
      <c r="AZ80" s="138"/>
      <c r="BA80" s="138"/>
      <c r="BB80" s="138"/>
      <c r="BC80" s="138"/>
      <c r="BD80" s="138"/>
      <c r="BE80" s="138"/>
      <c r="BF80" s="138"/>
      <c r="BG80" s="138"/>
      <c r="BH80" s="138"/>
    </row>
    <row r="81" spans="1:60" outlineLevel="1" x14ac:dyDescent="0.2">
      <c r="A81" s="139"/>
      <c r="B81" s="139"/>
      <c r="C81" s="180" t="s">
        <v>227</v>
      </c>
      <c r="D81" s="148"/>
      <c r="E81" s="154"/>
      <c r="F81" s="158"/>
      <c r="G81" s="158"/>
      <c r="H81" s="158"/>
      <c r="I81" s="158"/>
      <c r="J81" s="158"/>
      <c r="K81" s="158"/>
      <c r="L81" s="158"/>
      <c r="M81" s="158"/>
      <c r="N81" s="146"/>
      <c r="O81" s="146"/>
      <c r="P81" s="146"/>
      <c r="Q81" s="146"/>
      <c r="R81" s="146"/>
      <c r="S81" s="146"/>
      <c r="T81" s="147"/>
      <c r="U81" s="146"/>
      <c r="V81" s="138"/>
      <c r="W81" s="138"/>
      <c r="X81" s="138"/>
      <c r="Y81" s="138"/>
      <c r="Z81" s="138"/>
      <c r="AA81" s="138"/>
      <c r="AB81" s="138"/>
      <c r="AC81" s="138"/>
      <c r="AD81" s="138"/>
      <c r="AE81" s="138" t="s">
        <v>126</v>
      </c>
      <c r="AF81" s="138">
        <v>0</v>
      </c>
      <c r="AG81" s="138"/>
      <c r="AH81" s="138"/>
      <c r="AI81" s="138"/>
      <c r="AJ81" s="138"/>
      <c r="AK81" s="138"/>
      <c r="AL81" s="138"/>
      <c r="AM81" s="138"/>
      <c r="AN81" s="138"/>
      <c r="AO81" s="138"/>
      <c r="AP81" s="138"/>
      <c r="AQ81" s="138"/>
      <c r="AR81" s="138"/>
      <c r="AS81" s="138"/>
      <c r="AT81" s="138"/>
      <c r="AU81" s="138"/>
      <c r="AV81" s="138"/>
      <c r="AW81" s="138"/>
      <c r="AX81" s="138"/>
      <c r="AY81" s="138"/>
      <c r="AZ81" s="138"/>
      <c r="BA81" s="138"/>
      <c r="BB81" s="138"/>
      <c r="BC81" s="138"/>
      <c r="BD81" s="138"/>
      <c r="BE81" s="138"/>
      <c r="BF81" s="138"/>
      <c r="BG81" s="138"/>
      <c r="BH81" s="138"/>
    </row>
    <row r="82" spans="1:60" ht="22.5" outlineLevel="1" x14ac:dyDescent="0.2">
      <c r="A82" s="139"/>
      <c r="B82" s="139"/>
      <c r="C82" s="180" t="s">
        <v>228</v>
      </c>
      <c r="D82" s="148"/>
      <c r="E82" s="154">
        <v>0.37129050000000002</v>
      </c>
      <c r="F82" s="158"/>
      <c r="G82" s="158"/>
      <c r="H82" s="158"/>
      <c r="I82" s="158"/>
      <c r="J82" s="158"/>
      <c r="K82" s="158"/>
      <c r="L82" s="158"/>
      <c r="M82" s="158"/>
      <c r="N82" s="146"/>
      <c r="O82" s="146"/>
      <c r="P82" s="146"/>
      <c r="Q82" s="146"/>
      <c r="R82" s="146"/>
      <c r="S82" s="146"/>
      <c r="T82" s="147"/>
      <c r="U82" s="146"/>
      <c r="V82" s="138"/>
      <c r="W82" s="138"/>
      <c r="X82" s="138"/>
      <c r="Y82" s="138"/>
      <c r="Z82" s="138"/>
      <c r="AA82" s="138"/>
      <c r="AB82" s="138"/>
      <c r="AC82" s="138"/>
      <c r="AD82" s="138"/>
      <c r="AE82" s="138" t="s">
        <v>126</v>
      </c>
      <c r="AF82" s="138">
        <v>0</v>
      </c>
      <c r="AG82" s="138"/>
      <c r="AH82" s="138"/>
      <c r="AI82" s="138"/>
      <c r="AJ82" s="138"/>
      <c r="AK82" s="138"/>
      <c r="AL82" s="138"/>
      <c r="AM82" s="138"/>
      <c r="AN82" s="138"/>
      <c r="AO82" s="138"/>
      <c r="AP82" s="138"/>
      <c r="AQ82" s="138"/>
      <c r="AR82" s="138"/>
      <c r="AS82" s="138"/>
      <c r="AT82" s="138"/>
      <c r="AU82" s="138"/>
      <c r="AV82" s="138"/>
      <c r="AW82" s="138"/>
      <c r="AX82" s="138"/>
      <c r="AY82" s="138"/>
      <c r="AZ82" s="138"/>
      <c r="BA82" s="138"/>
      <c r="BB82" s="138"/>
      <c r="BC82" s="138"/>
      <c r="BD82" s="138"/>
      <c r="BE82" s="138"/>
      <c r="BF82" s="138"/>
      <c r="BG82" s="138"/>
      <c r="BH82" s="138"/>
    </row>
    <row r="83" spans="1:60" ht="22.5" outlineLevel="1" x14ac:dyDescent="0.2">
      <c r="A83" s="139"/>
      <c r="B83" s="139"/>
      <c r="C83" s="180" t="s">
        <v>229</v>
      </c>
      <c r="D83" s="148"/>
      <c r="E83" s="154">
        <v>5.6547112500000001</v>
      </c>
      <c r="F83" s="158"/>
      <c r="G83" s="158"/>
      <c r="H83" s="158"/>
      <c r="I83" s="158"/>
      <c r="J83" s="158"/>
      <c r="K83" s="158"/>
      <c r="L83" s="158"/>
      <c r="M83" s="158"/>
      <c r="N83" s="146"/>
      <c r="O83" s="146"/>
      <c r="P83" s="146"/>
      <c r="Q83" s="146"/>
      <c r="R83" s="146"/>
      <c r="S83" s="146"/>
      <c r="T83" s="147"/>
      <c r="U83" s="146"/>
      <c r="V83" s="138"/>
      <c r="W83" s="138"/>
      <c r="X83" s="138"/>
      <c r="Y83" s="138"/>
      <c r="Z83" s="138"/>
      <c r="AA83" s="138"/>
      <c r="AB83" s="138"/>
      <c r="AC83" s="138"/>
      <c r="AD83" s="138"/>
      <c r="AE83" s="138" t="s">
        <v>126</v>
      </c>
      <c r="AF83" s="138">
        <v>0</v>
      </c>
      <c r="AG83" s="138"/>
      <c r="AH83" s="138"/>
      <c r="AI83" s="138"/>
      <c r="AJ83" s="138"/>
      <c r="AK83" s="138"/>
      <c r="AL83" s="138"/>
      <c r="AM83" s="138"/>
      <c r="AN83" s="138"/>
      <c r="AO83" s="138"/>
      <c r="AP83" s="138"/>
      <c r="AQ83" s="138"/>
      <c r="AR83" s="138"/>
      <c r="AS83" s="138"/>
      <c r="AT83" s="138"/>
      <c r="AU83" s="138"/>
      <c r="AV83" s="138"/>
      <c r="AW83" s="138"/>
      <c r="AX83" s="138"/>
      <c r="AY83" s="138"/>
      <c r="AZ83" s="138"/>
      <c r="BA83" s="138"/>
      <c r="BB83" s="138"/>
      <c r="BC83" s="138"/>
      <c r="BD83" s="138"/>
      <c r="BE83" s="138"/>
      <c r="BF83" s="138"/>
      <c r="BG83" s="138"/>
      <c r="BH83" s="138"/>
    </row>
    <row r="84" spans="1:60" ht="22.5" outlineLevel="1" x14ac:dyDescent="0.2">
      <c r="A84" s="139"/>
      <c r="B84" s="139"/>
      <c r="C84" s="180" t="s">
        <v>230</v>
      </c>
      <c r="D84" s="148"/>
      <c r="E84" s="154">
        <v>9.1120900000000002</v>
      </c>
      <c r="F84" s="158"/>
      <c r="G84" s="158"/>
      <c r="H84" s="158"/>
      <c r="I84" s="158"/>
      <c r="J84" s="158"/>
      <c r="K84" s="158"/>
      <c r="L84" s="158"/>
      <c r="M84" s="158"/>
      <c r="N84" s="146"/>
      <c r="O84" s="146"/>
      <c r="P84" s="146"/>
      <c r="Q84" s="146"/>
      <c r="R84" s="146"/>
      <c r="S84" s="146"/>
      <c r="T84" s="147"/>
      <c r="U84" s="146"/>
      <c r="V84" s="138"/>
      <c r="W84" s="138"/>
      <c r="X84" s="138"/>
      <c r="Y84" s="138"/>
      <c r="Z84" s="138"/>
      <c r="AA84" s="138"/>
      <c r="AB84" s="138"/>
      <c r="AC84" s="138"/>
      <c r="AD84" s="138"/>
      <c r="AE84" s="138" t="s">
        <v>126</v>
      </c>
      <c r="AF84" s="138">
        <v>0</v>
      </c>
      <c r="AG84" s="138"/>
      <c r="AH84" s="138"/>
      <c r="AI84" s="138"/>
      <c r="AJ84" s="138"/>
      <c r="AK84" s="138"/>
      <c r="AL84" s="138"/>
      <c r="AM84" s="138"/>
      <c r="AN84" s="138"/>
      <c r="AO84" s="138"/>
      <c r="AP84" s="138"/>
      <c r="AQ84" s="138"/>
      <c r="AR84" s="138"/>
      <c r="AS84" s="138"/>
      <c r="AT84" s="138"/>
      <c r="AU84" s="138"/>
      <c r="AV84" s="138"/>
      <c r="AW84" s="138"/>
      <c r="AX84" s="138"/>
      <c r="AY84" s="138"/>
      <c r="AZ84" s="138"/>
      <c r="BA84" s="138"/>
      <c r="BB84" s="138"/>
      <c r="BC84" s="138"/>
      <c r="BD84" s="138"/>
      <c r="BE84" s="138"/>
      <c r="BF84" s="138"/>
      <c r="BG84" s="138"/>
      <c r="BH84" s="138"/>
    </row>
    <row r="85" spans="1:60" outlineLevel="1" x14ac:dyDescent="0.2">
      <c r="A85" s="139"/>
      <c r="B85" s="139"/>
      <c r="C85" s="181" t="s">
        <v>216</v>
      </c>
      <c r="D85" s="149"/>
      <c r="E85" s="155">
        <v>15.138091749999999</v>
      </c>
      <c r="F85" s="158"/>
      <c r="G85" s="158"/>
      <c r="H85" s="158"/>
      <c r="I85" s="158"/>
      <c r="J85" s="158"/>
      <c r="K85" s="158"/>
      <c r="L85" s="158"/>
      <c r="M85" s="158"/>
      <c r="N85" s="146"/>
      <c r="O85" s="146"/>
      <c r="P85" s="146"/>
      <c r="Q85" s="146"/>
      <c r="R85" s="146"/>
      <c r="S85" s="146"/>
      <c r="T85" s="147"/>
      <c r="U85" s="146"/>
      <c r="V85" s="138"/>
      <c r="W85" s="138"/>
      <c r="X85" s="138"/>
      <c r="Y85" s="138"/>
      <c r="Z85" s="138"/>
      <c r="AA85" s="138"/>
      <c r="AB85" s="138"/>
      <c r="AC85" s="138"/>
      <c r="AD85" s="138"/>
      <c r="AE85" s="138" t="s">
        <v>126</v>
      </c>
      <c r="AF85" s="138">
        <v>1</v>
      </c>
      <c r="AG85" s="138"/>
      <c r="AH85" s="138"/>
      <c r="AI85" s="138"/>
      <c r="AJ85" s="138"/>
      <c r="AK85" s="138"/>
      <c r="AL85" s="138"/>
      <c r="AM85" s="138"/>
      <c r="AN85" s="138"/>
      <c r="AO85" s="138"/>
      <c r="AP85" s="138"/>
      <c r="AQ85" s="138"/>
      <c r="AR85" s="138"/>
      <c r="AS85" s="138"/>
      <c r="AT85" s="138"/>
      <c r="AU85" s="138"/>
      <c r="AV85" s="138"/>
      <c r="AW85" s="138"/>
      <c r="AX85" s="138"/>
      <c r="AY85" s="138"/>
      <c r="AZ85" s="138"/>
      <c r="BA85" s="138"/>
      <c r="BB85" s="138"/>
      <c r="BC85" s="138"/>
      <c r="BD85" s="138"/>
      <c r="BE85" s="138"/>
      <c r="BF85" s="138"/>
      <c r="BG85" s="138"/>
      <c r="BH85" s="138"/>
    </row>
    <row r="86" spans="1:60" outlineLevel="1" x14ac:dyDescent="0.2">
      <c r="A86" s="139"/>
      <c r="B86" s="139"/>
      <c r="C86" s="180" t="s">
        <v>231</v>
      </c>
      <c r="D86" s="148"/>
      <c r="E86" s="154"/>
      <c r="F86" s="158"/>
      <c r="G86" s="158"/>
      <c r="H86" s="158"/>
      <c r="I86" s="158"/>
      <c r="J86" s="158"/>
      <c r="K86" s="158"/>
      <c r="L86" s="158"/>
      <c r="M86" s="158"/>
      <c r="N86" s="146"/>
      <c r="O86" s="146"/>
      <c r="P86" s="146"/>
      <c r="Q86" s="146"/>
      <c r="R86" s="146"/>
      <c r="S86" s="146"/>
      <c r="T86" s="147"/>
      <c r="U86" s="146"/>
      <c r="V86" s="138"/>
      <c r="W86" s="138"/>
      <c r="X86" s="138"/>
      <c r="Y86" s="138"/>
      <c r="Z86" s="138"/>
      <c r="AA86" s="138"/>
      <c r="AB86" s="138"/>
      <c r="AC86" s="138"/>
      <c r="AD86" s="138"/>
      <c r="AE86" s="138" t="s">
        <v>126</v>
      </c>
      <c r="AF86" s="138">
        <v>0</v>
      </c>
      <c r="AG86" s="138"/>
      <c r="AH86" s="138"/>
      <c r="AI86" s="138"/>
      <c r="AJ86" s="138"/>
      <c r="AK86" s="138"/>
      <c r="AL86" s="138"/>
      <c r="AM86" s="138"/>
      <c r="AN86" s="138"/>
      <c r="AO86" s="138"/>
      <c r="AP86" s="138"/>
      <c r="AQ86" s="138"/>
      <c r="AR86" s="138"/>
      <c r="AS86" s="138"/>
      <c r="AT86" s="138"/>
      <c r="AU86" s="138"/>
      <c r="AV86" s="138"/>
      <c r="AW86" s="138"/>
      <c r="AX86" s="138"/>
      <c r="AY86" s="138"/>
      <c r="AZ86" s="138"/>
      <c r="BA86" s="138"/>
      <c r="BB86" s="138"/>
      <c r="BC86" s="138"/>
      <c r="BD86" s="138"/>
      <c r="BE86" s="138"/>
      <c r="BF86" s="138"/>
      <c r="BG86" s="138"/>
      <c r="BH86" s="138"/>
    </row>
    <row r="87" spans="1:60" ht="33.75" outlineLevel="1" x14ac:dyDescent="0.2">
      <c r="A87" s="139"/>
      <c r="B87" s="139"/>
      <c r="C87" s="180" t="s">
        <v>232</v>
      </c>
      <c r="D87" s="148"/>
      <c r="E87" s="154">
        <v>126.23282399999999</v>
      </c>
      <c r="F87" s="158"/>
      <c r="G87" s="158"/>
      <c r="H87" s="158"/>
      <c r="I87" s="158"/>
      <c r="J87" s="158"/>
      <c r="K87" s="158"/>
      <c r="L87" s="158"/>
      <c r="M87" s="158"/>
      <c r="N87" s="146"/>
      <c r="O87" s="146"/>
      <c r="P87" s="146"/>
      <c r="Q87" s="146"/>
      <c r="R87" s="146"/>
      <c r="S87" s="146"/>
      <c r="T87" s="147"/>
      <c r="U87" s="146"/>
      <c r="V87" s="138"/>
      <c r="W87" s="138"/>
      <c r="X87" s="138"/>
      <c r="Y87" s="138"/>
      <c r="Z87" s="138"/>
      <c r="AA87" s="138"/>
      <c r="AB87" s="138"/>
      <c r="AC87" s="138"/>
      <c r="AD87" s="138"/>
      <c r="AE87" s="138" t="s">
        <v>126</v>
      </c>
      <c r="AF87" s="138">
        <v>0</v>
      </c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8"/>
      <c r="AR87" s="138"/>
      <c r="AS87" s="138"/>
      <c r="AT87" s="138"/>
      <c r="AU87" s="138"/>
      <c r="AV87" s="138"/>
      <c r="AW87" s="138"/>
      <c r="AX87" s="138"/>
      <c r="AY87" s="138"/>
      <c r="AZ87" s="138"/>
      <c r="BA87" s="138"/>
      <c r="BB87" s="138"/>
      <c r="BC87" s="138"/>
      <c r="BD87" s="138"/>
      <c r="BE87" s="138"/>
      <c r="BF87" s="138"/>
      <c r="BG87" s="138"/>
      <c r="BH87" s="138"/>
    </row>
    <row r="88" spans="1:60" outlineLevel="1" x14ac:dyDescent="0.2">
      <c r="A88" s="139"/>
      <c r="B88" s="139"/>
      <c r="C88" s="181" t="s">
        <v>216</v>
      </c>
      <c r="D88" s="149"/>
      <c r="E88" s="155">
        <v>126.23282399999999</v>
      </c>
      <c r="F88" s="158"/>
      <c r="G88" s="158"/>
      <c r="H88" s="158"/>
      <c r="I88" s="158"/>
      <c r="J88" s="158"/>
      <c r="K88" s="158"/>
      <c r="L88" s="158"/>
      <c r="M88" s="158"/>
      <c r="N88" s="146"/>
      <c r="O88" s="146"/>
      <c r="P88" s="146"/>
      <c r="Q88" s="146"/>
      <c r="R88" s="146"/>
      <c r="S88" s="146"/>
      <c r="T88" s="147"/>
      <c r="U88" s="146"/>
      <c r="V88" s="138"/>
      <c r="W88" s="138"/>
      <c r="X88" s="138"/>
      <c r="Y88" s="138"/>
      <c r="Z88" s="138"/>
      <c r="AA88" s="138"/>
      <c r="AB88" s="138"/>
      <c r="AC88" s="138"/>
      <c r="AD88" s="138"/>
      <c r="AE88" s="138" t="s">
        <v>126</v>
      </c>
      <c r="AF88" s="138">
        <v>1</v>
      </c>
      <c r="AG88" s="138"/>
      <c r="AH88" s="138"/>
      <c r="AI88" s="138"/>
      <c r="AJ88" s="138"/>
      <c r="AK88" s="138"/>
      <c r="AL88" s="138"/>
      <c r="AM88" s="138"/>
      <c r="AN88" s="138"/>
      <c r="AO88" s="138"/>
      <c r="AP88" s="138"/>
      <c r="AQ88" s="138"/>
      <c r="AR88" s="138"/>
      <c r="AS88" s="138"/>
      <c r="AT88" s="138"/>
      <c r="AU88" s="138"/>
      <c r="AV88" s="138"/>
      <c r="AW88" s="138"/>
      <c r="AX88" s="138"/>
      <c r="AY88" s="138"/>
      <c r="AZ88" s="138"/>
      <c r="BA88" s="138"/>
      <c r="BB88" s="138"/>
      <c r="BC88" s="138"/>
      <c r="BD88" s="138"/>
      <c r="BE88" s="138"/>
      <c r="BF88" s="138"/>
      <c r="BG88" s="138"/>
      <c r="BH88" s="138"/>
    </row>
    <row r="89" spans="1:60" outlineLevel="1" x14ac:dyDescent="0.2">
      <c r="A89" s="139">
        <v>33</v>
      </c>
      <c r="B89" s="139" t="s">
        <v>233</v>
      </c>
      <c r="C89" s="179" t="s">
        <v>234</v>
      </c>
      <c r="D89" s="145" t="s">
        <v>209</v>
      </c>
      <c r="E89" s="153">
        <v>27.248562</v>
      </c>
      <c r="F89" s="157">
        <f>H89+J89</f>
        <v>0</v>
      </c>
      <c r="G89" s="158">
        <f>ROUND(E89*F89,2)</f>
        <v>0</v>
      </c>
      <c r="H89" s="158"/>
      <c r="I89" s="158">
        <f>ROUND(E89*H89,2)</f>
        <v>0</v>
      </c>
      <c r="J89" s="158"/>
      <c r="K89" s="158">
        <f>ROUND(E89*J89,2)</f>
        <v>0</v>
      </c>
      <c r="L89" s="158">
        <v>21</v>
      </c>
      <c r="M89" s="158">
        <f>G89*(1+L89/100)</f>
        <v>0</v>
      </c>
      <c r="N89" s="146">
        <v>1</v>
      </c>
      <c r="O89" s="146">
        <f>ROUND(E89*N89,5)</f>
        <v>27.248560000000001</v>
      </c>
      <c r="P89" s="146">
        <v>0</v>
      </c>
      <c r="Q89" s="146">
        <f>ROUND(E89*P89,5)</f>
        <v>0</v>
      </c>
      <c r="R89" s="146"/>
      <c r="S89" s="146"/>
      <c r="T89" s="147">
        <v>0</v>
      </c>
      <c r="U89" s="146">
        <f>ROUND(E89*T89,2)</f>
        <v>0</v>
      </c>
      <c r="V89" s="138"/>
      <c r="W89" s="138"/>
      <c r="X89" s="138"/>
      <c r="Y89" s="138"/>
      <c r="Z89" s="138"/>
      <c r="AA89" s="138"/>
      <c r="AB89" s="138"/>
      <c r="AC89" s="138"/>
      <c r="AD89" s="138"/>
      <c r="AE89" s="138" t="s">
        <v>121</v>
      </c>
      <c r="AF89" s="138"/>
      <c r="AG89" s="138"/>
      <c r="AH89" s="138"/>
      <c r="AI89" s="138"/>
      <c r="AJ89" s="138"/>
      <c r="AK89" s="138"/>
      <c r="AL89" s="138"/>
      <c r="AM89" s="138"/>
      <c r="AN89" s="138"/>
      <c r="AO89" s="138"/>
      <c r="AP89" s="138"/>
      <c r="AQ89" s="138"/>
      <c r="AR89" s="138"/>
      <c r="AS89" s="138"/>
      <c r="AT89" s="138"/>
      <c r="AU89" s="138"/>
      <c r="AV89" s="138"/>
      <c r="AW89" s="138"/>
      <c r="AX89" s="138"/>
      <c r="AY89" s="138"/>
      <c r="AZ89" s="138"/>
      <c r="BA89" s="138"/>
      <c r="BB89" s="138"/>
      <c r="BC89" s="138"/>
      <c r="BD89" s="138"/>
      <c r="BE89" s="138"/>
      <c r="BF89" s="138"/>
      <c r="BG89" s="138"/>
      <c r="BH89" s="138"/>
    </row>
    <row r="90" spans="1:60" outlineLevel="1" x14ac:dyDescent="0.2">
      <c r="A90" s="139"/>
      <c r="B90" s="139"/>
      <c r="C90" s="180" t="s">
        <v>235</v>
      </c>
      <c r="D90" s="148"/>
      <c r="E90" s="154">
        <v>0.66832199999999997</v>
      </c>
      <c r="F90" s="158"/>
      <c r="G90" s="158"/>
      <c r="H90" s="158"/>
      <c r="I90" s="158"/>
      <c r="J90" s="158"/>
      <c r="K90" s="158"/>
      <c r="L90" s="158"/>
      <c r="M90" s="158"/>
      <c r="N90" s="146"/>
      <c r="O90" s="146"/>
      <c r="P90" s="146"/>
      <c r="Q90" s="146"/>
      <c r="R90" s="146"/>
      <c r="S90" s="146"/>
      <c r="T90" s="147"/>
      <c r="U90" s="146"/>
      <c r="V90" s="138"/>
      <c r="W90" s="138"/>
      <c r="X90" s="138"/>
      <c r="Y90" s="138"/>
      <c r="Z90" s="138"/>
      <c r="AA90" s="138"/>
      <c r="AB90" s="138"/>
      <c r="AC90" s="138"/>
      <c r="AD90" s="138"/>
      <c r="AE90" s="138" t="s">
        <v>126</v>
      </c>
      <c r="AF90" s="138">
        <v>0</v>
      </c>
      <c r="AG90" s="138"/>
      <c r="AH90" s="138"/>
      <c r="AI90" s="138"/>
      <c r="AJ90" s="138"/>
      <c r="AK90" s="138"/>
      <c r="AL90" s="138"/>
      <c r="AM90" s="138"/>
      <c r="AN90" s="138"/>
      <c r="AO90" s="138"/>
      <c r="AP90" s="138"/>
      <c r="AQ90" s="138"/>
      <c r="AR90" s="138"/>
      <c r="AS90" s="138"/>
      <c r="AT90" s="138"/>
      <c r="AU90" s="138"/>
      <c r="AV90" s="138"/>
      <c r="AW90" s="138"/>
      <c r="AX90" s="138"/>
      <c r="AY90" s="138"/>
      <c r="AZ90" s="138"/>
      <c r="BA90" s="138"/>
      <c r="BB90" s="138"/>
      <c r="BC90" s="138"/>
      <c r="BD90" s="138"/>
      <c r="BE90" s="138"/>
      <c r="BF90" s="138"/>
      <c r="BG90" s="138"/>
      <c r="BH90" s="138"/>
    </row>
    <row r="91" spans="1:60" outlineLevel="1" x14ac:dyDescent="0.2">
      <c r="A91" s="139"/>
      <c r="B91" s="139"/>
      <c r="C91" s="180" t="s">
        <v>236</v>
      </c>
      <c r="D91" s="148"/>
      <c r="E91" s="154">
        <v>26.58024</v>
      </c>
      <c r="F91" s="158"/>
      <c r="G91" s="158"/>
      <c r="H91" s="158"/>
      <c r="I91" s="158"/>
      <c r="J91" s="158"/>
      <c r="K91" s="158"/>
      <c r="L91" s="158"/>
      <c r="M91" s="158"/>
      <c r="N91" s="146"/>
      <c r="O91" s="146"/>
      <c r="P91" s="146"/>
      <c r="Q91" s="146"/>
      <c r="R91" s="146"/>
      <c r="S91" s="146"/>
      <c r="T91" s="147"/>
      <c r="U91" s="146"/>
      <c r="V91" s="138"/>
      <c r="W91" s="138"/>
      <c r="X91" s="138"/>
      <c r="Y91" s="138"/>
      <c r="Z91" s="138"/>
      <c r="AA91" s="138"/>
      <c r="AB91" s="138"/>
      <c r="AC91" s="138"/>
      <c r="AD91" s="138"/>
      <c r="AE91" s="138" t="s">
        <v>126</v>
      </c>
      <c r="AF91" s="138">
        <v>0</v>
      </c>
      <c r="AG91" s="138"/>
      <c r="AH91" s="138"/>
      <c r="AI91" s="138"/>
      <c r="AJ91" s="138"/>
      <c r="AK91" s="138"/>
      <c r="AL91" s="138"/>
      <c r="AM91" s="138"/>
      <c r="AN91" s="138"/>
      <c r="AO91" s="138"/>
      <c r="AP91" s="138"/>
      <c r="AQ91" s="138"/>
      <c r="AR91" s="138"/>
      <c r="AS91" s="138"/>
      <c r="AT91" s="138"/>
      <c r="AU91" s="138"/>
      <c r="AV91" s="138"/>
      <c r="AW91" s="138"/>
      <c r="AX91" s="138"/>
      <c r="AY91" s="138"/>
      <c r="AZ91" s="138"/>
      <c r="BA91" s="138"/>
      <c r="BB91" s="138"/>
      <c r="BC91" s="138"/>
      <c r="BD91" s="138"/>
      <c r="BE91" s="138"/>
      <c r="BF91" s="138"/>
      <c r="BG91" s="138"/>
      <c r="BH91" s="138"/>
    </row>
    <row r="92" spans="1:60" outlineLevel="1" x14ac:dyDescent="0.2">
      <c r="A92" s="139">
        <v>34</v>
      </c>
      <c r="B92" s="139" t="s">
        <v>237</v>
      </c>
      <c r="C92" s="179" t="s">
        <v>238</v>
      </c>
      <c r="D92" s="145" t="s">
        <v>209</v>
      </c>
      <c r="E92" s="153">
        <v>227.219076</v>
      </c>
      <c r="F92" s="157">
        <f>H92+J92</f>
        <v>0</v>
      </c>
      <c r="G92" s="158">
        <f>ROUND(E92*F92,2)</f>
        <v>0</v>
      </c>
      <c r="H92" s="158"/>
      <c r="I92" s="158">
        <f>ROUND(E92*H92,2)</f>
        <v>0</v>
      </c>
      <c r="J92" s="158"/>
      <c r="K92" s="158">
        <f>ROUND(E92*J92,2)</f>
        <v>0</v>
      </c>
      <c r="L92" s="158">
        <v>21</v>
      </c>
      <c r="M92" s="158">
        <f>G92*(1+L92/100)</f>
        <v>0</v>
      </c>
      <c r="N92" s="146">
        <v>1</v>
      </c>
      <c r="O92" s="146">
        <f>ROUND(E92*N92,5)</f>
        <v>227.21907999999999</v>
      </c>
      <c r="P92" s="146">
        <v>0</v>
      </c>
      <c r="Q92" s="146">
        <f>ROUND(E92*P92,5)</f>
        <v>0</v>
      </c>
      <c r="R92" s="146"/>
      <c r="S92" s="146"/>
      <c r="T92" s="147">
        <v>0</v>
      </c>
      <c r="U92" s="146">
        <f>ROUND(E92*T92,2)</f>
        <v>0</v>
      </c>
      <c r="V92" s="138"/>
      <c r="W92" s="138"/>
      <c r="X92" s="138"/>
      <c r="Y92" s="138"/>
      <c r="Z92" s="138"/>
      <c r="AA92" s="138"/>
      <c r="AB92" s="138"/>
      <c r="AC92" s="138"/>
      <c r="AD92" s="138"/>
      <c r="AE92" s="138" t="s">
        <v>121</v>
      </c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8"/>
      <c r="AR92" s="138"/>
      <c r="AS92" s="138"/>
      <c r="AT92" s="138"/>
      <c r="AU92" s="138"/>
      <c r="AV92" s="138"/>
      <c r="AW92" s="138"/>
      <c r="AX92" s="138"/>
      <c r="AY92" s="138"/>
      <c r="AZ92" s="138"/>
      <c r="BA92" s="138"/>
      <c r="BB92" s="138"/>
      <c r="BC92" s="138"/>
      <c r="BD92" s="138"/>
      <c r="BE92" s="138"/>
      <c r="BF92" s="138"/>
      <c r="BG92" s="138"/>
      <c r="BH92" s="138"/>
    </row>
    <row r="93" spans="1:60" outlineLevel="1" x14ac:dyDescent="0.2">
      <c r="A93" s="139"/>
      <c r="B93" s="139"/>
      <c r="C93" s="180" t="s">
        <v>239</v>
      </c>
      <c r="D93" s="148"/>
      <c r="E93" s="154">
        <v>227.219076</v>
      </c>
      <c r="F93" s="158"/>
      <c r="G93" s="158"/>
      <c r="H93" s="158"/>
      <c r="I93" s="158"/>
      <c r="J93" s="158"/>
      <c r="K93" s="158"/>
      <c r="L93" s="158"/>
      <c r="M93" s="158"/>
      <c r="N93" s="146"/>
      <c r="O93" s="146"/>
      <c r="P93" s="146"/>
      <c r="Q93" s="146"/>
      <c r="R93" s="146"/>
      <c r="S93" s="146"/>
      <c r="T93" s="147"/>
      <c r="U93" s="146"/>
      <c r="V93" s="138"/>
      <c r="W93" s="138"/>
      <c r="X93" s="138"/>
      <c r="Y93" s="138"/>
      <c r="Z93" s="138"/>
      <c r="AA93" s="138"/>
      <c r="AB93" s="138"/>
      <c r="AC93" s="138"/>
      <c r="AD93" s="138"/>
      <c r="AE93" s="138" t="s">
        <v>126</v>
      </c>
      <c r="AF93" s="138">
        <v>0</v>
      </c>
      <c r="AG93" s="138"/>
      <c r="AH93" s="138"/>
      <c r="AI93" s="138"/>
      <c r="AJ93" s="138"/>
      <c r="AK93" s="138"/>
      <c r="AL93" s="138"/>
      <c r="AM93" s="138"/>
      <c r="AN93" s="138"/>
      <c r="AO93" s="138"/>
      <c r="AP93" s="138"/>
      <c r="AQ93" s="138"/>
      <c r="AR93" s="138"/>
      <c r="AS93" s="138"/>
      <c r="AT93" s="138"/>
      <c r="AU93" s="138"/>
      <c r="AV93" s="138"/>
      <c r="AW93" s="138"/>
      <c r="AX93" s="138"/>
      <c r="AY93" s="138"/>
      <c r="AZ93" s="138"/>
      <c r="BA93" s="138"/>
      <c r="BB93" s="138"/>
      <c r="BC93" s="138"/>
      <c r="BD93" s="138"/>
      <c r="BE93" s="138"/>
      <c r="BF93" s="138"/>
      <c r="BG93" s="138"/>
      <c r="BH93" s="138"/>
    </row>
    <row r="94" spans="1:60" outlineLevel="1" x14ac:dyDescent="0.2">
      <c r="A94" s="139">
        <v>35</v>
      </c>
      <c r="B94" s="139" t="s">
        <v>240</v>
      </c>
      <c r="C94" s="179" t="s">
        <v>241</v>
      </c>
      <c r="D94" s="145" t="s">
        <v>137</v>
      </c>
      <c r="E94" s="153">
        <v>91.004949999999994</v>
      </c>
      <c r="F94" s="157">
        <f>H94+J94</f>
        <v>0</v>
      </c>
      <c r="G94" s="158">
        <f>ROUND(E94*F94,2)</f>
        <v>0</v>
      </c>
      <c r="H94" s="158"/>
      <c r="I94" s="158">
        <f>ROUND(E94*H94,2)</f>
        <v>0</v>
      </c>
      <c r="J94" s="158"/>
      <c r="K94" s="158">
        <f>ROUND(E94*J94,2)</f>
        <v>0</v>
      </c>
      <c r="L94" s="158">
        <v>21</v>
      </c>
      <c r="M94" s="158">
        <f>G94*(1+L94/100)</f>
        <v>0</v>
      </c>
      <c r="N94" s="146">
        <v>0</v>
      </c>
      <c r="O94" s="146">
        <f>ROUND(E94*N94,5)</f>
        <v>0</v>
      </c>
      <c r="P94" s="146">
        <v>0</v>
      </c>
      <c r="Q94" s="146">
        <f>ROUND(E94*P94,5)</f>
        <v>0</v>
      </c>
      <c r="R94" s="146"/>
      <c r="S94" s="146"/>
      <c r="T94" s="147">
        <v>2.1949999999999998</v>
      </c>
      <c r="U94" s="146">
        <f>ROUND(E94*T94,2)</f>
        <v>199.76</v>
      </c>
      <c r="V94" s="138"/>
      <c r="W94" s="138"/>
      <c r="X94" s="138"/>
      <c r="Y94" s="138"/>
      <c r="Z94" s="138"/>
      <c r="AA94" s="138"/>
      <c r="AB94" s="138"/>
      <c r="AC94" s="138"/>
      <c r="AD94" s="138"/>
      <c r="AE94" s="138" t="s">
        <v>117</v>
      </c>
      <c r="AF94" s="138"/>
      <c r="AG94" s="138"/>
      <c r="AH94" s="138"/>
      <c r="AI94" s="138"/>
      <c r="AJ94" s="138"/>
      <c r="AK94" s="138"/>
      <c r="AL94" s="138"/>
      <c r="AM94" s="138"/>
      <c r="AN94" s="138"/>
      <c r="AO94" s="138"/>
      <c r="AP94" s="138"/>
      <c r="AQ94" s="138"/>
      <c r="AR94" s="138"/>
      <c r="AS94" s="138"/>
      <c r="AT94" s="138"/>
      <c r="AU94" s="138"/>
      <c r="AV94" s="138"/>
      <c r="AW94" s="138"/>
      <c r="AX94" s="138"/>
      <c r="AY94" s="138"/>
      <c r="AZ94" s="138"/>
      <c r="BA94" s="138"/>
      <c r="BB94" s="138"/>
      <c r="BC94" s="138"/>
      <c r="BD94" s="138"/>
      <c r="BE94" s="138"/>
      <c r="BF94" s="138"/>
      <c r="BG94" s="138"/>
      <c r="BH94" s="138"/>
    </row>
    <row r="95" spans="1:60" ht="33.75" outlineLevel="1" x14ac:dyDescent="0.2">
      <c r="A95" s="139"/>
      <c r="B95" s="139"/>
      <c r="C95" s="180" t="s">
        <v>242</v>
      </c>
      <c r="D95" s="148"/>
      <c r="E95" s="154">
        <v>101.9871</v>
      </c>
      <c r="F95" s="158"/>
      <c r="G95" s="158"/>
      <c r="H95" s="158"/>
      <c r="I95" s="158"/>
      <c r="J95" s="158"/>
      <c r="K95" s="158"/>
      <c r="L95" s="158"/>
      <c r="M95" s="158"/>
      <c r="N95" s="146"/>
      <c r="O95" s="146"/>
      <c r="P95" s="146"/>
      <c r="Q95" s="146"/>
      <c r="R95" s="146"/>
      <c r="S95" s="146"/>
      <c r="T95" s="147"/>
      <c r="U95" s="146"/>
      <c r="V95" s="138"/>
      <c r="W95" s="138"/>
      <c r="X95" s="138"/>
      <c r="Y95" s="138"/>
      <c r="Z95" s="138"/>
      <c r="AA95" s="138"/>
      <c r="AB95" s="138"/>
      <c r="AC95" s="138"/>
      <c r="AD95" s="138"/>
      <c r="AE95" s="138" t="s">
        <v>126</v>
      </c>
      <c r="AF95" s="138">
        <v>0</v>
      </c>
      <c r="AG95" s="138"/>
      <c r="AH95" s="138"/>
      <c r="AI95" s="138"/>
      <c r="AJ95" s="138"/>
      <c r="AK95" s="138"/>
      <c r="AL95" s="138"/>
      <c r="AM95" s="138"/>
      <c r="AN95" s="138"/>
      <c r="AO95" s="138"/>
      <c r="AP95" s="138"/>
      <c r="AQ95" s="138"/>
      <c r="AR95" s="138"/>
      <c r="AS95" s="138"/>
      <c r="AT95" s="138"/>
      <c r="AU95" s="138"/>
      <c r="AV95" s="138"/>
      <c r="AW95" s="138"/>
      <c r="AX95" s="138"/>
      <c r="AY95" s="138"/>
      <c r="AZ95" s="138"/>
      <c r="BA95" s="138"/>
      <c r="BB95" s="138"/>
      <c r="BC95" s="138"/>
      <c r="BD95" s="138"/>
      <c r="BE95" s="138"/>
      <c r="BF95" s="138"/>
      <c r="BG95" s="138"/>
      <c r="BH95" s="138"/>
    </row>
    <row r="96" spans="1:60" ht="33.75" outlineLevel="1" x14ac:dyDescent="0.2">
      <c r="A96" s="139"/>
      <c r="B96" s="139"/>
      <c r="C96" s="180" t="s">
        <v>243</v>
      </c>
      <c r="D96" s="148"/>
      <c r="E96" s="154">
        <v>-10.982150000000001</v>
      </c>
      <c r="F96" s="158"/>
      <c r="G96" s="158"/>
      <c r="H96" s="158"/>
      <c r="I96" s="158"/>
      <c r="J96" s="158"/>
      <c r="K96" s="158"/>
      <c r="L96" s="158"/>
      <c r="M96" s="158"/>
      <c r="N96" s="146"/>
      <c r="O96" s="146"/>
      <c r="P96" s="146"/>
      <c r="Q96" s="146"/>
      <c r="R96" s="146"/>
      <c r="S96" s="146"/>
      <c r="T96" s="147"/>
      <c r="U96" s="146"/>
      <c r="V96" s="138"/>
      <c r="W96" s="138"/>
      <c r="X96" s="138"/>
      <c r="Y96" s="138"/>
      <c r="Z96" s="138"/>
      <c r="AA96" s="138"/>
      <c r="AB96" s="138"/>
      <c r="AC96" s="138"/>
      <c r="AD96" s="138"/>
      <c r="AE96" s="138" t="s">
        <v>126</v>
      </c>
      <c r="AF96" s="138">
        <v>0</v>
      </c>
      <c r="AG96" s="138"/>
      <c r="AH96" s="138"/>
      <c r="AI96" s="138"/>
      <c r="AJ96" s="138"/>
      <c r="AK96" s="138"/>
      <c r="AL96" s="138"/>
      <c r="AM96" s="138"/>
      <c r="AN96" s="138"/>
      <c r="AO96" s="138"/>
      <c r="AP96" s="138"/>
      <c r="AQ96" s="138"/>
      <c r="AR96" s="138"/>
      <c r="AS96" s="138"/>
      <c r="AT96" s="138"/>
      <c r="AU96" s="138"/>
      <c r="AV96" s="138"/>
      <c r="AW96" s="138"/>
      <c r="AX96" s="138"/>
      <c r="AY96" s="138"/>
      <c r="AZ96" s="138"/>
      <c r="BA96" s="138"/>
      <c r="BB96" s="138"/>
      <c r="BC96" s="138"/>
      <c r="BD96" s="138"/>
      <c r="BE96" s="138"/>
      <c r="BF96" s="138"/>
      <c r="BG96" s="138"/>
      <c r="BH96" s="138"/>
    </row>
    <row r="97" spans="1:60" outlineLevel="1" x14ac:dyDescent="0.2">
      <c r="A97" s="139"/>
      <c r="B97" s="139"/>
      <c r="C97" s="181" t="s">
        <v>216</v>
      </c>
      <c r="D97" s="149"/>
      <c r="E97" s="155">
        <v>91.004949999999994</v>
      </c>
      <c r="F97" s="158"/>
      <c r="G97" s="158"/>
      <c r="H97" s="158"/>
      <c r="I97" s="158"/>
      <c r="J97" s="158"/>
      <c r="K97" s="158"/>
      <c r="L97" s="158"/>
      <c r="M97" s="158"/>
      <c r="N97" s="146"/>
      <c r="O97" s="146"/>
      <c r="P97" s="146"/>
      <c r="Q97" s="146"/>
      <c r="R97" s="146"/>
      <c r="S97" s="146"/>
      <c r="T97" s="147"/>
      <c r="U97" s="146"/>
      <c r="V97" s="138"/>
      <c r="W97" s="138"/>
      <c r="X97" s="138"/>
      <c r="Y97" s="138"/>
      <c r="Z97" s="138"/>
      <c r="AA97" s="138"/>
      <c r="AB97" s="138"/>
      <c r="AC97" s="138"/>
      <c r="AD97" s="138"/>
      <c r="AE97" s="138" t="s">
        <v>126</v>
      </c>
      <c r="AF97" s="138">
        <v>1</v>
      </c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8"/>
      <c r="AZ97" s="138"/>
      <c r="BA97" s="138"/>
      <c r="BB97" s="138"/>
      <c r="BC97" s="138"/>
      <c r="BD97" s="138"/>
      <c r="BE97" s="138"/>
      <c r="BF97" s="138"/>
      <c r="BG97" s="138"/>
      <c r="BH97" s="138"/>
    </row>
    <row r="98" spans="1:60" outlineLevel="1" x14ac:dyDescent="0.2">
      <c r="A98" s="139">
        <v>36</v>
      </c>
      <c r="B98" s="139" t="s">
        <v>244</v>
      </c>
      <c r="C98" s="179" t="s">
        <v>245</v>
      </c>
      <c r="D98" s="145" t="s">
        <v>209</v>
      </c>
      <c r="E98" s="153">
        <v>163.80891</v>
      </c>
      <c r="F98" s="157">
        <f>H98+J98</f>
        <v>0</v>
      </c>
      <c r="G98" s="158">
        <f>ROUND(E98*F98,2)</f>
        <v>0</v>
      </c>
      <c r="H98" s="158"/>
      <c r="I98" s="158">
        <f>ROUND(E98*H98,2)</f>
        <v>0</v>
      </c>
      <c r="J98" s="158"/>
      <c r="K98" s="158">
        <f>ROUND(E98*J98,2)</f>
        <v>0</v>
      </c>
      <c r="L98" s="158">
        <v>21</v>
      </c>
      <c r="M98" s="158">
        <f>G98*(1+L98/100)</f>
        <v>0</v>
      </c>
      <c r="N98" s="146">
        <v>1</v>
      </c>
      <c r="O98" s="146">
        <f>ROUND(E98*N98,5)</f>
        <v>163.80891</v>
      </c>
      <c r="P98" s="146">
        <v>0</v>
      </c>
      <c r="Q98" s="146">
        <f>ROUND(E98*P98,5)</f>
        <v>0</v>
      </c>
      <c r="R98" s="146"/>
      <c r="S98" s="146"/>
      <c r="T98" s="147">
        <v>0</v>
      </c>
      <c r="U98" s="146">
        <f>ROUND(E98*T98,2)</f>
        <v>0</v>
      </c>
      <c r="V98" s="138"/>
      <c r="W98" s="138"/>
      <c r="X98" s="138"/>
      <c r="Y98" s="138"/>
      <c r="Z98" s="138"/>
      <c r="AA98" s="138"/>
      <c r="AB98" s="138"/>
      <c r="AC98" s="138"/>
      <c r="AD98" s="138"/>
      <c r="AE98" s="138" t="s">
        <v>121</v>
      </c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8"/>
      <c r="AW98" s="138"/>
      <c r="AX98" s="138"/>
      <c r="AY98" s="138"/>
      <c r="AZ98" s="138"/>
      <c r="BA98" s="138"/>
      <c r="BB98" s="138"/>
      <c r="BC98" s="138"/>
      <c r="BD98" s="138"/>
      <c r="BE98" s="138"/>
      <c r="BF98" s="138"/>
      <c r="BG98" s="138"/>
      <c r="BH98" s="138"/>
    </row>
    <row r="99" spans="1:60" outlineLevel="1" x14ac:dyDescent="0.2">
      <c r="A99" s="139"/>
      <c r="B99" s="139"/>
      <c r="C99" s="180" t="s">
        <v>246</v>
      </c>
      <c r="D99" s="148"/>
      <c r="E99" s="154">
        <v>163.80891</v>
      </c>
      <c r="F99" s="158"/>
      <c r="G99" s="158"/>
      <c r="H99" s="158"/>
      <c r="I99" s="158"/>
      <c r="J99" s="158"/>
      <c r="K99" s="158"/>
      <c r="L99" s="158"/>
      <c r="M99" s="158"/>
      <c r="N99" s="146"/>
      <c r="O99" s="146"/>
      <c r="P99" s="146"/>
      <c r="Q99" s="146"/>
      <c r="R99" s="146"/>
      <c r="S99" s="146"/>
      <c r="T99" s="147"/>
      <c r="U99" s="146"/>
      <c r="V99" s="138"/>
      <c r="W99" s="138"/>
      <c r="X99" s="138"/>
      <c r="Y99" s="138"/>
      <c r="Z99" s="138"/>
      <c r="AA99" s="138"/>
      <c r="AB99" s="138"/>
      <c r="AC99" s="138"/>
      <c r="AD99" s="138"/>
      <c r="AE99" s="138" t="s">
        <v>126</v>
      </c>
      <c r="AF99" s="138">
        <v>0</v>
      </c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8"/>
      <c r="AR99" s="138"/>
      <c r="AS99" s="138"/>
      <c r="AT99" s="138"/>
      <c r="AU99" s="138"/>
      <c r="AV99" s="138"/>
      <c r="AW99" s="138"/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</row>
    <row r="100" spans="1:60" outlineLevel="1" x14ac:dyDescent="0.2">
      <c r="A100" s="139">
        <v>37</v>
      </c>
      <c r="B100" s="139" t="s">
        <v>247</v>
      </c>
      <c r="C100" s="179" t="s">
        <v>248</v>
      </c>
      <c r="D100" s="145" t="s">
        <v>170</v>
      </c>
      <c r="E100" s="153">
        <v>341</v>
      </c>
      <c r="F100" s="157">
        <f>H100+J100</f>
        <v>0</v>
      </c>
      <c r="G100" s="158">
        <f>ROUND(E100*F100,2)</f>
        <v>0</v>
      </c>
      <c r="H100" s="158"/>
      <c r="I100" s="158">
        <f>ROUND(E100*H100,2)</f>
        <v>0</v>
      </c>
      <c r="J100" s="158"/>
      <c r="K100" s="158">
        <f>ROUND(E100*J100,2)</f>
        <v>0</v>
      </c>
      <c r="L100" s="158">
        <v>21</v>
      </c>
      <c r="M100" s="158">
        <f>G100*(1+L100/100)</f>
        <v>0</v>
      </c>
      <c r="N100" s="146">
        <v>0</v>
      </c>
      <c r="O100" s="146">
        <f>ROUND(E100*N100,5)</f>
        <v>0</v>
      </c>
      <c r="P100" s="146">
        <v>0</v>
      </c>
      <c r="Q100" s="146">
        <f>ROUND(E100*P100,5)</f>
        <v>0</v>
      </c>
      <c r="R100" s="146"/>
      <c r="S100" s="146"/>
      <c r="T100" s="147">
        <v>1.7999999999999999E-2</v>
      </c>
      <c r="U100" s="146">
        <f>ROUND(E100*T100,2)</f>
        <v>6.14</v>
      </c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 t="s">
        <v>117</v>
      </c>
      <c r="AF100" s="138"/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8"/>
      <c r="AW100" s="138"/>
      <c r="AX100" s="138"/>
      <c r="AY100" s="138"/>
      <c r="AZ100" s="138"/>
      <c r="BA100" s="138"/>
      <c r="BB100" s="138"/>
      <c r="BC100" s="138"/>
      <c r="BD100" s="138"/>
      <c r="BE100" s="138"/>
      <c r="BF100" s="138"/>
      <c r="BG100" s="138"/>
      <c r="BH100" s="138"/>
    </row>
    <row r="101" spans="1:60" outlineLevel="1" x14ac:dyDescent="0.2">
      <c r="A101" s="139"/>
      <c r="B101" s="139"/>
      <c r="C101" s="180" t="s">
        <v>249</v>
      </c>
      <c r="D101" s="148"/>
      <c r="E101" s="154">
        <v>341</v>
      </c>
      <c r="F101" s="158"/>
      <c r="G101" s="158"/>
      <c r="H101" s="158"/>
      <c r="I101" s="158"/>
      <c r="J101" s="158"/>
      <c r="K101" s="158"/>
      <c r="L101" s="158"/>
      <c r="M101" s="158"/>
      <c r="N101" s="146"/>
      <c r="O101" s="146"/>
      <c r="P101" s="146"/>
      <c r="Q101" s="146"/>
      <c r="R101" s="146"/>
      <c r="S101" s="146"/>
      <c r="T101" s="147"/>
      <c r="U101" s="146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 t="s">
        <v>126</v>
      </c>
      <c r="AF101" s="138">
        <v>0</v>
      </c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8"/>
      <c r="BF101" s="138"/>
      <c r="BG101" s="138"/>
      <c r="BH101" s="138"/>
    </row>
    <row r="102" spans="1:60" outlineLevel="1" x14ac:dyDescent="0.2">
      <c r="A102" s="139">
        <v>38</v>
      </c>
      <c r="B102" s="139" t="s">
        <v>250</v>
      </c>
      <c r="C102" s="179" t="s">
        <v>251</v>
      </c>
      <c r="D102" s="145" t="s">
        <v>170</v>
      </c>
      <c r="E102" s="153">
        <v>52</v>
      </c>
      <c r="F102" s="157">
        <f>H102+J102</f>
        <v>0</v>
      </c>
      <c r="G102" s="158">
        <f>ROUND(E102*F102,2)</f>
        <v>0</v>
      </c>
      <c r="H102" s="158"/>
      <c r="I102" s="158">
        <f>ROUND(E102*H102,2)</f>
        <v>0</v>
      </c>
      <c r="J102" s="158"/>
      <c r="K102" s="158">
        <f>ROUND(E102*J102,2)</f>
        <v>0</v>
      </c>
      <c r="L102" s="158">
        <v>21</v>
      </c>
      <c r="M102" s="158">
        <f>G102*(1+L102/100)</f>
        <v>0</v>
      </c>
      <c r="N102" s="146">
        <v>0</v>
      </c>
      <c r="O102" s="146">
        <f>ROUND(E102*N102,5)</f>
        <v>0</v>
      </c>
      <c r="P102" s="146">
        <v>0</v>
      </c>
      <c r="Q102" s="146">
        <f>ROUND(E102*P102,5)</f>
        <v>0</v>
      </c>
      <c r="R102" s="146"/>
      <c r="S102" s="146"/>
      <c r="T102" s="147">
        <v>0.17699999999999999</v>
      </c>
      <c r="U102" s="146">
        <f>ROUND(E102*T102,2)</f>
        <v>9.1999999999999993</v>
      </c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 t="s">
        <v>117</v>
      </c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8"/>
      <c r="BF102" s="138"/>
      <c r="BG102" s="138"/>
      <c r="BH102" s="138"/>
    </row>
    <row r="103" spans="1:60" outlineLevel="1" x14ac:dyDescent="0.2">
      <c r="A103" s="139">
        <v>39</v>
      </c>
      <c r="B103" s="139" t="s">
        <v>252</v>
      </c>
      <c r="C103" s="179" t="s">
        <v>253</v>
      </c>
      <c r="D103" s="145" t="s">
        <v>170</v>
      </c>
      <c r="E103" s="153">
        <v>52</v>
      </c>
      <c r="F103" s="157">
        <f>H103+J103</f>
        <v>0</v>
      </c>
      <c r="G103" s="158">
        <f>ROUND(E103*F103,2)</f>
        <v>0</v>
      </c>
      <c r="H103" s="158"/>
      <c r="I103" s="158">
        <f>ROUND(E103*H103,2)</f>
        <v>0</v>
      </c>
      <c r="J103" s="158"/>
      <c r="K103" s="158">
        <f>ROUND(E103*J103,2)</f>
        <v>0</v>
      </c>
      <c r="L103" s="158">
        <v>21</v>
      </c>
      <c r="M103" s="158">
        <f>G103*(1+L103/100)</f>
        <v>0</v>
      </c>
      <c r="N103" s="146">
        <v>0</v>
      </c>
      <c r="O103" s="146">
        <f>ROUND(E103*N103,5)</f>
        <v>0</v>
      </c>
      <c r="P103" s="146">
        <v>0</v>
      </c>
      <c r="Q103" s="146">
        <f>ROUND(E103*P103,5)</f>
        <v>0</v>
      </c>
      <c r="R103" s="146"/>
      <c r="S103" s="146"/>
      <c r="T103" s="147">
        <v>0.126</v>
      </c>
      <c r="U103" s="146">
        <f>ROUND(E103*T103,2)</f>
        <v>6.55</v>
      </c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 t="s">
        <v>117</v>
      </c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/>
      <c r="BB103" s="138"/>
      <c r="BC103" s="138"/>
      <c r="BD103" s="138"/>
      <c r="BE103" s="138"/>
      <c r="BF103" s="138"/>
      <c r="BG103" s="138"/>
      <c r="BH103" s="138"/>
    </row>
    <row r="104" spans="1:60" outlineLevel="1" x14ac:dyDescent="0.2">
      <c r="A104" s="139">
        <v>40</v>
      </c>
      <c r="B104" s="139" t="s">
        <v>254</v>
      </c>
      <c r="C104" s="179" t="s">
        <v>255</v>
      </c>
      <c r="D104" s="145" t="s">
        <v>170</v>
      </c>
      <c r="E104" s="153">
        <v>52</v>
      </c>
      <c r="F104" s="157">
        <f>H104+J104</f>
        <v>0</v>
      </c>
      <c r="G104" s="158">
        <f>ROUND(E104*F104,2)</f>
        <v>0</v>
      </c>
      <c r="H104" s="158"/>
      <c r="I104" s="158">
        <f>ROUND(E104*H104,2)</f>
        <v>0</v>
      </c>
      <c r="J104" s="158"/>
      <c r="K104" s="158">
        <f>ROUND(E104*J104,2)</f>
        <v>0</v>
      </c>
      <c r="L104" s="158">
        <v>21</v>
      </c>
      <c r="M104" s="158">
        <f>G104*(1+L104/100)</f>
        <v>0</v>
      </c>
      <c r="N104" s="146">
        <v>0</v>
      </c>
      <c r="O104" s="146">
        <f>ROUND(E104*N104,5)</f>
        <v>0</v>
      </c>
      <c r="P104" s="146">
        <v>0</v>
      </c>
      <c r="Q104" s="146">
        <f>ROUND(E104*P104,5)</f>
        <v>0</v>
      </c>
      <c r="R104" s="146"/>
      <c r="S104" s="146"/>
      <c r="T104" s="147">
        <v>0.06</v>
      </c>
      <c r="U104" s="146">
        <f>ROUND(E104*T104,2)</f>
        <v>3.12</v>
      </c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 t="s">
        <v>117</v>
      </c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38"/>
      <c r="AW104" s="138"/>
      <c r="AX104" s="138"/>
      <c r="AY104" s="138"/>
      <c r="AZ104" s="138"/>
      <c r="BA104" s="138"/>
      <c r="BB104" s="138"/>
      <c r="BC104" s="138"/>
      <c r="BD104" s="138"/>
      <c r="BE104" s="138"/>
      <c r="BF104" s="138"/>
      <c r="BG104" s="138"/>
      <c r="BH104" s="138"/>
    </row>
    <row r="105" spans="1:60" outlineLevel="1" x14ac:dyDescent="0.2">
      <c r="A105" s="139">
        <v>41</v>
      </c>
      <c r="B105" s="139" t="s">
        <v>256</v>
      </c>
      <c r="C105" s="179" t="s">
        <v>257</v>
      </c>
      <c r="D105" s="145" t="s">
        <v>258</v>
      </c>
      <c r="E105" s="153">
        <v>2.08</v>
      </c>
      <c r="F105" s="157">
        <f>H105+J105</f>
        <v>0</v>
      </c>
      <c r="G105" s="158">
        <f>ROUND(E105*F105,2)</f>
        <v>0</v>
      </c>
      <c r="H105" s="158"/>
      <c r="I105" s="158">
        <f>ROUND(E105*H105,2)</f>
        <v>0</v>
      </c>
      <c r="J105" s="158"/>
      <c r="K105" s="158">
        <f>ROUND(E105*J105,2)</f>
        <v>0</v>
      </c>
      <c r="L105" s="158">
        <v>21</v>
      </c>
      <c r="M105" s="158">
        <f>G105*(1+L105/100)</f>
        <v>0</v>
      </c>
      <c r="N105" s="146">
        <v>1E-3</v>
      </c>
      <c r="O105" s="146">
        <f>ROUND(E105*N105,5)</f>
        <v>2.0799999999999998E-3</v>
      </c>
      <c r="P105" s="146">
        <v>0</v>
      </c>
      <c r="Q105" s="146">
        <f>ROUND(E105*P105,5)</f>
        <v>0</v>
      </c>
      <c r="R105" s="146"/>
      <c r="S105" s="146"/>
      <c r="T105" s="147">
        <v>0</v>
      </c>
      <c r="U105" s="146">
        <f>ROUND(E105*T105,2)</f>
        <v>0</v>
      </c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 t="s">
        <v>121</v>
      </c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8"/>
      <c r="AQ105" s="138"/>
      <c r="AR105" s="138"/>
      <c r="AS105" s="138"/>
      <c r="AT105" s="138"/>
      <c r="AU105" s="138"/>
      <c r="AV105" s="138"/>
      <c r="AW105" s="138"/>
      <c r="AX105" s="138"/>
      <c r="AY105" s="138"/>
      <c r="AZ105" s="138"/>
      <c r="BA105" s="138"/>
      <c r="BB105" s="138"/>
      <c r="BC105" s="138"/>
      <c r="BD105" s="138"/>
      <c r="BE105" s="138"/>
      <c r="BF105" s="138"/>
      <c r="BG105" s="138"/>
      <c r="BH105" s="138"/>
    </row>
    <row r="106" spans="1:60" outlineLevel="1" x14ac:dyDescent="0.2">
      <c r="A106" s="139"/>
      <c r="B106" s="139"/>
      <c r="C106" s="180" t="s">
        <v>259</v>
      </c>
      <c r="D106" s="148"/>
      <c r="E106" s="154">
        <v>2.08</v>
      </c>
      <c r="F106" s="158"/>
      <c r="G106" s="158"/>
      <c r="H106" s="158"/>
      <c r="I106" s="158"/>
      <c r="J106" s="158"/>
      <c r="K106" s="158"/>
      <c r="L106" s="158"/>
      <c r="M106" s="158"/>
      <c r="N106" s="146"/>
      <c r="O106" s="146"/>
      <c r="P106" s="146"/>
      <c r="Q106" s="146"/>
      <c r="R106" s="146"/>
      <c r="S106" s="146"/>
      <c r="T106" s="147"/>
      <c r="U106" s="146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 t="s">
        <v>126</v>
      </c>
      <c r="AF106" s="138">
        <v>0</v>
      </c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8"/>
      <c r="BF106" s="138"/>
      <c r="BG106" s="138"/>
      <c r="BH106" s="138"/>
    </row>
    <row r="107" spans="1:60" x14ac:dyDescent="0.2">
      <c r="A107" s="140" t="s">
        <v>112</v>
      </c>
      <c r="B107" s="140" t="s">
        <v>59</v>
      </c>
      <c r="C107" s="182" t="s">
        <v>60</v>
      </c>
      <c r="D107" s="150"/>
      <c r="E107" s="156"/>
      <c r="F107" s="159"/>
      <c r="G107" s="159">
        <f>SUMIF(AE108:AE112,"&lt;&gt;NOR",G108:G112)</f>
        <v>0</v>
      </c>
      <c r="H107" s="159"/>
      <c r="I107" s="159">
        <f>SUM(I108:I112)</f>
        <v>0</v>
      </c>
      <c r="J107" s="159"/>
      <c r="K107" s="159">
        <f>SUM(K108:K112)</f>
        <v>0</v>
      </c>
      <c r="L107" s="159"/>
      <c r="M107" s="159">
        <f>SUM(M108:M112)</f>
        <v>0</v>
      </c>
      <c r="N107" s="151"/>
      <c r="O107" s="151">
        <f>SUM(O108:O112)</f>
        <v>1.1200000000000001</v>
      </c>
      <c r="P107" s="151"/>
      <c r="Q107" s="151">
        <f>SUM(Q108:Q112)</f>
        <v>304.14375999999999</v>
      </c>
      <c r="R107" s="151"/>
      <c r="S107" s="151"/>
      <c r="T107" s="152"/>
      <c r="U107" s="151">
        <f>SUM(U108:U112)</f>
        <v>67.62</v>
      </c>
      <c r="AE107" t="s">
        <v>113</v>
      </c>
    </row>
    <row r="108" spans="1:60" outlineLevel="1" x14ac:dyDescent="0.2">
      <c r="A108" s="139">
        <v>42</v>
      </c>
      <c r="B108" s="139" t="s">
        <v>260</v>
      </c>
      <c r="C108" s="179" t="s">
        <v>261</v>
      </c>
      <c r="D108" s="145" t="s">
        <v>170</v>
      </c>
      <c r="E108" s="153">
        <v>341</v>
      </c>
      <c r="F108" s="157">
        <f>H108+J108</f>
        <v>0</v>
      </c>
      <c r="G108" s="158">
        <f>ROUND(E108*F108,2)</f>
        <v>0</v>
      </c>
      <c r="H108" s="158"/>
      <c r="I108" s="158">
        <f>ROUND(E108*H108,2)</f>
        <v>0</v>
      </c>
      <c r="J108" s="158"/>
      <c r="K108" s="158">
        <f>ROUND(E108*J108,2)</f>
        <v>0</v>
      </c>
      <c r="L108" s="158">
        <v>21</v>
      </c>
      <c r="M108" s="158">
        <f>G108*(1+L108/100)</f>
        <v>0</v>
      </c>
      <c r="N108" s="146">
        <v>0</v>
      </c>
      <c r="O108" s="146">
        <f>ROUND(E108*N108,5)</f>
        <v>0</v>
      </c>
      <c r="P108" s="146">
        <v>0.66</v>
      </c>
      <c r="Q108" s="146">
        <f>ROUND(E108*P108,5)</f>
        <v>225.06</v>
      </c>
      <c r="R108" s="146"/>
      <c r="S108" s="146"/>
      <c r="T108" s="147">
        <v>0.11899999999999999</v>
      </c>
      <c r="U108" s="146">
        <f>ROUND(E108*T108,2)</f>
        <v>40.58</v>
      </c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 t="s">
        <v>117</v>
      </c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8"/>
      <c r="AQ108" s="138"/>
      <c r="AR108" s="138"/>
      <c r="AS108" s="138"/>
      <c r="AT108" s="138"/>
      <c r="AU108" s="138"/>
      <c r="AV108" s="138"/>
      <c r="AW108" s="138"/>
      <c r="AX108" s="138"/>
      <c r="AY108" s="138"/>
      <c r="AZ108" s="138"/>
      <c r="BA108" s="138"/>
      <c r="BB108" s="138"/>
      <c r="BC108" s="138"/>
      <c r="BD108" s="138"/>
      <c r="BE108" s="138"/>
      <c r="BF108" s="138"/>
      <c r="BG108" s="138"/>
      <c r="BH108" s="138"/>
    </row>
    <row r="109" spans="1:60" outlineLevel="1" x14ac:dyDescent="0.2">
      <c r="A109" s="139"/>
      <c r="B109" s="139"/>
      <c r="C109" s="180" t="s">
        <v>262</v>
      </c>
      <c r="D109" s="148"/>
      <c r="E109" s="154">
        <v>341</v>
      </c>
      <c r="F109" s="158"/>
      <c r="G109" s="158"/>
      <c r="H109" s="158"/>
      <c r="I109" s="158"/>
      <c r="J109" s="158"/>
      <c r="K109" s="158"/>
      <c r="L109" s="158"/>
      <c r="M109" s="158"/>
      <c r="N109" s="146"/>
      <c r="O109" s="146"/>
      <c r="P109" s="146"/>
      <c r="Q109" s="146"/>
      <c r="R109" s="146"/>
      <c r="S109" s="146"/>
      <c r="T109" s="147"/>
      <c r="U109" s="146"/>
      <c r="V109" s="138"/>
      <c r="W109" s="138"/>
      <c r="X109" s="138"/>
      <c r="Y109" s="138"/>
      <c r="Z109" s="138"/>
      <c r="AA109" s="138"/>
      <c r="AB109" s="138"/>
      <c r="AC109" s="138"/>
      <c r="AD109" s="138"/>
      <c r="AE109" s="138" t="s">
        <v>126</v>
      </c>
      <c r="AF109" s="138">
        <v>0</v>
      </c>
      <c r="AG109" s="138"/>
      <c r="AH109" s="138"/>
      <c r="AI109" s="138"/>
      <c r="AJ109" s="138"/>
      <c r="AK109" s="138"/>
      <c r="AL109" s="138"/>
      <c r="AM109" s="138"/>
      <c r="AN109" s="138"/>
      <c r="AO109" s="138"/>
      <c r="AP109" s="138"/>
      <c r="AQ109" s="138"/>
      <c r="AR109" s="138"/>
      <c r="AS109" s="138"/>
      <c r="AT109" s="138"/>
      <c r="AU109" s="138"/>
      <c r="AV109" s="138"/>
      <c r="AW109" s="138"/>
      <c r="AX109" s="138"/>
      <c r="AY109" s="138"/>
      <c r="AZ109" s="138"/>
      <c r="BA109" s="138"/>
      <c r="BB109" s="138"/>
      <c r="BC109" s="138"/>
      <c r="BD109" s="138"/>
      <c r="BE109" s="138"/>
      <c r="BF109" s="138"/>
      <c r="BG109" s="138"/>
      <c r="BH109" s="138"/>
    </row>
    <row r="110" spans="1:60" outlineLevel="1" x14ac:dyDescent="0.2">
      <c r="A110" s="139">
        <v>43</v>
      </c>
      <c r="B110" s="139" t="s">
        <v>263</v>
      </c>
      <c r="C110" s="179" t="s">
        <v>264</v>
      </c>
      <c r="D110" s="145" t="s">
        <v>170</v>
      </c>
      <c r="E110" s="153">
        <v>341</v>
      </c>
      <c r="F110" s="157">
        <f>H110+J110</f>
        <v>0</v>
      </c>
      <c r="G110" s="158">
        <f>ROUND(E110*F110,2)</f>
        <v>0</v>
      </c>
      <c r="H110" s="158"/>
      <c r="I110" s="158">
        <f>ROUND(E110*H110,2)</f>
        <v>0</v>
      </c>
      <c r="J110" s="158"/>
      <c r="K110" s="158">
        <f>ROUND(E110*J110,2)</f>
        <v>0</v>
      </c>
      <c r="L110" s="158">
        <v>21</v>
      </c>
      <c r="M110" s="158">
        <f>G110*(1+L110/100)</f>
        <v>0</v>
      </c>
      <c r="N110" s="146">
        <v>0</v>
      </c>
      <c r="O110" s="146">
        <f>ROUND(E110*N110,5)</f>
        <v>0</v>
      </c>
      <c r="P110" s="146">
        <v>0.22</v>
      </c>
      <c r="Q110" s="146">
        <f>ROUND(E110*P110,5)</f>
        <v>75.02</v>
      </c>
      <c r="R110" s="146"/>
      <c r="S110" s="146"/>
      <c r="T110" s="147">
        <v>7.0000000000000007E-2</v>
      </c>
      <c r="U110" s="146">
        <f>ROUND(E110*T110,2)</f>
        <v>23.87</v>
      </c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 t="s">
        <v>117</v>
      </c>
      <c r="AF110" s="138"/>
      <c r="AG110" s="138"/>
      <c r="AH110" s="138"/>
      <c r="AI110" s="138"/>
      <c r="AJ110" s="138"/>
      <c r="AK110" s="138"/>
      <c r="AL110" s="138"/>
      <c r="AM110" s="138"/>
      <c r="AN110" s="138"/>
      <c r="AO110" s="138"/>
      <c r="AP110" s="138"/>
      <c r="AQ110" s="138"/>
      <c r="AR110" s="138"/>
      <c r="AS110" s="138"/>
      <c r="AT110" s="138"/>
      <c r="AU110" s="138"/>
      <c r="AV110" s="138"/>
      <c r="AW110" s="138"/>
      <c r="AX110" s="138"/>
      <c r="AY110" s="138"/>
      <c r="AZ110" s="138"/>
      <c r="BA110" s="138"/>
      <c r="BB110" s="138"/>
      <c r="BC110" s="138"/>
      <c r="BD110" s="138"/>
      <c r="BE110" s="138"/>
      <c r="BF110" s="138"/>
      <c r="BG110" s="138"/>
      <c r="BH110" s="138"/>
    </row>
    <row r="111" spans="1:60" ht="22.5" outlineLevel="1" x14ac:dyDescent="0.2">
      <c r="A111" s="139">
        <v>44</v>
      </c>
      <c r="B111" s="139" t="s">
        <v>265</v>
      </c>
      <c r="C111" s="179" t="s">
        <v>266</v>
      </c>
      <c r="D111" s="145" t="s">
        <v>124</v>
      </c>
      <c r="E111" s="153">
        <v>6</v>
      </c>
      <c r="F111" s="157">
        <f>H111+J111</f>
        <v>0</v>
      </c>
      <c r="G111" s="158">
        <f>ROUND(E111*F111,2)</f>
        <v>0</v>
      </c>
      <c r="H111" s="158"/>
      <c r="I111" s="158">
        <f>ROUND(E111*H111,2)</f>
        <v>0</v>
      </c>
      <c r="J111" s="158"/>
      <c r="K111" s="158">
        <f>ROUND(E111*J111,2)</f>
        <v>0</v>
      </c>
      <c r="L111" s="158">
        <v>21</v>
      </c>
      <c r="M111" s="158">
        <f>G111*(1+L111/100)</f>
        <v>0</v>
      </c>
      <c r="N111" s="146">
        <v>0</v>
      </c>
      <c r="O111" s="146">
        <f>ROUND(E111*N111,5)</f>
        <v>0</v>
      </c>
      <c r="P111" s="146">
        <v>0.23396</v>
      </c>
      <c r="Q111" s="146">
        <f>ROUND(E111*P111,5)</f>
        <v>1.4037599999999999</v>
      </c>
      <c r="R111" s="146"/>
      <c r="S111" s="146"/>
      <c r="T111" s="147">
        <v>0.24199999999999999</v>
      </c>
      <c r="U111" s="146">
        <f>ROUND(E111*T111,2)</f>
        <v>1.45</v>
      </c>
      <c r="V111" s="138"/>
      <c r="W111" s="138"/>
      <c r="X111" s="138"/>
      <c r="Y111" s="138"/>
      <c r="Z111" s="138"/>
      <c r="AA111" s="138"/>
      <c r="AB111" s="138"/>
      <c r="AC111" s="138"/>
      <c r="AD111" s="138"/>
      <c r="AE111" s="138" t="s">
        <v>117</v>
      </c>
      <c r="AF111" s="138"/>
      <c r="AG111" s="138"/>
      <c r="AH111" s="138"/>
      <c r="AI111" s="138"/>
      <c r="AJ111" s="138"/>
      <c r="AK111" s="138"/>
      <c r="AL111" s="138"/>
      <c r="AM111" s="138"/>
      <c r="AN111" s="138"/>
      <c r="AO111" s="138"/>
      <c r="AP111" s="138"/>
      <c r="AQ111" s="138"/>
      <c r="AR111" s="138"/>
      <c r="AS111" s="138"/>
      <c r="AT111" s="138"/>
      <c r="AU111" s="138"/>
      <c r="AV111" s="138"/>
      <c r="AW111" s="138"/>
      <c r="AX111" s="138"/>
      <c r="AY111" s="138"/>
      <c r="AZ111" s="138"/>
      <c r="BA111" s="138"/>
      <c r="BB111" s="138"/>
      <c r="BC111" s="138"/>
      <c r="BD111" s="138"/>
      <c r="BE111" s="138"/>
      <c r="BF111" s="138"/>
      <c r="BG111" s="138"/>
      <c r="BH111" s="138"/>
    </row>
    <row r="112" spans="1:60" outlineLevel="1" x14ac:dyDescent="0.2">
      <c r="A112" s="139">
        <v>45</v>
      </c>
      <c r="B112" s="139" t="s">
        <v>267</v>
      </c>
      <c r="C112" s="179" t="s">
        <v>268</v>
      </c>
      <c r="D112" s="145" t="s">
        <v>124</v>
      </c>
      <c r="E112" s="153">
        <v>14</v>
      </c>
      <c r="F112" s="157">
        <f>H112+J112</f>
        <v>0</v>
      </c>
      <c r="G112" s="158">
        <f>ROUND(E112*F112,2)</f>
        <v>0</v>
      </c>
      <c r="H112" s="158"/>
      <c r="I112" s="158">
        <f>ROUND(E112*H112,2)</f>
        <v>0</v>
      </c>
      <c r="J112" s="158"/>
      <c r="K112" s="158">
        <f>ROUND(E112*J112,2)</f>
        <v>0</v>
      </c>
      <c r="L112" s="158">
        <v>21</v>
      </c>
      <c r="M112" s="158">
        <f>G112*(1+L112/100)</f>
        <v>0</v>
      </c>
      <c r="N112" s="146">
        <v>0.08</v>
      </c>
      <c r="O112" s="146">
        <f>ROUND(E112*N112,5)</f>
        <v>1.1200000000000001</v>
      </c>
      <c r="P112" s="146">
        <v>0.19</v>
      </c>
      <c r="Q112" s="146">
        <f>ROUND(E112*P112,5)</f>
        <v>2.66</v>
      </c>
      <c r="R112" s="146"/>
      <c r="S112" s="146"/>
      <c r="T112" s="147">
        <v>0.123</v>
      </c>
      <c r="U112" s="146">
        <f>ROUND(E112*T112,2)</f>
        <v>1.72</v>
      </c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 t="s">
        <v>117</v>
      </c>
      <c r="AF112" s="138"/>
      <c r="AG112" s="138"/>
      <c r="AH112" s="138"/>
      <c r="AI112" s="138"/>
      <c r="AJ112" s="138"/>
      <c r="AK112" s="138"/>
      <c r="AL112" s="138"/>
      <c r="AM112" s="138"/>
      <c r="AN112" s="138"/>
      <c r="AO112" s="138"/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138"/>
      <c r="BF112" s="138"/>
      <c r="BG112" s="138"/>
      <c r="BH112" s="138"/>
    </row>
    <row r="113" spans="1:60" x14ac:dyDescent="0.2">
      <c r="A113" s="140" t="s">
        <v>112</v>
      </c>
      <c r="B113" s="140" t="s">
        <v>61</v>
      </c>
      <c r="C113" s="182" t="s">
        <v>62</v>
      </c>
      <c r="D113" s="150"/>
      <c r="E113" s="156"/>
      <c r="F113" s="159"/>
      <c r="G113" s="159">
        <f>SUMIF(AE114:AE124,"&lt;&gt;NOR",G114:G124)</f>
        <v>0</v>
      </c>
      <c r="H113" s="159"/>
      <c r="I113" s="159">
        <f>SUM(I114:I124)</f>
        <v>0</v>
      </c>
      <c r="J113" s="159"/>
      <c r="K113" s="159">
        <f>SUM(K114:K124)</f>
        <v>0</v>
      </c>
      <c r="L113" s="159"/>
      <c r="M113" s="159">
        <f>SUM(M114:M124)</f>
        <v>0</v>
      </c>
      <c r="N113" s="151"/>
      <c r="O113" s="151">
        <f>SUM(O114:O124)</f>
        <v>54.541840000000001</v>
      </c>
      <c r="P113" s="151"/>
      <c r="Q113" s="151">
        <f>SUM(Q114:Q124)</f>
        <v>0</v>
      </c>
      <c r="R113" s="151"/>
      <c r="S113" s="151"/>
      <c r="T113" s="152"/>
      <c r="U113" s="151">
        <f>SUM(U114:U124)</f>
        <v>74.53</v>
      </c>
      <c r="AE113" t="s">
        <v>113</v>
      </c>
    </row>
    <row r="114" spans="1:60" outlineLevel="1" x14ac:dyDescent="0.2">
      <c r="A114" s="139">
        <v>46</v>
      </c>
      <c r="B114" s="139" t="s">
        <v>269</v>
      </c>
      <c r="C114" s="179" t="s">
        <v>270</v>
      </c>
      <c r="D114" s="145" t="s">
        <v>137</v>
      </c>
      <c r="E114" s="153">
        <v>33.348491000000003</v>
      </c>
      <c r="F114" s="157">
        <f>H114+J114</f>
        <v>0</v>
      </c>
      <c r="G114" s="158">
        <f>ROUND(E114*F114,2)</f>
        <v>0</v>
      </c>
      <c r="H114" s="158"/>
      <c r="I114" s="158">
        <f>ROUND(E114*H114,2)</f>
        <v>0</v>
      </c>
      <c r="J114" s="158"/>
      <c r="K114" s="158">
        <f>ROUND(E114*J114,2)</f>
        <v>0</v>
      </c>
      <c r="L114" s="158">
        <v>21</v>
      </c>
      <c r="M114" s="158">
        <f>G114*(1+L114/100)</f>
        <v>0</v>
      </c>
      <c r="N114" s="146">
        <v>1.63</v>
      </c>
      <c r="O114" s="146">
        <f>ROUND(E114*N114,5)</f>
        <v>54.358040000000003</v>
      </c>
      <c r="P114" s="146">
        <v>0</v>
      </c>
      <c r="Q114" s="146">
        <f>ROUND(E114*P114,5)</f>
        <v>0</v>
      </c>
      <c r="R114" s="146"/>
      <c r="S114" s="146"/>
      <c r="T114" s="147">
        <v>1.5840000000000001</v>
      </c>
      <c r="U114" s="146">
        <f>ROUND(E114*T114,2)</f>
        <v>52.82</v>
      </c>
      <c r="V114" s="138"/>
      <c r="W114" s="138"/>
      <c r="X114" s="138"/>
      <c r="Y114" s="138"/>
      <c r="Z114" s="138"/>
      <c r="AA114" s="138"/>
      <c r="AB114" s="138"/>
      <c r="AC114" s="138"/>
      <c r="AD114" s="138"/>
      <c r="AE114" s="138" t="s">
        <v>117</v>
      </c>
      <c r="AF114" s="138"/>
      <c r="AG114" s="138"/>
      <c r="AH114" s="138"/>
      <c r="AI114" s="138"/>
      <c r="AJ114" s="138"/>
      <c r="AK114" s="138"/>
      <c r="AL114" s="138"/>
      <c r="AM114" s="138"/>
      <c r="AN114" s="138"/>
      <c r="AO114" s="138"/>
      <c r="AP114" s="138"/>
      <c r="AQ114" s="138"/>
      <c r="AR114" s="138"/>
      <c r="AS114" s="138"/>
      <c r="AT114" s="138"/>
      <c r="AU114" s="138"/>
      <c r="AV114" s="138"/>
      <c r="AW114" s="138"/>
      <c r="AX114" s="138"/>
      <c r="AY114" s="138"/>
      <c r="AZ114" s="138"/>
      <c r="BA114" s="138"/>
      <c r="BB114" s="138"/>
      <c r="BC114" s="138"/>
      <c r="BD114" s="138"/>
      <c r="BE114" s="138"/>
      <c r="BF114" s="138"/>
      <c r="BG114" s="138"/>
      <c r="BH114" s="138"/>
    </row>
    <row r="115" spans="1:60" ht="22.5" outlineLevel="1" x14ac:dyDescent="0.2">
      <c r="A115" s="139"/>
      <c r="B115" s="139"/>
      <c r="C115" s="180" t="s">
        <v>271</v>
      </c>
      <c r="D115" s="148"/>
      <c r="E115" s="154">
        <v>33.086834000000003</v>
      </c>
      <c r="F115" s="158"/>
      <c r="G115" s="158"/>
      <c r="H115" s="158"/>
      <c r="I115" s="158"/>
      <c r="J115" s="158"/>
      <c r="K115" s="158"/>
      <c r="L115" s="158"/>
      <c r="M115" s="158"/>
      <c r="N115" s="146"/>
      <c r="O115" s="146"/>
      <c r="P115" s="146"/>
      <c r="Q115" s="146"/>
      <c r="R115" s="146"/>
      <c r="S115" s="146"/>
      <c r="T115" s="147"/>
      <c r="U115" s="146"/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 t="s">
        <v>126</v>
      </c>
      <c r="AF115" s="138">
        <v>0</v>
      </c>
      <c r="AG115" s="138"/>
      <c r="AH115" s="138"/>
      <c r="AI115" s="138"/>
      <c r="AJ115" s="138"/>
      <c r="AK115" s="138"/>
      <c r="AL115" s="138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38"/>
      <c r="AW115" s="138"/>
      <c r="AX115" s="138"/>
      <c r="AY115" s="138"/>
      <c r="AZ115" s="138"/>
      <c r="BA115" s="138"/>
      <c r="BB115" s="138"/>
      <c r="BC115" s="138"/>
      <c r="BD115" s="138"/>
      <c r="BE115" s="138"/>
      <c r="BF115" s="138"/>
      <c r="BG115" s="138"/>
      <c r="BH115" s="138"/>
    </row>
    <row r="116" spans="1:60" outlineLevel="1" x14ac:dyDescent="0.2">
      <c r="A116" s="139"/>
      <c r="B116" s="139"/>
      <c r="C116" s="180" t="s">
        <v>272</v>
      </c>
      <c r="D116" s="148"/>
      <c r="E116" s="154">
        <v>0.26165699999999997</v>
      </c>
      <c r="F116" s="158"/>
      <c r="G116" s="158"/>
      <c r="H116" s="158"/>
      <c r="I116" s="158"/>
      <c r="J116" s="158"/>
      <c r="K116" s="158"/>
      <c r="L116" s="158"/>
      <c r="M116" s="158"/>
      <c r="N116" s="146"/>
      <c r="O116" s="146"/>
      <c r="P116" s="146"/>
      <c r="Q116" s="146"/>
      <c r="R116" s="146"/>
      <c r="S116" s="146"/>
      <c r="T116" s="147"/>
      <c r="U116" s="146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 t="s">
        <v>126</v>
      </c>
      <c r="AF116" s="138">
        <v>0</v>
      </c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8"/>
      <c r="BF116" s="138"/>
      <c r="BG116" s="138"/>
      <c r="BH116" s="138"/>
    </row>
    <row r="117" spans="1:60" ht="22.5" outlineLevel="1" x14ac:dyDescent="0.2">
      <c r="A117" s="139">
        <v>47</v>
      </c>
      <c r="B117" s="139" t="s">
        <v>273</v>
      </c>
      <c r="C117" s="179" t="s">
        <v>274</v>
      </c>
      <c r="D117" s="145" t="s">
        <v>124</v>
      </c>
      <c r="E117" s="153">
        <v>234.74</v>
      </c>
      <c r="F117" s="157">
        <f>H117+J117</f>
        <v>0</v>
      </c>
      <c r="G117" s="158">
        <f>ROUND(E117*F117,2)</f>
        <v>0</v>
      </c>
      <c r="H117" s="158"/>
      <c r="I117" s="158">
        <f>ROUND(E117*H117,2)</f>
        <v>0</v>
      </c>
      <c r="J117" s="158"/>
      <c r="K117" s="158">
        <f>ROUND(E117*J117,2)</f>
        <v>0</v>
      </c>
      <c r="L117" s="158">
        <v>21</v>
      </c>
      <c r="M117" s="158">
        <f>G117*(1+L117/100)</f>
        <v>0</v>
      </c>
      <c r="N117" s="146">
        <v>0</v>
      </c>
      <c r="O117" s="146">
        <f>ROUND(E117*N117,5)</f>
        <v>0</v>
      </c>
      <c r="P117" s="146">
        <v>0</v>
      </c>
      <c r="Q117" s="146">
        <f>ROUND(E117*P117,5)</f>
        <v>0</v>
      </c>
      <c r="R117" s="146"/>
      <c r="S117" s="146"/>
      <c r="T117" s="147">
        <v>5.5E-2</v>
      </c>
      <c r="U117" s="146">
        <f>ROUND(E117*T117,2)</f>
        <v>12.91</v>
      </c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 t="s">
        <v>117</v>
      </c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38"/>
      <c r="AW117" s="138"/>
      <c r="AX117" s="138"/>
      <c r="AY117" s="138"/>
      <c r="AZ117" s="138"/>
      <c r="BA117" s="138"/>
      <c r="BB117" s="138"/>
      <c r="BC117" s="138"/>
      <c r="BD117" s="138"/>
      <c r="BE117" s="138"/>
      <c r="BF117" s="138"/>
      <c r="BG117" s="138"/>
      <c r="BH117" s="138"/>
    </row>
    <row r="118" spans="1:60" outlineLevel="1" x14ac:dyDescent="0.2">
      <c r="A118" s="139"/>
      <c r="B118" s="139"/>
      <c r="C118" s="180" t="s">
        <v>275</v>
      </c>
      <c r="D118" s="148"/>
      <c r="E118" s="154">
        <v>234.74</v>
      </c>
      <c r="F118" s="158"/>
      <c r="G118" s="158"/>
      <c r="H118" s="158"/>
      <c r="I118" s="158"/>
      <c r="J118" s="158"/>
      <c r="K118" s="158"/>
      <c r="L118" s="158"/>
      <c r="M118" s="158"/>
      <c r="N118" s="146"/>
      <c r="O118" s="146"/>
      <c r="P118" s="146"/>
      <c r="Q118" s="146"/>
      <c r="R118" s="146"/>
      <c r="S118" s="146"/>
      <c r="T118" s="147"/>
      <c r="U118" s="146"/>
      <c r="V118" s="138"/>
      <c r="W118" s="138"/>
      <c r="X118" s="138"/>
      <c r="Y118" s="138"/>
      <c r="Z118" s="138"/>
      <c r="AA118" s="138"/>
      <c r="AB118" s="138"/>
      <c r="AC118" s="138"/>
      <c r="AD118" s="138"/>
      <c r="AE118" s="138" t="s">
        <v>126</v>
      </c>
      <c r="AF118" s="138">
        <v>0</v>
      </c>
      <c r="AG118" s="138"/>
      <c r="AH118" s="138"/>
      <c r="AI118" s="138"/>
      <c r="AJ118" s="138"/>
      <c r="AK118" s="138"/>
      <c r="AL118" s="138"/>
      <c r="AM118" s="138"/>
      <c r="AN118" s="138"/>
      <c r="AO118" s="138"/>
      <c r="AP118" s="138"/>
      <c r="AQ118" s="138"/>
      <c r="AR118" s="138"/>
      <c r="AS118" s="138"/>
      <c r="AT118" s="138"/>
      <c r="AU118" s="138"/>
      <c r="AV118" s="138"/>
      <c r="AW118" s="138"/>
      <c r="AX118" s="138"/>
      <c r="AY118" s="138"/>
      <c r="AZ118" s="138"/>
      <c r="BA118" s="138"/>
      <c r="BB118" s="138"/>
      <c r="BC118" s="138"/>
      <c r="BD118" s="138"/>
      <c r="BE118" s="138"/>
      <c r="BF118" s="138"/>
      <c r="BG118" s="138"/>
      <c r="BH118" s="138"/>
    </row>
    <row r="119" spans="1:60" outlineLevel="1" x14ac:dyDescent="0.2">
      <c r="A119" s="139">
        <v>48</v>
      </c>
      <c r="B119" s="139" t="s">
        <v>276</v>
      </c>
      <c r="C119" s="179" t="s">
        <v>277</v>
      </c>
      <c r="D119" s="145" t="s">
        <v>124</v>
      </c>
      <c r="E119" s="153">
        <v>258.214</v>
      </c>
      <c r="F119" s="157">
        <f>H119+J119</f>
        <v>0</v>
      </c>
      <c r="G119" s="158">
        <f>ROUND(E119*F119,2)</f>
        <v>0</v>
      </c>
      <c r="H119" s="158"/>
      <c r="I119" s="158">
        <f>ROUND(E119*H119,2)</f>
        <v>0</v>
      </c>
      <c r="J119" s="158"/>
      <c r="K119" s="158">
        <f>ROUND(E119*J119,2)</f>
        <v>0</v>
      </c>
      <c r="L119" s="158">
        <v>21</v>
      </c>
      <c r="M119" s="158">
        <f>G119*(1+L119/100)</f>
        <v>0</v>
      </c>
      <c r="N119" s="146">
        <v>4.8000000000000001E-4</v>
      </c>
      <c r="O119" s="146">
        <f>ROUND(E119*N119,5)</f>
        <v>0.12393999999999999</v>
      </c>
      <c r="P119" s="146">
        <v>0</v>
      </c>
      <c r="Q119" s="146">
        <f>ROUND(E119*P119,5)</f>
        <v>0</v>
      </c>
      <c r="R119" s="146"/>
      <c r="S119" s="146"/>
      <c r="T119" s="147">
        <v>0</v>
      </c>
      <c r="U119" s="146">
        <f>ROUND(E119*T119,2)</f>
        <v>0</v>
      </c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 t="s">
        <v>121</v>
      </c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38"/>
      <c r="AW119" s="138"/>
      <c r="AX119" s="138"/>
      <c r="AY119" s="138"/>
      <c r="AZ119" s="138"/>
      <c r="BA119" s="138"/>
      <c r="BB119" s="138"/>
      <c r="BC119" s="138"/>
      <c r="BD119" s="138"/>
      <c r="BE119" s="138"/>
      <c r="BF119" s="138"/>
      <c r="BG119" s="138"/>
      <c r="BH119" s="138"/>
    </row>
    <row r="120" spans="1:60" outlineLevel="1" x14ac:dyDescent="0.2">
      <c r="A120" s="139"/>
      <c r="B120" s="139"/>
      <c r="C120" s="180" t="s">
        <v>278</v>
      </c>
      <c r="D120" s="148"/>
      <c r="E120" s="154">
        <v>258.214</v>
      </c>
      <c r="F120" s="158"/>
      <c r="G120" s="158"/>
      <c r="H120" s="158"/>
      <c r="I120" s="158"/>
      <c r="J120" s="158"/>
      <c r="K120" s="158"/>
      <c r="L120" s="158"/>
      <c r="M120" s="158"/>
      <c r="N120" s="146"/>
      <c r="O120" s="146"/>
      <c r="P120" s="146"/>
      <c r="Q120" s="146"/>
      <c r="R120" s="146"/>
      <c r="S120" s="146"/>
      <c r="T120" s="147"/>
      <c r="U120" s="146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 t="s">
        <v>126</v>
      </c>
      <c r="AF120" s="138">
        <v>0</v>
      </c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8"/>
      <c r="AQ120" s="138"/>
      <c r="AR120" s="138"/>
      <c r="AS120" s="138"/>
      <c r="AT120" s="138"/>
      <c r="AU120" s="138"/>
      <c r="AV120" s="138"/>
      <c r="AW120" s="138"/>
      <c r="AX120" s="138"/>
      <c r="AY120" s="138"/>
      <c r="AZ120" s="138"/>
      <c r="BA120" s="138"/>
      <c r="BB120" s="138"/>
      <c r="BC120" s="138"/>
      <c r="BD120" s="138"/>
      <c r="BE120" s="138"/>
      <c r="BF120" s="138"/>
      <c r="BG120" s="138"/>
      <c r="BH120" s="138"/>
    </row>
    <row r="121" spans="1:60" outlineLevel="1" x14ac:dyDescent="0.2">
      <c r="A121" s="139">
        <v>49</v>
      </c>
      <c r="B121" s="139" t="s">
        <v>279</v>
      </c>
      <c r="C121" s="179" t="s">
        <v>280</v>
      </c>
      <c r="D121" s="145" t="s">
        <v>170</v>
      </c>
      <c r="E121" s="153">
        <v>117.37</v>
      </c>
      <c r="F121" s="157">
        <f>H121+J121</f>
        <v>0</v>
      </c>
      <c r="G121" s="158">
        <f>ROUND(E121*F121,2)</f>
        <v>0</v>
      </c>
      <c r="H121" s="158"/>
      <c r="I121" s="158">
        <f>ROUND(E121*H121,2)</f>
        <v>0</v>
      </c>
      <c r="J121" s="158"/>
      <c r="K121" s="158">
        <f>ROUND(E121*J121,2)</f>
        <v>0</v>
      </c>
      <c r="L121" s="158">
        <v>21</v>
      </c>
      <c r="M121" s="158">
        <f>G121*(1+L121/100)</f>
        <v>0</v>
      </c>
      <c r="N121" s="146">
        <v>1.8000000000000001E-4</v>
      </c>
      <c r="O121" s="146">
        <f>ROUND(E121*N121,5)</f>
        <v>2.1129999999999999E-2</v>
      </c>
      <c r="P121" s="146">
        <v>0</v>
      </c>
      <c r="Q121" s="146">
        <f>ROUND(E121*P121,5)</f>
        <v>0</v>
      </c>
      <c r="R121" s="146"/>
      <c r="S121" s="146"/>
      <c r="T121" s="147">
        <v>7.4999999999999997E-2</v>
      </c>
      <c r="U121" s="146">
        <f>ROUND(E121*T121,2)</f>
        <v>8.8000000000000007</v>
      </c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 t="s">
        <v>117</v>
      </c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8"/>
      <c r="AQ121" s="138"/>
      <c r="AR121" s="138"/>
      <c r="AS121" s="138"/>
      <c r="AT121" s="138"/>
      <c r="AU121" s="138"/>
      <c r="AV121" s="138"/>
      <c r="AW121" s="138"/>
      <c r="AX121" s="138"/>
      <c r="AY121" s="138"/>
      <c r="AZ121" s="138"/>
      <c r="BA121" s="138"/>
      <c r="BB121" s="138"/>
      <c r="BC121" s="138"/>
      <c r="BD121" s="138"/>
      <c r="BE121" s="138"/>
      <c r="BF121" s="138"/>
      <c r="BG121" s="138"/>
      <c r="BH121" s="138"/>
    </row>
    <row r="122" spans="1:60" outlineLevel="1" x14ac:dyDescent="0.2">
      <c r="A122" s="139"/>
      <c r="B122" s="139"/>
      <c r="C122" s="180" t="s">
        <v>281</v>
      </c>
      <c r="D122" s="148"/>
      <c r="E122" s="154">
        <v>117.37</v>
      </c>
      <c r="F122" s="158"/>
      <c r="G122" s="158"/>
      <c r="H122" s="158"/>
      <c r="I122" s="158"/>
      <c r="J122" s="158"/>
      <c r="K122" s="158"/>
      <c r="L122" s="158"/>
      <c r="M122" s="158"/>
      <c r="N122" s="146"/>
      <c r="O122" s="146"/>
      <c r="P122" s="146"/>
      <c r="Q122" s="146"/>
      <c r="R122" s="146"/>
      <c r="S122" s="146"/>
      <c r="T122" s="147"/>
      <c r="U122" s="146"/>
      <c r="V122" s="138"/>
      <c r="W122" s="138"/>
      <c r="X122" s="138"/>
      <c r="Y122" s="138"/>
      <c r="Z122" s="138"/>
      <c r="AA122" s="138"/>
      <c r="AB122" s="138"/>
      <c r="AC122" s="138"/>
      <c r="AD122" s="138"/>
      <c r="AE122" s="138" t="s">
        <v>126</v>
      </c>
      <c r="AF122" s="138">
        <v>0</v>
      </c>
      <c r="AG122" s="138"/>
      <c r="AH122" s="138"/>
      <c r="AI122" s="138"/>
      <c r="AJ122" s="138"/>
      <c r="AK122" s="138"/>
      <c r="AL122" s="138"/>
      <c r="AM122" s="138"/>
      <c r="AN122" s="138"/>
      <c r="AO122" s="138"/>
      <c r="AP122" s="138"/>
      <c r="AQ122" s="138"/>
      <c r="AR122" s="138"/>
      <c r="AS122" s="138"/>
      <c r="AT122" s="138"/>
      <c r="AU122" s="138"/>
      <c r="AV122" s="138"/>
      <c r="AW122" s="138"/>
      <c r="AX122" s="138"/>
      <c r="AY122" s="138"/>
      <c r="AZ122" s="138"/>
      <c r="BA122" s="138"/>
      <c r="BB122" s="138"/>
      <c r="BC122" s="138"/>
      <c r="BD122" s="138"/>
      <c r="BE122" s="138"/>
      <c r="BF122" s="138"/>
      <c r="BG122" s="138"/>
      <c r="BH122" s="138"/>
    </row>
    <row r="123" spans="1:60" outlineLevel="1" x14ac:dyDescent="0.2">
      <c r="A123" s="139">
        <v>50</v>
      </c>
      <c r="B123" s="139" t="s">
        <v>282</v>
      </c>
      <c r="C123" s="179" t="s">
        <v>283</v>
      </c>
      <c r="D123" s="145" t="s">
        <v>170</v>
      </c>
      <c r="E123" s="153">
        <v>129.107</v>
      </c>
      <c r="F123" s="157">
        <f>H123+J123</f>
        <v>0</v>
      </c>
      <c r="G123" s="158">
        <f>ROUND(E123*F123,2)</f>
        <v>0</v>
      </c>
      <c r="H123" s="158"/>
      <c r="I123" s="158">
        <f>ROUND(E123*H123,2)</f>
        <v>0</v>
      </c>
      <c r="J123" s="158"/>
      <c r="K123" s="158">
        <f>ROUND(E123*J123,2)</f>
        <v>0</v>
      </c>
      <c r="L123" s="158">
        <v>21</v>
      </c>
      <c r="M123" s="158">
        <f>G123*(1+L123/100)</f>
        <v>0</v>
      </c>
      <c r="N123" s="146">
        <v>2.9999999999999997E-4</v>
      </c>
      <c r="O123" s="146">
        <f>ROUND(E123*N123,5)</f>
        <v>3.8730000000000001E-2</v>
      </c>
      <c r="P123" s="146">
        <v>0</v>
      </c>
      <c r="Q123" s="146">
        <f>ROUND(E123*P123,5)</f>
        <v>0</v>
      </c>
      <c r="R123" s="146"/>
      <c r="S123" s="146"/>
      <c r="T123" s="147">
        <v>0</v>
      </c>
      <c r="U123" s="146">
        <f>ROUND(E123*T123,2)</f>
        <v>0</v>
      </c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 t="s">
        <v>121</v>
      </c>
      <c r="AF123" s="138"/>
      <c r="AG123" s="138"/>
      <c r="AH123" s="138"/>
      <c r="AI123" s="138"/>
      <c r="AJ123" s="138"/>
      <c r="AK123" s="138"/>
      <c r="AL123" s="138"/>
      <c r="AM123" s="138"/>
      <c r="AN123" s="138"/>
      <c r="AO123" s="138"/>
      <c r="AP123" s="138"/>
      <c r="AQ123" s="138"/>
      <c r="AR123" s="138"/>
      <c r="AS123" s="138"/>
      <c r="AT123" s="138"/>
      <c r="AU123" s="138"/>
      <c r="AV123" s="138"/>
      <c r="AW123" s="138"/>
      <c r="AX123" s="138"/>
      <c r="AY123" s="138"/>
      <c r="AZ123" s="138"/>
      <c r="BA123" s="138"/>
      <c r="BB123" s="138"/>
      <c r="BC123" s="138"/>
      <c r="BD123" s="138"/>
      <c r="BE123" s="138"/>
      <c r="BF123" s="138"/>
      <c r="BG123" s="138"/>
      <c r="BH123" s="138"/>
    </row>
    <row r="124" spans="1:60" outlineLevel="1" x14ac:dyDescent="0.2">
      <c r="A124" s="139"/>
      <c r="B124" s="139"/>
      <c r="C124" s="180" t="s">
        <v>284</v>
      </c>
      <c r="D124" s="148"/>
      <c r="E124" s="154">
        <v>129.107</v>
      </c>
      <c r="F124" s="158"/>
      <c r="G124" s="158"/>
      <c r="H124" s="158"/>
      <c r="I124" s="158"/>
      <c r="J124" s="158"/>
      <c r="K124" s="158"/>
      <c r="L124" s="158"/>
      <c r="M124" s="158"/>
      <c r="N124" s="146"/>
      <c r="O124" s="146"/>
      <c r="P124" s="146"/>
      <c r="Q124" s="146"/>
      <c r="R124" s="146"/>
      <c r="S124" s="146"/>
      <c r="T124" s="147"/>
      <c r="U124" s="146"/>
      <c r="V124" s="138"/>
      <c r="W124" s="138"/>
      <c r="X124" s="138"/>
      <c r="Y124" s="138"/>
      <c r="Z124" s="138"/>
      <c r="AA124" s="138"/>
      <c r="AB124" s="138"/>
      <c r="AC124" s="138"/>
      <c r="AD124" s="138"/>
      <c r="AE124" s="138" t="s">
        <v>126</v>
      </c>
      <c r="AF124" s="138">
        <v>0</v>
      </c>
      <c r="AG124" s="138"/>
      <c r="AH124" s="138"/>
      <c r="AI124" s="138"/>
      <c r="AJ124" s="138"/>
      <c r="AK124" s="138"/>
      <c r="AL124" s="138"/>
      <c r="AM124" s="138"/>
      <c r="AN124" s="138"/>
      <c r="AO124" s="138"/>
      <c r="AP124" s="138"/>
      <c r="AQ124" s="138"/>
      <c r="AR124" s="138"/>
      <c r="AS124" s="138"/>
      <c r="AT124" s="138"/>
      <c r="AU124" s="138"/>
      <c r="AV124" s="138"/>
      <c r="AW124" s="138"/>
      <c r="AX124" s="138"/>
      <c r="AY124" s="138"/>
      <c r="AZ124" s="138"/>
      <c r="BA124" s="138"/>
      <c r="BB124" s="138"/>
      <c r="BC124" s="138"/>
      <c r="BD124" s="138"/>
      <c r="BE124" s="138"/>
      <c r="BF124" s="138"/>
      <c r="BG124" s="138"/>
      <c r="BH124" s="138"/>
    </row>
    <row r="125" spans="1:60" x14ac:dyDescent="0.2">
      <c r="A125" s="140" t="s">
        <v>112</v>
      </c>
      <c r="B125" s="140" t="s">
        <v>63</v>
      </c>
      <c r="C125" s="182" t="s">
        <v>64</v>
      </c>
      <c r="D125" s="150"/>
      <c r="E125" s="156"/>
      <c r="F125" s="159"/>
      <c r="G125" s="159">
        <f>SUMIF(AE126:AE136,"&lt;&gt;NOR",G126:G136)</f>
        <v>0</v>
      </c>
      <c r="H125" s="159"/>
      <c r="I125" s="159">
        <f>SUM(I126:I136)</f>
        <v>0</v>
      </c>
      <c r="J125" s="159"/>
      <c r="K125" s="159">
        <f>SUM(K126:K136)</f>
        <v>0</v>
      </c>
      <c r="L125" s="159"/>
      <c r="M125" s="159">
        <f>SUM(M126:M136)</f>
        <v>0</v>
      </c>
      <c r="N125" s="151"/>
      <c r="O125" s="151">
        <f>SUM(O126:O136)</f>
        <v>184.90438</v>
      </c>
      <c r="P125" s="151"/>
      <c r="Q125" s="151">
        <f>SUM(Q126:Q136)</f>
        <v>0</v>
      </c>
      <c r="R125" s="151"/>
      <c r="S125" s="151"/>
      <c r="T125" s="152"/>
      <c r="U125" s="151">
        <f>SUM(U126:U136)</f>
        <v>122.38999999999999</v>
      </c>
      <c r="AE125" t="s">
        <v>113</v>
      </c>
    </row>
    <row r="126" spans="1:60" outlineLevel="1" x14ac:dyDescent="0.2">
      <c r="A126" s="139">
        <v>51</v>
      </c>
      <c r="B126" s="139" t="s">
        <v>285</v>
      </c>
      <c r="C126" s="179" t="s">
        <v>286</v>
      </c>
      <c r="D126" s="145" t="s">
        <v>137</v>
      </c>
      <c r="E126" s="153">
        <v>29.1815</v>
      </c>
      <c r="F126" s="157">
        <f>H126+J126</f>
        <v>0</v>
      </c>
      <c r="G126" s="158">
        <f>ROUND(E126*F126,2)</f>
        <v>0</v>
      </c>
      <c r="H126" s="158"/>
      <c r="I126" s="158">
        <f>ROUND(E126*H126,2)</f>
        <v>0</v>
      </c>
      <c r="J126" s="158"/>
      <c r="K126" s="158">
        <f>ROUND(E126*J126,2)</f>
        <v>0</v>
      </c>
      <c r="L126" s="158">
        <v>21</v>
      </c>
      <c r="M126" s="158">
        <f>G126*(1+L126/100)</f>
        <v>0</v>
      </c>
      <c r="N126" s="146">
        <v>1.8907700000000001</v>
      </c>
      <c r="O126" s="146">
        <f>ROUND(E126*N126,5)</f>
        <v>55.1755</v>
      </c>
      <c r="P126" s="146">
        <v>0</v>
      </c>
      <c r="Q126" s="146">
        <f>ROUND(E126*P126,5)</f>
        <v>0</v>
      </c>
      <c r="R126" s="146"/>
      <c r="S126" s="146"/>
      <c r="T126" s="147">
        <v>1.6950000000000001</v>
      </c>
      <c r="U126" s="146">
        <f>ROUND(E126*T126,2)</f>
        <v>49.46</v>
      </c>
      <c r="V126" s="138"/>
      <c r="W126" s="138"/>
      <c r="X126" s="138"/>
      <c r="Y126" s="138"/>
      <c r="Z126" s="138"/>
      <c r="AA126" s="138"/>
      <c r="AB126" s="138"/>
      <c r="AC126" s="138"/>
      <c r="AD126" s="138"/>
      <c r="AE126" s="138" t="s">
        <v>117</v>
      </c>
      <c r="AF126" s="138"/>
      <c r="AG126" s="138"/>
      <c r="AH126" s="138"/>
      <c r="AI126" s="138"/>
      <c r="AJ126" s="138"/>
      <c r="AK126" s="138"/>
      <c r="AL126" s="138"/>
      <c r="AM126" s="138"/>
      <c r="AN126" s="138"/>
      <c r="AO126" s="138"/>
      <c r="AP126" s="138"/>
      <c r="AQ126" s="138"/>
      <c r="AR126" s="138"/>
      <c r="AS126" s="138"/>
      <c r="AT126" s="138"/>
      <c r="AU126" s="138"/>
      <c r="AV126" s="138"/>
      <c r="AW126" s="138"/>
      <c r="AX126" s="138"/>
      <c r="AY126" s="138"/>
      <c r="AZ126" s="138"/>
      <c r="BA126" s="138"/>
      <c r="BB126" s="138"/>
      <c r="BC126" s="138"/>
      <c r="BD126" s="138"/>
      <c r="BE126" s="138"/>
      <c r="BF126" s="138"/>
      <c r="BG126" s="138"/>
      <c r="BH126" s="138"/>
    </row>
    <row r="127" spans="1:60" outlineLevel="1" x14ac:dyDescent="0.2">
      <c r="A127" s="139"/>
      <c r="B127" s="139"/>
      <c r="C127" s="180" t="s">
        <v>287</v>
      </c>
      <c r="D127" s="148"/>
      <c r="E127" s="154">
        <v>6.93E-2</v>
      </c>
      <c r="F127" s="158"/>
      <c r="G127" s="158"/>
      <c r="H127" s="158"/>
      <c r="I127" s="158"/>
      <c r="J127" s="158"/>
      <c r="K127" s="158"/>
      <c r="L127" s="158"/>
      <c r="M127" s="158"/>
      <c r="N127" s="146"/>
      <c r="O127" s="146"/>
      <c r="P127" s="146"/>
      <c r="Q127" s="146"/>
      <c r="R127" s="146"/>
      <c r="S127" s="146"/>
      <c r="T127" s="147"/>
      <c r="U127" s="146"/>
      <c r="V127" s="138"/>
      <c r="W127" s="138"/>
      <c r="X127" s="138"/>
      <c r="Y127" s="138"/>
      <c r="Z127" s="138"/>
      <c r="AA127" s="138"/>
      <c r="AB127" s="138"/>
      <c r="AC127" s="138"/>
      <c r="AD127" s="138"/>
      <c r="AE127" s="138" t="s">
        <v>126</v>
      </c>
      <c r="AF127" s="138">
        <v>0</v>
      </c>
      <c r="AG127" s="138"/>
      <c r="AH127" s="138"/>
      <c r="AI127" s="138"/>
      <c r="AJ127" s="138"/>
      <c r="AK127" s="138"/>
      <c r="AL127" s="138"/>
      <c r="AM127" s="138"/>
      <c r="AN127" s="138"/>
      <c r="AO127" s="138"/>
      <c r="AP127" s="138"/>
      <c r="AQ127" s="138"/>
      <c r="AR127" s="138"/>
      <c r="AS127" s="138"/>
      <c r="AT127" s="138"/>
      <c r="AU127" s="138"/>
      <c r="AV127" s="138"/>
      <c r="AW127" s="138"/>
      <c r="AX127" s="138"/>
      <c r="AY127" s="138"/>
      <c r="AZ127" s="138"/>
      <c r="BA127" s="138"/>
      <c r="BB127" s="138"/>
      <c r="BC127" s="138"/>
      <c r="BD127" s="138"/>
      <c r="BE127" s="138"/>
      <c r="BF127" s="138"/>
      <c r="BG127" s="138"/>
      <c r="BH127" s="138"/>
    </row>
    <row r="128" spans="1:60" outlineLevel="1" x14ac:dyDescent="0.2">
      <c r="A128" s="139"/>
      <c r="B128" s="139"/>
      <c r="C128" s="180" t="s">
        <v>288</v>
      </c>
      <c r="D128" s="148"/>
      <c r="E128" s="154">
        <v>25.987200000000001</v>
      </c>
      <c r="F128" s="158"/>
      <c r="G128" s="158"/>
      <c r="H128" s="158"/>
      <c r="I128" s="158"/>
      <c r="J128" s="158"/>
      <c r="K128" s="158"/>
      <c r="L128" s="158"/>
      <c r="M128" s="158"/>
      <c r="N128" s="146"/>
      <c r="O128" s="146"/>
      <c r="P128" s="146"/>
      <c r="Q128" s="146"/>
      <c r="R128" s="146"/>
      <c r="S128" s="146"/>
      <c r="T128" s="147"/>
      <c r="U128" s="146"/>
      <c r="V128" s="138"/>
      <c r="W128" s="138"/>
      <c r="X128" s="138"/>
      <c r="Y128" s="138"/>
      <c r="Z128" s="138"/>
      <c r="AA128" s="138"/>
      <c r="AB128" s="138"/>
      <c r="AC128" s="138"/>
      <c r="AD128" s="138"/>
      <c r="AE128" s="138" t="s">
        <v>126</v>
      </c>
      <c r="AF128" s="138">
        <v>0</v>
      </c>
      <c r="AG128" s="138"/>
      <c r="AH128" s="138"/>
      <c r="AI128" s="138"/>
      <c r="AJ128" s="138"/>
      <c r="AK128" s="138"/>
      <c r="AL128" s="138"/>
      <c r="AM128" s="138"/>
      <c r="AN128" s="138"/>
      <c r="AO128" s="138"/>
      <c r="AP128" s="138"/>
      <c r="AQ128" s="138"/>
      <c r="AR128" s="138"/>
      <c r="AS128" s="138"/>
      <c r="AT128" s="138"/>
      <c r="AU128" s="138"/>
      <c r="AV128" s="138"/>
      <c r="AW128" s="138"/>
      <c r="AX128" s="138"/>
      <c r="AY128" s="138"/>
      <c r="AZ128" s="138"/>
      <c r="BA128" s="138"/>
      <c r="BB128" s="138"/>
      <c r="BC128" s="138"/>
      <c r="BD128" s="138"/>
      <c r="BE128" s="138"/>
      <c r="BF128" s="138"/>
      <c r="BG128" s="138"/>
      <c r="BH128" s="138"/>
    </row>
    <row r="129" spans="1:60" outlineLevel="1" x14ac:dyDescent="0.2">
      <c r="A129" s="139"/>
      <c r="B129" s="139"/>
      <c r="C129" s="180" t="s">
        <v>289</v>
      </c>
      <c r="D129" s="148"/>
      <c r="E129" s="154">
        <v>3.125</v>
      </c>
      <c r="F129" s="158"/>
      <c r="G129" s="158"/>
      <c r="H129" s="158"/>
      <c r="I129" s="158"/>
      <c r="J129" s="158"/>
      <c r="K129" s="158"/>
      <c r="L129" s="158"/>
      <c r="M129" s="158"/>
      <c r="N129" s="146"/>
      <c r="O129" s="146"/>
      <c r="P129" s="146"/>
      <c r="Q129" s="146"/>
      <c r="R129" s="146"/>
      <c r="S129" s="146"/>
      <c r="T129" s="147"/>
      <c r="U129" s="146"/>
      <c r="V129" s="138"/>
      <c r="W129" s="138"/>
      <c r="X129" s="138"/>
      <c r="Y129" s="138"/>
      <c r="Z129" s="138"/>
      <c r="AA129" s="138"/>
      <c r="AB129" s="138"/>
      <c r="AC129" s="138"/>
      <c r="AD129" s="138"/>
      <c r="AE129" s="138" t="s">
        <v>126</v>
      </c>
      <c r="AF129" s="138">
        <v>0</v>
      </c>
      <c r="AG129" s="138"/>
      <c r="AH129" s="138"/>
      <c r="AI129" s="138"/>
      <c r="AJ129" s="138"/>
      <c r="AK129" s="138"/>
      <c r="AL129" s="138"/>
      <c r="AM129" s="138"/>
      <c r="AN129" s="138"/>
      <c r="AO129" s="138"/>
      <c r="AP129" s="138"/>
      <c r="AQ129" s="138"/>
      <c r="AR129" s="138"/>
      <c r="AS129" s="138"/>
      <c r="AT129" s="138"/>
      <c r="AU129" s="138"/>
      <c r="AV129" s="138"/>
      <c r="AW129" s="138"/>
      <c r="AX129" s="138"/>
      <c r="AY129" s="138"/>
      <c r="AZ129" s="138"/>
      <c r="BA129" s="138"/>
      <c r="BB129" s="138"/>
      <c r="BC129" s="138"/>
      <c r="BD129" s="138"/>
      <c r="BE129" s="138"/>
      <c r="BF129" s="138"/>
      <c r="BG129" s="138"/>
      <c r="BH129" s="138"/>
    </row>
    <row r="130" spans="1:60" outlineLevel="1" x14ac:dyDescent="0.2">
      <c r="A130" s="139">
        <v>52</v>
      </c>
      <c r="B130" s="139" t="s">
        <v>290</v>
      </c>
      <c r="C130" s="179" t="s">
        <v>291</v>
      </c>
      <c r="D130" s="145" t="s">
        <v>137</v>
      </c>
      <c r="E130" s="153">
        <v>5.1029999999999998</v>
      </c>
      <c r="F130" s="157">
        <f>H130+J130</f>
        <v>0</v>
      </c>
      <c r="G130" s="158">
        <f>ROUND(E130*F130,2)</f>
        <v>0</v>
      </c>
      <c r="H130" s="158"/>
      <c r="I130" s="158">
        <f>ROUND(E130*H130,2)</f>
        <v>0</v>
      </c>
      <c r="J130" s="158"/>
      <c r="K130" s="158">
        <f>ROUND(E130*J130,2)</f>
        <v>0</v>
      </c>
      <c r="L130" s="158">
        <v>21</v>
      </c>
      <c r="M130" s="158">
        <f>G130*(1+L130/100)</f>
        <v>0</v>
      </c>
      <c r="N130" s="146">
        <v>1.8907700000000001</v>
      </c>
      <c r="O130" s="146">
        <f>ROUND(E130*N130,5)</f>
        <v>9.6486000000000001</v>
      </c>
      <c r="P130" s="146">
        <v>0</v>
      </c>
      <c r="Q130" s="146">
        <f>ROUND(E130*P130,5)</f>
        <v>0</v>
      </c>
      <c r="R130" s="146"/>
      <c r="S130" s="146"/>
      <c r="T130" s="147">
        <v>1.3169999999999999</v>
      </c>
      <c r="U130" s="146">
        <f>ROUND(E130*T130,2)</f>
        <v>6.72</v>
      </c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 t="s">
        <v>117</v>
      </c>
      <c r="AF130" s="138"/>
      <c r="AG130" s="138"/>
      <c r="AH130" s="138"/>
      <c r="AI130" s="138"/>
      <c r="AJ130" s="138"/>
      <c r="AK130" s="138"/>
      <c r="AL130" s="138"/>
      <c r="AM130" s="138"/>
      <c r="AN130" s="138"/>
      <c r="AO130" s="138"/>
      <c r="AP130" s="138"/>
      <c r="AQ130" s="138"/>
      <c r="AR130" s="138"/>
      <c r="AS130" s="138"/>
      <c r="AT130" s="138"/>
      <c r="AU130" s="138"/>
      <c r="AV130" s="138"/>
      <c r="AW130" s="138"/>
      <c r="AX130" s="138"/>
      <c r="AY130" s="138"/>
      <c r="AZ130" s="138"/>
      <c r="BA130" s="138"/>
      <c r="BB130" s="138"/>
      <c r="BC130" s="138"/>
      <c r="BD130" s="138"/>
      <c r="BE130" s="138"/>
      <c r="BF130" s="138"/>
      <c r="BG130" s="138"/>
      <c r="BH130" s="138"/>
    </row>
    <row r="131" spans="1:60" outlineLevel="1" x14ac:dyDescent="0.2">
      <c r="A131" s="139"/>
      <c r="B131" s="139"/>
      <c r="C131" s="180" t="s">
        <v>292</v>
      </c>
      <c r="D131" s="148"/>
      <c r="E131" s="154">
        <v>5.1029999999999998</v>
      </c>
      <c r="F131" s="158"/>
      <c r="G131" s="158"/>
      <c r="H131" s="158"/>
      <c r="I131" s="158"/>
      <c r="J131" s="158"/>
      <c r="K131" s="158"/>
      <c r="L131" s="158"/>
      <c r="M131" s="158"/>
      <c r="N131" s="146"/>
      <c r="O131" s="146"/>
      <c r="P131" s="146"/>
      <c r="Q131" s="146"/>
      <c r="R131" s="146"/>
      <c r="S131" s="146"/>
      <c r="T131" s="147"/>
      <c r="U131" s="146"/>
      <c r="V131" s="138"/>
      <c r="W131" s="138"/>
      <c r="X131" s="138"/>
      <c r="Y131" s="138"/>
      <c r="Z131" s="138"/>
      <c r="AA131" s="138"/>
      <c r="AB131" s="138"/>
      <c r="AC131" s="138"/>
      <c r="AD131" s="138"/>
      <c r="AE131" s="138" t="s">
        <v>126</v>
      </c>
      <c r="AF131" s="138">
        <v>0</v>
      </c>
      <c r="AG131" s="138"/>
      <c r="AH131" s="138"/>
      <c r="AI131" s="138"/>
      <c r="AJ131" s="138"/>
      <c r="AK131" s="138"/>
      <c r="AL131" s="138"/>
      <c r="AM131" s="138"/>
      <c r="AN131" s="138"/>
      <c r="AO131" s="138"/>
      <c r="AP131" s="138"/>
      <c r="AQ131" s="138"/>
      <c r="AR131" s="138"/>
      <c r="AS131" s="138"/>
      <c r="AT131" s="138"/>
      <c r="AU131" s="138"/>
      <c r="AV131" s="138"/>
      <c r="AW131" s="138"/>
      <c r="AX131" s="138"/>
      <c r="AY131" s="138"/>
      <c r="AZ131" s="138"/>
      <c r="BA131" s="138"/>
      <c r="BB131" s="138"/>
      <c r="BC131" s="138"/>
      <c r="BD131" s="138"/>
      <c r="BE131" s="138"/>
      <c r="BF131" s="138"/>
      <c r="BG131" s="138"/>
      <c r="BH131" s="138"/>
    </row>
    <row r="132" spans="1:60" outlineLevel="1" x14ac:dyDescent="0.2">
      <c r="A132" s="139">
        <v>53</v>
      </c>
      <c r="B132" s="139" t="s">
        <v>293</v>
      </c>
      <c r="C132" s="179" t="s">
        <v>294</v>
      </c>
      <c r="D132" s="145" t="s">
        <v>137</v>
      </c>
      <c r="E132" s="153">
        <v>7.6544999999999996</v>
      </c>
      <c r="F132" s="157">
        <f>H132+J132</f>
        <v>0</v>
      </c>
      <c r="G132" s="158">
        <f>ROUND(E132*F132,2)</f>
        <v>0</v>
      </c>
      <c r="H132" s="158"/>
      <c r="I132" s="158">
        <f>ROUND(E132*H132,2)</f>
        <v>0</v>
      </c>
      <c r="J132" s="158"/>
      <c r="K132" s="158">
        <f>ROUND(E132*J132,2)</f>
        <v>0</v>
      </c>
      <c r="L132" s="158">
        <v>21</v>
      </c>
      <c r="M132" s="158">
        <f>G132*(1+L132/100)</f>
        <v>0</v>
      </c>
      <c r="N132" s="146">
        <v>2.5</v>
      </c>
      <c r="O132" s="146">
        <f>ROUND(E132*N132,5)</f>
        <v>19.13625</v>
      </c>
      <c r="P132" s="146">
        <v>0</v>
      </c>
      <c r="Q132" s="146">
        <f>ROUND(E132*P132,5)</f>
        <v>0</v>
      </c>
      <c r="R132" s="146"/>
      <c r="S132" s="146"/>
      <c r="T132" s="147">
        <v>1.4490000000000001</v>
      </c>
      <c r="U132" s="146">
        <f>ROUND(E132*T132,2)</f>
        <v>11.09</v>
      </c>
      <c r="V132" s="138"/>
      <c r="W132" s="138"/>
      <c r="X132" s="138"/>
      <c r="Y132" s="138"/>
      <c r="Z132" s="138"/>
      <c r="AA132" s="138"/>
      <c r="AB132" s="138"/>
      <c r="AC132" s="138"/>
      <c r="AD132" s="138"/>
      <c r="AE132" s="138" t="s">
        <v>117</v>
      </c>
      <c r="AF132" s="138"/>
      <c r="AG132" s="138"/>
      <c r="AH132" s="138"/>
      <c r="AI132" s="138"/>
      <c r="AJ132" s="138"/>
      <c r="AK132" s="138"/>
      <c r="AL132" s="138"/>
      <c r="AM132" s="138"/>
      <c r="AN132" s="138"/>
      <c r="AO132" s="138"/>
      <c r="AP132" s="138"/>
      <c r="AQ132" s="138"/>
      <c r="AR132" s="138"/>
      <c r="AS132" s="138"/>
      <c r="AT132" s="138"/>
      <c r="AU132" s="138"/>
      <c r="AV132" s="138"/>
      <c r="AW132" s="138"/>
      <c r="AX132" s="138"/>
      <c r="AY132" s="138"/>
      <c r="AZ132" s="138"/>
      <c r="BA132" s="138"/>
      <c r="BB132" s="138"/>
      <c r="BC132" s="138"/>
      <c r="BD132" s="138"/>
      <c r="BE132" s="138"/>
      <c r="BF132" s="138"/>
      <c r="BG132" s="138"/>
      <c r="BH132" s="138"/>
    </row>
    <row r="133" spans="1:60" outlineLevel="1" x14ac:dyDescent="0.2">
      <c r="A133" s="139"/>
      <c r="B133" s="139"/>
      <c r="C133" s="180" t="s">
        <v>295</v>
      </c>
      <c r="D133" s="148"/>
      <c r="E133" s="154">
        <v>7.6544999999999996</v>
      </c>
      <c r="F133" s="158"/>
      <c r="G133" s="158"/>
      <c r="H133" s="158"/>
      <c r="I133" s="158"/>
      <c r="J133" s="158"/>
      <c r="K133" s="158"/>
      <c r="L133" s="158"/>
      <c r="M133" s="158"/>
      <c r="N133" s="146"/>
      <c r="O133" s="146"/>
      <c r="P133" s="146"/>
      <c r="Q133" s="146"/>
      <c r="R133" s="146"/>
      <c r="S133" s="146"/>
      <c r="T133" s="147"/>
      <c r="U133" s="146"/>
      <c r="V133" s="138"/>
      <c r="W133" s="138"/>
      <c r="X133" s="138"/>
      <c r="Y133" s="138"/>
      <c r="Z133" s="138"/>
      <c r="AA133" s="138"/>
      <c r="AB133" s="138"/>
      <c r="AC133" s="138"/>
      <c r="AD133" s="138"/>
      <c r="AE133" s="138" t="s">
        <v>126</v>
      </c>
      <c r="AF133" s="138">
        <v>0</v>
      </c>
      <c r="AG133" s="138"/>
      <c r="AH133" s="138"/>
      <c r="AI133" s="138"/>
      <c r="AJ133" s="138"/>
      <c r="AK133" s="138"/>
      <c r="AL133" s="138"/>
      <c r="AM133" s="138"/>
      <c r="AN133" s="138"/>
      <c r="AO133" s="138"/>
      <c r="AP133" s="138"/>
      <c r="AQ133" s="138"/>
      <c r="AR133" s="138"/>
      <c r="AS133" s="138"/>
      <c r="AT133" s="138"/>
      <c r="AU133" s="138"/>
      <c r="AV133" s="138"/>
      <c r="AW133" s="138"/>
      <c r="AX133" s="138"/>
      <c r="AY133" s="138"/>
      <c r="AZ133" s="138"/>
      <c r="BA133" s="138"/>
      <c r="BB133" s="138"/>
      <c r="BC133" s="138"/>
      <c r="BD133" s="138"/>
      <c r="BE133" s="138"/>
      <c r="BF133" s="138"/>
      <c r="BG133" s="138"/>
      <c r="BH133" s="138"/>
    </row>
    <row r="134" spans="1:60" outlineLevel="1" x14ac:dyDescent="0.2">
      <c r="A134" s="139">
        <v>54</v>
      </c>
      <c r="B134" s="139" t="s">
        <v>296</v>
      </c>
      <c r="C134" s="179" t="s">
        <v>297</v>
      </c>
      <c r="D134" s="145" t="s">
        <v>137</v>
      </c>
      <c r="E134" s="153">
        <v>40.377611999999999</v>
      </c>
      <c r="F134" s="157">
        <f>H134+J134</f>
        <v>0</v>
      </c>
      <c r="G134" s="158">
        <f>ROUND(E134*F134,2)</f>
        <v>0</v>
      </c>
      <c r="H134" s="158"/>
      <c r="I134" s="158">
        <f>ROUND(E134*H134,2)</f>
        <v>0</v>
      </c>
      <c r="J134" s="158"/>
      <c r="K134" s="158">
        <f>ROUND(E134*J134,2)</f>
        <v>0</v>
      </c>
      <c r="L134" s="158">
        <v>21</v>
      </c>
      <c r="M134" s="158">
        <f>G134*(1+L134/100)</f>
        <v>0</v>
      </c>
      <c r="N134" s="146">
        <v>2.5</v>
      </c>
      <c r="O134" s="146">
        <f>ROUND(E134*N134,5)</f>
        <v>100.94403</v>
      </c>
      <c r="P134" s="146">
        <v>0</v>
      </c>
      <c r="Q134" s="146">
        <f>ROUND(E134*P134,5)</f>
        <v>0</v>
      </c>
      <c r="R134" s="146"/>
      <c r="S134" s="146"/>
      <c r="T134" s="147">
        <v>1.365</v>
      </c>
      <c r="U134" s="146">
        <f>ROUND(E134*T134,2)</f>
        <v>55.12</v>
      </c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 t="s">
        <v>117</v>
      </c>
      <c r="AF134" s="138"/>
      <c r="AG134" s="138"/>
      <c r="AH134" s="138"/>
      <c r="AI134" s="138"/>
      <c r="AJ134" s="138"/>
      <c r="AK134" s="138"/>
      <c r="AL134" s="138"/>
      <c r="AM134" s="138"/>
      <c r="AN134" s="138"/>
      <c r="AO134" s="138"/>
      <c r="AP134" s="138"/>
      <c r="AQ134" s="138"/>
      <c r="AR134" s="138"/>
      <c r="AS134" s="138"/>
      <c r="AT134" s="138"/>
      <c r="AU134" s="138"/>
      <c r="AV134" s="138"/>
      <c r="AW134" s="138"/>
      <c r="AX134" s="138"/>
      <c r="AY134" s="138"/>
      <c r="AZ134" s="138"/>
      <c r="BA134" s="138"/>
      <c r="BB134" s="138"/>
      <c r="BC134" s="138"/>
      <c r="BD134" s="138"/>
      <c r="BE134" s="138"/>
      <c r="BF134" s="138"/>
      <c r="BG134" s="138"/>
      <c r="BH134" s="138"/>
    </row>
    <row r="135" spans="1:60" outlineLevel="1" x14ac:dyDescent="0.2">
      <c r="A135" s="139"/>
      <c r="B135" s="139"/>
      <c r="C135" s="180" t="s">
        <v>298</v>
      </c>
      <c r="D135" s="148"/>
      <c r="E135" s="154">
        <v>25.987200000000001</v>
      </c>
      <c r="F135" s="158"/>
      <c r="G135" s="158"/>
      <c r="H135" s="158"/>
      <c r="I135" s="158"/>
      <c r="J135" s="158"/>
      <c r="K135" s="158"/>
      <c r="L135" s="158"/>
      <c r="M135" s="158"/>
      <c r="N135" s="146"/>
      <c r="O135" s="146"/>
      <c r="P135" s="146"/>
      <c r="Q135" s="146"/>
      <c r="R135" s="146"/>
      <c r="S135" s="146"/>
      <c r="T135" s="147"/>
      <c r="U135" s="146"/>
      <c r="V135" s="138"/>
      <c r="W135" s="138"/>
      <c r="X135" s="138"/>
      <c r="Y135" s="138"/>
      <c r="Z135" s="138"/>
      <c r="AA135" s="138"/>
      <c r="AB135" s="138"/>
      <c r="AC135" s="138"/>
      <c r="AD135" s="138"/>
      <c r="AE135" s="138" t="s">
        <v>126</v>
      </c>
      <c r="AF135" s="138">
        <v>0</v>
      </c>
      <c r="AG135" s="138"/>
      <c r="AH135" s="138"/>
      <c r="AI135" s="138"/>
      <c r="AJ135" s="138"/>
      <c r="AK135" s="138"/>
      <c r="AL135" s="138"/>
      <c r="AM135" s="138"/>
      <c r="AN135" s="138"/>
      <c r="AO135" s="138"/>
      <c r="AP135" s="138"/>
      <c r="AQ135" s="138"/>
      <c r="AR135" s="138"/>
      <c r="AS135" s="138"/>
      <c r="AT135" s="138"/>
      <c r="AU135" s="138"/>
      <c r="AV135" s="138"/>
      <c r="AW135" s="138"/>
      <c r="AX135" s="138"/>
      <c r="AY135" s="138"/>
      <c r="AZ135" s="138"/>
      <c r="BA135" s="138"/>
      <c r="BB135" s="138"/>
      <c r="BC135" s="138"/>
      <c r="BD135" s="138"/>
      <c r="BE135" s="138"/>
      <c r="BF135" s="138"/>
      <c r="BG135" s="138"/>
      <c r="BH135" s="138"/>
    </row>
    <row r="136" spans="1:60" ht="22.5" outlineLevel="1" x14ac:dyDescent="0.2">
      <c r="A136" s="139"/>
      <c r="B136" s="139"/>
      <c r="C136" s="180" t="s">
        <v>299</v>
      </c>
      <c r="D136" s="148"/>
      <c r="E136" s="154">
        <v>14.390412</v>
      </c>
      <c r="F136" s="158"/>
      <c r="G136" s="158"/>
      <c r="H136" s="158"/>
      <c r="I136" s="158"/>
      <c r="J136" s="158"/>
      <c r="K136" s="158"/>
      <c r="L136" s="158"/>
      <c r="M136" s="158"/>
      <c r="N136" s="146"/>
      <c r="O136" s="146"/>
      <c r="P136" s="146"/>
      <c r="Q136" s="146"/>
      <c r="R136" s="146"/>
      <c r="S136" s="146"/>
      <c r="T136" s="147"/>
      <c r="U136" s="146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 t="s">
        <v>126</v>
      </c>
      <c r="AF136" s="138">
        <v>0</v>
      </c>
      <c r="AG136" s="138"/>
      <c r="AH136" s="138"/>
      <c r="AI136" s="138"/>
      <c r="AJ136" s="138"/>
      <c r="AK136" s="138"/>
      <c r="AL136" s="138"/>
      <c r="AM136" s="138"/>
      <c r="AN136" s="138"/>
      <c r="AO136" s="138"/>
      <c r="AP136" s="138"/>
      <c r="AQ136" s="138"/>
      <c r="AR136" s="138"/>
      <c r="AS136" s="138"/>
      <c r="AT136" s="138"/>
      <c r="AU136" s="138"/>
      <c r="AV136" s="138"/>
      <c r="AW136" s="138"/>
      <c r="AX136" s="138"/>
      <c r="AY136" s="138"/>
      <c r="AZ136" s="138"/>
      <c r="BA136" s="138"/>
      <c r="BB136" s="138"/>
      <c r="BC136" s="138"/>
      <c r="BD136" s="138"/>
      <c r="BE136" s="138"/>
      <c r="BF136" s="138"/>
      <c r="BG136" s="138"/>
      <c r="BH136" s="138"/>
    </row>
    <row r="137" spans="1:60" x14ac:dyDescent="0.2">
      <c r="A137" s="140" t="s">
        <v>112</v>
      </c>
      <c r="B137" s="140" t="s">
        <v>65</v>
      </c>
      <c r="C137" s="182" t="s">
        <v>66</v>
      </c>
      <c r="D137" s="150"/>
      <c r="E137" s="156"/>
      <c r="F137" s="159"/>
      <c r="G137" s="159">
        <f>SUMIF(AE138:AE139,"&lt;&gt;NOR",G138:G139)</f>
        <v>0</v>
      </c>
      <c r="H137" s="159"/>
      <c r="I137" s="159">
        <f>SUM(I138:I139)</f>
        <v>0</v>
      </c>
      <c r="J137" s="159"/>
      <c r="K137" s="159">
        <f>SUM(K138:K139)</f>
        <v>0</v>
      </c>
      <c r="L137" s="159"/>
      <c r="M137" s="159">
        <f>SUM(M138:M139)</f>
        <v>0</v>
      </c>
      <c r="N137" s="151"/>
      <c r="O137" s="151">
        <f>SUM(O138:O139)</f>
        <v>293.26</v>
      </c>
      <c r="P137" s="151"/>
      <c r="Q137" s="151">
        <f>SUM(Q138:Q139)</f>
        <v>0</v>
      </c>
      <c r="R137" s="151"/>
      <c r="S137" s="151"/>
      <c r="T137" s="152"/>
      <c r="U137" s="151">
        <f>SUM(U138:U139)</f>
        <v>19.100000000000001</v>
      </c>
      <c r="AE137" t="s">
        <v>113</v>
      </c>
    </row>
    <row r="138" spans="1:60" outlineLevel="1" x14ac:dyDescent="0.2">
      <c r="A138" s="139">
        <v>55</v>
      </c>
      <c r="B138" s="139" t="s">
        <v>300</v>
      </c>
      <c r="C138" s="179" t="s">
        <v>301</v>
      </c>
      <c r="D138" s="145" t="s">
        <v>170</v>
      </c>
      <c r="E138" s="153">
        <v>682</v>
      </c>
      <c r="F138" s="157">
        <f>H138+J138</f>
        <v>0</v>
      </c>
      <c r="G138" s="158">
        <f>ROUND(E138*F138,2)</f>
        <v>0</v>
      </c>
      <c r="H138" s="158"/>
      <c r="I138" s="158">
        <f>ROUND(E138*H138,2)</f>
        <v>0</v>
      </c>
      <c r="J138" s="158"/>
      <c r="K138" s="158">
        <f>ROUND(E138*J138,2)</f>
        <v>0</v>
      </c>
      <c r="L138" s="158">
        <v>21</v>
      </c>
      <c r="M138" s="158">
        <f>G138*(1+L138/100)</f>
        <v>0</v>
      </c>
      <c r="N138" s="146">
        <v>0.43</v>
      </c>
      <c r="O138" s="146">
        <f>ROUND(E138*N138,5)</f>
        <v>293.26</v>
      </c>
      <c r="P138" s="146">
        <v>0</v>
      </c>
      <c r="Q138" s="146">
        <f>ROUND(E138*P138,5)</f>
        <v>0</v>
      </c>
      <c r="R138" s="146"/>
      <c r="S138" s="146"/>
      <c r="T138" s="147">
        <v>2.8000000000000001E-2</v>
      </c>
      <c r="U138" s="146">
        <f>ROUND(E138*T138,2)</f>
        <v>19.100000000000001</v>
      </c>
      <c r="V138" s="138"/>
      <c r="W138" s="138"/>
      <c r="X138" s="138"/>
      <c r="Y138" s="138"/>
      <c r="Z138" s="138"/>
      <c r="AA138" s="138"/>
      <c r="AB138" s="138"/>
      <c r="AC138" s="138"/>
      <c r="AD138" s="138"/>
      <c r="AE138" s="138" t="s">
        <v>117</v>
      </c>
      <c r="AF138" s="138"/>
      <c r="AG138" s="138"/>
      <c r="AH138" s="138"/>
      <c r="AI138" s="138"/>
      <c r="AJ138" s="138"/>
      <c r="AK138" s="138"/>
      <c r="AL138" s="138"/>
      <c r="AM138" s="138"/>
      <c r="AN138" s="138"/>
      <c r="AO138" s="138"/>
      <c r="AP138" s="138"/>
      <c r="AQ138" s="138"/>
      <c r="AR138" s="138"/>
      <c r="AS138" s="138"/>
      <c r="AT138" s="138"/>
      <c r="AU138" s="138"/>
      <c r="AV138" s="138"/>
      <c r="AW138" s="138"/>
      <c r="AX138" s="138"/>
      <c r="AY138" s="138"/>
      <c r="AZ138" s="138"/>
      <c r="BA138" s="138"/>
      <c r="BB138" s="138"/>
      <c r="BC138" s="138"/>
      <c r="BD138" s="138"/>
      <c r="BE138" s="138"/>
      <c r="BF138" s="138"/>
      <c r="BG138" s="138"/>
      <c r="BH138" s="138"/>
    </row>
    <row r="139" spans="1:60" outlineLevel="1" x14ac:dyDescent="0.2">
      <c r="A139" s="139"/>
      <c r="B139" s="139"/>
      <c r="C139" s="180" t="s">
        <v>302</v>
      </c>
      <c r="D139" s="148"/>
      <c r="E139" s="154">
        <v>682</v>
      </c>
      <c r="F139" s="158"/>
      <c r="G139" s="158"/>
      <c r="H139" s="158"/>
      <c r="I139" s="158"/>
      <c r="J139" s="158"/>
      <c r="K139" s="158"/>
      <c r="L139" s="158"/>
      <c r="M139" s="158"/>
      <c r="N139" s="146"/>
      <c r="O139" s="146"/>
      <c r="P139" s="146"/>
      <c r="Q139" s="146"/>
      <c r="R139" s="146"/>
      <c r="S139" s="146"/>
      <c r="T139" s="147"/>
      <c r="U139" s="146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 t="s">
        <v>126</v>
      </c>
      <c r="AF139" s="138">
        <v>0</v>
      </c>
      <c r="AG139" s="138"/>
      <c r="AH139" s="138"/>
      <c r="AI139" s="138"/>
      <c r="AJ139" s="138"/>
      <c r="AK139" s="138"/>
      <c r="AL139" s="138"/>
      <c r="AM139" s="138"/>
      <c r="AN139" s="138"/>
      <c r="AO139" s="138"/>
      <c r="AP139" s="138"/>
      <c r="AQ139" s="138"/>
      <c r="AR139" s="138"/>
      <c r="AS139" s="138"/>
      <c r="AT139" s="138"/>
      <c r="AU139" s="138"/>
      <c r="AV139" s="138"/>
      <c r="AW139" s="138"/>
      <c r="AX139" s="138"/>
      <c r="AY139" s="138"/>
      <c r="AZ139" s="138"/>
      <c r="BA139" s="138"/>
      <c r="BB139" s="138"/>
      <c r="BC139" s="138"/>
      <c r="BD139" s="138"/>
      <c r="BE139" s="138"/>
      <c r="BF139" s="138"/>
      <c r="BG139" s="138"/>
      <c r="BH139" s="138"/>
    </row>
    <row r="140" spans="1:60" x14ac:dyDescent="0.2">
      <c r="A140" s="140" t="s">
        <v>112</v>
      </c>
      <c r="B140" s="140" t="s">
        <v>67</v>
      </c>
      <c r="C140" s="182" t="s">
        <v>68</v>
      </c>
      <c r="D140" s="150"/>
      <c r="E140" s="156"/>
      <c r="F140" s="159"/>
      <c r="G140" s="159">
        <f>SUMIF(AE141:AE205,"&lt;&gt;NOR",G141:G205)</f>
        <v>0</v>
      </c>
      <c r="H140" s="159"/>
      <c r="I140" s="159">
        <f>SUM(I141:I205)</f>
        <v>0</v>
      </c>
      <c r="J140" s="159"/>
      <c r="K140" s="159">
        <f>SUM(K141:K205)</f>
        <v>0</v>
      </c>
      <c r="L140" s="159"/>
      <c r="M140" s="159">
        <f>SUM(M141:M205)</f>
        <v>0</v>
      </c>
      <c r="N140" s="151"/>
      <c r="O140" s="151">
        <f>SUM(O141:O205)</f>
        <v>48.733940000000004</v>
      </c>
      <c r="P140" s="151"/>
      <c r="Q140" s="151">
        <f>SUM(Q141:Q205)</f>
        <v>0</v>
      </c>
      <c r="R140" s="151"/>
      <c r="S140" s="151"/>
      <c r="T140" s="152"/>
      <c r="U140" s="151">
        <f>SUM(U141:U205)</f>
        <v>403.34000000000003</v>
      </c>
      <c r="AE140" t="s">
        <v>113</v>
      </c>
    </row>
    <row r="141" spans="1:60" outlineLevel="1" x14ac:dyDescent="0.2">
      <c r="A141" s="139">
        <v>56</v>
      </c>
      <c r="B141" s="139" t="s">
        <v>303</v>
      </c>
      <c r="C141" s="179" t="s">
        <v>304</v>
      </c>
      <c r="D141" s="145" t="s">
        <v>124</v>
      </c>
      <c r="E141" s="153">
        <v>232.8</v>
      </c>
      <c r="F141" s="157">
        <f t="shared" ref="F141:F153" si="0">H141+J141</f>
        <v>0</v>
      </c>
      <c r="G141" s="158">
        <f t="shared" ref="G141:G153" si="1">ROUND(E141*F141,2)</f>
        <v>0</v>
      </c>
      <c r="H141" s="158"/>
      <c r="I141" s="158">
        <f t="shared" ref="I141:I153" si="2">ROUND(E141*H141,2)</f>
        <v>0</v>
      </c>
      <c r="J141" s="158"/>
      <c r="K141" s="158">
        <f t="shared" ref="K141:K153" si="3">ROUND(E141*J141,2)</f>
        <v>0</v>
      </c>
      <c r="L141" s="158">
        <v>21</v>
      </c>
      <c r="M141" s="158">
        <f t="shared" ref="M141:M153" si="4">G141*(1+L141/100)</f>
        <v>0</v>
      </c>
      <c r="N141" s="146">
        <v>4.0000000000000003E-5</v>
      </c>
      <c r="O141" s="146">
        <f t="shared" ref="O141:O153" si="5">ROUND(E141*N141,5)</f>
        <v>9.3100000000000006E-3</v>
      </c>
      <c r="P141" s="146">
        <v>0</v>
      </c>
      <c r="Q141" s="146">
        <f t="shared" ref="Q141:Q153" si="6">ROUND(E141*P141,5)</f>
        <v>0</v>
      </c>
      <c r="R141" s="146"/>
      <c r="S141" s="146"/>
      <c r="T141" s="147">
        <v>0.84599999999999997</v>
      </c>
      <c r="U141" s="146">
        <f t="shared" ref="U141:U153" si="7">ROUND(E141*T141,2)</f>
        <v>196.95</v>
      </c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 t="s">
        <v>117</v>
      </c>
      <c r="AF141" s="138"/>
      <c r="AG141" s="138"/>
      <c r="AH141" s="138"/>
      <c r="AI141" s="138"/>
      <c r="AJ141" s="138"/>
      <c r="AK141" s="138"/>
      <c r="AL141" s="138"/>
      <c r="AM141" s="138"/>
      <c r="AN141" s="138"/>
      <c r="AO141" s="138"/>
      <c r="AP141" s="138"/>
      <c r="AQ141" s="138"/>
      <c r="AR141" s="138"/>
      <c r="AS141" s="138"/>
      <c r="AT141" s="138"/>
      <c r="AU141" s="138"/>
      <c r="AV141" s="138"/>
      <c r="AW141" s="138"/>
      <c r="AX141" s="138"/>
      <c r="AY141" s="138"/>
      <c r="AZ141" s="138"/>
      <c r="BA141" s="138"/>
      <c r="BB141" s="138"/>
      <c r="BC141" s="138"/>
      <c r="BD141" s="138"/>
      <c r="BE141" s="138"/>
      <c r="BF141" s="138"/>
      <c r="BG141" s="138"/>
      <c r="BH141" s="138"/>
    </row>
    <row r="142" spans="1:60" ht="33.75" outlineLevel="1" x14ac:dyDescent="0.2">
      <c r="A142" s="139">
        <v>57</v>
      </c>
      <c r="B142" s="139" t="s">
        <v>305</v>
      </c>
      <c r="C142" s="179" t="s">
        <v>306</v>
      </c>
      <c r="D142" s="145" t="s">
        <v>178</v>
      </c>
      <c r="E142" s="153">
        <v>99</v>
      </c>
      <c r="F142" s="157">
        <f t="shared" si="0"/>
        <v>0</v>
      </c>
      <c r="G142" s="158">
        <f t="shared" si="1"/>
        <v>0</v>
      </c>
      <c r="H142" s="158"/>
      <c r="I142" s="158">
        <f t="shared" si="2"/>
        <v>0</v>
      </c>
      <c r="J142" s="158"/>
      <c r="K142" s="158">
        <f t="shared" si="3"/>
        <v>0</v>
      </c>
      <c r="L142" s="158">
        <v>21</v>
      </c>
      <c r="M142" s="158">
        <f t="shared" si="4"/>
        <v>0</v>
      </c>
      <c r="N142" s="146">
        <v>0.18099999999999999</v>
      </c>
      <c r="O142" s="146">
        <f t="shared" si="5"/>
        <v>17.919</v>
      </c>
      <c r="P142" s="146">
        <v>0</v>
      </c>
      <c r="Q142" s="146">
        <f t="shared" si="6"/>
        <v>0</v>
      </c>
      <c r="R142" s="146"/>
      <c r="S142" s="146"/>
      <c r="T142" s="147">
        <v>0</v>
      </c>
      <c r="U142" s="146">
        <f t="shared" si="7"/>
        <v>0</v>
      </c>
      <c r="V142" s="138"/>
      <c r="W142" s="138"/>
      <c r="X142" s="138"/>
      <c r="Y142" s="138"/>
      <c r="Z142" s="138"/>
      <c r="AA142" s="138"/>
      <c r="AB142" s="138"/>
      <c r="AC142" s="138"/>
      <c r="AD142" s="138"/>
      <c r="AE142" s="138" t="s">
        <v>121</v>
      </c>
      <c r="AF142" s="138"/>
      <c r="AG142" s="138"/>
      <c r="AH142" s="138"/>
      <c r="AI142" s="138"/>
      <c r="AJ142" s="138"/>
      <c r="AK142" s="138"/>
      <c r="AL142" s="138"/>
      <c r="AM142" s="138"/>
      <c r="AN142" s="138"/>
      <c r="AO142" s="138"/>
      <c r="AP142" s="138"/>
      <c r="AQ142" s="138"/>
      <c r="AR142" s="138"/>
      <c r="AS142" s="138"/>
      <c r="AT142" s="138"/>
      <c r="AU142" s="138"/>
      <c r="AV142" s="138"/>
      <c r="AW142" s="138"/>
      <c r="AX142" s="138"/>
      <c r="AY142" s="138"/>
      <c r="AZ142" s="138"/>
      <c r="BA142" s="138"/>
      <c r="BB142" s="138"/>
      <c r="BC142" s="138"/>
      <c r="BD142" s="138"/>
      <c r="BE142" s="138"/>
      <c r="BF142" s="138"/>
      <c r="BG142" s="138"/>
      <c r="BH142" s="138"/>
    </row>
    <row r="143" spans="1:60" ht="22.5" outlineLevel="1" x14ac:dyDescent="0.2">
      <c r="A143" s="139">
        <v>58</v>
      </c>
      <c r="B143" s="139" t="s">
        <v>307</v>
      </c>
      <c r="C143" s="179" t="s">
        <v>308</v>
      </c>
      <c r="D143" s="145" t="s">
        <v>178</v>
      </c>
      <c r="E143" s="153">
        <v>6</v>
      </c>
      <c r="F143" s="157">
        <f t="shared" si="0"/>
        <v>0</v>
      </c>
      <c r="G143" s="158">
        <f t="shared" si="1"/>
        <v>0</v>
      </c>
      <c r="H143" s="158"/>
      <c r="I143" s="158">
        <f t="shared" si="2"/>
        <v>0</v>
      </c>
      <c r="J143" s="158"/>
      <c r="K143" s="158">
        <f t="shared" si="3"/>
        <v>0</v>
      </c>
      <c r="L143" s="158">
        <v>21</v>
      </c>
      <c r="M143" s="158">
        <f t="shared" si="4"/>
        <v>0</v>
      </c>
      <c r="N143" s="146">
        <v>4.4999999999999998E-2</v>
      </c>
      <c r="O143" s="146">
        <f t="shared" si="5"/>
        <v>0.27</v>
      </c>
      <c r="P143" s="146">
        <v>0</v>
      </c>
      <c r="Q143" s="146">
        <f t="shared" si="6"/>
        <v>0</v>
      </c>
      <c r="R143" s="146"/>
      <c r="S143" s="146"/>
      <c r="T143" s="147">
        <v>0</v>
      </c>
      <c r="U143" s="146">
        <f t="shared" si="7"/>
        <v>0</v>
      </c>
      <c r="V143" s="138"/>
      <c r="W143" s="138"/>
      <c r="X143" s="138"/>
      <c r="Y143" s="138"/>
      <c r="Z143" s="138"/>
      <c r="AA143" s="138"/>
      <c r="AB143" s="138"/>
      <c r="AC143" s="138"/>
      <c r="AD143" s="138"/>
      <c r="AE143" s="138" t="s">
        <v>121</v>
      </c>
      <c r="AF143" s="138"/>
      <c r="AG143" s="138"/>
      <c r="AH143" s="138"/>
      <c r="AI143" s="138"/>
      <c r="AJ143" s="138"/>
      <c r="AK143" s="138"/>
      <c r="AL143" s="138"/>
      <c r="AM143" s="138"/>
      <c r="AN143" s="138"/>
      <c r="AO143" s="138"/>
      <c r="AP143" s="138"/>
      <c r="AQ143" s="138"/>
      <c r="AR143" s="138"/>
      <c r="AS143" s="138"/>
      <c r="AT143" s="138"/>
      <c r="AU143" s="138"/>
      <c r="AV143" s="138"/>
      <c r="AW143" s="138"/>
      <c r="AX143" s="138"/>
      <c r="AY143" s="138"/>
      <c r="AZ143" s="138"/>
      <c r="BA143" s="138"/>
      <c r="BB143" s="138"/>
      <c r="BC143" s="138"/>
      <c r="BD143" s="138"/>
      <c r="BE143" s="138"/>
      <c r="BF143" s="138"/>
      <c r="BG143" s="138"/>
      <c r="BH143" s="138"/>
    </row>
    <row r="144" spans="1:60" ht="22.5" outlineLevel="1" x14ac:dyDescent="0.2">
      <c r="A144" s="139">
        <v>59</v>
      </c>
      <c r="B144" s="139" t="s">
        <v>309</v>
      </c>
      <c r="C144" s="179" t="s">
        <v>310</v>
      </c>
      <c r="D144" s="145" t="s">
        <v>178</v>
      </c>
      <c r="E144" s="153">
        <v>6</v>
      </c>
      <c r="F144" s="157">
        <f t="shared" si="0"/>
        <v>0</v>
      </c>
      <c r="G144" s="158">
        <f t="shared" si="1"/>
        <v>0</v>
      </c>
      <c r="H144" s="158"/>
      <c r="I144" s="158">
        <f t="shared" si="2"/>
        <v>0</v>
      </c>
      <c r="J144" s="158"/>
      <c r="K144" s="158">
        <f t="shared" si="3"/>
        <v>0</v>
      </c>
      <c r="L144" s="158">
        <v>21</v>
      </c>
      <c r="M144" s="158">
        <f t="shared" si="4"/>
        <v>0</v>
      </c>
      <c r="N144" s="146">
        <v>5.6000000000000001E-2</v>
      </c>
      <c r="O144" s="146">
        <f t="shared" si="5"/>
        <v>0.33600000000000002</v>
      </c>
      <c r="P144" s="146">
        <v>0</v>
      </c>
      <c r="Q144" s="146">
        <f t="shared" si="6"/>
        <v>0</v>
      </c>
      <c r="R144" s="146"/>
      <c r="S144" s="146"/>
      <c r="T144" s="147">
        <v>0</v>
      </c>
      <c r="U144" s="146">
        <f t="shared" si="7"/>
        <v>0</v>
      </c>
      <c r="V144" s="138"/>
      <c r="W144" s="138"/>
      <c r="X144" s="138"/>
      <c r="Y144" s="138"/>
      <c r="Z144" s="138"/>
      <c r="AA144" s="138"/>
      <c r="AB144" s="138"/>
      <c r="AC144" s="138"/>
      <c r="AD144" s="138"/>
      <c r="AE144" s="138" t="s">
        <v>121</v>
      </c>
      <c r="AF144" s="138"/>
      <c r="AG144" s="138"/>
      <c r="AH144" s="138"/>
      <c r="AI144" s="138"/>
      <c r="AJ144" s="138"/>
      <c r="AK144" s="138"/>
      <c r="AL144" s="138"/>
      <c r="AM144" s="138"/>
      <c r="AN144" s="138"/>
      <c r="AO144" s="138"/>
      <c r="AP144" s="138"/>
      <c r="AQ144" s="138"/>
      <c r="AR144" s="138"/>
      <c r="AS144" s="138"/>
      <c r="AT144" s="138"/>
      <c r="AU144" s="138"/>
      <c r="AV144" s="138"/>
      <c r="AW144" s="138"/>
      <c r="AX144" s="138"/>
      <c r="AY144" s="138"/>
      <c r="AZ144" s="138"/>
      <c r="BA144" s="138"/>
      <c r="BB144" s="138"/>
      <c r="BC144" s="138"/>
      <c r="BD144" s="138"/>
      <c r="BE144" s="138"/>
      <c r="BF144" s="138"/>
      <c r="BG144" s="138"/>
      <c r="BH144" s="138"/>
    </row>
    <row r="145" spans="1:60" outlineLevel="1" x14ac:dyDescent="0.2">
      <c r="A145" s="139">
        <v>60</v>
      </c>
      <c r="B145" s="139" t="s">
        <v>311</v>
      </c>
      <c r="C145" s="179" t="s">
        <v>312</v>
      </c>
      <c r="D145" s="145" t="s">
        <v>178</v>
      </c>
      <c r="E145" s="153">
        <v>14</v>
      </c>
      <c r="F145" s="157">
        <f t="shared" si="0"/>
        <v>0</v>
      </c>
      <c r="G145" s="158">
        <f t="shared" si="1"/>
        <v>0</v>
      </c>
      <c r="H145" s="158"/>
      <c r="I145" s="158">
        <f t="shared" si="2"/>
        <v>0</v>
      </c>
      <c r="J145" s="158"/>
      <c r="K145" s="158">
        <f t="shared" si="3"/>
        <v>0</v>
      </c>
      <c r="L145" s="158">
        <v>21</v>
      </c>
      <c r="M145" s="158">
        <f t="shared" si="4"/>
        <v>0</v>
      </c>
      <c r="N145" s="146">
        <v>6.9999999999999994E-5</v>
      </c>
      <c r="O145" s="146">
        <f t="shared" si="5"/>
        <v>9.7999999999999997E-4</v>
      </c>
      <c r="P145" s="146">
        <v>0</v>
      </c>
      <c r="Q145" s="146">
        <f t="shared" si="6"/>
        <v>0</v>
      </c>
      <c r="R145" s="146"/>
      <c r="S145" s="146"/>
      <c r="T145" s="147">
        <v>0.626</v>
      </c>
      <c r="U145" s="146">
        <f t="shared" si="7"/>
        <v>8.76</v>
      </c>
      <c r="V145" s="138"/>
      <c r="W145" s="138"/>
      <c r="X145" s="138"/>
      <c r="Y145" s="138"/>
      <c r="Z145" s="138"/>
      <c r="AA145" s="138"/>
      <c r="AB145" s="138"/>
      <c r="AC145" s="138"/>
      <c r="AD145" s="138"/>
      <c r="AE145" s="138" t="s">
        <v>117</v>
      </c>
      <c r="AF145" s="138"/>
      <c r="AG145" s="138"/>
      <c r="AH145" s="138"/>
      <c r="AI145" s="138"/>
      <c r="AJ145" s="138"/>
      <c r="AK145" s="138"/>
      <c r="AL145" s="138"/>
      <c r="AM145" s="138"/>
      <c r="AN145" s="138"/>
      <c r="AO145" s="138"/>
      <c r="AP145" s="138"/>
      <c r="AQ145" s="138"/>
      <c r="AR145" s="138"/>
      <c r="AS145" s="138"/>
      <c r="AT145" s="138"/>
      <c r="AU145" s="138"/>
      <c r="AV145" s="138"/>
      <c r="AW145" s="138"/>
      <c r="AX145" s="138"/>
      <c r="AY145" s="138"/>
      <c r="AZ145" s="138"/>
      <c r="BA145" s="138"/>
      <c r="BB145" s="138"/>
      <c r="BC145" s="138"/>
      <c r="BD145" s="138"/>
      <c r="BE145" s="138"/>
      <c r="BF145" s="138"/>
      <c r="BG145" s="138"/>
      <c r="BH145" s="138"/>
    </row>
    <row r="146" spans="1:60" ht="22.5" outlineLevel="1" x14ac:dyDescent="0.2">
      <c r="A146" s="139">
        <v>61</v>
      </c>
      <c r="B146" s="139" t="s">
        <v>313</v>
      </c>
      <c r="C146" s="179" t="s">
        <v>314</v>
      </c>
      <c r="D146" s="145" t="s">
        <v>178</v>
      </c>
      <c r="E146" s="153">
        <v>4</v>
      </c>
      <c r="F146" s="157">
        <f t="shared" si="0"/>
        <v>0</v>
      </c>
      <c r="G146" s="158">
        <f t="shared" si="1"/>
        <v>0</v>
      </c>
      <c r="H146" s="158"/>
      <c r="I146" s="158">
        <f t="shared" si="2"/>
        <v>0</v>
      </c>
      <c r="J146" s="158"/>
      <c r="K146" s="158">
        <f t="shared" si="3"/>
        <v>0</v>
      </c>
      <c r="L146" s="158">
        <v>21</v>
      </c>
      <c r="M146" s="158">
        <f t="shared" si="4"/>
        <v>0</v>
      </c>
      <c r="N146" s="146">
        <v>7.2999999999999995E-2</v>
      </c>
      <c r="O146" s="146">
        <f t="shared" si="5"/>
        <v>0.29199999999999998</v>
      </c>
      <c r="P146" s="146">
        <v>0</v>
      </c>
      <c r="Q146" s="146">
        <f t="shared" si="6"/>
        <v>0</v>
      </c>
      <c r="R146" s="146"/>
      <c r="S146" s="146"/>
      <c r="T146" s="147">
        <v>0</v>
      </c>
      <c r="U146" s="146">
        <f t="shared" si="7"/>
        <v>0</v>
      </c>
      <c r="V146" s="138"/>
      <c r="W146" s="138"/>
      <c r="X146" s="138"/>
      <c r="Y146" s="138"/>
      <c r="Z146" s="138"/>
      <c r="AA146" s="138"/>
      <c r="AB146" s="138"/>
      <c r="AC146" s="138"/>
      <c r="AD146" s="138"/>
      <c r="AE146" s="138" t="s">
        <v>121</v>
      </c>
      <c r="AF146" s="138"/>
      <c r="AG146" s="138"/>
      <c r="AH146" s="138"/>
      <c r="AI146" s="138"/>
      <c r="AJ146" s="138"/>
      <c r="AK146" s="138"/>
      <c r="AL146" s="138"/>
      <c r="AM146" s="138"/>
      <c r="AN146" s="138"/>
      <c r="AO146" s="138"/>
      <c r="AP146" s="138"/>
      <c r="AQ146" s="138"/>
      <c r="AR146" s="138"/>
      <c r="AS146" s="138"/>
      <c r="AT146" s="138"/>
      <c r="AU146" s="138"/>
      <c r="AV146" s="138"/>
      <c r="AW146" s="138"/>
      <c r="AX146" s="138"/>
      <c r="AY146" s="138"/>
      <c r="AZ146" s="138"/>
      <c r="BA146" s="138"/>
      <c r="BB146" s="138"/>
      <c r="BC146" s="138"/>
      <c r="BD146" s="138"/>
      <c r="BE146" s="138"/>
      <c r="BF146" s="138"/>
      <c r="BG146" s="138"/>
      <c r="BH146" s="138"/>
    </row>
    <row r="147" spans="1:60" ht="22.5" outlineLevel="1" x14ac:dyDescent="0.2">
      <c r="A147" s="139">
        <v>62</v>
      </c>
      <c r="B147" s="139" t="s">
        <v>315</v>
      </c>
      <c r="C147" s="179" t="s">
        <v>316</v>
      </c>
      <c r="D147" s="145" t="s">
        <v>178</v>
      </c>
      <c r="E147" s="153">
        <v>4</v>
      </c>
      <c r="F147" s="157">
        <f t="shared" si="0"/>
        <v>0</v>
      </c>
      <c r="G147" s="158">
        <f t="shared" si="1"/>
        <v>0</v>
      </c>
      <c r="H147" s="158"/>
      <c r="I147" s="158">
        <f t="shared" si="2"/>
        <v>0</v>
      </c>
      <c r="J147" s="158"/>
      <c r="K147" s="158">
        <f t="shared" si="3"/>
        <v>0</v>
      </c>
      <c r="L147" s="158">
        <v>21</v>
      </c>
      <c r="M147" s="158">
        <f t="shared" si="4"/>
        <v>0</v>
      </c>
      <c r="N147" s="146">
        <v>8.5999999999999993E-2</v>
      </c>
      <c r="O147" s="146">
        <f t="shared" si="5"/>
        <v>0.34399999999999997</v>
      </c>
      <c r="P147" s="146">
        <v>0</v>
      </c>
      <c r="Q147" s="146">
        <f t="shared" si="6"/>
        <v>0</v>
      </c>
      <c r="R147" s="146"/>
      <c r="S147" s="146"/>
      <c r="T147" s="147">
        <v>0</v>
      </c>
      <c r="U147" s="146">
        <f t="shared" si="7"/>
        <v>0</v>
      </c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 t="s">
        <v>121</v>
      </c>
      <c r="AF147" s="138"/>
      <c r="AG147" s="138"/>
      <c r="AH147" s="138"/>
      <c r="AI147" s="138"/>
      <c r="AJ147" s="138"/>
      <c r="AK147" s="138"/>
      <c r="AL147" s="138"/>
      <c r="AM147" s="138"/>
      <c r="AN147" s="138"/>
      <c r="AO147" s="138"/>
      <c r="AP147" s="138"/>
      <c r="AQ147" s="138"/>
      <c r="AR147" s="138"/>
      <c r="AS147" s="138"/>
      <c r="AT147" s="138"/>
      <c r="AU147" s="138"/>
      <c r="AV147" s="138"/>
      <c r="AW147" s="138"/>
      <c r="AX147" s="138"/>
      <c r="AY147" s="138"/>
      <c r="AZ147" s="138"/>
      <c r="BA147" s="138"/>
      <c r="BB147" s="138"/>
      <c r="BC147" s="138"/>
      <c r="BD147" s="138"/>
      <c r="BE147" s="138"/>
      <c r="BF147" s="138"/>
      <c r="BG147" s="138"/>
      <c r="BH147" s="138"/>
    </row>
    <row r="148" spans="1:60" ht="22.5" outlineLevel="1" x14ac:dyDescent="0.2">
      <c r="A148" s="139">
        <v>63</v>
      </c>
      <c r="B148" s="139" t="s">
        <v>317</v>
      </c>
      <c r="C148" s="179" t="s">
        <v>318</v>
      </c>
      <c r="D148" s="145" t="s">
        <v>178</v>
      </c>
      <c r="E148" s="153">
        <v>2</v>
      </c>
      <c r="F148" s="157">
        <f t="shared" si="0"/>
        <v>0</v>
      </c>
      <c r="G148" s="158">
        <f t="shared" si="1"/>
        <v>0</v>
      </c>
      <c r="H148" s="158"/>
      <c r="I148" s="158">
        <f t="shared" si="2"/>
        <v>0</v>
      </c>
      <c r="J148" s="158"/>
      <c r="K148" s="158">
        <f t="shared" si="3"/>
        <v>0</v>
      </c>
      <c r="L148" s="158">
        <v>21</v>
      </c>
      <c r="M148" s="158">
        <f t="shared" si="4"/>
        <v>0</v>
      </c>
      <c r="N148" s="146">
        <v>7.2999999999999995E-2</v>
      </c>
      <c r="O148" s="146">
        <f t="shared" si="5"/>
        <v>0.14599999999999999</v>
      </c>
      <c r="P148" s="146">
        <v>0</v>
      </c>
      <c r="Q148" s="146">
        <f t="shared" si="6"/>
        <v>0</v>
      </c>
      <c r="R148" s="146"/>
      <c r="S148" s="146"/>
      <c r="T148" s="147">
        <v>0</v>
      </c>
      <c r="U148" s="146">
        <f t="shared" si="7"/>
        <v>0</v>
      </c>
      <c r="V148" s="138"/>
      <c r="W148" s="138"/>
      <c r="X148" s="138"/>
      <c r="Y148" s="138"/>
      <c r="Z148" s="138"/>
      <c r="AA148" s="138"/>
      <c r="AB148" s="138"/>
      <c r="AC148" s="138"/>
      <c r="AD148" s="138"/>
      <c r="AE148" s="138" t="s">
        <v>121</v>
      </c>
      <c r="AF148" s="138"/>
      <c r="AG148" s="138"/>
      <c r="AH148" s="138"/>
      <c r="AI148" s="138"/>
      <c r="AJ148" s="138"/>
      <c r="AK148" s="138"/>
      <c r="AL148" s="138"/>
      <c r="AM148" s="138"/>
      <c r="AN148" s="138"/>
      <c r="AO148" s="138"/>
      <c r="AP148" s="138"/>
      <c r="AQ148" s="138"/>
      <c r="AR148" s="138"/>
      <c r="AS148" s="138"/>
      <c r="AT148" s="138"/>
      <c r="AU148" s="138"/>
      <c r="AV148" s="138"/>
      <c r="AW148" s="138"/>
      <c r="AX148" s="138"/>
      <c r="AY148" s="138"/>
      <c r="AZ148" s="138"/>
      <c r="BA148" s="138"/>
      <c r="BB148" s="138"/>
      <c r="BC148" s="138"/>
      <c r="BD148" s="138"/>
      <c r="BE148" s="138"/>
      <c r="BF148" s="138"/>
      <c r="BG148" s="138"/>
      <c r="BH148" s="138"/>
    </row>
    <row r="149" spans="1:60" ht="22.5" outlineLevel="1" x14ac:dyDescent="0.2">
      <c r="A149" s="139">
        <v>64</v>
      </c>
      <c r="B149" s="139" t="s">
        <v>319</v>
      </c>
      <c r="C149" s="179" t="s">
        <v>320</v>
      </c>
      <c r="D149" s="145" t="s">
        <v>178</v>
      </c>
      <c r="E149" s="153">
        <v>4</v>
      </c>
      <c r="F149" s="157">
        <f t="shared" si="0"/>
        <v>0</v>
      </c>
      <c r="G149" s="158">
        <f t="shared" si="1"/>
        <v>0</v>
      </c>
      <c r="H149" s="158"/>
      <c r="I149" s="158">
        <f t="shared" si="2"/>
        <v>0</v>
      </c>
      <c r="J149" s="158"/>
      <c r="K149" s="158">
        <f t="shared" si="3"/>
        <v>0</v>
      </c>
      <c r="L149" s="158">
        <v>21</v>
      </c>
      <c r="M149" s="158">
        <f t="shared" si="4"/>
        <v>0</v>
      </c>
      <c r="N149" s="146">
        <v>8.5999999999999993E-2</v>
      </c>
      <c r="O149" s="146">
        <f t="shared" si="5"/>
        <v>0.34399999999999997</v>
      </c>
      <c r="P149" s="146">
        <v>0</v>
      </c>
      <c r="Q149" s="146">
        <f t="shared" si="6"/>
        <v>0</v>
      </c>
      <c r="R149" s="146"/>
      <c r="S149" s="146"/>
      <c r="T149" s="147">
        <v>0</v>
      </c>
      <c r="U149" s="146">
        <f t="shared" si="7"/>
        <v>0</v>
      </c>
      <c r="V149" s="138"/>
      <c r="W149" s="138"/>
      <c r="X149" s="138"/>
      <c r="Y149" s="138"/>
      <c r="Z149" s="138"/>
      <c r="AA149" s="138"/>
      <c r="AB149" s="138"/>
      <c r="AC149" s="138"/>
      <c r="AD149" s="138"/>
      <c r="AE149" s="138" t="s">
        <v>121</v>
      </c>
      <c r="AF149" s="138"/>
      <c r="AG149" s="138"/>
      <c r="AH149" s="138"/>
      <c r="AI149" s="138"/>
      <c r="AJ149" s="138"/>
      <c r="AK149" s="138"/>
      <c r="AL149" s="138"/>
      <c r="AM149" s="138"/>
      <c r="AN149" s="138"/>
      <c r="AO149" s="138"/>
      <c r="AP149" s="138"/>
      <c r="AQ149" s="138"/>
      <c r="AR149" s="138"/>
      <c r="AS149" s="138"/>
      <c r="AT149" s="138"/>
      <c r="AU149" s="138"/>
      <c r="AV149" s="138"/>
      <c r="AW149" s="138"/>
      <c r="AX149" s="138"/>
      <c r="AY149" s="138"/>
      <c r="AZ149" s="138"/>
      <c r="BA149" s="138"/>
      <c r="BB149" s="138"/>
      <c r="BC149" s="138"/>
      <c r="BD149" s="138"/>
      <c r="BE149" s="138"/>
      <c r="BF149" s="138"/>
      <c r="BG149" s="138"/>
      <c r="BH149" s="138"/>
    </row>
    <row r="150" spans="1:60" outlineLevel="1" x14ac:dyDescent="0.2">
      <c r="A150" s="139">
        <v>65</v>
      </c>
      <c r="B150" s="139" t="s">
        <v>321</v>
      </c>
      <c r="C150" s="179" t="s">
        <v>322</v>
      </c>
      <c r="D150" s="145" t="s">
        <v>124</v>
      </c>
      <c r="E150" s="153">
        <v>2</v>
      </c>
      <c r="F150" s="157">
        <f t="shared" si="0"/>
        <v>0</v>
      </c>
      <c r="G150" s="158">
        <f t="shared" si="1"/>
        <v>0</v>
      </c>
      <c r="H150" s="158"/>
      <c r="I150" s="158">
        <f t="shared" si="2"/>
        <v>0</v>
      </c>
      <c r="J150" s="158"/>
      <c r="K150" s="158">
        <f t="shared" si="3"/>
        <v>0</v>
      </c>
      <c r="L150" s="158">
        <v>21</v>
      </c>
      <c r="M150" s="158">
        <f t="shared" si="4"/>
        <v>0</v>
      </c>
      <c r="N150" s="146">
        <v>1.0000000000000001E-5</v>
      </c>
      <c r="O150" s="146">
        <f t="shared" si="5"/>
        <v>2.0000000000000002E-5</v>
      </c>
      <c r="P150" s="146">
        <v>0</v>
      </c>
      <c r="Q150" s="146">
        <f t="shared" si="6"/>
        <v>0</v>
      </c>
      <c r="R150" s="146"/>
      <c r="S150" s="146"/>
      <c r="T150" s="147">
        <v>0.30448999999999998</v>
      </c>
      <c r="U150" s="146">
        <f t="shared" si="7"/>
        <v>0.61</v>
      </c>
      <c r="V150" s="138"/>
      <c r="W150" s="138"/>
      <c r="X150" s="138"/>
      <c r="Y150" s="138"/>
      <c r="Z150" s="138"/>
      <c r="AA150" s="138"/>
      <c r="AB150" s="138"/>
      <c r="AC150" s="138"/>
      <c r="AD150" s="138"/>
      <c r="AE150" s="138" t="s">
        <v>117</v>
      </c>
      <c r="AF150" s="138"/>
      <c r="AG150" s="138"/>
      <c r="AH150" s="138"/>
      <c r="AI150" s="138"/>
      <c r="AJ150" s="138"/>
      <c r="AK150" s="138"/>
      <c r="AL150" s="138"/>
      <c r="AM150" s="138"/>
      <c r="AN150" s="138"/>
      <c r="AO150" s="138"/>
      <c r="AP150" s="138"/>
      <c r="AQ150" s="138"/>
      <c r="AR150" s="138"/>
      <c r="AS150" s="138"/>
      <c r="AT150" s="138"/>
      <c r="AU150" s="138"/>
      <c r="AV150" s="138"/>
      <c r="AW150" s="138"/>
      <c r="AX150" s="138"/>
      <c r="AY150" s="138"/>
      <c r="AZ150" s="138"/>
      <c r="BA150" s="138"/>
      <c r="BB150" s="138"/>
      <c r="BC150" s="138"/>
      <c r="BD150" s="138"/>
      <c r="BE150" s="138"/>
      <c r="BF150" s="138"/>
      <c r="BG150" s="138"/>
      <c r="BH150" s="138"/>
    </row>
    <row r="151" spans="1:60" ht="22.5" outlineLevel="1" x14ac:dyDescent="0.2">
      <c r="A151" s="139">
        <v>66</v>
      </c>
      <c r="B151" s="139" t="s">
        <v>323</v>
      </c>
      <c r="C151" s="179" t="s">
        <v>324</v>
      </c>
      <c r="D151" s="145" t="s">
        <v>178</v>
      </c>
      <c r="E151" s="153">
        <v>1</v>
      </c>
      <c r="F151" s="157">
        <f t="shared" si="0"/>
        <v>0</v>
      </c>
      <c r="G151" s="158">
        <f t="shared" si="1"/>
        <v>0</v>
      </c>
      <c r="H151" s="158"/>
      <c r="I151" s="158">
        <f t="shared" si="2"/>
        <v>0</v>
      </c>
      <c r="J151" s="158"/>
      <c r="K151" s="158">
        <f t="shared" si="3"/>
        <v>0</v>
      </c>
      <c r="L151" s="158">
        <v>21</v>
      </c>
      <c r="M151" s="158">
        <f t="shared" si="4"/>
        <v>0</v>
      </c>
      <c r="N151" s="146">
        <v>0</v>
      </c>
      <c r="O151" s="146">
        <f t="shared" si="5"/>
        <v>0</v>
      </c>
      <c r="P151" s="146">
        <v>0</v>
      </c>
      <c r="Q151" s="146">
        <f t="shared" si="6"/>
        <v>0</v>
      </c>
      <c r="R151" s="146"/>
      <c r="S151" s="146"/>
      <c r="T151" s="147">
        <v>0</v>
      </c>
      <c r="U151" s="146">
        <f t="shared" si="7"/>
        <v>0</v>
      </c>
      <c r="V151" s="138"/>
      <c r="W151" s="138"/>
      <c r="X151" s="138"/>
      <c r="Y151" s="138"/>
      <c r="Z151" s="138"/>
      <c r="AA151" s="138"/>
      <c r="AB151" s="138"/>
      <c r="AC151" s="138"/>
      <c r="AD151" s="138"/>
      <c r="AE151" s="138" t="s">
        <v>117</v>
      </c>
      <c r="AF151" s="138"/>
      <c r="AG151" s="138"/>
      <c r="AH151" s="138"/>
      <c r="AI151" s="138"/>
      <c r="AJ151" s="138"/>
      <c r="AK151" s="138"/>
      <c r="AL151" s="138"/>
      <c r="AM151" s="138"/>
      <c r="AN151" s="138"/>
      <c r="AO151" s="138"/>
      <c r="AP151" s="138"/>
      <c r="AQ151" s="138"/>
      <c r="AR151" s="138"/>
      <c r="AS151" s="138"/>
      <c r="AT151" s="138"/>
      <c r="AU151" s="138"/>
      <c r="AV151" s="138"/>
      <c r="AW151" s="138"/>
      <c r="AX151" s="138"/>
      <c r="AY151" s="138"/>
      <c r="AZ151" s="138"/>
      <c r="BA151" s="138"/>
      <c r="BB151" s="138"/>
      <c r="BC151" s="138"/>
      <c r="BD151" s="138"/>
      <c r="BE151" s="138"/>
      <c r="BF151" s="138"/>
      <c r="BG151" s="138"/>
      <c r="BH151" s="138"/>
    </row>
    <row r="152" spans="1:60" outlineLevel="1" x14ac:dyDescent="0.2">
      <c r="A152" s="139">
        <v>67</v>
      </c>
      <c r="B152" s="139" t="s">
        <v>325</v>
      </c>
      <c r="C152" s="179" t="s">
        <v>326</v>
      </c>
      <c r="D152" s="145" t="s">
        <v>178</v>
      </c>
      <c r="E152" s="153">
        <v>1</v>
      </c>
      <c r="F152" s="157">
        <f t="shared" si="0"/>
        <v>0</v>
      </c>
      <c r="G152" s="158">
        <f t="shared" si="1"/>
        <v>0</v>
      </c>
      <c r="H152" s="158"/>
      <c r="I152" s="158">
        <f t="shared" si="2"/>
        <v>0</v>
      </c>
      <c r="J152" s="158"/>
      <c r="K152" s="158">
        <f t="shared" si="3"/>
        <v>0</v>
      </c>
      <c r="L152" s="158">
        <v>21</v>
      </c>
      <c r="M152" s="158">
        <f t="shared" si="4"/>
        <v>0</v>
      </c>
      <c r="N152" s="146">
        <v>0</v>
      </c>
      <c r="O152" s="146">
        <f t="shared" si="5"/>
        <v>0</v>
      </c>
      <c r="P152" s="146">
        <v>0</v>
      </c>
      <c r="Q152" s="146">
        <f t="shared" si="6"/>
        <v>0</v>
      </c>
      <c r="R152" s="146"/>
      <c r="S152" s="146"/>
      <c r="T152" s="147">
        <v>0</v>
      </c>
      <c r="U152" s="146">
        <f t="shared" si="7"/>
        <v>0</v>
      </c>
      <c r="V152" s="138"/>
      <c r="W152" s="138"/>
      <c r="X152" s="138"/>
      <c r="Y152" s="138"/>
      <c r="Z152" s="138"/>
      <c r="AA152" s="138"/>
      <c r="AB152" s="138"/>
      <c r="AC152" s="138"/>
      <c r="AD152" s="138"/>
      <c r="AE152" s="138" t="s">
        <v>117</v>
      </c>
      <c r="AF152" s="138"/>
      <c r="AG152" s="138"/>
      <c r="AH152" s="138"/>
      <c r="AI152" s="138"/>
      <c r="AJ152" s="138"/>
      <c r="AK152" s="138"/>
      <c r="AL152" s="138"/>
      <c r="AM152" s="138"/>
      <c r="AN152" s="138"/>
      <c r="AO152" s="138"/>
      <c r="AP152" s="138"/>
      <c r="AQ152" s="138"/>
      <c r="AR152" s="138"/>
      <c r="AS152" s="138"/>
      <c r="AT152" s="138"/>
      <c r="AU152" s="138"/>
      <c r="AV152" s="138"/>
      <c r="AW152" s="138"/>
      <c r="AX152" s="138"/>
      <c r="AY152" s="138"/>
      <c r="AZ152" s="138"/>
      <c r="BA152" s="138"/>
      <c r="BB152" s="138"/>
      <c r="BC152" s="138"/>
      <c r="BD152" s="138"/>
      <c r="BE152" s="138"/>
      <c r="BF152" s="138"/>
      <c r="BG152" s="138"/>
      <c r="BH152" s="138"/>
    </row>
    <row r="153" spans="1:60" outlineLevel="1" x14ac:dyDescent="0.2">
      <c r="A153" s="139">
        <v>68</v>
      </c>
      <c r="B153" s="139" t="s">
        <v>327</v>
      </c>
      <c r="C153" s="179" t="s">
        <v>328</v>
      </c>
      <c r="D153" s="145" t="s">
        <v>124</v>
      </c>
      <c r="E153" s="153">
        <v>23.5</v>
      </c>
      <c r="F153" s="157">
        <f t="shared" si="0"/>
        <v>0</v>
      </c>
      <c r="G153" s="158">
        <f t="shared" si="1"/>
        <v>0</v>
      </c>
      <c r="H153" s="158"/>
      <c r="I153" s="158">
        <f t="shared" si="2"/>
        <v>0</v>
      </c>
      <c r="J153" s="158"/>
      <c r="K153" s="158">
        <f t="shared" si="3"/>
        <v>0</v>
      </c>
      <c r="L153" s="158">
        <v>21</v>
      </c>
      <c r="M153" s="158">
        <f t="shared" si="4"/>
        <v>0</v>
      </c>
      <c r="N153" s="146">
        <v>0</v>
      </c>
      <c r="O153" s="146">
        <f t="shared" si="5"/>
        <v>0</v>
      </c>
      <c r="P153" s="146">
        <v>0</v>
      </c>
      <c r="Q153" s="146">
        <f t="shared" si="6"/>
        <v>0</v>
      </c>
      <c r="R153" s="146"/>
      <c r="S153" s="146"/>
      <c r="T153" s="147">
        <v>6.6000000000000003E-2</v>
      </c>
      <c r="U153" s="146">
        <f t="shared" si="7"/>
        <v>1.55</v>
      </c>
      <c r="V153" s="138"/>
      <c r="W153" s="138"/>
      <c r="X153" s="138"/>
      <c r="Y153" s="138"/>
      <c r="Z153" s="138"/>
      <c r="AA153" s="138"/>
      <c r="AB153" s="138"/>
      <c r="AC153" s="138"/>
      <c r="AD153" s="138"/>
      <c r="AE153" s="138" t="s">
        <v>117</v>
      </c>
      <c r="AF153" s="138"/>
      <c r="AG153" s="138"/>
      <c r="AH153" s="138"/>
      <c r="AI153" s="138"/>
      <c r="AJ153" s="138"/>
      <c r="AK153" s="138"/>
      <c r="AL153" s="138"/>
      <c r="AM153" s="138"/>
      <c r="AN153" s="138"/>
      <c r="AO153" s="138"/>
      <c r="AP153" s="138"/>
      <c r="AQ153" s="138"/>
      <c r="AR153" s="138"/>
      <c r="AS153" s="138"/>
      <c r="AT153" s="138"/>
      <c r="AU153" s="138"/>
      <c r="AV153" s="138"/>
      <c r="AW153" s="138"/>
      <c r="AX153" s="138"/>
      <c r="AY153" s="138"/>
      <c r="AZ153" s="138"/>
      <c r="BA153" s="138"/>
      <c r="BB153" s="138"/>
      <c r="BC153" s="138"/>
      <c r="BD153" s="138"/>
      <c r="BE153" s="138"/>
      <c r="BF153" s="138"/>
      <c r="BG153" s="138"/>
      <c r="BH153" s="138"/>
    </row>
    <row r="154" spans="1:60" outlineLevel="1" x14ac:dyDescent="0.2">
      <c r="A154" s="139"/>
      <c r="B154" s="139"/>
      <c r="C154" s="180" t="s">
        <v>329</v>
      </c>
      <c r="D154" s="148"/>
      <c r="E154" s="154">
        <v>23.5</v>
      </c>
      <c r="F154" s="158"/>
      <c r="G154" s="158"/>
      <c r="H154" s="158"/>
      <c r="I154" s="158"/>
      <c r="J154" s="158"/>
      <c r="K154" s="158"/>
      <c r="L154" s="158"/>
      <c r="M154" s="158"/>
      <c r="N154" s="146"/>
      <c r="O154" s="146"/>
      <c r="P154" s="146"/>
      <c r="Q154" s="146"/>
      <c r="R154" s="146"/>
      <c r="S154" s="146"/>
      <c r="T154" s="147"/>
      <c r="U154" s="146"/>
      <c r="V154" s="138"/>
      <c r="W154" s="138"/>
      <c r="X154" s="138"/>
      <c r="Y154" s="138"/>
      <c r="Z154" s="138"/>
      <c r="AA154" s="138"/>
      <c r="AB154" s="138"/>
      <c r="AC154" s="138"/>
      <c r="AD154" s="138"/>
      <c r="AE154" s="138" t="s">
        <v>126</v>
      </c>
      <c r="AF154" s="138">
        <v>0</v>
      </c>
      <c r="AG154" s="138"/>
      <c r="AH154" s="138"/>
      <c r="AI154" s="138"/>
      <c r="AJ154" s="138"/>
      <c r="AK154" s="138"/>
      <c r="AL154" s="138"/>
      <c r="AM154" s="138"/>
      <c r="AN154" s="138"/>
      <c r="AO154" s="138"/>
      <c r="AP154" s="138"/>
      <c r="AQ154" s="138"/>
      <c r="AR154" s="138"/>
      <c r="AS154" s="138"/>
      <c r="AT154" s="138"/>
      <c r="AU154" s="138"/>
      <c r="AV154" s="138"/>
      <c r="AW154" s="138"/>
      <c r="AX154" s="138"/>
      <c r="AY154" s="138"/>
      <c r="AZ154" s="138"/>
      <c r="BA154" s="138"/>
      <c r="BB154" s="138"/>
      <c r="BC154" s="138"/>
      <c r="BD154" s="138"/>
      <c r="BE154" s="138"/>
      <c r="BF154" s="138"/>
      <c r="BG154" s="138"/>
      <c r="BH154" s="138"/>
    </row>
    <row r="155" spans="1:60" outlineLevel="1" x14ac:dyDescent="0.2">
      <c r="A155" s="139">
        <v>69</v>
      </c>
      <c r="B155" s="139" t="s">
        <v>330</v>
      </c>
      <c r="C155" s="179" t="s">
        <v>331</v>
      </c>
      <c r="D155" s="145" t="s">
        <v>124</v>
      </c>
      <c r="E155" s="153">
        <v>38.9</v>
      </c>
      <c r="F155" s="157">
        <f>H155+J155</f>
        <v>0</v>
      </c>
      <c r="G155" s="158">
        <f>ROUND(E155*F155,2)</f>
        <v>0</v>
      </c>
      <c r="H155" s="158"/>
      <c r="I155" s="158">
        <f>ROUND(E155*H155,2)</f>
        <v>0</v>
      </c>
      <c r="J155" s="158"/>
      <c r="K155" s="158">
        <f>ROUND(E155*J155,2)</f>
        <v>0</v>
      </c>
      <c r="L155" s="158">
        <v>21</v>
      </c>
      <c r="M155" s="158">
        <f>G155*(1+L155/100)</f>
        <v>0</v>
      </c>
      <c r="N155" s="146">
        <v>1.0000000000000001E-5</v>
      </c>
      <c r="O155" s="146">
        <f>ROUND(E155*N155,5)</f>
        <v>3.8999999999999999E-4</v>
      </c>
      <c r="P155" s="146">
        <v>0</v>
      </c>
      <c r="Q155" s="146">
        <f>ROUND(E155*P155,5)</f>
        <v>0</v>
      </c>
      <c r="R155" s="146"/>
      <c r="S155" s="146"/>
      <c r="T155" s="147">
        <v>0.08</v>
      </c>
      <c r="U155" s="146">
        <f>ROUND(E155*T155,2)</f>
        <v>3.11</v>
      </c>
      <c r="V155" s="138"/>
      <c r="W155" s="138"/>
      <c r="X155" s="138"/>
      <c r="Y155" s="138"/>
      <c r="Z155" s="138"/>
      <c r="AA155" s="138"/>
      <c r="AB155" s="138"/>
      <c r="AC155" s="138"/>
      <c r="AD155" s="138"/>
      <c r="AE155" s="138" t="s">
        <v>117</v>
      </c>
      <c r="AF155" s="138"/>
      <c r="AG155" s="138"/>
      <c r="AH155" s="138"/>
      <c r="AI155" s="138"/>
      <c r="AJ155" s="138"/>
      <c r="AK155" s="138"/>
      <c r="AL155" s="138"/>
      <c r="AM155" s="138"/>
      <c r="AN155" s="138"/>
      <c r="AO155" s="138"/>
      <c r="AP155" s="138"/>
      <c r="AQ155" s="138"/>
      <c r="AR155" s="138"/>
      <c r="AS155" s="138"/>
      <c r="AT155" s="138"/>
      <c r="AU155" s="138"/>
      <c r="AV155" s="138"/>
      <c r="AW155" s="138"/>
      <c r="AX155" s="138"/>
      <c r="AY155" s="138"/>
      <c r="AZ155" s="138"/>
      <c r="BA155" s="138"/>
      <c r="BB155" s="138"/>
      <c r="BC155" s="138"/>
      <c r="BD155" s="138"/>
      <c r="BE155" s="138"/>
      <c r="BF155" s="138"/>
      <c r="BG155" s="138"/>
      <c r="BH155" s="138"/>
    </row>
    <row r="156" spans="1:60" outlineLevel="1" x14ac:dyDescent="0.2">
      <c r="A156" s="139"/>
      <c r="B156" s="139"/>
      <c r="C156" s="180" t="s">
        <v>332</v>
      </c>
      <c r="D156" s="148"/>
      <c r="E156" s="154">
        <v>38.9</v>
      </c>
      <c r="F156" s="158"/>
      <c r="G156" s="158"/>
      <c r="H156" s="158"/>
      <c r="I156" s="158"/>
      <c r="J156" s="158"/>
      <c r="K156" s="158"/>
      <c r="L156" s="158"/>
      <c r="M156" s="158"/>
      <c r="N156" s="146"/>
      <c r="O156" s="146"/>
      <c r="P156" s="146"/>
      <c r="Q156" s="146"/>
      <c r="R156" s="146"/>
      <c r="S156" s="146"/>
      <c r="T156" s="147"/>
      <c r="U156" s="146"/>
      <c r="V156" s="138"/>
      <c r="W156" s="138"/>
      <c r="X156" s="138"/>
      <c r="Y156" s="138"/>
      <c r="Z156" s="138"/>
      <c r="AA156" s="138"/>
      <c r="AB156" s="138"/>
      <c r="AC156" s="138"/>
      <c r="AD156" s="138"/>
      <c r="AE156" s="138" t="s">
        <v>126</v>
      </c>
      <c r="AF156" s="138">
        <v>0</v>
      </c>
      <c r="AG156" s="138"/>
      <c r="AH156" s="138"/>
      <c r="AI156" s="138"/>
      <c r="AJ156" s="138"/>
      <c r="AK156" s="138"/>
      <c r="AL156" s="138"/>
      <c r="AM156" s="138"/>
      <c r="AN156" s="138"/>
      <c r="AO156" s="138"/>
      <c r="AP156" s="138"/>
      <c r="AQ156" s="138"/>
      <c r="AR156" s="138"/>
      <c r="AS156" s="138"/>
      <c r="AT156" s="138"/>
      <c r="AU156" s="138"/>
      <c r="AV156" s="138"/>
      <c r="AW156" s="138"/>
      <c r="AX156" s="138"/>
      <c r="AY156" s="138"/>
      <c r="AZ156" s="138"/>
      <c r="BA156" s="138"/>
      <c r="BB156" s="138"/>
      <c r="BC156" s="138"/>
      <c r="BD156" s="138"/>
      <c r="BE156" s="138"/>
      <c r="BF156" s="138"/>
      <c r="BG156" s="138"/>
      <c r="BH156" s="138"/>
    </row>
    <row r="157" spans="1:60" outlineLevel="1" x14ac:dyDescent="0.2">
      <c r="A157" s="139">
        <v>70</v>
      </c>
      <c r="B157" s="139" t="s">
        <v>333</v>
      </c>
      <c r="C157" s="179" t="s">
        <v>334</v>
      </c>
      <c r="D157" s="145" t="s">
        <v>178</v>
      </c>
      <c r="E157" s="153">
        <v>13</v>
      </c>
      <c r="F157" s="157">
        <f>H157+J157</f>
        <v>0</v>
      </c>
      <c r="G157" s="158">
        <f>ROUND(E157*F157,2)</f>
        <v>0</v>
      </c>
      <c r="H157" s="158"/>
      <c r="I157" s="158">
        <f>ROUND(E157*H157,2)</f>
        <v>0</v>
      </c>
      <c r="J157" s="158"/>
      <c r="K157" s="158">
        <f>ROUND(E157*J157,2)</f>
        <v>0</v>
      </c>
      <c r="L157" s="158">
        <v>21</v>
      </c>
      <c r="M157" s="158">
        <f>G157*(1+L157/100)</f>
        <v>0</v>
      </c>
      <c r="N157" s="146">
        <v>5.1000000000000004E-3</v>
      </c>
      <c r="O157" s="146">
        <f>ROUND(E157*N157,5)</f>
        <v>6.6299999999999998E-2</v>
      </c>
      <c r="P157" s="146">
        <v>0</v>
      </c>
      <c r="Q157" s="146">
        <f>ROUND(E157*P157,5)</f>
        <v>0</v>
      </c>
      <c r="R157" s="146"/>
      <c r="S157" s="146"/>
      <c r="T157" s="147">
        <v>0</v>
      </c>
      <c r="U157" s="146">
        <f>ROUND(E157*T157,2)</f>
        <v>0</v>
      </c>
      <c r="V157" s="138"/>
      <c r="W157" s="138"/>
      <c r="X157" s="138"/>
      <c r="Y157" s="138"/>
      <c r="Z157" s="138"/>
      <c r="AA157" s="138"/>
      <c r="AB157" s="138"/>
      <c r="AC157" s="138"/>
      <c r="AD157" s="138"/>
      <c r="AE157" s="138" t="s">
        <v>121</v>
      </c>
      <c r="AF157" s="138"/>
      <c r="AG157" s="138"/>
      <c r="AH157" s="138"/>
      <c r="AI157" s="138"/>
      <c r="AJ157" s="138"/>
      <c r="AK157" s="138"/>
      <c r="AL157" s="138"/>
      <c r="AM157" s="138"/>
      <c r="AN157" s="138"/>
      <c r="AO157" s="138"/>
      <c r="AP157" s="138"/>
      <c r="AQ157" s="138"/>
      <c r="AR157" s="138"/>
      <c r="AS157" s="138"/>
      <c r="AT157" s="138"/>
      <c r="AU157" s="138"/>
      <c r="AV157" s="138"/>
      <c r="AW157" s="138"/>
      <c r="AX157" s="138"/>
      <c r="AY157" s="138"/>
      <c r="AZ157" s="138"/>
      <c r="BA157" s="138"/>
      <c r="BB157" s="138"/>
      <c r="BC157" s="138"/>
      <c r="BD157" s="138"/>
      <c r="BE157" s="138"/>
      <c r="BF157" s="138"/>
      <c r="BG157" s="138"/>
      <c r="BH157" s="138"/>
    </row>
    <row r="158" spans="1:60" outlineLevel="1" x14ac:dyDescent="0.2">
      <c r="A158" s="139"/>
      <c r="B158" s="139"/>
      <c r="C158" s="180" t="s">
        <v>335</v>
      </c>
      <c r="D158" s="148"/>
      <c r="E158" s="154">
        <v>13</v>
      </c>
      <c r="F158" s="158"/>
      <c r="G158" s="158"/>
      <c r="H158" s="158"/>
      <c r="I158" s="158"/>
      <c r="J158" s="158"/>
      <c r="K158" s="158"/>
      <c r="L158" s="158"/>
      <c r="M158" s="158"/>
      <c r="N158" s="146"/>
      <c r="O158" s="146"/>
      <c r="P158" s="146"/>
      <c r="Q158" s="146"/>
      <c r="R158" s="146"/>
      <c r="S158" s="146"/>
      <c r="T158" s="147"/>
      <c r="U158" s="146"/>
      <c r="V158" s="138"/>
      <c r="W158" s="138"/>
      <c r="X158" s="138"/>
      <c r="Y158" s="138"/>
      <c r="Z158" s="138"/>
      <c r="AA158" s="138"/>
      <c r="AB158" s="138"/>
      <c r="AC158" s="138"/>
      <c r="AD158" s="138"/>
      <c r="AE158" s="138" t="s">
        <v>126</v>
      </c>
      <c r="AF158" s="138">
        <v>0</v>
      </c>
      <c r="AG158" s="138"/>
      <c r="AH158" s="138"/>
      <c r="AI158" s="138"/>
      <c r="AJ158" s="138"/>
      <c r="AK158" s="138"/>
      <c r="AL158" s="138"/>
      <c r="AM158" s="138"/>
      <c r="AN158" s="138"/>
      <c r="AO158" s="138"/>
      <c r="AP158" s="138"/>
      <c r="AQ158" s="138"/>
      <c r="AR158" s="138"/>
      <c r="AS158" s="138"/>
      <c r="AT158" s="138"/>
      <c r="AU158" s="138"/>
      <c r="AV158" s="138"/>
      <c r="AW158" s="138"/>
      <c r="AX158" s="138"/>
      <c r="AY158" s="138"/>
      <c r="AZ158" s="138"/>
      <c r="BA158" s="138"/>
      <c r="BB158" s="138"/>
      <c r="BC158" s="138"/>
      <c r="BD158" s="138"/>
      <c r="BE158" s="138"/>
      <c r="BF158" s="138"/>
      <c r="BG158" s="138"/>
      <c r="BH158" s="138"/>
    </row>
    <row r="159" spans="1:60" outlineLevel="1" x14ac:dyDescent="0.2">
      <c r="A159" s="139">
        <v>71</v>
      </c>
      <c r="B159" s="139" t="s">
        <v>336</v>
      </c>
      <c r="C159" s="179" t="s">
        <v>337</v>
      </c>
      <c r="D159" s="145" t="s">
        <v>178</v>
      </c>
      <c r="E159" s="153">
        <v>39</v>
      </c>
      <c r="F159" s="157">
        <f>H159+J159</f>
        <v>0</v>
      </c>
      <c r="G159" s="158">
        <f>ROUND(E159*F159,2)</f>
        <v>0</v>
      </c>
      <c r="H159" s="158"/>
      <c r="I159" s="158">
        <f>ROUND(E159*H159,2)</f>
        <v>0</v>
      </c>
      <c r="J159" s="158"/>
      <c r="K159" s="158">
        <f>ROUND(E159*J159,2)</f>
        <v>0</v>
      </c>
      <c r="L159" s="158">
        <v>21</v>
      </c>
      <c r="M159" s="158">
        <f>G159*(1+L159/100)</f>
        <v>0</v>
      </c>
      <c r="N159" s="146">
        <v>7.1000000000000004E-3</v>
      </c>
      <c r="O159" s="146">
        <f>ROUND(E159*N159,5)</f>
        <v>0.27689999999999998</v>
      </c>
      <c r="P159" s="146">
        <v>0</v>
      </c>
      <c r="Q159" s="146">
        <f>ROUND(E159*P159,5)</f>
        <v>0</v>
      </c>
      <c r="R159" s="146"/>
      <c r="S159" s="146"/>
      <c r="T159" s="147">
        <v>0</v>
      </c>
      <c r="U159" s="146">
        <f>ROUND(E159*T159,2)</f>
        <v>0</v>
      </c>
      <c r="V159" s="138"/>
      <c r="W159" s="138"/>
      <c r="X159" s="138"/>
      <c r="Y159" s="138"/>
      <c r="Z159" s="138"/>
      <c r="AA159" s="138"/>
      <c r="AB159" s="138"/>
      <c r="AC159" s="138"/>
      <c r="AD159" s="138"/>
      <c r="AE159" s="138" t="s">
        <v>121</v>
      </c>
      <c r="AF159" s="138"/>
      <c r="AG159" s="138"/>
      <c r="AH159" s="138"/>
      <c r="AI159" s="138"/>
      <c r="AJ159" s="138"/>
      <c r="AK159" s="138"/>
      <c r="AL159" s="138"/>
      <c r="AM159" s="138"/>
      <c r="AN159" s="138"/>
      <c r="AO159" s="138"/>
      <c r="AP159" s="138"/>
      <c r="AQ159" s="138"/>
      <c r="AR159" s="138"/>
      <c r="AS159" s="138"/>
      <c r="AT159" s="138"/>
      <c r="AU159" s="138"/>
      <c r="AV159" s="138"/>
      <c r="AW159" s="138"/>
      <c r="AX159" s="138"/>
      <c r="AY159" s="138"/>
      <c r="AZ159" s="138"/>
      <c r="BA159" s="138"/>
      <c r="BB159" s="138"/>
      <c r="BC159" s="138"/>
      <c r="BD159" s="138"/>
      <c r="BE159" s="138"/>
      <c r="BF159" s="138"/>
      <c r="BG159" s="138"/>
      <c r="BH159" s="138"/>
    </row>
    <row r="160" spans="1:60" outlineLevel="1" x14ac:dyDescent="0.2">
      <c r="A160" s="139"/>
      <c r="B160" s="139"/>
      <c r="C160" s="180" t="s">
        <v>338</v>
      </c>
      <c r="D160" s="148"/>
      <c r="E160" s="154">
        <v>39</v>
      </c>
      <c r="F160" s="158"/>
      <c r="G160" s="158"/>
      <c r="H160" s="158"/>
      <c r="I160" s="158"/>
      <c r="J160" s="158"/>
      <c r="K160" s="158"/>
      <c r="L160" s="158"/>
      <c r="M160" s="158"/>
      <c r="N160" s="146"/>
      <c r="O160" s="146"/>
      <c r="P160" s="146"/>
      <c r="Q160" s="146"/>
      <c r="R160" s="146"/>
      <c r="S160" s="146"/>
      <c r="T160" s="147"/>
      <c r="U160" s="146"/>
      <c r="V160" s="138"/>
      <c r="W160" s="138"/>
      <c r="X160" s="138"/>
      <c r="Y160" s="138"/>
      <c r="Z160" s="138"/>
      <c r="AA160" s="138"/>
      <c r="AB160" s="138"/>
      <c r="AC160" s="138"/>
      <c r="AD160" s="138"/>
      <c r="AE160" s="138" t="s">
        <v>126</v>
      </c>
      <c r="AF160" s="138">
        <v>0</v>
      </c>
      <c r="AG160" s="138"/>
      <c r="AH160" s="138"/>
      <c r="AI160" s="138"/>
      <c r="AJ160" s="138"/>
      <c r="AK160" s="138"/>
      <c r="AL160" s="138"/>
      <c r="AM160" s="138"/>
      <c r="AN160" s="138"/>
      <c r="AO160" s="138"/>
      <c r="AP160" s="138"/>
      <c r="AQ160" s="138"/>
      <c r="AR160" s="138"/>
      <c r="AS160" s="138"/>
      <c r="AT160" s="138"/>
      <c r="AU160" s="138"/>
      <c r="AV160" s="138"/>
      <c r="AW160" s="138"/>
      <c r="AX160" s="138"/>
      <c r="AY160" s="138"/>
      <c r="AZ160" s="138"/>
      <c r="BA160" s="138"/>
      <c r="BB160" s="138"/>
      <c r="BC160" s="138"/>
      <c r="BD160" s="138"/>
      <c r="BE160" s="138"/>
      <c r="BF160" s="138"/>
      <c r="BG160" s="138"/>
      <c r="BH160" s="138"/>
    </row>
    <row r="161" spans="1:60" outlineLevel="1" x14ac:dyDescent="0.2">
      <c r="A161" s="139">
        <v>72</v>
      </c>
      <c r="B161" s="139" t="s">
        <v>339</v>
      </c>
      <c r="C161" s="179" t="s">
        <v>340</v>
      </c>
      <c r="D161" s="145" t="s">
        <v>178</v>
      </c>
      <c r="E161" s="153">
        <v>5</v>
      </c>
      <c r="F161" s="157">
        <f t="shared" ref="F161:F200" si="8">H161+J161</f>
        <v>0</v>
      </c>
      <c r="G161" s="158">
        <f t="shared" ref="G161:G200" si="9">ROUND(E161*F161,2)</f>
        <v>0</v>
      </c>
      <c r="H161" s="158"/>
      <c r="I161" s="158">
        <f t="shared" ref="I161:I200" si="10">ROUND(E161*H161,2)</f>
        <v>0</v>
      </c>
      <c r="J161" s="158"/>
      <c r="K161" s="158">
        <f t="shared" ref="K161:K200" si="11">ROUND(E161*J161,2)</f>
        <v>0</v>
      </c>
      <c r="L161" s="158">
        <v>21</v>
      </c>
      <c r="M161" s="158">
        <f t="shared" ref="M161:M200" si="12">G161*(1+L161/100)</f>
        <v>0</v>
      </c>
      <c r="N161" s="146">
        <v>5.1000000000000004E-3</v>
      </c>
      <c r="O161" s="146">
        <f t="shared" ref="O161:O200" si="13">ROUND(E161*N161,5)</f>
        <v>2.5499999999999998E-2</v>
      </c>
      <c r="P161" s="146">
        <v>0</v>
      </c>
      <c r="Q161" s="146">
        <f t="shared" ref="Q161:Q200" si="14">ROUND(E161*P161,5)</f>
        <v>0</v>
      </c>
      <c r="R161" s="146"/>
      <c r="S161" s="146"/>
      <c r="T161" s="147">
        <v>0</v>
      </c>
      <c r="U161" s="146">
        <f t="shared" ref="U161:U200" si="15">ROUND(E161*T161,2)</f>
        <v>0</v>
      </c>
      <c r="V161" s="138"/>
      <c r="W161" s="138"/>
      <c r="X161" s="138"/>
      <c r="Y161" s="138"/>
      <c r="Z161" s="138"/>
      <c r="AA161" s="138"/>
      <c r="AB161" s="138"/>
      <c r="AC161" s="138"/>
      <c r="AD161" s="138"/>
      <c r="AE161" s="138" t="s">
        <v>121</v>
      </c>
      <c r="AF161" s="138"/>
      <c r="AG161" s="138"/>
      <c r="AH161" s="138"/>
      <c r="AI161" s="138"/>
      <c r="AJ161" s="138"/>
      <c r="AK161" s="138"/>
      <c r="AL161" s="138"/>
      <c r="AM161" s="138"/>
      <c r="AN161" s="138"/>
      <c r="AO161" s="138"/>
      <c r="AP161" s="138"/>
      <c r="AQ161" s="138"/>
      <c r="AR161" s="138"/>
      <c r="AS161" s="138"/>
      <c r="AT161" s="138"/>
      <c r="AU161" s="138"/>
      <c r="AV161" s="138"/>
      <c r="AW161" s="138"/>
      <c r="AX161" s="138"/>
      <c r="AY161" s="138"/>
      <c r="AZ161" s="138"/>
      <c r="BA161" s="138"/>
      <c r="BB161" s="138"/>
      <c r="BC161" s="138"/>
      <c r="BD161" s="138"/>
      <c r="BE161" s="138"/>
      <c r="BF161" s="138"/>
      <c r="BG161" s="138"/>
      <c r="BH161" s="138"/>
    </row>
    <row r="162" spans="1:60" outlineLevel="1" x14ac:dyDescent="0.2">
      <c r="A162" s="139">
        <v>73</v>
      </c>
      <c r="B162" s="139" t="s">
        <v>341</v>
      </c>
      <c r="C162" s="179" t="s">
        <v>342</v>
      </c>
      <c r="D162" s="145" t="s">
        <v>178</v>
      </c>
      <c r="E162" s="153">
        <v>6</v>
      </c>
      <c r="F162" s="157">
        <f t="shared" si="8"/>
        <v>0</v>
      </c>
      <c r="G162" s="158">
        <f t="shared" si="9"/>
        <v>0</v>
      </c>
      <c r="H162" s="158"/>
      <c r="I162" s="158">
        <f t="shared" si="10"/>
        <v>0</v>
      </c>
      <c r="J162" s="158"/>
      <c r="K162" s="158">
        <f t="shared" si="11"/>
        <v>0</v>
      </c>
      <c r="L162" s="158">
        <v>21</v>
      </c>
      <c r="M162" s="158">
        <f t="shared" si="12"/>
        <v>0</v>
      </c>
      <c r="N162" s="146">
        <v>1.5299999999999999E-2</v>
      </c>
      <c r="O162" s="146">
        <f t="shared" si="13"/>
        <v>9.1800000000000007E-2</v>
      </c>
      <c r="P162" s="146">
        <v>0</v>
      </c>
      <c r="Q162" s="146">
        <f t="shared" si="14"/>
        <v>0</v>
      </c>
      <c r="R162" s="146"/>
      <c r="S162" s="146"/>
      <c r="T162" s="147">
        <v>0</v>
      </c>
      <c r="U162" s="146">
        <f t="shared" si="15"/>
        <v>0</v>
      </c>
      <c r="V162" s="138"/>
      <c r="W162" s="138"/>
      <c r="X162" s="138"/>
      <c r="Y162" s="138"/>
      <c r="Z162" s="138"/>
      <c r="AA162" s="138"/>
      <c r="AB162" s="138"/>
      <c r="AC162" s="138"/>
      <c r="AD162" s="138"/>
      <c r="AE162" s="138" t="s">
        <v>121</v>
      </c>
      <c r="AF162" s="138"/>
      <c r="AG162" s="138"/>
      <c r="AH162" s="138"/>
      <c r="AI162" s="138"/>
      <c r="AJ162" s="138"/>
      <c r="AK162" s="138"/>
      <c r="AL162" s="138"/>
      <c r="AM162" s="138"/>
      <c r="AN162" s="138"/>
      <c r="AO162" s="138"/>
      <c r="AP162" s="138"/>
      <c r="AQ162" s="138"/>
      <c r="AR162" s="138"/>
      <c r="AS162" s="138"/>
      <c r="AT162" s="138"/>
      <c r="AU162" s="138"/>
      <c r="AV162" s="138"/>
      <c r="AW162" s="138"/>
      <c r="AX162" s="138"/>
      <c r="AY162" s="138"/>
      <c r="AZ162" s="138"/>
      <c r="BA162" s="138"/>
      <c r="BB162" s="138"/>
      <c r="BC162" s="138"/>
      <c r="BD162" s="138"/>
      <c r="BE162" s="138"/>
      <c r="BF162" s="138"/>
      <c r="BG162" s="138"/>
      <c r="BH162" s="138"/>
    </row>
    <row r="163" spans="1:60" outlineLevel="1" x14ac:dyDescent="0.2">
      <c r="A163" s="139">
        <v>74</v>
      </c>
      <c r="B163" s="139" t="s">
        <v>343</v>
      </c>
      <c r="C163" s="179" t="s">
        <v>344</v>
      </c>
      <c r="D163" s="145" t="s">
        <v>178</v>
      </c>
      <c r="E163" s="153">
        <v>4</v>
      </c>
      <c r="F163" s="157">
        <f t="shared" si="8"/>
        <v>0</v>
      </c>
      <c r="G163" s="158">
        <f t="shared" si="9"/>
        <v>0</v>
      </c>
      <c r="H163" s="158"/>
      <c r="I163" s="158">
        <f t="shared" si="10"/>
        <v>0</v>
      </c>
      <c r="J163" s="158"/>
      <c r="K163" s="158">
        <f t="shared" si="11"/>
        <v>0</v>
      </c>
      <c r="L163" s="158">
        <v>21</v>
      </c>
      <c r="M163" s="158">
        <f t="shared" si="12"/>
        <v>0</v>
      </c>
      <c r="N163" s="146">
        <v>7.1000000000000004E-3</v>
      </c>
      <c r="O163" s="146">
        <f t="shared" si="13"/>
        <v>2.8400000000000002E-2</v>
      </c>
      <c r="P163" s="146">
        <v>0</v>
      </c>
      <c r="Q163" s="146">
        <f t="shared" si="14"/>
        <v>0</v>
      </c>
      <c r="R163" s="146"/>
      <c r="S163" s="146"/>
      <c r="T163" s="147">
        <v>0</v>
      </c>
      <c r="U163" s="146">
        <f t="shared" si="15"/>
        <v>0</v>
      </c>
      <c r="V163" s="138"/>
      <c r="W163" s="138"/>
      <c r="X163" s="138"/>
      <c r="Y163" s="138"/>
      <c r="Z163" s="138"/>
      <c r="AA163" s="138"/>
      <c r="AB163" s="138"/>
      <c r="AC163" s="138"/>
      <c r="AD163" s="138"/>
      <c r="AE163" s="138" t="s">
        <v>121</v>
      </c>
      <c r="AF163" s="138"/>
      <c r="AG163" s="138"/>
      <c r="AH163" s="138"/>
      <c r="AI163" s="138"/>
      <c r="AJ163" s="138"/>
      <c r="AK163" s="138"/>
      <c r="AL163" s="138"/>
      <c r="AM163" s="138"/>
      <c r="AN163" s="138"/>
      <c r="AO163" s="138"/>
      <c r="AP163" s="138"/>
      <c r="AQ163" s="138"/>
      <c r="AR163" s="138"/>
      <c r="AS163" s="138"/>
      <c r="AT163" s="138"/>
      <c r="AU163" s="138"/>
      <c r="AV163" s="138"/>
      <c r="AW163" s="138"/>
      <c r="AX163" s="138"/>
      <c r="AY163" s="138"/>
      <c r="AZ163" s="138"/>
      <c r="BA163" s="138"/>
      <c r="BB163" s="138"/>
      <c r="BC163" s="138"/>
      <c r="BD163" s="138"/>
      <c r="BE163" s="138"/>
      <c r="BF163" s="138"/>
      <c r="BG163" s="138"/>
      <c r="BH163" s="138"/>
    </row>
    <row r="164" spans="1:60" ht="22.5" outlineLevel="1" x14ac:dyDescent="0.2">
      <c r="A164" s="139">
        <v>75</v>
      </c>
      <c r="B164" s="139" t="s">
        <v>345</v>
      </c>
      <c r="C164" s="179" t="s">
        <v>346</v>
      </c>
      <c r="D164" s="145" t="s">
        <v>178</v>
      </c>
      <c r="E164" s="153">
        <v>27</v>
      </c>
      <c r="F164" s="157">
        <f t="shared" si="8"/>
        <v>0</v>
      </c>
      <c r="G164" s="158">
        <f t="shared" si="9"/>
        <v>0</v>
      </c>
      <c r="H164" s="158"/>
      <c r="I164" s="158">
        <f t="shared" si="10"/>
        <v>0</v>
      </c>
      <c r="J164" s="158"/>
      <c r="K164" s="158">
        <f t="shared" si="11"/>
        <v>0</v>
      </c>
      <c r="L164" s="158">
        <v>21</v>
      </c>
      <c r="M164" s="158">
        <f t="shared" si="12"/>
        <v>0</v>
      </c>
      <c r="N164" s="146">
        <v>1.0000000000000001E-5</v>
      </c>
      <c r="O164" s="146">
        <f t="shared" si="13"/>
        <v>2.7E-4</v>
      </c>
      <c r="P164" s="146">
        <v>0</v>
      </c>
      <c r="Q164" s="146">
        <f t="shared" si="14"/>
        <v>0</v>
      </c>
      <c r="R164" s="146"/>
      <c r="S164" s="146"/>
      <c r="T164" s="147">
        <v>0.17599999999999999</v>
      </c>
      <c r="U164" s="146">
        <f t="shared" si="15"/>
        <v>4.75</v>
      </c>
      <c r="V164" s="138"/>
      <c r="W164" s="138"/>
      <c r="X164" s="138"/>
      <c r="Y164" s="138"/>
      <c r="Z164" s="138"/>
      <c r="AA164" s="138"/>
      <c r="AB164" s="138"/>
      <c r="AC164" s="138"/>
      <c r="AD164" s="138"/>
      <c r="AE164" s="138" t="s">
        <v>117</v>
      </c>
      <c r="AF164" s="138"/>
      <c r="AG164" s="138"/>
      <c r="AH164" s="138"/>
      <c r="AI164" s="138"/>
      <c r="AJ164" s="138"/>
      <c r="AK164" s="138"/>
      <c r="AL164" s="138"/>
      <c r="AM164" s="138"/>
      <c r="AN164" s="138"/>
      <c r="AO164" s="138"/>
      <c r="AP164" s="138"/>
      <c r="AQ164" s="138"/>
      <c r="AR164" s="138"/>
      <c r="AS164" s="138"/>
      <c r="AT164" s="138"/>
      <c r="AU164" s="138"/>
      <c r="AV164" s="138"/>
      <c r="AW164" s="138"/>
      <c r="AX164" s="138"/>
      <c r="AY164" s="138"/>
      <c r="AZ164" s="138"/>
      <c r="BA164" s="138"/>
      <c r="BB164" s="138"/>
      <c r="BC164" s="138"/>
      <c r="BD164" s="138"/>
      <c r="BE164" s="138"/>
      <c r="BF164" s="138"/>
      <c r="BG164" s="138"/>
      <c r="BH164" s="138"/>
    </row>
    <row r="165" spans="1:60" ht="22.5" outlineLevel="1" x14ac:dyDescent="0.2">
      <c r="A165" s="139">
        <v>76</v>
      </c>
      <c r="B165" s="139" t="s">
        <v>347</v>
      </c>
      <c r="C165" s="179" t="s">
        <v>348</v>
      </c>
      <c r="D165" s="145" t="s">
        <v>178</v>
      </c>
      <c r="E165" s="153">
        <v>53</v>
      </c>
      <c r="F165" s="157">
        <f t="shared" si="8"/>
        <v>0</v>
      </c>
      <c r="G165" s="158">
        <f t="shared" si="9"/>
        <v>0</v>
      </c>
      <c r="H165" s="158"/>
      <c r="I165" s="158">
        <f t="shared" si="10"/>
        <v>0</v>
      </c>
      <c r="J165" s="158"/>
      <c r="K165" s="158">
        <f t="shared" si="11"/>
        <v>0</v>
      </c>
      <c r="L165" s="158">
        <v>21</v>
      </c>
      <c r="M165" s="158">
        <f t="shared" si="12"/>
        <v>0</v>
      </c>
      <c r="N165" s="146">
        <v>2.0000000000000002E-5</v>
      </c>
      <c r="O165" s="146">
        <f t="shared" si="13"/>
        <v>1.06E-3</v>
      </c>
      <c r="P165" s="146">
        <v>0</v>
      </c>
      <c r="Q165" s="146">
        <f t="shared" si="14"/>
        <v>0</v>
      </c>
      <c r="R165" s="146"/>
      <c r="S165" s="146"/>
      <c r="T165" s="147">
        <v>0.20599999999999999</v>
      </c>
      <c r="U165" s="146">
        <f t="shared" si="15"/>
        <v>10.92</v>
      </c>
      <c r="V165" s="138"/>
      <c r="W165" s="138"/>
      <c r="X165" s="138"/>
      <c r="Y165" s="138"/>
      <c r="Z165" s="138"/>
      <c r="AA165" s="138"/>
      <c r="AB165" s="138"/>
      <c r="AC165" s="138"/>
      <c r="AD165" s="138"/>
      <c r="AE165" s="138" t="s">
        <v>117</v>
      </c>
      <c r="AF165" s="138"/>
      <c r="AG165" s="138"/>
      <c r="AH165" s="138"/>
      <c r="AI165" s="138"/>
      <c r="AJ165" s="138"/>
      <c r="AK165" s="138"/>
      <c r="AL165" s="138"/>
      <c r="AM165" s="138"/>
      <c r="AN165" s="138"/>
      <c r="AO165" s="138"/>
      <c r="AP165" s="138"/>
      <c r="AQ165" s="138"/>
      <c r="AR165" s="138"/>
      <c r="AS165" s="138"/>
      <c r="AT165" s="138"/>
      <c r="AU165" s="138"/>
      <c r="AV165" s="138"/>
      <c r="AW165" s="138"/>
      <c r="AX165" s="138"/>
      <c r="AY165" s="138"/>
      <c r="AZ165" s="138"/>
      <c r="BA165" s="138"/>
      <c r="BB165" s="138"/>
      <c r="BC165" s="138"/>
      <c r="BD165" s="138"/>
      <c r="BE165" s="138"/>
      <c r="BF165" s="138"/>
      <c r="BG165" s="138"/>
      <c r="BH165" s="138"/>
    </row>
    <row r="166" spans="1:60" outlineLevel="1" x14ac:dyDescent="0.2">
      <c r="A166" s="139">
        <v>77</v>
      </c>
      <c r="B166" s="139" t="s">
        <v>349</v>
      </c>
      <c r="C166" s="179" t="s">
        <v>350</v>
      </c>
      <c r="D166" s="145" t="s">
        <v>178</v>
      </c>
      <c r="E166" s="153">
        <v>4</v>
      </c>
      <c r="F166" s="157">
        <f t="shared" si="8"/>
        <v>0</v>
      </c>
      <c r="G166" s="158">
        <f t="shared" si="9"/>
        <v>0</v>
      </c>
      <c r="H166" s="158"/>
      <c r="I166" s="158">
        <f t="shared" si="10"/>
        <v>0</v>
      </c>
      <c r="J166" s="158"/>
      <c r="K166" s="158">
        <f t="shared" si="11"/>
        <v>0</v>
      </c>
      <c r="L166" s="158">
        <v>21</v>
      </c>
      <c r="M166" s="158">
        <f t="shared" si="12"/>
        <v>0</v>
      </c>
      <c r="N166" s="146">
        <v>6.6E-4</v>
      </c>
      <c r="O166" s="146">
        <f t="shared" si="13"/>
        <v>2.64E-3</v>
      </c>
      <c r="P166" s="146">
        <v>0</v>
      </c>
      <c r="Q166" s="146">
        <f t="shared" si="14"/>
        <v>0</v>
      </c>
      <c r="R166" s="146"/>
      <c r="S166" s="146"/>
      <c r="T166" s="147">
        <v>0</v>
      </c>
      <c r="U166" s="146">
        <f t="shared" si="15"/>
        <v>0</v>
      </c>
      <c r="V166" s="138"/>
      <c r="W166" s="138"/>
      <c r="X166" s="138"/>
      <c r="Y166" s="138"/>
      <c r="Z166" s="138"/>
      <c r="AA166" s="138"/>
      <c r="AB166" s="138"/>
      <c r="AC166" s="138"/>
      <c r="AD166" s="138"/>
      <c r="AE166" s="138" t="s">
        <v>121</v>
      </c>
      <c r="AF166" s="138"/>
      <c r="AG166" s="138"/>
      <c r="AH166" s="138"/>
      <c r="AI166" s="138"/>
      <c r="AJ166" s="138"/>
      <c r="AK166" s="138"/>
      <c r="AL166" s="138"/>
      <c r="AM166" s="138"/>
      <c r="AN166" s="138"/>
      <c r="AO166" s="138"/>
      <c r="AP166" s="138"/>
      <c r="AQ166" s="138"/>
      <c r="AR166" s="138"/>
      <c r="AS166" s="138"/>
      <c r="AT166" s="138"/>
      <c r="AU166" s="138"/>
      <c r="AV166" s="138"/>
      <c r="AW166" s="138"/>
      <c r="AX166" s="138"/>
      <c r="AY166" s="138"/>
      <c r="AZ166" s="138"/>
      <c r="BA166" s="138"/>
      <c r="BB166" s="138"/>
      <c r="BC166" s="138"/>
      <c r="BD166" s="138"/>
      <c r="BE166" s="138"/>
      <c r="BF166" s="138"/>
      <c r="BG166" s="138"/>
      <c r="BH166" s="138"/>
    </row>
    <row r="167" spans="1:60" outlineLevel="1" x14ac:dyDescent="0.2">
      <c r="A167" s="139">
        <v>78</v>
      </c>
      <c r="B167" s="139" t="s">
        <v>351</v>
      </c>
      <c r="C167" s="179" t="s">
        <v>352</v>
      </c>
      <c r="D167" s="145" t="s">
        <v>178</v>
      </c>
      <c r="E167" s="153">
        <v>6</v>
      </c>
      <c r="F167" s="157">
        <f t="shared" si="8"/>
        <v>0</v>
      </c>
      <c r="G167" s="158">
        <f t="shared" si="9"/>
        <v>0</v>
      </c>
      <c r="H167" s="158"/>
      <c r="I167" s="158">
        <f t="shared" si="10"/>
        <v>0</v>
      </c>
      <c r="J167" s="158"/>
      <c r="K167" s="158">
        <f t="shared" si="11"/>
        <v>0</v>
      </c>
      <c r="L167" s="158">
        <v>21</v>
      </c>
      <c r="M167" s="158">
        <f t="shared" si="12"/>
        <v>0</v>
      </c>
      <c r="N167" s="146">
        <v>1.2700000000000001E-3</v>
      </c>
      <c r="O167" s="146">
        <f t="shared" si="13"/>
        <v>7.62E-3</v>
      </c>
      <c r="P167" s="146">
        <v>0</v>
      </c>
      <c r="Q167" s="146">
        <f t="shared" si="14"/>
        <v>0</v>
      </c>
      <c r="R167" s="146"/>
      <c r="S167" s="146"/>
      <c r="T167" s="147">
        <v>0</v>
      </c>
      <c r="U167" s="146">
        <f t="shared" si="15"/>
        <v>0</v>
      </c>
      <c r="V167" s="138"/>
      <c r="W167" s="138"/>
      <c r="X167" s="138"/>
      <c r="Y167" s="138"/>
      <c r="Z167" s="138"/>
      <c r="AA167" s="138"/>
      <c r="AB167" s="138"/>
      <c r="AC167" s="138"/>
      <c r="AD167" s="138"/>
      <c r="AE167" s="138" t="s">
        <v>121</v>
      </c>
      <c r="AF167" s="138"/>
      <c r="AG167" s="138"/>
      <c r="AH167" s="138"/>
      <c r="AI167" s="138"/>
      <c r="AJ167" s="138"/>
      <c r="AK167" s="138"/>
      <c r="AL167" s="138"/>
      <c r="AM167" s="138"/>
      <c r="AN167" s="138"/>
      <c r="AO167" s="138"/>
      <c r="AP167" s="138"/>
      <c r="AQ167" s="138"/>
      <c r="AR167" s="138"/>
      <c r="AS167" s="138"/>
      <c r="AT167" s="138"/>
      <c r="AU167" s="138"/>
      <c r="AV167" s="138"/>
      <c r="AW167" s="138"/>
      <c r="AX167" s="138"/>
      <c r="AY167" s="138"/>
      <c r="AZ167" s="138"/>
      <c r="BA167" s="138"/>
      <c r="BB167" s="138"/>
      <c r="BC167" s="138"/>
      <c r="BD167" s="138"/>
      <c r="BE167" s="138"/>
      <c r="BF167" s="138"/>
      <c r="BG167" s="138"/>
      <c r="BH167" s="138"/>
    </row>
    <row r="168" spans="1:60" outlineLevel="1" x14ac:dyDescent="0.2">
      <c r="A168" s="139">
        <v>79</v>
      </c>
      <c r="B168" s="139" t="s">
        <v>353</v>
      </c>
      <c r="C168" s="179" t="s">
        <v>354</v>
      </c>
      <c r="D168" s="145" t="s">
        <v>178</v>
      </c>
      <c r="E168" s="153">
        <v>1</v>
      </c>
      <c r="F168" s="157">
        <f t="shared" si="8"/>
        <v>0</v>
      </c>
      <c r="G168" s="158">
        <f t="shared" si="9"/>
        <v>0</v>
      </c>
      <c r="H168" s="158"/>
      <c r="I168" s="158">
        <f t="shared" si="10"/>
        <v>0</v>
      </c>
      <c r="J168" s="158"/>
      <c r="K168" s="158">
        <f t="shared" si="11"/>
        <v>0</v>
      </c>
      <c r="L168" s="158">
        <v>21</v>
      </c>
      <c r="M168" s="158">
        <f t="shared" si="12"/>
        <v>0</v>
      </c>
      <c r="N168" s="146">
        <v>1.07E-3</v>
      </c>
      <c r="O168" s="146">
        <f t="shared" si="13"/>
        <v>1.07E-3</v>
      </c>
      <c r="P168" s="146">
        <v>0</v>
      </c>
      <c r="Q168" s="146">
        <f t="shared" si="14"/>
        <v>0</v>
      </c>
      <c r="R168" s="146"/>
      <c r="S168" s="146"/>
      <c r="T168" s="147">
        <v>0</v>
      </c>
      <c r="U168" s="146">
        <f t="shared" si="15"/>
        <v>0</v>
      </c>
      <c r="V168" s="138"/>
      <c r="W168" s="138"/>
      <c r="X168" s="138"/>
      <c r="Y168" s="138"/>
      <c r="Z168" s="138"/>
      <c r="AA168" s="138"/>
      <c r="AB168" s="138"/>
      <c r="AC168" s="138"/>
      <c r="AD168" s="138"/>
      <c r="AE168" s="138" t="s">
        <v>121</v>
      </c>
      <c r="AF168" s="138"/>
      <c r="AG168" s="138"/>
      <c r="AH168" s="138"/>
      <c r="AI168" s="138"/>
      <c r="AJ168" s="138"/>
      <c r="AK168" s="138"/>
      <c r="AL168" s="138"/>
      <c r="AM168" s="138"/>
      <c r="AN168" s="138"/>
      <c r="AO168" s="138"/>
      <c r="AP168" s="138"/>
      <c r="AQ168" s="138"/>
      <c r="AR168" s="138"/>
      <c r="AS168" s="138"/>
      <c r="AT168" s="138"/>
      <c r="AU168" s="138"/>
      <c r="AV168" s="138"/>
      <c r="AW168" s="138"/>
      <c r="AX168" s="138"/>
      <c r="AY168" s="138"/>
      <c r="AZ168" s="138"/>
      <c r="BA168" s="138"/>
      <c r="BB168" s="138"/>
      <c r="BC168" s="138"/>
      <c r="BD168" s="138"/>
      <c r="BE168" s="138"/>
      <c r="BF168" s="138"/>
      <c r="BG168" s="138"/>
      <c r="BH168" s="138"/>
    </row>
    <row r="169" spans="1:60" outlineLevel="1" x14ac:dyDescent="0.2">
      <c r="A169" s="139">
        <v>80</v>
      </c>
      <c r="B169" s="139" t="s">
        <v>355</v>
      </c>
      <c r="C169" s="179" t="s">
        <v>356</v>
      </c>
      <c r="D169" s="145" t="s">
        <v>178</v>
      </c>
      <c r="E169" s="153">
        <v>2</v>
      </c>
      <c r="F169" s="157">
        <f t="shared" si="8"/>
        <v>0</v>
      </c>
      <c r="G169" s="158">
        <f t="shared" si="9"/>
        <v>0</v>
      </c>
      <c r="H169" s="158"/>
      <c r="I169" s="158">
        <f t="shared" si="10"/>
        <v>0</v>
      </c>
      <c r="J169" s="158"/>
      <c r="K169" s="158">
        <f t="shared" si="11"/>
        <v>0</v>
      </c>
      <c r="L169" s="158">
        <v>21</v>
      </c>
      <c r="M169" s="158">
        <f t="shared" si="12"/>
        <v>0</v>
      </c>
      <c r="N169" s="146">
        <v>9.7000000000000005E-4</v>
      </c>
      <c r="O169" s="146">
        <f t="shared" si="13"/>
        <v>1.9400000000000001E-3</v>
      </c>
      <c r="P169" s="146">
        <v>0</v>
      </c>
      <c r="Q169" s="146">
        <f t="shared" si="14"/>
        <v>0</v>
      </c>
      <c r="R169" s="146"/>
      <c r="S169" s="146"/>
      <c r="T169" s="147">
        <v>0</v>
      </c>
      <c r="U169" s="146">
        <f t="shared" si="15"/>
        <v>0</v>
      </c>
      <c r="V169" s="138"/>
      <c r="W169" s="138"/>
      <c r="X169" s="138"/>
      <c r="Y169" s="138"/>
      <c r="Z169" s="138"/>
      <c r="AA169" s="138"/>
      <c r="AB169" s="138"/>
      <c r="AC169" s="138"/>
      <c r="AD169" s="138"/>
      <c r="AE169" s="138" t="s">
        <v>121</v>
      </c>
      <c r="AF169" s="138"/>
      <c r="AG169" s="138"/>
      <c r="AH169" s="138"/>
      <c r="AI169" s="138"/>
      <c r="AJ169" s="138"/>
      <c r="AK169" s="138"/>
      <c r="AL169" s="138"/>
      <c r="AM169" s="138"/>
      <c r="AN169" s="138"/>
      <c r="AO169" s="138"/>
      <c r="AP169" s="138"/>
      <c r="AQ169" s="138"/>
      <c r="AR169" s="138"/>
      <c r="AS169" s="138"/>
      <c r="AT169" s="138"/>
      <c r="AU169" s="138"/>
      <c r="AV169" s="138"/>
      <c r="AW169" s="138"/>
      <c r="AX169" s="138"/>
      <c r="AY169" s="138"/>
      <c r="AZ169" s="138"/>
      <c r="BA169" s="138"/>
      <c r="BB169" s="138"/>
      <c r="BC169" s="138"/>
      <c r="BD169" s="138"/>
      <c r="BE169" s="138"/>
      <c r="BF169" s="138"/>
      <c r="BG169" s="138"/>
      <c r="BH169" s="138"/>
    </row>
    <row r="170" spans="1:60" outlineLevel="1" x14ac:dyDescent="0.2">
      <c r="A170" s="139">
        <v>81</v>
      </c>
      <c r="B170" s="139" t="s">
        <v>357</v>
      </c>
      <c r="C170" s="179" t="s">
        <v>358</v>
      </c>
      <c r="D170" s="145" t="s">
        <v>178</v>
      </c>
      <c r="E170" s="153">
        <v>6</v>
      </c>
      <c r="F170" s="157">
        <f t="shared" si="8"/>
        <v>0</v>
      </c>
      <c r="G170" s="158">
        <f t="shared" si="9"/>
        <v>0</v>
      </c>
      <c r="H170" s="158"/>
      <c r="I170" s="158">
        <f t="shared" si="10"/>
        <v>0</v>
      </c>
      <c r="J170" s="158"/>
      <c r="K170" s="158">
        <f t="shared" si="11"/>
        <v>0</v>
      </c>
      <c r="L170" s="158">
        <v>21</v>
      </c>
      <c r="M170" s="158">
        <f t="shared" si="12"/>
        <v>0</v>
      </c>
      <c r="N170" s="146">
        <v>8.8999999999999995E-4</v>
      </c>
      <c r="O170" s="146">
        <f t="shared" si="13"/>
        <v>5.3400000000000001E-3</v>
      </c>
      <c r="P170" s="146">
        <v>0</v>
      </c>
      <c r="Q170" s="146">
        <f t="shared" si="14"/>
        <v>0</v>
      </c>
      <c r="R170" s="146"/>
      <c r="S170" s="146"/>
      <c r="T170" s="147">
        <v>0</v>
      </c>
      <c r="U170" s="146">
        <f t="shared" si="15"/>
        <v>0</v>
      </c>
      <c r="V170" s="138"/>
      <c r="W170" s="138"/>
      <c r="X170" s="138"/>
      <c r="Y170" s="138"/>
      <c r="Z170" s="138"/>
      <c r="AA170" s="138"/>
      <c r="AB170" s="138"/>
      <c r="AC170" s="138"/>
      <c r="AD170" s="138"/>
      <c r="AE170" s="138" t="s">
        <v>121</v>
      </c>
      <c r="AF170" s="138"/>
      <c r="AG170" s="138"/>
      <c r="AH170" s="138"/>
      <c r="AI170" s="138"/>
      <c r="AJ170" s="138"/>
      <c r="AK170" s="138"/>
      <c r="AL170" s="138"/>
      <c r="AM170" s="138"/>
      <c r="AN170" s="138"/>
      <c r="AO170" s="138"/>
      <c r="AP170" s="138"/>
      <c r="AQ170" s="138"/>
      <c r="AR170" s="138"/>
      <c r="AS170" s="138"/>
      <c r="AT170" s="138"/>
      <c r="AU170" s="138"/>
      <c r="AV170" s="138"/>
      <c r="AW170" s="138"/>
      <c r="AX170" s="138"/>
      <c r="AY170" s="138"/>
      <c r="AZ170" s="138"/>
      <c r="BA170" s="138"/>
      <c r="BB170" s="138"/>
      <c r="BC170" s="138"/>
      <c r="BD170" s="138"/>
      <c r="BE170" s="138"/>
      <c r="BF170" s="138"/>
      <c r="BG170" s="138"/>
      <c r="BH170" s="138"/>
    </row>
    <row r="171" spans="1:60" outlineLevel="1" x14ac:dyDescent="0.2">
      <c r="A171" s="139">
        <v>82</v>
      </c>
      <c r="B171" s="139" t="s">
        <v>359</v>
      </c>
      <c r="C171" s="179" t="s">
        <v>360</v>
      </c>
      <c r="D171" s="145" t="s">
        <v>178</v>
      </c>
      <c r="E171" s="153">
        <v>9</v>
      </c>
      <c r="F171" s="157">
        <f t="shared" si="8"/>
        <v>0</v>
      </c>
      <c r="G171" s="158">
        <f t="shared" si="9"/>
        <v>0</v>
      </c>
      <c r="H171" s="158"/>
      <c r="I171" s="158">
        <f t="shared" si="10"/>
        <v>0</v>
      </c>
      <c r="J171" s="158"/>
      <c r="K171" s="158">
        <f t="shared" si="11"/>
        <v>0</v>
      </c>
      <c r="L171" s="158">
        <v>21</v>
      </c>
      <c r="M171" s="158">
        <f t="shared" si="12"/>
        <v>0</v>
      </c>
      <c r="N171" s="146">
        <v>1.5900000000000001E-3</v>
      </c>
      <c r="O171" s="146">
        <f t="shared" si="13"/>
        <v>1.431E-2</v>
      </c>
      <c r="P171" s="146">
        <v>0</v>
      </c>
      <c r="Q171" s="146">
        <f t="shared" si="14"/>
        <v>0</v>
      </c>
      <c r="R171" s="146"/>
      <c r="S171" s="146"/>
      <c r="T171" s="147">
        <v>0</v>
      </c>
      <c r="U171" s="146">
        <f t="shared" si="15"/>
        <v>0</v>
      </c>
      <c r="V171" s="138"/>
      <c r="W171" s="138"/>
      <c r="X171" s="138"/>
      <c r="Y171" s="138"/>
      <c r="Z171" s="138"/>
      <c r="AA171" s="138"/>
      <c r="AB171" s="138"/>
      <c r="AC171" s="138"/>
      <c r="AD171" s="138"/>
      <c r="AE171" s="138" t="s">
        <v>121</v>
      </c>
      <c r="AF171" s="138"/>
      <c r="AG171" s="138"/>
      <c r="AH171" s="138"/>
      <c r="AI171" s="138"/>
      <c r="AJ171" s="138"/>
      <c r="AK171" s="138"/>
      <c r="AL171" s="138"/>
      <c r="AM171" s="138"/>
      <c r="AN171" s="138"/>
      <c r="AO171" s="138"/>
      <c r="AP171" s="138"/>
      <c r="AQ171" s="138"/>
      <c r="AR171" s="138"/>
      <c r="AS171" s="138"/>
      <c r="AT171" s="138"/>
      <c r="AU171" s="138"/>
      <c r="AV171" s="138"/>
      <c r="AW171" s="138"/>
      <c r="AX171" s="138"/>
      <c r="AY171" s="138"/>
      <c r="AZ171" s="138"/>
      <c r="BA171" s="138"/>
      <c r="BB171" s="138"/>
      <c r="BC171" s="138"/>
      <c r="BD171" s="138"/>
      <c r="BE171" s="138"/>
      <c r="BF171" s="138"/>
      <c r="BG171" s="138"/>
      <c r="BH171" s="138"/>
    </row>
    <row r="172" spans="1:60" outlineLevel="1" x14ac:dyDescent="0.2">
      <c r="A172" s="139">
        <v>83</v>
      </c>
      <c r="B172" s="139" t="s">
        <v>361</v>
      </c>
      <c r="C172" s="179" t="s">
        <v>362</v>
      </c>
      <c r="D172" s="145" t="s">
        <v>178</v>
      </c>
      <c r="E172" s="153">
        <v>10</v>
      </c>
      <c r="F172" s="157">
        <f t="shared" si="8"/>
        <v>0</v>
      </c>
      <c r="G172" s="158">
        <f t="shared" si="9"/>
        <v>0</v>
      </c>
      <c r="H172" s="158"/>
      <c r="I172" s="158">
        <f t="shared" si="10"/>
        <v>0</v>
      </c>
      <c r="J172" s="158"/>
      <c r="K172" s="158">
        <f t="shared" si="11"/>
        <v>0</v>
      </c>
      <c r="L172" s="158">
        <v>21</v>
      </c>
      <c r="M172" s="158">
        <f t="shared" si="12"/>
        <v>0</v>
      </c>
      <c r="N172" s="146">
        <v>6.9999999999999999E-4</v>
      </c>
      <c r="O172" s="146">
        <f t="shared" si="13"/>
        <v>7.0000000000000001E-3</v>
      </c>
      <c r="P172" s="146">
        <v>0</v>
      </c>
      <c r="Q172" s="146">
        <f t="shared" si="14"/>
        <v>0</v>
      </c>
      <c r="R172" s="146"/>
      <c r="S172" s="146"/>
      <c r="T172" s="147">
        <v>0</v>
      </c>
      <c r="U172" s="146">
        <f t="shared" si="15"/>
        <v>0</v>
      </c>
      <c r="V172" s="138"/>
      <c r="W172" s="138"/>
      <c r="X172" s="138"/>
      <c r="Y172" s="138"/>
      <c r="Z172" s="138"/>
      <c r="AA172" s="138"/>
      <c r="AB172" s="138"/>
      <c r="AC172" s="138"/>
      <c r="AD172" s="138"/>
      <c r="AE172" s="138" t="s">
        <v>121</v>
      </c>
      <c r="AF172" s="138"/>
      <c r="AG172" s="138"/>
      <c r="AH172" s="138"/>
      <c r="AI172" s="138"/>
      <c r="AJ172" s="138"/>
      <c r="AK172" s="138"/>
      <c r="AL172" s="138"/>
      <c r="AM172" s="138"/>
      <c r="AN172" s="138"/>
      <c r="AO172" s="138"/>
      <c r="AP172" s="138"/>
      <c r="AQ172" s="138"/>
      <c r="AR172" s="138"/>
      <c r="AS172" s="138"/>
      <c r="AT172" s="138"/>
      <c r="AU172" s="138"/>
      <c r="AV172" s="138"/>
      <c r="AW172" s="138"/>
      <c r="AX172" s="138"/>
      <c r="AY172" s="138"/>
      <c r="AZ172" s="138"/>
      <c r="BA172" s="138"/>
      <c r="BB172" s="138"/>
      <c r="BC172" s="138"/>
      <c r="BD172" s="138"/>
      <c r="BE172" s="138"/>
      <c r="BF172" s="138"/>
      <c r="BG172" s="138"/>
      <c r="BH172" s="138"/>
    </row>
    <row r="173" spans="1:60" outlineLevel="1" x14ac:dyDescent="0.2">
      <c r="A173" s="139">
        <v>84</v>
      </c>
      <c r="B173" s="139" t="s">
        <v>363</v>
      </c>
      <c r="C173" s="179" t="s">
        <v>364</v>
      </c>
      <c r="D173" s="145" t="s">
        <v>178</v>
      </c>
      <c r="E173" s="153">
        <v>35</v>
      </c>
      <c r="F173" s="157">
        <f t="shared" si="8"/>
        <v>0</v>
      </c>
      <c r="G173" s="158">
        <f t="shared" si="9"/>
        <v>0</v>
      </c>
      <c r="H173" s="158"/>
      <c r="I173" s="158">
        <f t="shared" si="10"/>
        <v>0</v>
      </c>
      <c r="J173" s="158"/>
      <c r="K173" s="158">
        <f t="shared" si="11"/>
        <v>0</v>
      </c>
      <c r="L173" s="158">
        <v>21</v>
      </c>
      <c r="M173" s="158">
        <f t="shared" si="12"/>
        <v>0</v>
      </c>
      <c r="N173" s="146">
        <v>8.9999999999999998E-4</v>
      </c>
      <c r="O173" s="146">
        <f t="shared" si="13"/>
        <v>3.15E-2</v>
      </c>
      <c r="P173" s="146">
        <v>0</v>
      </c>
      <c r="Q173" s="146">
        <f t="shared" si="14"/>
        <v>0</v>
      </c>
      <c r="R173" s="146"/>
      <c r="S173" s="146"/>
      <c r="T173" s="147">
        <v>0</v>
      </c>
      <c r="U173" s="146">
        <f t="shared" si="15"/>
        <v>0</v>
      </c>
      <c r="V173" s="138"/>
      <c r="W173" s="138"/>
      <c r="X173" s="138"/>
      <c r="Y173" s="138"/>
      <c r="Z173" s="138"/>
      <c r="AA173" s="138"/>
      <c r="AB173" s="138"/>
      <c r="AC173" s="138"/>
      <c r="AD173" s="138"/>
      <c r="AE173" s="138" t="s">
        <v>121</v>
      </c>
      <c r="AF173" s="138"/>
      <c r="AG173" s="138"/>
      <c r="AH173" s="138"/>
      <c r="AI173" s="138"/>
      <c r="AJ173" s="138"/>
      <c r="AK173" s="138"/>
      <c r="AL173" s="138"/>
      <c r="AM173" s="138"/>
      <c r="AN173" s="138"/>
      <c r="AO173" s="138"/>
      <c r="AP173" s="138"/>
      <c r="AQ173" s="138"/>
      <c r="AR173" s="138"/>
      <c r="AS173" s="138"/>
      <c r="AT173" s="138"/>
      <c r="AU173" s="138"/>
      <c r="AV173" s="138"/>
      <c r="AW173" s="138"/>
      <c r="AX173" s="138"/>
      <c r="AY173" s="138"/>
      <c r="AZ173" s="138"/>
      <c r="BA173" s="138"/>
      <c r="BB173" s="138"/>
      <c r="BC173" s="138"/>
      <c r="BD173" s="138"/>
      <c r="BE173" s="138"/>
      <c r="BF173" s="138"/>
      <c r="BG173" s="138"/>
      <c r="BH173" s="138"/>
    </row>
    <row r="174" spans="1:60" outlineLevel="1" x14ac:dyDescent="0.2">
      <c r="A174" s="139">
        <v>85</v>
      </c>
      <c r="B174" s="139" t="s">
        <v>365</v>
      </c>
      <c r="C174" s="179" t="s">
        <v>366</v>
      </c>
      <c r="D174" s="145" t="s">
        <v>178</v>
      </c>
      <c r="E174" s="153">
        <v>7</v>
      </c>
      <c r="F174" s="157">
        <f t="shared" si="8"/>
        <v>0</v>
      </c>
      <c r="G174" s="158">
        <f t="shared" si="9"/>
        <v>0</v>
      </c>
      <c r="H174" s="158"/>
      <c r="I174" s="158">
        <f t="shared" si="10"/>
        <v>0</v>
      </c>
      <c r="J174" s="158"/>
      <c r="K174" s="158">
        <f t="shared" si="11"/>
        <v>0</v>
      </c>
      <c r="L174" s="158">
        <v>21</v>
      </c>
      <c r="M174" s="158">
        <f t="shared" si="12"/>
        <v>0</v>
      </c>
      <c r="N174" s="146">
        <v>2.5000000000000001E-4</v>
      </c>
      <c r="O174" s="146">
        <f t="shared" si="13"/>
        <v>1.75E-3</v>
      </c>
      <c r="P174" s="146">
        <v>0</v>
      </c>
      <c r="Q174" s="146">
        <f t="shared" si="14"/>
        <v>0</v>
      </c>
      <c r="R174" s="146"/>
      <c r="S174" s="146"/>
      <c r="T174" s="147">
        <v>0</v>
      </c>
      <c r="U174" s="146">
        <f t="shared" si="15"/>
        <v>0</v>
      </c>
      <c r="V174" s="138"/>
      <c r="W174" s="138"/>
      <c r="X174" s="138"/>
      <c r="Y174" s="138"/>
      <c r="Z174" s="138"/>
      <c r="AA174" s="138"/>
      <c r="AB174" s="138"/>
      <c r="AC174" s="138"/>
      <c r="AD174" s="138"/>
      <c r="AE174" s="138" t="s">
        <v>121</v>
      </c>
      <c r="AF174" s="138"/>
      <c r="AG174" s="138"/>
      <c r="AH174" s="138"/>
      <c r="AI174" s="138"/>
      <c r="AJ174" s="138"/>
      <c r="AK174" s="138"/>
      <c r="AL174" s="138"/>
      <c r="AM174" s="138"/>
      <c r="AN174" s="138"/>
      <c r="AO174" s="138"/>
      <c r="AP174" s="138"/>
      <c r="AQ174" s="138"/>
      <c r="AR174" s="138"/>
      <c r="AS174" s="138"/>
      <c r="AT174" s="138"/>
      <c r="AU174" s="138"/>
      <c r="AV174" s="138"/>
      <c r="AW174" s="138"/>
      <c r="AX174" s="138"/>
      <c r="AY174" s="138"/>
      <c r="AZ174" s="138"/>
      <c r="BA174" s="138"/>
      <c r="BB174" s="138"/>
      <c r="BC174" s="138"/>
      <c r="BD174" s="138"/>
      <c r="BE174" s="138"/>
      <c r="BF174" s="138"/>
      <c r="BG174" s="138"/>
      <c r="BH174" s="138"/>
    </row>
    <row r="175" spans="1:60" outlineLevel="1" x14ac:dyDescent="0.2">
      <c r="A175" s="139">
        <v>86</v>
      </c>
      <c r="B175" s="139" t="s">
        <v>325</v>
      </c>
      <c r="C175" s="179" t="s">
        <v>367</v>
      </c>
      <c r="D175" s="145" t="s">
        <v>178</v>
      </c>
      <c r="E175" s="153">
        <v>10</v>
      </c>
      <c r="F175" s="157">
        <f t="shared" si="8"/>
        <v>0</v>
      </c>
      <c r="G175" s="158">
        <f t="shared" si="9"/>
        <v>0</v>
      </c>
      <c r="H175" s="158"/>
      <c r="I175" s="158">
        <f t="shared" si="10"/>
        <v>0</v>
      </c>
      <c r="J175" s="158"/>
      <c r="K175" s="158">
        <f t="shared" si="11"/>
        <v>0</v>
      </c>
      <c r="L175" s="158">
        <v>21</v>
      </c>
      <c r="M175" s="158">
        <f t="shared" si="12"/>
        <v>0</v>
      </c>
      <c r="N175" s="146">
        <v>0</v>
      </c>
      <c r="O175" s="146">
        <f t="shared" si="13"/>
        <v>0</v>
      </c>
      <c r="P175" s="146">
        <v>0</v>
      </c>
      <c r="Q175" s="146">
        <f t="shared" si="14"/>
        <v>0</v>
      </c>
      <c r="R175" s="146"/>
      <c r="S175" s="146"/>
      <c r="T175" s="147">
        <v>0</v>
      </c>
      <c r="U175" s="146">
        <f t="shared" si="15"/>
        <v>0</v>
      </c>
      <c r="V175" s="138"/>
      <c r="W175" s="138"/>
      <c r="X175" s="138"/>
      <c r="Y175" s="138"/>
      <c r="Z175" s="138"/>
      <c r="AA175" s="138"/>
      <c r="AB175" s="138"/>
      <c r="AC175" s="138"/>
      <c r="AD175" s="138"/>
      <c r="AE175" s="138" t="s">
        <v>117</v>
      </c>
      <c r="AF175" s="138"/>
      <c r="AG175" s="138"/>
      <c r="AH175" s="138"/>
      <c r="AI175" s="138"/>
      <c r="AJ175" s="138"/>
      <c r="AK175" s="138"/>
      <c r="AL175" s="138"/>
      <c r="AM175" s="138"/>
      <c r="AN175" s="138"/>
      <c r="AO175" s="138"/>
      <c r="AP175" s="138"/>
      <c r="AQ175" s="138"/>
      <c r="AR175" s="138"/>
      <c r="AS175" s="138"/>
      <c r="AT175" s="138"/>
      <c r="AU175" s="138"/>
      <c r="AV175" s="138"/>
      <c r="AW175" s="138"/>
      <c r="AX175" s="138"/>
      <c r="AY175" s="138"/>
      <c r="AZ175" s="138"/>
      <c r="BA175" s="138"/>
      <c r="BB175" s="138"/>
      <c r="BC175" s="138"/>
      <c r="BD175" s="138"/>
      <c r="BE175" s="138"/>
      <c r="BF175" s="138"/>
      <c r="BG175" s="138"/>
      <c r="BH175" s="138"/>
    </row>
    <row r="176" spans="1:60" outlineLevel="1" x14ac:dyDescent="0.2">
      <c r="A176" s="139">
        <v>87</v>
      </c>
      <c r="B176" s="139" t="s">
        <v>368</v>
      </c>
      <c r="C176" s="179" t="s">
        <v>369</v>
      </c>
      <c r="D176" s="145" t="s">
        <v>178</v>
      </c>
      <c r="E176" s="153">
        <v>25</v>
      </c>
      <c r="F176" s="157">
        <f t="shared" si="8"/>
        <v>0</v>
      </c>
      <c r="G176" s="158">
        <f t="shared" si="9"/>
        <v>0</v>
      </c>
      <c r="H176" s="158"/>
      <c r="I176" s="158">
        <f t="shared" si="10"/>
        <v>0</v>
      </c>
      <c r="J176" s="158"/>
      <c r="K176" s="158">
        <f t="shared" si="11"/>
        <v>0</v>
      </c>
      <c r="L176" s="158">
        <v>21</v>
      </c>
      <c r="M176" s="158">
        <f t="shared" si="12"/>
        <v>0</v>
      </c>
      <c r="N176" s="146">
        <v>0</v>
      </c>
      <c r="O176" s="146">
        <f t="shared" si="13"/>
        <v>0</v>
      </c>
      <c r="P176" s="146">
        <v>0</v>
      </c>
      <c r="Q176" s="146">
        <f t="shared" si="14"/>
        <v>0</v>
      </c>
      <c r="R176" s="146"/>
      <c r="S176" s="146"/>
      <c r="T176" s="147">
        <v>0</v>
      </c>
      <c r="U176" s="146">
        <f t="shared" si="15"/>
        <v>0</v>
      </c>
      <c r="V176" s="138"/>
      <c r="W176" s="138"/>
      <c r="X176" s="138"/>
      <c r="Y176" s="138"/>
      <c r="Z176" s="138"/>
      <c r="AA176" s="138"/>
      <c r="AB176" s="138"/>
      <c r="AC176" s="138"/>
      <c r="AD176" s="138"/>
      <c r="AE176" s="138" t="s">
        <v>117</v>
      </c>
      <c r="AF176" s="138"/>
      <c r="AG176" s="138"/>
      <c r="AH176" s="138"/>
      <c r="AI176" s="138"/>
      <c r="AJ176" s="138"/>
      <c r="AK176" s="138"/>
      <c r="AL176" s="138"/>
      <c r="AM176" s="138"/>
      <c r="AN176" s="138"/>
      <c r="AO176" s="138"/>
      <c r="AP176" s="138"/>
      <c r="AQ176" s="138"/>
      <c r="AR176" s="138"/>
      <c r="AS176" s="138"/>
      <c r="AT176" s="138"/>
      <c r="AU176" s="138"/>
      <c r="AV176" s="138"/>
      <c r="AW176" s="138"/>
      <c r="AX176" s="138"/>
      <c r="AY176" s="138"/>
      <c r="AZ176" s="138"/>
      <c r="BA176" s="138"/>
      <c r="BB176" s="138"/>
      <c r="BC176" s="138"/>
      <c r="BD176" s="138"/>
      <c r="BE176" s="138"/>
      <c r="BF176" s="138"/>
      <c r="BG176" s="138"/>
      <c r="BH176" s="138"/>
    </row>
    <row r="177" spans="1:60" ht="22.5" outlineLevel="1" x14ac:dyDescent="0.2">
      <c r="A177" s="139">
        <v>88</v>
      </c>
      <c r="B177" s="139" t="s">
        <v>370</v>
      </c>
      <c r="C177" s="179" t="s">
        <v>371</v>
      </c>
      <c r="D177" s="145" t="s">
        <v>178</v>
      </c>
      <c r="E177" s="153">
        <v>6</v>
      </c>
      <c r="F177" s="157">
        <f t="shared" si="8"/>
        <v>0</v>
      </c>
      <c r="G177" s="158">
        <f t="shared" si="9"/>
        <v>0</v>
      </c>
      <c r="H177" s="158"/>
      <c r="I177" s="158">
        <f t="shared" si="10"/>
        <v>0</v>
      </c>
      <c r="J177" s="158"/>
      <c r="K177" s="158">
        <f t="shared" si="11"/>
        <v>0</v>
      </c>
      <c r="L177" s="158">
        <v>21</v>
      </c>
      <c r="M177" s="158">
        <f t="shared" si="12"/>
        <v>0</v>
      </c>
      <c r="N177" s="146">
        <v>0</v>
      </c>
      <c r="O177" s="146">
        <f t="shared" si="13"/>
        <v>0</v>
      </c>
      <c r="P177" s="146">
        <v>0</v>
      </c>
      <c r="Q177" s="146">
        <f t="shared" si="14"/>
        <v>0</v>
      </c>
      <c r="R177" s="146"/>
      <c r="S177" s="146"/>
      <c r="T177" s="147">
        <v>0.79</v>
      </c>
      <c r="U177" s="146">
        <f t="shared" si="15"/>
        <v>4.74</v>
      </c>
      <c r="V177" s="138"/>
      <c r="W177" s="138"/>
      <c r="X177" s="138"/>
      <c r="Y177" s="138"/>
      <c r="Z177" s="138"/>
      <c r="AA177" s="138"/>
      <c r="AB177" s="138"/>
      <c r="AC177" s="138"/>
      <c r="AD177" s="138"/>
      <c r="AE177" s="138" t="s">
        <v>117</v>
      </c>
      <c r="AF177" s="138"/>
      <c r="AG177" s="138"/>
      <c r="AH177" s="138"/>
      <c r="AI177" s="138"/>
      <c r="AJ177" s="138"/>
      <c r="AK177" s="138"/>
      <c r="AL177" s="138"/>
      <c r="AM177" s="138"/>
      <c r="AN177" s="138"/>
      <c r="AO177" s="138"/>
      <c r="AP177" s="138"/>
      <c r="AQ177" s="138"/>
      <c r="AR177" s="138"/>
      <c r="AS177" s="138"/>
      <c r="AT177" s="138"/>
      <c r="AU177" s="138"/>
      <c r="AV177" s="138"/>
      <c r="AW177" s="138"/>
      <c r="AX177" s="138"/>
      <c r="AY177" s="138"/>
      <c r="AZ177" s="138"/>
      <c r="BA177" s="138"/>
      <c r="BB177" s="138"/>
      <c r="BC177" s="138"/>
      <c r="BD177" s="138"/>
      <c r="BE177" s="138"/>
      <c r="BF177" s="138"/>
      <c r="BG177" s="138"/>
      <c r="BH177" s="138"/>
    </row>
    <row r="178" spans="1:60" outlineLevel="1" x14ac:dyDescent="0.2">
      <c r="A178" s="139">
        <v>89</v>
      </c>
      <c r="B178" s="139" t="s">
        <v>372</v>
      </c>
      <c r="C178" s="179" t="s">
        <v>373</v>
      </c>
      <c r="D178" s="145" t="s">
        <v>178</v>
      </c>
      <c r="E178" s="153">
        <v>3</v>
      </c>
      <c r="F178" s="157">
        <f t="shared" si="8"/>
        <v>0</v>
      </c>
      <c r="G178" s="158">
        <f t="shared" si="9"/>
        <v>0</v>
      </c>
      <c r="H178" s="158"/>
      <c r="I178" s="158">
        <f t="shared" si="10"/>
        <v>0</v>
      </c>
      <c r="J178" s="158"/>
      <c r="K178" s="158">
        <f t="shared" si="11"/>
        <v>0</v>
      </c>
      <c r="L178" s="158">
        <v>21</v>
      </c>
      <c r="M178" s="158">
        <f t="shared" si="12"/>
        <v>0</v>
      </c>
      <c r="N178" s="146">
        <v>0.25</v>
      </c>
      <c r="O178" s="146">
        <f t="shared" si="13"/>
        <v>0.75</v>
      </c>
      <c r="P178" s="146">
        <v>0</v>
      </c>
      <c r="Q178" s="146">
        <f t="shared" si="14"/>
        <v>0</v>
      </c>
      <c r="R178" s="146"/>
      <c r="S178" s="146"/>
      <c r="T178" s="147">
        <v>0</v>
      </c>
      <c r="U178" s="146">
        <f t="shared" si="15"/>
        <v>0</v>
      </c>
      <c r="V178" s="138"/>
      <c r="W178" s="138"/>
      <c r="X178" s="138"/>
      <c r="Y178" s="138"/>
      <c r="Z178" s="138"/>
      <c r="AA178" s="138"/>
      <c r="AB178" s="138"/>
      <c r="AC178" s="138"/>
      <c r="AD178" s="138"/>
      <c r="AE178" s="138" t="s">
        <v>121</v>
      </c>
      <c r="AF178" s="138"/>
      <c r="AG178" s="138"/>
      <c r="AH178" s="138"/>
      <c r="AI178" s="138"/>
      <c r="AJ178" s="138"/>
      <c r="AK178" s="138"/>
      <c r="AL178" s="138"/>
      <c r="AM178" s="138"/>
      <c r="AN178" s="138"/>
      <c r="AO178" s="138"/>
      <c r="AP178" s="138"/>
      <c r="AQ178" s="138"/>
      <c r="AR178" s="138"/>
      <c r="AS178" s="138"/>
      <c r="AT178" s="138"/>
      <c r="AU178" s="138"/>
      <c r="AV178" s="138"/>
      <c r="AW178" s="138"/>
      <c r="AX178" s="138"/>
      <c r="AY178" s="138"/>
      <c r="AZ178" s="138"/>
      <c r="BA178" s="138"/>
      <c r="BB178" s="138"/>
      <c r="BC178" s="138"/>
      <c r="BD178" s="138"/>
      <c r="BE178" s="138"/>
      <c r="BF178" s="138"/>
      <c r="BG178" s="138"/>
      <c r="BH178" s="138"/>
    </row>
    <row r="179" spans="1:60" outlineLevel="1" x14ac:dyDescent="0.2">
      <c r="A179" s="139">
        <v>90</v>
      </c>
      <c r="B179" s="139" t="s">
        <v>374</v>
      </c>
      <c r="C179" s="179" t="s">
        <v>375</v>
      </c>
      <c r="D179" s="145" t="s">
        <v>178</v>
      </c>
      <c r="E179" s="153">
        <v>3</v>
      </c>
      <c r="F179" s="157">
        <f t="shared" si="8"/>
        <v>0</v>
      </c>
      <c r="G179" s="158">
        <f t="shared" si="9"/>
        <v>0</v>
      </c>
      <c r="H179" s="158"/>
      <c r="I179" s="158">
        <f t="shared" si="10"/>
        <v>0</v>
      </c>
      <c r="J179" s="158"/>
      <c r="K179" s="158">
        <f t="shared" si="11"/>
        <v>0</v>
      </c>
      <c r="L179" s="158">
        <v>21</v>
      </c>
      <c r="M179" s="158">
        <f t="shared" si="12"/>
        <v>0</v>
      </c>
      <c r="N179" s="146">
        <v>0.5</v>
      </c>
      <c r="O179" s="146">
        <f t="shared" si="13"/>
        <v>1.5</v>
      </c>
      <c r="P179" s="146">
        <v>0</v>
      </c>
      <c r="Q179" s="146">
        <f t="shared" si="14"/>
        <v>0</v>
      </c>
      <c r="R179" s="146"/>
      <c r="S179" s="146"/>
      <c r="T179" s="147">
        <v>0</v>
      </c>
      <c r="U179" s="146">
        <f t="shared" si="15"/>
        <v>0</v>
      </c>
      <c r="V179" s="138"/>
      <c r="W179" s="138"/>
      <c r="X179" s="138"/>
      <c r="Y179" s="138"/>
      <c r="Z179" s="138"/>
      <c r="AA179" s="138"/>
      <c r="AB179" s="138"/>
      <c r="AC179" s="138"/>
      <c r="AD179" s="138"/>
      <c r="AE179" s="138" t="s">
        <v>121</v>
      </c>
      <c r="AF179" s="138"/>
      <c r="AG179" s="138"/>
      <c r="AH179" s="138"/>
      <c r="AI179" s="138"/>
      <c r="AJ179" s="138"/>
      <c r="AK179" s="138"/>
      <c r="AL179" s="138"/>
      <c r="AM179" s="138"/>
      <c r="AN179" s="138"/>
      <c r="AO179" s="138"/>
      <c r="AP179" s="138"/>
      <c r="AQ179" s="138"/>
      <c r="AR179" s="138"/>
      <c r="AS179" s="138"/>
      <c r="AT179" s="138"/>
      <c r="AU179" s="138"/>
      <c r="AV179" s="138"/>
      <c r="AW179" s="138"/>
      <c r="AX179" s="138"/>
      <c r="AY179" s="138"/>
      <c r="AZ179" s="138"/>
      <c r="BA179" s="138"/>
      <c r="BB179" s="138"/>
      <c r="BC179" s="138"/>
      <c r="BD179" s="138"/>
      <c r="BE179" s="138"/>
      <c r="BF179" s="138"/>
      <c r="BG179" s="138"/>
      <c r="BH179" s="138"/>
    </row>
    <row r="180" spans="1:60" ht="22.5" outlineLevel="1" x14ac:dyDescent="0.2">
      <c r="A180" s="139">
        <v>91</v>
      </c>
      <c r="B180" s="139" t="s">
        <v>376</v>
      </c>
      <c r="C180" s="179" t="s">
        <v>377</v>
      </c>
      <c r="D180" s="145" t="s">
        <v>178</v>
      </c>
      <c r="E180" s="153">
        <v>7</v>
      </c>
      <c r="F180" s="157">
        <f t="shared" si="8"/>
        <v>0</v>
      </c>
      <c r="G180" s="158">
        <f t="shared" si="9"/>
        <v>0</v>
      </c>
      <c r="H180" s="158"/>
      <c r="I180" s="158">
        <f t="shared" si="10"/>
        <v>0</v>
      </c>
      <c r="J180" s="158"/>
      <c r="K180" s="158">
        <f t="shared" si="11"/>
        <v>0</v>
      </c>
      <c r="L180" s="158">
        <v>21</v>
      </c>
      <c r="M180" s="158">
        <f t="shared" si="12"/>
        <v>0</v>
      </c>
      <c r="N180" s="146">
        <v>0</v>
      </c>
      <c r="O180" s="146">
        <f t="shared" si="13"/>
        <v>0</v>
      </c>
      <c r="P180" s="146">
        <v>0</v>
      </c>
      <c r="Q180" s="146">
        <f t="shared" si="14"/>
        <v>0</v>
      </c>
      <c r="R180" s="146"/>
      <c r="S180" s="146"/>
      <c r="T180" s="147">
        <v>0.94599999999999995</v>
      </c>
      <c r="U180" s="146">
        <f t="shared" si="15"/>
        <v>6.62</v>
      </c>
      <c r="V180" s="138"/>
      <c r="W180" s="138"/>
      <c r="X180" s="138"/>
      <c r="Y180" s="138"/>
      <c r="Z180" s="138"/>
      <c r="AA180" s="138"/>
      <c r="AB180" s="138"/>
      <c r="AC180" s="138"/>
      <c r="AD180" s="138"/>
      <c r="AE180" s="138" t="s">
        <v>117</v>
      </c>
      <c r="AF180" s="138"/>
      <c r="AG180" s="138"/>
      <c r="AH180" s="138"/>
      <c r="AI180" s="138"/>
      <c r="AJ180" s="138"/>
      <c r="AK180" s="138"/>
      <c r="AL180" s="138"/>
      <c r="AM180" s="138"/>
      <c r="AN180" s="138"/>
      <c r="AO180" s="138"/>
      <c r="AP180" s="138"/>
      <c r="AQ180" s="138"/>
      <c r="AR180" s="138"/>
      <c r="AS180" s="138"/>
      <c r="AT180" s="138"/>
      <c r="AU180" s="138"/>
      <c r="AV180" s="138"/>
      <c r="AW180" s="138"/>
      <c r="AX180" s="138"/>
      <c r="AY180" s="138"/>
      <c r="AZ180" s="138"/>
      <c r="BA180" s="138"/>
      <c r="BB180" s="138"/>
      <c r="BC180" s="138"/>
      <c r="BD180" s="138"/>
      <c r="BE180" s="138"/>
      <c r="BF180" s="138"/>
      <c r="BG180" s="138"/>
      <c r="BH180" s="138"/>
    </row>
    <row r="181" spans="1:60" outlineLevel="1" x14ac:dyDescent="0.2">
      <c r="A181" s="139">
        <v>92</v>
      </c>
      <c r="B181" s="139" t="s">
        <v>378</v>
      </c>
      <c r="C181" s="179" t="s">
        <v>379</v>
      </c>
      <c r="D181" s="145" t="s">
        <v>178</v>
      </c>
      <c r="E181" s="153">
        <v>7</v>
      </c>
      <c r="F181" s="157">
        <f t="shared" si="8"/>
        <v>0</v>
      </c>
      <c r="G181" s="158">
        <f t="shared" si="9"/>
        <v>0</v>
      </c>
      <c r="H181" s="158"/>
      <c r="I181" s="158">
        <f t="shared" si="10"/>
        <v>0</v>
      </c>
      <c r="J181" s="158"/>
      <c r="K181" s="158">
        <f t="shared" si="11"/>
        <v>0</v>
      </c>
      <c r="L181" s="158">
        <v>21</v>
      </c>
      <c r="M181" s="158">
        <f t="shared" si="12"/>
        <v>0</v>
      </c>
      <c r="N181" s="146">
        <v>1</v>
      </c>
      <c r="O181" s="146">
        <f t="shared" si="13"/>
        <v>7</v>
      </c>
      <c r="P181" s="146">
        <v>0</v>
      </c>
      <c r="Q181" s="146">
        <f t="shared" si="14"/>
        <v>0</v>
      </c>
      <c r="R181" s="146"/>
      <c r="S181" s="146"/>
      <c r="T181" s="147">
        <v>0</v>
      </c>
      <c r="U181" s="146">
        <f t="shared" si="15"/>
        <v>0</v>
      </c>
      <c r="V181" s="138"/>
      <c r="W181" s="138"/>
      <c r="X181" s="138"/>
      <c r="Y181" s="138"/>
      <c r="Z181" s="138"/>
      <c r="AA181" s="138"/>
      <c r="AB181" s="138"/>
      <c r="AC181" s="138"/>
      <c r="AD181" s="138"/>
      <c r="AE181" s="138" t="s">
        <v>121</v>
      </c>
      <c r="AF181" s="138"/>
      <c r="AG181" s="138"/>
      <c r="AH181" s="138"/>
      <c r="AI181" s="138"/>
      <c r="AJ181" s="138"/>
      <c r="AK181" s="138"/>
      <c r="AL181" s="138"/>
      <c r="AM181" s="138"/>
      <c r="AN181" s="138"/>
      <c r="AO181" s="138"/>
      <c r="AP181" s="138"/>
      <c r="AQ181" s="138"/>
      <c r="AR181" s="138"/>
      <c r="AS181" s="138"/>
      <c r="AT181" s="138"/>
      <c r="AU181" s="138"/>
      <c r="AV181" s="138"/>
      <c r="AW181" s="138"/>
      <c r="AX181" s="138"/>
      <c r="AY181" s="138"/>
      <c r="AZ181" s="138"/>
      <c r="BA181" s="138"/>
      <c r="BB181" s="138"/>
      <c r="BC181" s="138"/>
      <c r="BD181" s="138"/>
      <c r="BE181" s="138"/>
      <c r="BF181" s="138"/>
      <c r="BG181" s="138"/>
      <c r="BH181" s="138"/>
    </row>
    <row r="182" spans="1:60" ht="22.5" outlineLevel="1" x14ac:dyDescent="0.2">
      <c r="A182" s="139">
        <v>93</v>
      </c>
      <c r="B182" s="139" t="s">
        <v>380</v>
      </c>
      <c r="C182" s="179" t="s">
        <v>381</v>
      </c>
      <c r="D182" s="145" t="s">
        <v>178</v>
      </c>
      <c r="E182" s="153">
        <v>7</v>
      </c>
      <c r="F182" s="157">
        <f t="shared" si="8"/>
        <v>0</v>
      </c>
      <c r="G182" s="158">
        <f t="shared" si="9"/>
        <v>0</v>
      </c>
      <c r="H182" s="158"/>
      <c r="I182" s="158">
        <f t="shared" si="10"/>
        <v>0</v>
      </c>
      <c r="J182" s="158"/>
      <c r="K182" s="158">
        <f t="shared" si="11"/>
        <v>0</v>
      </c>
      <c r="L182" s="158">
        <v>21</v>
      </c>
      <c r="M182" s="158">
        <f t="shared" si="12"/>
        <v>0</v>
      </c>
      <c r="N182" s="146">
        <v>0</v>
      </c>
      <c r="O182" s="146">
        <f t="shared" si="13"/>
        <v>0</v>
      </c>
      <c r="P182" s="146">
        <v>0</v>
      </c>
      <c r="Q182" s="146">
        <f t="shared" si="14"/>
        <v>0</v>
      </c>
      <c r="R182" s="146"/>
      <c r="S182" s="146"/>
      <c r="T182" s="147">
        <v>0.9</v>
      </c>
      <c r="U182" s="146">
        <f t="shared" si="15"/>
        <v>6.3</v>
      </c>
      <c r="V182" s="138"/>
      <c r="W182" s="138"/>
      <c r="X182" s="138"/>
      <c r="Y182" s="138"/>
      <c r="Z182" s="138"/>
      <c r="AA182" s="138"/>
      <c r="AB182" s="138"/>
      <c r="AC182" s="138"/>
      <c r="AD182" s="138"/>
      <c r="AE182" s="138" t="s">
        <v>117</v>
      </c>
      <c r="AF182" s="138"/>
      <c r="AG182" s="138"/>
      <c r="AH182" s="138"/>
      <c r="AI182" s="138"/>
      <c r="AJ182" s="138"/>
      <c r="AK182" s="138"/>
      <c r="AL182" s="138"/>
      <c r="AM182" s="138"/>
      <c r="AN182" s="138"/>
      <c r="AO182" s="138"/>
      <c r="AP182" s="138"/>
      <c r="AQ182" s="138"/>
      <c r="AR182" s="138"/>
      <c r="AS182" s="138"/>
      <c r="AT182" s="138"/>
      <c r="AU182" s="138"/>
      <c r="AV182" s="138"/>
      <c r="AW182" s="138"/>
      <c r="AX182" s="138"/>
      <c r="AY182" s="138"/>
      <c r="AZ182" s="138"/>
      <c r="BA182" s="138"/>
      <c r="BB182" s="138"/>
      <c r="BC182" s="138"/>
      <c r="BD182" s="138"/>
      <c r="BE182" s="138"/>
      <c r="BF182" s="138"/>
      <c r="BG182" s="138"/>
      <c r="BH182" s="138"/>
    </row>
    <row r="183" spans="1:60" outlineLevel="1" x14ac:dyDescent="0.2">
      <c r="A183" s="139">
        <v>94</v>
      </c>
      <c r="B183" s="139" t="s">
        <v>382</v>
      </c>
      <c r="C183" s="179" t="s">
        <v>383</v>
      </c>
      <c r="D183" s="145" t="s">
        <v>178</v>
      </c>
      <c r="E183" s="153">
        <v>7</v>
      </c>
      <c r="F183" s="157">
        <f t="shared" si="8"/>
        <v>0</v>
      </c>
      <c r="G183" s="158">
        <f t="shared" si="9"/>
        <v>0</v>
      </c>
      <c r="H183" s="158"/>
      <c r="I183" s="158">
        <f t="shared" si="10"/>
        <v>0</v>
      </c>
      <c r="J183" s="158"/>
      <c r="K183" s="158">
        <f t="shared" si="11"/>
        <v>0</v>
      </c>
      <c r="L183" s="158">
        <v>21</v>
      </c>
      <c r="M183" s="158">
        <f t="shared" si="12"/>
        <v>0</v>
      </c>
      <c r="N183" s="146">
        <v>0.43</v>
      </c>
      <c r="O183" s="146">
        <f t="shared" si="13"/>
        <v>3.01</v>
      </c>
      <c r="P183" s="146">
        <v>0</v>
      </c>
      <c r="Q183" s="146">
        <f t="shared" si="14"/>
        <v>0</v>
      </c>
      <c r="R183" s="146"/>
      <c r="S183" s="146"/>
      <c r="T183" s="147">
        <v>0</v>
      </c>
      <c r="U183" s="146">
        <f t="shared" si="15"/>
        <v>0</v>
      </c>
      <c r="V183" s="138"/>
      <c r="W183" s="138"/>
      <c r="X183" s="138"/>
      <c r="Y183" s="138"/>
      <c r="Z183" s="138"/>
      <c r="AA183" s="138"/>
      <c r="AB183" s="138"/>
      <c r="AC183" s="138"/>
      <c r="AD183" s="138"/>
      <c r="AE183" s="138" t="s">
        <v>121</v>
      </c>
      <c r="AF183" s="138"/>
      <c r="AG183" s="138"/>
      <c r="AH183" s="138"/>
      <c r="AI183" s="138"/>
      <c r="AJ183" s="138"/>
      <c r="AK183" s="138"/>
      <c r="AL183" s="138"/>
      <c r="AM183" s="138"/>
      <c r="AN183" s="138"/>
      <c r="AO183" s="138"/>
      <c r="AP183" s="138"/>
      <c r="AQ183" s="138"/>
      <c r="AR183" s="138"/>
      <c r="AS183" s="138"/>
      <c r="AT183" s="138"/>
      <c r="AU183" s="138"/>
      <c r="AV183" s="138"/>
      <c r="AW183" s="138"/>
      <c r="AX183" s="138"/>
      <c r="AY183" s="138"/>
      <c r="AZ183" s="138"/>
      <c r="BA183" s="138"/>
      <c r="BB183" s="138"/>
      <c r="BC183" s="138"/>
      <c r="BD183" s="138"/>
      <c r="BE183" s="138"/>
      <c r="BF183" s="138"/>
      <c r="BG183" s="138"/>
      <c r="BH183" s="138"/>
    </row>
    <row r="184" spans="1:60" ht="22.5" outlineLevel="1" x14ac:dyDescent="0.2">
      <c r="A184" s="139">
        <v>95</v>
      </c>
      <c r="B184" s="139" t="s">
        <v>384</v>
      </c>
      <c r="C184" s="179" t="s">
        <v>385</v>
      </c>
      <c r="D184" s="145" t="s">
        <v>178</v>
      </c>
      <c r="E184" s="153">
        <v>7</v>
      </c>
      <c r="F184" s="157">
        <f t="shared" si="8"/>
        <v>0</v>
      </c>
      <c r="G184" s="158">
        <f t="shared" si="9"/>
        <v>0</v>
      </c>
      <c r="H184" s="158"/>
      <c r="I184" s="158">
        <f t="shared" si="10"/>
        <v>0</v>
      </c>
      <c r="J184" s="158"/>
      <c r="K184" s="158">
        <f t="shared" si="11"/>
        <v>0</v>
      </c>
      <c r="L184" s="158">
        <v>21</v>
      </c>
      <c r="M184" s="158">
        <f t="shared" si="12"/>
        <v>0</v>
      </c>
      <c r="N184" s="146">
        <v>0</v>
      </c>
      <c r="O184" s="146">
        <f t="shared" si="13"/>
        <v>0</v>
      </c>
      <c r="P184" s="146">
        <v>0</v>
      </c>
      <c r="Q184" s="146">
        <f t="shared" si="14"/>
        <v>0</v>
      </c>
      <c r="R184" s="146"/>
      <c r="S184" s="146"/>
      <c r="T184" s="147">
        <v>1.752</v>
      </c>
      <c r="U184" s="146">
        <f t="shared" si="15"/>
        <v>12.26</v>
      </c>
      <c r="V184" s="138"/>
      <c r="W184" s="138"/>
      <c r="X184" s="138"/>
      <c r="Y184" s="138"/>
      <c r="Z184" s="138"/>
      <c r="AA184" s="138"/>
      <c r="AB184" s="138"/>
      <c r="AC184" s="138"/>
      <c r="AD184" s="138"/>
      <c r="AE184" s="138" t="s">
        <v>117</v>
      </c>
      <c r="AF184" s="138"/>
      <c r="AG184" s="138"/>
      <c r="AH184" s="138"/>
      <c r="AI184" s="138"/>
      <c r="AJ184" s="138"/>
      <c r="AK184" s="138"/>
      <c r="AL184" s="138"/>
      <c r="AM184" s="138"/>
      <c r="AN184" s="138"/>
      <c r="AO184" s="138"/>
      <c r="AP184" s="138"/>
      <c r="AQ184" s="138"/>
      <c r="AR184" s="138"/>
      <c r="AS184" s="138"/>
      <c r="AT184" s="138"/>
      <c r="AU184" s="138"/>
      <c r="AV184" s="138"/>
      <c r="AW184" s="138"/>
      <c r="AX184" s="138"/>
      <c r="AY184" s="138"/>
      <c r="AZ184" s="138"/>
      <c r="BA184" s="138"/>
      <c r="BB184" s="138"/>
      <c r="BC184" s="138"/>
      <c r="BD184" s="138"/>
      <c r="BE184" s="138"/>
      <c r="BF184" s="138"/>
      <c r="BG184" s="138"/>
      <c r="BH184" s="138"/>
    </row>
    <row r="185" spans="1:60" outlineLevel="1" x14ac:dyDescent="0.2">
      <c r="A185" s="139">
        <v>96</v>
      </c>
      <c r="B185" s="139" t="s">
        <v>386</v>
      </c>
      <c r="C185" s="179" t="s">
        <v>387</v>
      </c>
      <c r="D185" s="145" t="s">
        <v>178</v>
      </c>
      <c r="E185" s="153">
        <v>7</v>
      </c>
      <c r="F185" s="157">
        <f t="shared" si="8"/>
        <v>0</v>
      </c>
      <c r="G185" s="158">
        <f t="shared" si="9"/>
        <v>0</v>
      </c>
      <c r="H185" s="158"/>
      <c r="I185" s="158">
        <f t="shared" si="10"/>
        <v>0</v>
      </c>
      <c r="J185" s="158"/>
      <c r="K185" s="158">
        <f t="shared" si="11"/>
        <v>0</v>
      </c>
      <c r="L185" s="158">
        <v>21</v>
      </c>
      <c r="M185" s="158">
        <f t="shared" si="12"/>
        <v>0</v>
      </c>
      <c r="N185" s="146">
        <v>1.6</v>
      </c>
      <c r="O185" s="146">
        <f t="shared" si="13"/>
        <v>11.2</v>
      </c>
      <c r="P185" s="146">
        <v>0</v>
      </c>
      <c r="Q185" s="146">
        <f t="shared" si="14"/>
        <v>0</v>
      </c>
      <c r="R185" s="146"/>
      <c r="S185" s="146"/>
      <c r="T185" s="147">
        <v>0</v>
      </c>
      <c r="U185" s="146">
        <f t="shared" si="15"/>
        <v>0</v>
      </c>
      <c r="V185" s="138"/>
      <c r="W185" s="138"/>
      <c r="X185" s="138"/>
      <c r="Y185" s="138"/>
      <c r="Z185" s="138"/>
      <c r="AA185" s="138"/>
      <c r="AB185" s="138"/>
      <c r="AC185" s="138"/>
      <c r="AD185" s="138"/>
      <c r="AE185" s="138" t="s">
        <v>121</v>
      </c>
      <c r="AF185" s="138"/>
      <c r="AG185" s="138"/>
      <c r="AH185" s="138"/>
      <c r="AI185" s="138"/>
      <c r="AJ185" s="138"/>
      <c r="AK185" s="138"/>
      <c r="AL185" s="138"/>
      <c r="AM185" s="138"/>
      <c r="AN185" s="138"/>
      <c r="AO185" s="138"/>
      <c r="AP185" s="138"/>
      <c r="AQ185" s="138"/>
      <c r="AR185" s="138"/>
      <c r="AS185" s="138"/>
      <c r="AT185" s="138"/>
      <c r="AU185" s="138"/>
      <c r="AV185" s="138"/>
      <c r="AW185" s="138"/>
      <c r="AX185" s="138"/>
      <c r="AY185" s="138"/>
      <c r="AZ185" s="138"/>
      <c r="BA185" s="138"/>
      <c r="BB185" s="138"/>
      <c r="BC185" s="138"/>
      <c r="BD185" s="138"/>
      <c r="BE185" s="138"/>
      <c r="BF185" s="138"/>
      <c r="BG185" s="138"/>
      <c r="BH185" s="138"/>
    </row>
    <row r="186" spans="1:60" outlineLevel="1" x14ac:dyDescent="0.2">
      <c r="A186" s="139">
        <v>97</v>
      </c>
      <c r="B186" s="139" t="s">
        <v>388</v>
      </c>
      <c r="C186" s="179" t="s">
        <v>389</v>
      </c>
      <c r="D186" s="145" t="s">
        <v>178</v>
      </c>
      <c r="E186" s="153">
        <v>1</v>
      </c>
      <c r="F186" s="157">
        <f t="shared" si="8"/>
        <v>0</v>
      </c>
      <c r="G186" s="158">
        <f t="shared" si="9"/>
        <v>0</v>
      </c>
      <c r="H186" s="158"/>
      <c r="I186" s="158">
        <f t="shared" si="10"/>
        <v>0</v>
      </c>
      <c r="J186" s="158"/>
      <c r="K186" s="158">
        <f t="shared" si="11"/>
        <v>0</v>
      </c>
      <c r="L186" s="158">
        <v>21</v>
      </c>
      <c r="M186" s="158">
        <f t="shared" si="12"/>
        <v>0</v>
      </c>
      <c r="N186" s="146">
        <v>1.4E-3</v>
      </c>
      <c r="O186" s="146">
        <f t="shared" si="13"/>
        <v>1.4E-3</v>
      </c>
      <c r="P186" s="146">
        <v>0</v>
      </c>
      <c r="Q186" s="146">
        <f t="shared" si="14"/>
        <v>0</v>
      </c>
      <c r="R186" s="146"/>
      <c r="S186" s="146"/>
      <c r="T186" s="147">
        <v>0</v>
      </c>
      <c r="U186" s="146">
        <f t="shared" si="15"/>
        <v>0</v>
      </c>
      <c r="V186" s="138"/>
      <c r="W186" s="138"/>
      <c r="X186" s="138"/>
      <c r="Y186" s="138"/>
      <c r="Z186" s="138"/>
      <c r="AA186" s="138"/>
      <c r="AB186" s="138"/>
      <c r="AC186" s="138"/>
      <c r="AD186" s="138"/>
      <c r="AE186" s="138" t="s">
        <v>121</v>
      </c>
      <c r="AF186" s="138"/>
      <c r="AG186" s="138"/>
      <c r="AH186" s="138"/>
      <c r="AI186" s="138"/>
      <c r="AJ186" s="138"/>
      <c r="AK186" s="138"/>
      <c r="AL186" s="138"/>
      <c r="AM186" s="138"/>
      <c r="AN186" s="138"/>
      <c r="AO186" s="138"/>
      <c r="AP186" s="138"/>
      <c r="AQ186" s="138"/>
      <c r="AR186" s="138"/>
      <c r="AS186" s="138"/>
      <c r="AT186" s="138"/>
      <c r="AU186" s="138"/>
      <c r="AV186" s="138"/>
      <c r="AW186" s="138"/>
      <c r="AX186" s="138"/>
      <c r="AY186" s="138"/>
      <c r="AZ186" s="138"/>
      <c r="BA186" s="138"/>
      <c r="BB186" s="138"/>
      <c r="BC186" s="138"/>
      <c r="BD186" s="138"/>
      <c r="BE186" s="138"/>
      <c r="BF186" s="138"/>
      <c r="BG186" s="138"/>
      <c r="BH186" s="138"/>
    </row>
    <row r="187" spans="1:60" outlineLevel="1" x14ac:dyDescent="0.2">
      <c r="A187" s="139">
        <v>98</v>
      </c>
      <c r="B187" s="139" t="s">
        <v>388</v>
      </c>
      <c r="C187" s="179" t="s">
        <v>390</v>
      </c>
      <c r="D187" s="145" t="s">
        <v>178</v>
      </c>
      <c r="E187" s="153">
        <v>12</v>
      </c>
      <c r="F187" s="157">
        <f t="shared" si="8"/>
        <v>0</v>
      </c>
      <c r="G187" s="158">
        <f t="shared" si="9"/>
        <v>0</v>
      </c>
      <c r="H187" s="158"/>
      <c r="I187" s="158">
        <f t="shared" si="10"/>
        <v>0</v>
      </c>
      <c r="J187" s="158"/>
      <c r="K187" s="158">
        <f t="shared" si="11"/>
        <v>0</v>
      </c>
      <c r="L187" s="158">
        <v>21</v>
      </c>
      <c r="M187" s="158">
        <f t="shared" si="12"/>
        <v>0</v>
      </c>
      <c r="N187" s="146">
        <v>1.4E-3</v>
      </c>
      <c r="O187" s="146">
        <f t="shared" si="13"/>
        <v>1.6799999999999999E-2</v>
      </c>
      <c r="P187" s="146">
        <v>0</v>
      </c>
      <c r="Q187" s="146">
        <f t="shared" si="14"/>
        <v>0</v>
      </c>
      <c r="R187" s="146"/>
      <c r="S187" s="146"/>
      <c r="T187" s="147">
        <v>0</v>
      </c>
      <c r="U187" s="146">
        <f t="shared" si="15"/>
        <v>0</v>
      </c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 t="s">
        <v>121</v>
      </c>
      <c r="AF187" s="138"/>
      <c r="AG187" s="138"/>
      <c r="AH187" s="138"/>
      <c r="AI187" s="138"/>
      <c r="AJ187" s="138"/>
      <c r="AK187" s="138"/>
      <c r="AL187" s="138"/>
      <c r="AM187" s="138"/>
      <c r="AN187" s="138"/>
      <c r="AO187" s="138"/>
      <c r="AP187" s="138"/>
      <c r="AQ187" s="138"/>
      <c r="AR187" s="138"/>
      <c r="AS187" s="138"/>
      <c r="AT187" s="138"/>
      <c r="AU187" s="138"/>
      <c r="AV187" s="138"/>
      <c r="AW187" s="138"/>
      <c r="AX187" s="138"/>
      <c r="AY187" s="138"/>
      <c r="AZ187" s="138"/>
      <c r="BA187" s="138"/>
      <c r="BB187" s="138"/>
      <c r="BC187" s="138"/>
      <c r="BD187" s="138"/>
      <c r="BE187" s="138"/>
      <c r="BF187" s="138"/>
      <c r="BG187" s="138"/>
      <c r="BH187" s="138"/>
    </row>
    <row r="188" spans="1:60" ht="22.5" outlineLevel="1" x14ac:dyDescent="0.2">
      <c r="A188" s="139">
        <v>99</v>
      </c>
      <c r="B188" s="139" t="s">
        <v>391</v>
      </c>
      <c r="C188" s="179" t="s">
        <v>392</v>
      </c>
      <c r="D188" s="145" t="s">
        <v>178</v>
      </c>
      <c r="E188" s="153">
        <v>1</v>
      </c>
      <c r="F188" s="157">
        <f t="shared" si="8"/>
        <v>0</v>
      </c>
      <c r="G188" s="158">
        <f t="shared" si="9"/>
        <v>0</v>
      </c>
      <c r="H188" s="158"/>
      <c r="I188" s="158">
        <f t="shared" si="10"/>
        <v>0</v>
      </c>
      <c r="J188" s="158"/>
      <c r="K188" s="158">
        <f t="shared" si="11"/>
        <v>0</v>
      </c>
      <c r="L188" s="158">
        <v>21</v>
      </c>
      <c r="M188" s="158">
        <f t="shared" si="12"/>
        <v>0</v>
      </c>
      <c r="N188" s="146">
        <v>8.9999999999999998E-4</v>
      </c>
      <c r="O188" s="146">
        <f t="shared" si="13"/>
        <v>8.9999999999999998E-4</v>
      </c>
      <c r="P188" s="146">
        <v>0</v>
      </c>
      <c r="Q188" s="146">
        <f t="shared" si="14"/>
        <v>0</v>
      </c>
      <c r="R188" s="146"/>
      <c r="S188" s="146"/>
      <c r="T188" s="147">
        <v>0</v>
      </c>
      <c r="U188" s="146">
        <f t="shared" si="15"/>
        <v>0</v>
      </c>
      <c r="V188" s="138"/>
      <c r="W188" s="138"/>
      <c r="X188" s="138"/>
      <c r="Y188" s="138"/>
      <c r="Z188" s="138"/>
      <c r="AA188" s="138"/>
      <c r="AB188" s="138"/>
      <c r="AC188" s="138"/>
      <c r="AD188" s="138"/>
      <c r="AE188" s="138" t="s">
        <v>121</v>
      </c>
      <c r="AF188" s="138"/>
      <c r="AG188" s="138"/>
      <c r="AH188" s="138"/>
      <c r="AI188" s="138"/>
      <c r="AJ188" s="138"/>
      <c r="AK188" s="138"/>
      <c r="AL188" s="138"/>
      <c r="AM188" s="138"/>
      <c r="AN188" s="138"/>
      <c r="AO188" s="138"/>
      <c r="AP188" s="138"/>
      <c r="AQ188" s="138"/>
      <c r="AR188" s="138"/>
      <c r="AS188" s="138"/>
      <c r="AT188" s="138"/>
      <c r="AU188" s="138"/>
      <c r="AV188" s="138"/>
      <c r="AW188" s="138"/>
      <c r="AX188" s="138"/>
      <c r="AY188" s="138"/>
      <c r="AZ188" s="138"/>
      <c r="BA188" s="138"/>
      <c r="BB188" s="138"/>
      <c r="BC188" s="138"/>
      <c r="BD188" s="138"/>
      <c r="BE188" s="138"/>
      <c r="BF188" s="138"/>
      <c r="BG188" s="138"/>
      <c r="BH188" s="138"/>
    </row>
    <row r="189" spans="1:60" ht="22.5" outlineLevel="1" x14ac:dyDescent="0.2">
      <c r="A189" s="139">
        <v>100</v>
      </c>
      <c r="B189" s="139" t="s">
        <v>393</v>
      </c>
      <c r="C189" s="179" t="s">
        <v>394</v>
      </c>
      <c r="D189" s="145" t="s">
        <v>178</v>
      </c>
      <c r="E189" s="153">
        <v>1</v>
      </c>
      <c r="F189" s="157">
        <f t="shared" si="8"/>
        <v>0</v>
      </c>
      <c r="G189" s="158">
        <f t="shared" si="9"/>
        <v>0</v>
      </c>
      <c r="H189" s="158"/>
      <c r="I189" s="158">
        <f t="shared" si="10"/>
        <v>0</v>
      </c>
      <c r="J189" s="158"/>
      <c r="K189" s="158">
        <f t="shared" si="11"/>
        <v>0</v>
      </c>
      <c r="L189" s="158">
        <v>21</v>
      </c>
      <c r="M189" s="158">
        <f t="shared" si="12"/>
        <v>0</v>
      </c>
      <c r="N189" s="146">
        <v>1E-3</v>
      </c>
      <c r="O189" s="146">
        <f t="shared" si="13"/>
        <v>1E-3</v>
      </c>
      <c r="P189" s="146">
        <v>0</v>
      </c>
      <c r="Q189" s="146">
        <f t="shared" si="14"/>
        <v>0</v>
      </c>
      <c r="R189" s="146"/>
      <c r="S189" s="146"/>
      <c r="T189" s="147">
        <v>0</v>
      </c>
      <c r="U189" s="146">
        <f t="shared" si="15"/>
        <v>0</v>
      </c>
      <c r="V189" s="138"/>
      <c r="W189" s="138"/>
      <c r="X189" s="138"/>
      <c r="Y189" s="138"/>
      <c r="Z189" s="138"/>
      <c r="AA189" s="138"/>
      <c r="AB189" s="138"/>
      <c r="AC189" s="138"/>
      <c r="AD189" s="138"/>
      <c r="AE189" s="138" t="s">
        <v>121</v>
      </c>
      <c r="AF189" s="138"/>
      <c r="AG189" s="138"/>
      <c r="AH189" s="138"/>
      <c r="AI189" s="138"/>
      <c r="AJ189" s="138"/>
      <c r="AK189" s="138"/>
      <c r="AL189" s="138"/>
      <c r="AM189" s="138"/>
      <c r="AN189" s="138"/>
      <c r="AO189" s="138"/>
      <c r="AP189" s="138"/>
      <c r="AQ189" s="138"/>
      <c r="AR189" s="138"/>
      <c r="AS189" s="138"/>
      <c r="AT189" s="138"/>
      <c r="AU189" s="138"/>
      <c r="AV189" s="138"/>
      <c r="AW189" s="138"/>
      <c r="AX189" s="138"/>
      <c r="AY189" s="138"/>
      <c r="AZ189" s="138"/>
      <c r="BA189" s="138"/>
      <c r="BB189" s="138"/>
      <c r="BC189" s="138"/>
      <c r="BD189" s="138"/>
      <c r="BE189" s="138"/>
      <c r="BF189" s="138"/>
      <c r="BG189" s="138"/>
      <c r="BH189" s="138"/>
    </row>
    <row r="190" spans="1:60" outlineLevel="1" x14ac:dyDescent="0.2">
      <c r="A190" s="139">
        <v>101</v>
      </c>
      <c r="B190" s="139" t="s">
        <v>395</v>
      </c>
      <c r="C190" s="179" t="s">
        <v>396</v>
      </c>
      <c r="D190" s="145" t="s">
        <v>178</v>
      </c>
      <c r="E190" s="153">
        <v>20</v>
      </c>
      <c r="F190" s="157">
        <f t="shared" si="8"/>
        <v>0</v>
      </c>
      <c r="G190" s="158">
        <f t="shared" si="9"/>
        <v>0</v>
      </c>
      <c r="H190" s="158"/>
      <c r="I190" s="158">
        <f t="shared" si="10"/>
        <v>0</v>
      </c>
      <c r="J190" s="158"/>
      <c r="K190" s="158">
        <f t="shared" si="11"/>
        <v>0</v>
      </c>
      <c r="L190" s="158">
        <v>21</v>
      </c>
      <c r="M190" s="158">
        <f t="shared" si="12"/>
        <v>0</v>
      </c>
      <c r="N190" s="146">
        <v>2E-3</v>
      </c>
      <c r="O190" s="146">
        <f t="shared" si="13"/>
        <v>0.04</v>
      </c>
      <c r="P190" s="146">
        <v>0</v>
      </c>
      <c r="Q190" s="146">
        <f t="shared" si="14"/>
        <v>0</v>
      </c>
      <c r="R190" s="146"/>
      <c r="S190" s="146"/>
      <c r="T190" s="147">
        <v>0</v>
      </c>
      <c r="U190" s="146">
        <f t="shared" si="15"/>
        <v>0</v>
      </c>
      <c r="V190" s="138"/>
      <c r="W190" s="138"/>
      <c r="X190" s="138"/>
      <c r="Y190" s="138"/>
      <c r="Z190" s="138"/>
      <c r="AA190" s="138"/>
      <c r="AB190" s="138"/>
      <c r="AC190" s="138"/>
      <c r="AD190" s="138"/>
      <c r="AE190" s="138" t="s">
        <v>121</v>
      </c>
      <c r="AF190" s="138"/>
      <c r="AG190" s="138"/>
      <c r="AH190" s="138"/>
      <c r="AI190" s="138"/>
      <c r="AJ190" s="138"/>
      <c r="AK190" s="138"/>
      <c r="AL190" s="138"/>
      <c r="AM190" s="138"/>
      <c r="AN190" s="138"/>
      <c r="AO190" s="138"/>
      <c r="AP190" s="138"/>
      <c r="AQ190" s="138"/>
      <c r="AR190" s="138"/>
      <c r="AS190" s="138"/>
      <c r="AT190" s="138"/>
      <c r="AU190" s="138"/>
      <c r="AV190" s="138"/>
      <c r="AW190" s="138"/>
      <c r="AX190" s="138"/>
      <c r="AY190" s="138"/>
      <c r="AZ190" s="138"/>
      <c r="BA190" s="138"/>
      <c r="BB190" s="138"/>
      <c r="BC190" s="138"/>
      <c r="BD190" s="138"/>
      <c r="BE190" s="138"/>
      <c r="BF190" s="138"/>
      <c r="BG190" s="138"/>
      <c r="BH190" s="138"/>
    </row>
    <row r="191" spans="1:60" ht="22.5" outlineLevel="1" x14ac:dyDescent="0.2">
      <c r="A191" s="139">
        <v>102</v>
      </c>
      <c r="B191" s="139" t="s">
        <v>397</v>
      </c>
      <c r="C191" s="179" t="s">
        <v>398</v>
      </c>
      <c r="D191" s="145" t="s">
        <v>178</v>
      </c>
      <c r="E191" s="153">
        <v>8</v>
      </c>
      <c r="F191" s="157">
        <f t="shared" si="8"/>
        <v>0</v>
      </c>
      <c r="G191" s="158">
        <f t="shared" si="9"/>
        <v>0</v>
      </c>
      <c r="H191" s="158"/>
      <c r="I191" s="158">
        <f t="shared" si="10"/>
        <v>0</v>
      </c>
      <c r="J191" s="158"/>
      <c r="K191" s="158">
        <f t="shared" si="11"/>
        <v>0</v>
      </c>
      <c r="L191" s="158">
        <v>21</v>
      </c>
      <c r="M191" s="158">
        <f t="shared" si="12"/>
        <v>0</v>
      </c>
      <c r="N191" s="146">
        <v>6.6E-3</v>
      </c>
      <c r="O191" s="146">
        <f t="shared" si="13"/>
        <v>5.28E-2</v>
      </c>
      <c r="P191" s="146">
        <v>0</v>
      </c>
      <c r="Q191" s="146">
        <f t="shared" si="14"/>
        <v>0</v>
      </c>
      <c r="R191" s="146"/>
      <c r="S191" s="146"/>
      <c r="T191" s="147">
        <v>0.28000000000000003</v>
      </c>
      <c r="U191" s="146">
        <f t="shared" si="15"/>
        <v>2.2400000000000002</v>
      </c>
      <c r="V191" s="138"/>
      <c r="W191" s="138"/>
      <c r="X191" s="138"/>
      <c r="Y191" s="138"/>
      <c r="Z191" s="138"/>
      <c r="AA191" s="138"/>
      <c r="AB191" s="138"/>
      <c r="AC191" s="138"/>
      <c r="AD191" s="138"/>
      <c r="AE191" s="138" t="s">
        <v>117</v>
      </c>
      <c r="AF191" s="138"/>
      <c r="AG191" s="138"/>
      <c r="AH191" s="138"/>
      <c r="AI191" s="138"/>
      <c r="AJ191" s="138"/>
      <c r="AK191" s="138"/>
      <c r="AL191" s="138"/>
      <c r="AM191" s="138"/>
      <c r="AN191" s="138"/>
      <c r="AO191" s="138"/>
      <c r="AP191" s="138"/>
      <c r="AQ191" s="138"/>
      <c r="AR191" s="138"/>
      <c r="AS191" s="138"/>
      <c r="AT191" s="138"/>
      <c r="AU191" s="138"/>
      <c r="AV191" s="138"/>
      <c r="AW191" s="138"/>
      <c r="AX191" s="138"/>
      <c r="AY191" s="138"/>
      <c r="AZ191" s="138"/>
      <c r="BA191" s="138"/>
      <c r="BB191" s="138"/>
      <c r="BC191" s="138"/>
      <c r="BD191" s="138"/>
      <c r="BE191" s="138"/>
      <c r="BF191" s="138"/>
      <c r="BG191" s="138"/>
      <c r="BH191" s="138"/>
    </row>
    <row r="192" spans="1:60" outlineLevel="1" x14ac:dyDescent="0.2">
      <c r="A192" s="139">
        <v>103</v>
      </c>
      <c r="B192" s="139" t="s">
        <v>399</v>
      </c>
      <c r="C192" s="179" t="s">
        <v>400</v>
      </c>
      <c r="D192" s="145" t="s">
        <v>178</v>
      </c>
      <c r="E192" s="153">
        <v>4</v>
      </c>
      <c r="F192" s="157">
        <f t="shared" si="8"/>
        <v>0</v>
      </c>
      <c r="G192" s="158">
        <f t="shared" si="9"/>
        <v>0</v>
      </c>
      <c r="H192" s="158"/>
      <c r="I192" s="158">
        <f t="shared" si="10"/>
        <v>0</v>
      </c>
      <c r="J192" s="158"/>
      <c r="K192" s="158">
        <f t="shared" si="11"/>
        <v>0</v>
      </c>
      <c r="L192" s="158">
        <v>21</v>
      </c>
      <c r="M192" s="158">
        <f t="shared" si="12"/>
        <v>0</v>
      </c>
      <c r="N192" s="146">
        <v>6.8000000000000005E-2</v>
      </c>
      <c r="O192" s="146">
        <f t="shared" si="13"/>
        <v>0.27200000000000002</v>
      </c>
      <c r="P192" s="146">
        <v>0</v>
      </c>
      <c r="Q192" s="146">
        <f t="shared" si="14"/>
        <v>0</v>
      </c>
      <c r="R192" s="146"/>
      <c r="S192" s="146"/>
      <c r="T192" s="147">
        <v>0</v>
      </c>
      <c r="U192" s="146">
        <f t="shared" si="15"/>
        <v>0</v>
      </c>
      <c r="V192" s="138"/>
      <c r="W192" s="138"/>
      <c r="X192" s="138"/>
      <c r="Y192" s="138"/>
      <c r="Z192" s="138"/>
      <c r="AA192" s="138"/>
      <c r="AB192" s="138"/>
      <c r="AC192" s="138"/>
      <c r="AD192" s="138"/>
      <c r="AE192" s="138" t="s">
        <v>121</v>
      </c>
      <c r="AF192" s="138"/>
      <c r="AG192" s="138"/>
      <c r="AH192" s="138"/>
      <c r="AI192" s="138"/>
      <c r="AJ192" s="138"/>
      <c r="AK192" s="138"/>
      <c r="AL192" s="138"/>
      <c r="AM192" s="138"/>
      <c r="AN192" s="138"/>
      <c r="AO192" s="138"/>
      <c r="AP192" s="138"/>
      <c r="AQ192" s="138"/>
      <c r="AR192" s="138"/>
      <c r="AS192" s="138"/>
      <c r="AT192" s="138"/>
      <c r="AU192" s="138"/>
      <c r="AV192" s="138"/>
      <c r="AW192" s="138"/>
      <c r="AX192" s="138"/>
      <c r="AY192" s="138"/>
      <c r="AZ192" s="138"/>
      <c r="BA192" s="138"/>
      <c r="BB192" s="138"/>
      <c r="BC192" s="138"/>
      <c r="BD192" s="138"/>
      <c r="BE192" s="138"/>
      <c r="BF192" s="138"/>
      <c r="BG192" s="138"/>
      <c r="BH192" s="138"/>
    </row>
    <row r="193" spans="1:60" outlineLevel="1" x14ac:dyDescent="0.2">
      <c r="A193" s="139">
        <v>104</v>
      </c>
      <c r="B193" s="139" t="s">
        <v>401</v>
      </c>
      <c r="C193" s="179" t="s">
        <v>402</v>
      </c>
      <c r="D193" s="145" t="s">
        <v>178</v>
      </c>
      <c r="E193" s="153">
        <v>4</v>
      </c>
      <c r="F193" s="157">
        <f t="shared" si="8"/>
        <v>0</v>
      </c>
      <c r="G193" s="158">
        <f t="shared" si="9"/>
        <v>0</v>
      </c>
      <c r="H193" s="158"/>
      <c r="I193" s="158">
        <f t="shared" si="10"/>
        <v>0</v>
      </c>
      <c r="J193" s="158"/>
      <c r="K193" s="158">
        <f t="shared" si="11"/>
        <v>0</v>
      </c>
      <c r="L193" s="158">
        <v>21</v>
      </c>
      <c r="M193" s="158">
        <f t="shared" si="12"/>
        <v>0</v>
      </c>
      <c r="N193" s="146">
        <v>5.3999999999999999E-2</v>
      </c>
      <c r="O193" s="146">
        <f t="shared" si="13"/>
        <v>0.216</v>
      </c>
      <c r="P193" s="146">
        <v>0</v>
      </c>
      <c r="Q193" s="146">
        <f t="shared" si="14"/>
        <v>0</v>
      </c>
      <c r="R193" s="146"/>
      <c r="S193" s="146"/>
      <c r="T193" s="147">
        <v>0</v>
      </c>
      <c r="U193" s="146">
        <f t="shared" si="15"/>
        <v>0</v>
      </c>
      <c r="V193" s="138"/>
      <c r="W193" s="138"/>
      <c r="X193" s="138"/>
      <c r="Y193" s="138"/>
      <c r="Z193" s="138"/>
      <c r="AA193" s="138"/>
      <c r="AB193" s="138"/>
      <c r="AC193" s="138"/>
      <c r="AD193" s="138"/>
      <c r="AE193" s="138" t="s">
        <v>121</v>
      </c>
      <c r="AF193" s="138"/>
      <c r="AG193" s="138"/>
      <c r="AH193" s="138"/>
      <c r="AI193" s="138"/>
      <c r="AJ193" s="138"/>
      <c r="AK193" s="138"/>
      <c r="AL193" s="138"/>
      <c r="AM193" s="138"/>
      <c r="AN193" s="138"/>
      <c r="AO193" s="138"/>
      <c r="AP193" s="138"/>
      <c r="AQ193" s="138"/>
      <c r="AR193" s="138"/>
      <c r="AS193" s="138"/>
      <c r="AT193" s="138"/>
      <c r="AU193" s="138"/>
      <c r="AV193" s="138"/>
      <c r="AW193" s="138"/>
      <c r="AX193" s="138"/>
      <c r="AY193" s="138"/>
      <c r="AZ193" s="138"/>
      <c r="BA193" s="138"/>
      <c r="BB193" s="138"/>
      <c r="BC193" s="138"/>
      <c r="BD193" s="138"/>
      <c r="BE193" s="138"/>
      <c r="BF193" s="138"/>
      <c r="BG193" s="138"/>
      <c r="BH193" s="138"/>
    </row>
    <row r="194" spans="1:60" ht="22.5" outlineLevel="1" x14ac:dyDescent="0.2">
      <c r="A194" s="139">
        <v>105</v>
      </c>
      <c r="B194" s="139" t="s">
        <v>403</v>
      </c>
      <c r="C194" s="179" t="s">
        <v>404</v>
      </c>
      <c r="D194" s="145" t="s">
        <v>178</v>
      </c>
      <c r="E194" s="153">
        <v>3</v>
      </c>
      <c r="F194" s="157">
        <f t="shared" si="8"/>
        <v>0</v>
      </c>
      <c r="G194" s="158">
        <f t="shared" si="9"/>
        <v>0</v>
      </c>
      <c r="H194" s="158"/>
      <c r="I194" s="158">
        <f t="shared" si="10"/>
        <v>0</v>
      </c>
      <c r="J194" s="158"/>
      <c r="K194" s="158">
        <f t="shared" si="11"/>
        <v>0</v>
      </c>
      <c r="L194" s="158">
        <v>21</v>
      </c>
      <c r="M194" s="158">
        <f t="shared" si="12"/>
        <v>0</v>
      </c>
      <c r="N194" s="146">
        <v>6.6E-3</v>
      </c>
      <c r="O194" s="146">
        <f t="shared" si="13"/>
        <v>1.9800000000000002E-2</v>
      </c>
      <c r="P194" s="146">
        <v>0</v>
      </c>
      <c r="Q194" s="146">
        <f t="shared" si="14"/>
        <v>0</v>
      </c>
      <c r="R194" s="146"/>
      <c r="S194" s="146"/>
      <c r="T194" s="147">
        <v>0.56000000000000005</v>
      </c>
      <c r="U194" s="146">
        <f t="shared" si="15"/>
        <v>1.68</v>
      </c>
      <c r="V194" s="138"/>
      <c r="W194" s="138"/>
      <c r="X194" s="138"/>
      <c r="Y194" s="138"/>
      <c r="Z194" s="138"/>
      <c r="AA194" s="138"/>
      <c r="AB194" s="138"/>
      <c r="AC194" s="138"/>
      <c r="AD194" s="138"/>
      <c r="AE194" s="138" t="s">
        <v>117</v>
      </c>
      <c r="AF194" s="138"/>
      <c r="AG194" s="138"/>
      <c r="AH194" s="138"/>
      <c r="AI194" s="138"/>
      <c r="AJ194" s="138"/>
      <c r="AK194" s="138"/>
      <c r="AL194" s="138"/>
      <c r="AM194" s="138"/>
      <c r="AN194" s="138"/>
      <c r="AO194" s="138"/>
      <c r="AP194" s="138"/>
      <c r="AQ194" s="138"/>
      <c r="AR194" s="138"/>
      <c r="AS194" s="138"/>
      <c r="AT194" s="138"/>
      <c r="AU194" s="138"/>
      <c r="AV194" s="138"/>
      <c r="AW194" s="138"/>
      <c r="AX194" s="138"/>
      <c r="AY194" s="138"/>
      <c r="AZ194" s="138"/>
      <c r="BA194" s="138"/>
      <c r="BB194" s="138"/>
      <c r="BC194" s="138"/>
      <c r="BD194" s="138"/>
      <c r="BE194" s="138"/>
      <c r="BF194" s="138"/>
      <c r="BG194" s="138"/>
      <c r="BH194" s="138"/>
    </row>
    <row r="195" spans="1:60" outlineLevel="1" x14ac:dyDescent="0.2">
      <c r="A195" s="139">
        <v>106</v>
      </c>
      <c r="B195" s="139" t="s">
        <v>405</v>
      </c>
      <c r="C195" s="179" t="s">
        <v>406</v>
      </c>
      <c r="D195" s="145" t="s">
        <v>178</v>
      </c>
      <c r="E195" s="153">
        <v>3</v>
      </c>
      <c r="F195" s="157">
        <f t="shared" si="8"/>
        <v>0</v>
      </c>
      <c r="G195" s="158">
        <f t="shared" si="9"/>
        <v>0</v>
      </c>
      <c r="H195" s="158"/>
      <c r="I195" s="158">
        <f t="shared" si="10"/>
        <v>0</v>
      </c>
      <c r="J195" s="158"/>
      <c r="K195" s="158">
        <f t="shared" si="11"/>
        <v>0</v>
      </c>
      <c r="L195" s="158">
        <v>21</v>
      </c>
      <c r="M195" s="158">
        <f t="shared" si="12"/>
        <v>0</v>
      </c>
      <c r="N195" s="146">
        <v>8.1000000000000003E-2</v>
      </c>
      <c r="O195" s="146">
        <f t="shared" si="13"/>
        <v>0.24299999999999999</v>
      </c>
      <c r="P195" s="146">
        <v>0</v>
      </c>
      <c r="Q195" s="146">
        <f t="shared" si="14"/>
        <v>0</v>
      </c>
      <c r="R195" s="146"/>
      <c r="S195" s="146"/>
      <c r="T195" s="147">
        <v>0</v>
      </c>
      <c r="U195" s="146">
        <f t="shared" si="15"/>
        <v>0</v>
      </c>
      <c r="V195" s="138"/>
      <c r="W195" s="138"/>
      <c r="X195" s="138"/>
      <c r="Y195" s="138"/>
      <c r="Z195" s="138"/>
      <c r="AA195" s="138"/>
      <c r="AB195" s="138"/>
      <c r="AC195" s="138"/>
      <c r="AD195" s="138"/>
      <c r="AE195" s="138" t="s">
        <v>121</v>
      </c>
      <c r="AF195" s="138"/>
      <c r="AG195" s="138"/>
      <c r="AH195" s="138"/>
      <c r="AI195" s="138"/>
      <c r="AJ195" s="138"/>
      <c r="AK195" s="138"/>
      <c r="AL195" s="138"/>
      <c r="AM195" s="138"/>
      <c r="AN195" s="138"/>
      <c r="AO195" s="138"/>
      <c r="AP195" s="138"/>
      <c r="AQ195" s="138"/>
      <c r="AR195" s="138"/>
      <c r="AS195" s="138"/>
      <c r="AT195" s="138"/>
      <c r="AU195" s="138"/>
      <c r="AV195" s="138"/>
      <c r="AW195" s="138"/>
      <c r="AX195" s="138"/>
      <c r="AY195" s="138"/>
      <c r="AZ195" s="138"/>
      <c r="BA195" s="138"/>
      <c r="BB195" s="138"/>
      <c r="BC195" s="138"/>
      <c r="BD195" s="138"/>
      <c r="BE195" s="138"/>
      <c r="BF195" s="138"/>
      <c r="BG195" s="138"/>
      <c r="BH195" s="138"/>
    </row>
    <row r="196" spans="1:60" outlineLevel="1" x14ac:dyDescent="0.2">
      <c r="A196" s="139">
        <v>107</v>
      </c>
      <c r="B196" s="139" t="s">
        <v>407</v>
      </c>
      <c r="C196" s="179" t="s">
        <v>408</v>
      </c>
      <c r="D196" s="145" t="s">
        <v>178</v>
      </c>
      <c r="E196" s="153">
        <v>7</v>
      </c>
      <c r="F196" s="157">
        <f t="shared" si="8"/>
        <v>0</v>
      </c>
      <c r="G196" s="158">
        <f t="shared" si="9"/>
        <v>0</v>
      </c>
      <c r="H196" s="158"/>
      <c r="I196" s="158">
        <f t="shared" si="10"/>
        <v>0</v>
      </c>
      <c r="J196" s="158"/>
      <c r="K196" s="158">
        <f t="shared" si="11"/>
        <v>0</v>
      </c>
      <c r="L196" s="158">
        <v>21</v>
      </c>
      <c r="M196" s="158">
        <f t="shared" si="12"/>
        <v>0</v>
      </c>
      <c r="N196" s="146">
        <v>7.0200000000000002E-3</v>
      </c>
      <c r="O196" s="146">
        <f t="shared" si="13"/>
        <v>4.9140000000000003E-2</v>
      </c>
      <c r="P196" s="146">
        <v>0</v>
      </c>
      <c r="Q196" s="146">
        <f t="shared" si="14"/>
        <v>0</v>
      </c>
      <c r="R196" s="146"/>
      <c r="S196" s="146"/>
      <c r="T196" s="147">
        <v>1.694</v>
      </c>
      <c r="U196" s="146">
        <f t="shared" si="15"/>
        <v>11.86</v>
      </c>
      <c r="V196" s="138"/>
      <c r="W196" s="138"/>
      <c r="X196" s="138"/>
      <c r="Y196" s="138"/>
      <c r="Z196" s="138"/>
      <c r="AA196" s="138"/>
      <c r="AB196" s="138"/>
      <c r="AC196" s="138"/>
      <c r="AD196" s="138"/>
      <c r="AE196" s="138" t="s">
        <v>117</v>
      </c>
      <c r="AF196" s="138"/>
      <c r="AG196" s="138"/>
      <c r="AH196" s="138"/>
      <c r="AI196" s="138"/>
      <c r="AJ196" s="138"/>
      <c r="AK196" s="138"/>
      <c r="AL196" s="138"/>
      <c r="AM196" s="138"/>
      <c r="AN196" s="138"/>
      <c r="AO196" s="138"/>
      <c r="AP196" s="138"/>
      <c r="AQ196" s="138"/>
      <c r="AR196" s="138"/>
      <c r="AS196" s="138"/>
      <c r="AT196" s="138"/>
      <c r="AU196" s="138"/>
      <c r="AV196" s="138"/>
      <c r="AW196" s="138"/>
      <c r="AX196" s="138"/>
      <c r="AY196" s="138"/>
      <c r="AZ196" s="138"/>
      <c r="BA196" s="138"/>
      <c r="BB196" s="138"/>
      <c r="BC196" s="138"/>
      <c r="BD196" s="138"/>
      <c r="BE196" s="138"/>
      <c r="BF196" s="138"/>
      <c r="BG196" s="138"/>
      <c r="BH196" s="138"/>
    </row>
    <row r="197" spans="1:60" ht="22.5" outlineLevel="1" x14ac:dyDescent="0.2">
      <c r="A197" s="139">
        <v>108</v>
      </c>
      <c r="B197" s="139" t="s">
        <v>409</v>
      </c>
      <c r="C197" s="179" t="s">
        <v>410</v>
      </c>
      <c r="D197" s="145" t="s">
        <v>178</v>
      </c>
      <c r="E197" s="153">
        <v>7</v>
      </c>
      <c r="F197" s="157">
        <f t="shared" si="8"/>
        <v>0</v>
      </c>
      <c r="G197" s="158">
        <f t="shared" si="9"/>
        <v>0</v>
      </c>
      <c r="H197" s="158"/>
      <c r="I197" s="158">
        <f t="shared" si="10"/>
        <v>0</v>
      </c>
      <c r="J197" s="158"/>
      <c r="K197" s="158">
        <f t="shared" si="11"/>
        <v>0</v>
      </c>
      <c r="L197" s="158">
        <v>21</v>
      </c>
      <c r="M197" s="158">
        <f t="shared" si="12"/>
        <v>0</v>
      </c>
      <c r="N197" s="146">
        <v>0.158</v>
      </c>
      <c r="O197" s="146">
        <f t="shared" si="13"/>
        <v>1.1060000000000001</v>
      </c>
      <c r="P197" s="146">
        <v>0</v>
      </c>
      <c r="Q197" s="146">
        <f t="shared" si="14"/>
        <v>0</v>
      </c>
      <c r="R197" s="146"/>
      <c r="S197" s="146"/>
      <c r="T197" s="147">
        <v>0</v>
      </c>
      <c r="U197" s="146">
        <f t="shared" si="15"/>
        <v>0</v>
      </c>
      <c r="V197" s="138"/>
      <c r="W197" s="138"/>
      <c r="X197" s="138"/>
      <c r="Y197" s="138"/>
      <c r="Z197" s="138"/>
      <c r="AA197" s="138"/>
      <c r="AB197" s="138"/>
      <c r="AC197" s="138"/>
      <c r="AD197" s="138"/>
      <c r="AE197" s="138" t="s">
        <v>121</v>
      </c>
      <c r="AF197" s="138"/>
      <c r="AG197" s="138"/>
      <c r="AH197" s="138"/>
      <c r="AI197" s="138"/>
      <c r="AJ197" s="138"/>
      <c r="AK197" s="138"/>
      <c r="AL197" s="138"/>
      <c r="AM197" s="138"/>
      <c r="AN197" s="138"/>
      <c r="AO197" s="138"/>
      <c r="AP197" s="138"/>
      <c r="AQ197" s="138"/>
      <c r="AR197" s="138"/>
      <c r="AS197" s="138"/>
      <c r="AT197" s="138"/>
      <c r="AU197" s="138"/>
      <c r="AV197" s="138"/>
      <c r="AW197" s="138"/>
      <c r="AX197" s="138"/>
      <c r="AY197" s="138"/>
      <c r="AZ197" s="138"/>
      <c r="BA197" s="138"/>
      <c r="BB197" s="138"/>
      <c r="BC197" s="138"/>
      <c r="BD197" s="138"/>
      <c r="BE197" s="138"/>
      <c r="BF197" s="138"/>
      <c r="BG197" s="138"/>
      <c r="BH197" s="138"/>
    </row>
    <row r="198" spans="1:60" ht="22.5" outlineLevel="1" x14ac:dyDescent="0.2">
      <c r="A198" s="139">
        <v>109</v>
      </c>
      <c r="B198" s="139" t="s">
        <v>411</v>
      </c>
      <c r="C198" s="179" t="s">
        <v>412</v>
      </c>
      <c r="D198" s="145" t="s">
        <v>137</v>
      </c>
      <c r="E198" s="153">
        <v>1.2</v>
      </c>
      <c r="F198" s="157">
        <f t="shared" si="8"/>
        <v>0</v>
      </c>
      <c r="G198" s="158">
        <f t="shared" si="9"/>
        <v>0</v>
      </c>
      <c r="H198" s="158"/>
      <c r="I198" s="158">
        <f t="shared" si="10"/>
        <v>0</v>
      </c>
      <c r="J198" s="158"/>
      <c r="K198" s="158">
        <f t="shared" si="11"/>
        <v>0</v>
      </c>
      <c r="L198" s="158">
        <v>21</v>
      </c>
      <c r="M198" s="158">
        <f t="shared" si="12"/>
        <v>0</v>
      </c>
      <c r="N198" s="146">
        <v>2.5249999999999999</v>
      </c>
      <c r="O198" s="146">
        <f t="shared" si="13"/>
        <v>3.03</v>
      </c>
      <c r="P198" s="146">
        <v>0</v>
      </c>
      <c r="Q198" s="146">
        <f t="shared" si="14"/>
        <v>0</v>
      </c>
      <c r="R198" s="146"/>
      <c r="S198" s="146"/>
      <c r="T198" s="147">
        <v>1.3029999999999999</v>
      </c>
      <c r="U198" s="146">
        <f t="shared" si="15"/>
        <v>1.56</v>
      </c>
      <c r="V198" s="138"/>
      <c r="W198" s="138"/>
      <c r="X198" s="138"/>
      <c r="Y198" s="138"/>
      <c r="Z198" s="138"/>
      <c r="AA198" s="138"/>
      <c r="AB198" s="138"/>
      <c r="AC198" s="138"/>
      <c r="AD198" s="138"/>
      <c r="AE198" s="138" t="s">
        <v>117</v>
      </c>
      <c r="AF198" s="138"/>
      <c r="AG198" s="138"/>
      <c r="AH198" s="138"/>
      <c r="AI198" s="138"/>
      <c r="AJ198" s="138"/>
      <c r="AK198" s="138"/>
      <c r="AL198" s="138"/>
      <c r="AM198" s="138"/>
      <c r="AN198" s="138"/>
      <c r="AO198" s="138"/>
      <c r="AP198" s="138"/>
      <c r="AQ198" s="138"/>
      <c r="AR198" s="138"/>
      <c r="AS198" s="138"/>
      <c r="AT198" s="138"/>
      <c r="AU198" s="138"/>
      <c r="AV198" s="138"/>
      <c r="AW198" s="138"/>
      <c r="AX198" s="138"/>
      <c r="AY198" s="138"/>
      <c r="AZ198" s="138"/>
      <c r="BA198" s="138"/>
      <c r="BB198" s="138"/>
      <c r="BC198" s="138"/>
      <c r="BD198" s="138"/>
      <c r="BE198" s="138"/>
      <c r="BF198" s="138"/>
      <c r="BG198" s="138"/>
      <c r="BH198" s="138"/>
    </row>
    <row r="199" spans="1:60" outlineLevel="1" x14ac:dyDescent="0.2">
      <c r="A199" s="139">
        <v>110</v>
      </c>
      <c r="B199" s="139" t="s">
        <v>413</v>
      </c>
      <c r="C199" s="179" t="s">
        <v>414</v>
      </c>
      <c r="D199" s="145" t="s">
        <v>124</v>
      </c>
      <c r="E199" s="153">
        <v>280</v>
      </c>
      <c r="F199" s="157">
        <f t="shared" si="8"/>
        <v>0</v>
      </c>
      <c r="G199" s="158">
        <f t="shared" si="9"/>
        <v>0</v>
      </c>
      <c r="H199" s="158"/>
      <c r="I199" s="158">
        <f t="shared" si="10"/>
        <v>0</v>
      </c>
      <c r="J199" s="158"/>
      <c r="K199" s="158">
        <f t="shared" si="11"/>
        <v>0</v>
      </c>
      <c r="L199" s="158">
        <v>21</v>
      </c>
      <c r="M199" s="158">
        <f t="shared" si="12"/>
        <v>0</v>
      </c>
      <c r="N199" s="146">
        <v>0</v>
      </c>
      <c r="O199" s="146">
        <f t="shared" si="13"/>
        <v>0</v>
      </c>
      <c r="P199" s="146">
        <v>0</v>
      </c>
      <c r="Q199" s="146">
        <f t="shared" si="14"/>
        <v>0</v>
      </c>
      <c r="R199" s="146"/>
      <c r="S199" s="146"/>
      <c r="T199" s="147">
        <v>2.5999999999999999E-2</v>
      </c>
      <c r="U199" s="146">
        <f t="shared" si="15"/>
        <v>7.28</v>
      </c>
      <c r="V199" s="138"/>
      <c r="W199" s="138"/>
      <c r="X199" s="138"/>
      <c r="Y199" s="138"/>
      <c r="Z199" s="138"/>
      <c r="AA199" s="138"/>
      <c r="AB199" s="138"/>
      <c r="AC199" s="138"/>
      <c r="AD199" s="138"/>
      <c r="AE199" s="138" t="s">
        <v>117</v>
      </c>
      <c r="AF199" s="138"/>
      <c r="AG199" s="138"/>
      <c r="AH199" s="138"/>
      <c r="AI199" s="138"/>
      <c r="AJ199" s="138"/>
      <c r="AK199" s="138"/>
      <c r="AL199" s="138"/>
      <c r="AM199" s="138"/>
      <c r="AN199" s="138"/>
      <c r="AO199" s="138"/>
      <c r="AP199" s="138"/>
      <c r="AQ199" s="138"/>
      <c r="AR199" s="138"/>
      <c r="AS199" s="138"/>
      <c r="AT199" s="138"/>
      <c r="AU199" s="138"/>
      <c r="AV199" s="138"/>
      <c r="AW199" s="138"/>
      <c r="AX199" s="138"/>
      <c r="AY199" s="138"/>
      <c r="AZ199" s="138"/>
      <c r="BA199" s="138"/>
      <c r="BB199" s="138"/>
      <c r="BC199" s="138"/>
      <c r="BD199" s="138"/>
      <c r="BE199" s="138"/>
      <c r="BF199" s="138"/>
      <c r="BG199" s="138"/>
      <c r="BH199" s="138"/>
    </row>
    <row r="200" spans="1:60" outlineLevel="1" x14ac:dyDescent="0.2">
      <c r="A200" s="139">
        <v>111</v>
      </c>
      <c r="B200" s="139" t="s">
        <v>415</v>
      </c>
      <c r="C200" s="179" t="s">
        <v>416</v>
      </c>
      <c r="D200" s="145" t="s">
        <v>124</v>
      </c>
      <c r="E200" s="153">
        <v>297.2</v>
      </c>
      <c r="F200" s="157">
        <f t="shared" si="8"/>
        <v>0</v>
      </c>
      <c r="G200" s="158">
        <f t="shared" si="9"/>
        <v>0</v>
      </c>
      <c r="H200" s="158"/>
      <c r="I200" s="158">
        <f t="shared" si="10"/>
        <v>0</v>
      </c>
      <c r="J200" s="158"/>
      <c r="K200" s="158">
        <f t="shared" si="11"/>
        <v>0</v>
      </c>
      <c r="L200" s="158">
        <v>21</v>
      </c>
      <c r="M200" s="158">
        <f t="shared" si="12"/>
        <v>0</v>
      </c>
      <c r="N200" s="146">
        <v>0</v>
      </c>
      <c r="O200" s="146">
        <f t="shared" si="13"/>
        <v>0</v>
      </c>
      <c r="P200" s="146">
        <v>0</v>
      </c>
      <c r="Q200" s="146">
        <f t="shared" si="14"/>
        <v>0</v>
      </c>
      <c r="R200" s="146"/>
      <c r="S200" s="146"/>
      <c r="T200" s="147">
        <v>7.9000000000000001E-2</v>
      </c>
      <c r="U200" s="146">
        <f t="shared" si="15"/>
        <v>23.48</v>
      </c>
      <c r="V200" s="138"/>
      <c r="W200" s="138"/>
      <c r="X200" s="138"/>
      <c r="Y200" s="138"/>
      <c r="Z200" s="138"/>
      <c r="AA200" s="138"/>
      <c r="AB200" s="138"/>
      <c r="AC200" s="138"/>
      <c r="AD200" s="138"/>
      <c r="AE200" s="138" t="s">
        <v>117</v>
      </c>
      <c r="AF200" s="138"/>
      <c r="AG200" s="138"/>
      <c r="AH200" s="138"/>
      <c r="AI200" s="138"/>
      <c r="AJ200" s="138"/>
      <c r="AK200" s="138"/>
      <c r="AL200" s="138"/>
      <c r="AM200" s="138"/>
      <c r="AN200" s="138"/>
      <c r="AO200" s="138"/>
      <c r="AP200" s="138"/>
      <c r="AQ200" s="138"/>
      <c r="AR200" s="138"/>
      <c r="AS200" s="138"/>
      <c r="AT200" s="138"/>
      <c r="AU200" s="138"/>
      <c r="AV200" s="138"/>
      <c r="AW200" s="138"/>
      <c r="AX200" s="138"/>
      <c r="AY200" s="138"/>
      <c r="AZ200" s="138"/>
      <c r="BA200" s="138"/>
      <c r="BB200" s="138"/>
      <c r="BC200" s="138"/>
      <c r="BD200" s="138"/>
      <c r="BE200" s="138"/>
      <c r="BF200" s="138"/>
      <c r="BG200" s="138"/>
      <c r="BH200" s="138"/>
    </row>
    <row r="201" spans="1:60" outlineLevel="1" x14ac:dyDescent="0.2">
      <c r="A201" s="139"/>
      <c r="B201" s="139"/>
      <c r="C201" s="180" t="s">
        <v>417</v>
      </c>
      <c r="D201" s="148"/>
      <c r="E201" s="154">
        <v>2</v>
      </c>
      <c r="F201" s="158"/>
      <c r="G201" s="158"/>
      <c r="H201" s="158"/>
      <c r="I201" s="158"/>
      <c r="J201" s="158"/>
      <c r="K201" s="158"/>
      <c r="L201" s="158"/>
      <c r="M201" s="158"/>
      <c r="N201" s="146"/>
      <c r="O201" s="146"/>
      <c r="P201" s="146"/>
      <c r="Q201" s="146"/>
      <c r="R201" s="146"/>
      <c r="S201" s="146"/>
      <c r="T201" s="147"/>
      <c r="U201" s="146"/>
      <c r="V201" s="138"/>
      <c r="W201" s="138"/>
      <c r="X201" s="138"/>
      <c r="Y201" s="138"/>
      <c r="Z201" s="138"/>
      <c r="AA201" s="138"/>
      <c r="AB201" s="138"/>
      <c r="AC201" s="138"/>
      <c r="AD201" s="138"/>
      <c r="AE201" s="138" t="s">
        <v>126</v>
      </c>
      <c r="AF201" s="138">
        <v>0</v>
      </c>
      <c r="AG201" s="138"/>
      <c r="AH201" s="138"/>
      <c r="AI201" s="138"/>
      <c r="AJ201" s="138"/>
      <c r="AK201" s="138"/>
      <c r="AL201" s="138"/>
      <c r="AM201" s="138"/>
      <c r="AN201" s="138"/>
      <c r="AO201" s="138"/>
      <c r="AP201" s="138"/>
      <c r="AQ201" s="138"/>
      <c r="AR201" s="138"/>
      <c r="AS201" s="138"/>
      <c r="AT201" s="138"/>
      <c r="AU201" s="138"/>
      <c r="AV201" s="138"/>
      <c r="AW201" s="138"/>
      <c r="AX201" s="138"/>
      <c r="AY201" s="138"/>
      <c r="AZ201" s="138"/>
      <c r="BA201" s="138"/>
      <c r="BB201" s="138"/>
      <c r="BC201" s="138"/>
      <c r="BD201" s="138"/>
      <c r="BE201" s="138"/>
      <c r="BF201" s="138"/>
      <c r="BG201" s="138"/>
      <c r="BH201" s="138"/>
    </row>
    <row r="202" spans="1:60" outlineLevel="1" x14ac:dyDescent="0.2">
      <c r="A202" s="139"/>
      <c r="B202" s="139"/>
      <c r="C202" s="180" t="s">
        <v>418</v>
      </c>
      <c r="D202" s="148"/>
      <c r="E202" s="154">
        <v>232.8</v>
      </c>
      <c r="F202" s="158"/>
      <c r="G202" s="158"/>
      <c r="H202" s="158"/>
      <c r="I202" s="158"/>
      <c r="J202" s="158"/>
      <c r="K202" s="158"/>
      <c r="L202" s="158"/>
      <c r="M202" s="158"/>
      <c r="N202" s="146"/>
      <c r="O202" s="146"/>
      <c r="P202" s="146"/>
      <c r="Q202" s="146"/>
      <c r="R202" s="146"/>
      <c r="S202" s="146"/>
      <c r="T202" s="147"/>
      <c r="U202" s="146"/>
      <c r="V202" s="138"/>
      <c r="W202" s="138"/>
      <c r="X202" s="138"/>
      <c r="Y202" s="138"/>
      <c r="Z202" s="138"/>
      <c r="AA202" s="138"/>
      <c r="AB202" s="138"/>
      <c r="AC202" s="138"/>
      <c r="AD202" s="138"/>
      <c r="AE202" s="138" t="s">
        <v>126</v>
      </c>
      <c r="AF202" s="138">
        <v>0</v>
      </c>
      <c r="AG202" s="138"/>
      <c r="AH202" s="138"/>
      <c r="AI202" s="138"/>
      <c r="AJ202" s="138"/>
      <c r="AK202" s="138"/>
      <c r="AL202" s="138"/>
      <c r="AM202" s="138"/>
      <c r="AN202" s="138"/>
      <c r="AO202" s="138"/>
      <c r="AP202" s="138"/>
      <c r="AQ202" s="138"/>
      <c r="AR202" s="138"/>
      <c r="AS202" s="138"/>
      <c r="AT202" s="138"/>
      <c r="AU202" s="138"/>
      <c r="AV202" s="138"/>
      <c r="AW202" s="138"/>
      <c r="AX202" s="138"/>
      <c r="AY202" s="138"/>
      <c r="AZ202" s="138"/>
      <c r="BA202" s="138"/>
      <c r="BB202" s="138"/>
      <c r="BC202" s="138"/>
      <c r="BD202" s="138"/>
      <c r="BE202" s="138"/>
      <c r="BF202" s="138"/>
      <c r="BG202" s="138"/>
      <c r="BH202" s="138"/>
    </row>
    <row r="203" spans="1:60" outlineLevel="1" x14ac:dyDescent="0.2">
      <c r="A203" s="139"/>
      <c r="B203" s="139"/>
      <c r="C203" s="180" t="s">
        <v>419</v>
      </c>
      <c r="D203" s="148"/>
      <c r="E203" s="154">
        <v>62.4</v>
      </c>
      <c r="F203" s="158"/>
      <c r="G203" s="158"/>
      <c r="H203" s="158"/>
      <c r="I203" s="158"/>
      <c r="J203" s="158"/>
      <c r="K203" s="158"/>
      <c r="L203" s="158"/>
      <c r="M203" s="158"/>
      <c r="N203" s="146"/>
      <c r="O203" s="146"/>
      <c r="P203" s="146"/>
      <c r="Q203" s="146"/>
      <c r="R203" s="146"/>
      <c r="S203" s="146"/>
      <c r="T203" s="147"/>
      <c r="U203" s="146"/>
      <c r="V203" s="138"/>
      <c r="W203" s="138"/>
      <c r="X203" s="138"/>
      <c r="Y203" s="138"/>
      <c r="Z203" s="138"/>
      <c r="AA203" s="138"/>
      <c r="AB203" s="138"/>
      <c r="AC203" s="138"/>
      <c r="AD203" s="138"/>
      <c r="AE203" s="138" t="s">
        <v>126</v>
      </c>
      <c r="AF203" s="138">
        <v>0</v>
      </c>
      <c r="AG203" s="138"/>
      <c r="AH203" s="138"/>
      <c r="AI203" s="138"/>
      <c r="AJ203" s="138"/>
      <c r="AK203" s="138"/>
      <c r="AL203" s="138"/>
      <c r="AM203" s="138"/>
      <c r="AN203" s="138"/>
      <c r="AO203" s="138"/>
      <c r="AP203" s="138"/>
      <c r="AQ203" s="138"/>
      <c r="AR203" s="138"/>
      <c r="AS203" s="138"/>
      <c r="AT203" s="138"/>
      <c r="AU203" s="138"/>
      <c r="AV203" s="138"/>
      <c r="AW203" s="138"/>
      <c r="AX203" s="138"/>
      <c r="AY203" s="138"/>
      <c r="AZ203" s="138"/>
      <c r="BA203" s="138"/>
      <c r="BB203" s="138"/>
      <c r="BC203" s="138"/>
      <c r="BD203" s="138"/>
      <c r="BE203" s="138"/>
      <c r="BF203" s="138"/>
      <c r="BG203" s="138"/>
      <c r="BH203" s="138"/>
    </row>
    <row r="204" spans="1:60" outlineLevel="1" x14ac:dyDescent="0.2">
      <c r="A204" s="139">
        <v>112</v>
      </c>
      <c r="B204" s="139" t="s">
        <v>420</v>
      </c>
      <c r="C204" s="179" t="s">
        <v>421</v>
      </c>
      <c r="D204" s="145" t="s">
        <v>124</v>
      </c>
      <c r="E204" s="153">
        <v>297.2</v>
      </c>
      <c r="F204" s="157">
        <f>H204+J204</f>
        <v>0</v>
      </c>
      <c r="G204" s="158">
        <f>ROUND(E204*F204,2)</f>
        <v>0</v>
      </c>
      <c r="H204" s="158"/>
      <c r="I204" s="158">
        <f>ROUND(E204*H204,2)</f>
        <v>0</v>
      </c>
      <c r="J204" s="158"/>
      <c r="K204" s="158">
        <f>ROUND(E204*J204,2)</f>
        <v>0</v>
      </c>
      <c r="L204" s="158">
        <v>21</v>
      </c>
      <c r="M204" s="158">
        <f>G204*(1+L204/100)</f>
        <v>0</v>
      </c>
      <c r="N204" s="146">
        <v>0</v>
      </c>
      <c r="O204" s="146">
        <f>ROUND(E204*N204,5)</f>
        <v>0</v>
      </c>
      <c r="P204" s="146">
        <v>0</v>
      </c>
      <c r="Q204" s="146">
        <f>ROUND(E204*P204,5)</f>
        <v>0</v>
      </c>
      <c r="R204" s="146"/>
      <c r="S204" s="146"/>
      <c r="T204" s="147">
        <v>0.29299999999999998</v>
      </c>
      <c r="U204" s="146">
        <f>ROUND(E204*T204,2)</f>
        <v>87.08</v>
      </c>
      <c r="V204" s="138"/>
      <c r="W204" s="138"/>
      <c r="X204" s="138"/>
      <c r="Y204" s="138"/>
      <c r="Z204" s="138"/>
      <c r="AA204" s="138"/>
      <c r="AB204" s="138"/>
      <c r="AC204" s="138"/>
      <c r="AD204" s="138"/>
      <c r="AE204" s="138" t="s">
        <v>117</v>
      </c>
      <c r="AF204" s="138"/>
      <c r="AG204" s="138"/>
      <c r="AH204" s="138"/>
      <c r="AI204" s="138"/>
      <c r="AJ204" s="138"/>
      <c r="AK204" s="138"/>
      <c r="AL204" s="138"/>
      <c r="AM204" s="138"/>
      <c r="AN204" s="138"/>
      <c r="AO204" s="138"/>
      <c r="AP204" s="138"/>
      <c r="AQ204" s="138"/>
      <c r="AR204" s="138"/>
      <c r="AS204" s="138"/>
      <c r="AT204" s="138"/>
      <c r="AU204" s="138"/>
      <c r="AV204" s="138"/>
      <c r="AW204" s="138"/>
      <c r="AX204" s="138"/>
      <c r="AY204" s="138"/>
      <c r="AZ204" s="138"/>
      <c r="BA204" s="138"/>
      <c r="BB204" s="138"/>
      <c r="BC204" s="138"/>
      <c r="BD204" s="138"/>
      <c r="BE204" s="138"/>
      <c r="BF204" s="138"/>
      <c r="BG204" s="138"/>
      <c r="BH204" s="138"/>
    </row>
    <row r="205" spans="1:60" outlineLevel="1" x14ac:dyDescent="0.2">
      <c r="A205" s="139">
        <v>113</v>
      </c>
      <c r="B205" s="139" t="s">
        <v>422</v>
      </c>
      <c r="C205" s="179" t="s">
        <v>423</v>
      </c>
      <c r="D205" s="145" t="s">
        <v>124</v>
      </c>
      <c r="E205" s="153">
        <v>297.2</v>
      </c>
      <c r="F205" s="157">
        <f>H205+J205</f>
        <v>0</v>
      </c>
      <c r="G205" s="158">
        <f>ROUND(E205*F205,2)</f>
        <v>0</v>
      </c>
      <c r="H205" s="158"/>
      <c r="I205" s="158">
        <f>ROUND(E205*H205,2)</f>
        <v>0</v>
      </c>
      <c r="J205" s="158"/>
      <c r="K205" s="158">
        <f>ROUND(E205*J205,2)</f>
        <v>0</v>
      </c>
      <c r="L205" s="158">
        <v>21</v>
      </c>
      <c r="M205" s="158">
        <f>G205*(1+L205/100)</f>
        <v>0</v>
      </c>
      <c r="N205" s="146">
        <v>0</v>
      </c>
      <c r="O205" s="146">
        <f>ROUND(E205*N205,5)</f>
        <v>0</v>
      </c>
      <c r="P205" s="146">
        <v>0</v>
      </c>
      <c r="Q205" s="146">
        <f>ROUND(E205*P205,5)</f>
        <v>0</v>
      </c>
      <c r="R205" s="146"/>
      <c r="S205" s="146"/>
      <c r="T205" s="147">
        <v>3.9E-2</v>
      </c>
      <c r="U205" s="146">
        <f>ROUND(E205*T205,2)</f>
        <v>11.59</v>
      </c>
      <c r="V205" s="138"/>
      <c r="W205" s="138"/>
      <c r="X205" s="138"/>
      <c r="Y205" s="138"/>
      <c r="Z205" s="138"/>
      <c r="AA205" s="138"/>
      <c r="AB205" s="138"/>
      <c r="AC205" s="138"/>
      <c r="AD205" s="138"/>
      <c r="AE205" s="138" t="s">
        <v>117</v>
      </c>
      <c r="AF205" s="138"/>
      <c r="AG205" s="138"/>
      <c r="AH205" s="138"/>
      <c r="AI205" s="138"/>
      <c r="AJ205" s="138"/>
      <c r="AK205" s="138"/>
      <c r="AL205" s="138"/>
      <c r="AM205" s="138"/>
      <c r="AN205" s="138"/>
      <c r="AO205" s="138"/>
      <c r="AP205" s="138"/>
      <c r="AQ205" s="138"/>
      <c r="AR205" s="138"/>
      <c r="AS205" s="138"/>
      <c r="AT205" s="138"/>
      <c r="AU205" s="138"/>
      <c r="AV205" s="138"/>
      <c r="AW205" s="138"/>
      <c r="AX205" s="138"/>
      <c r="AY205" s="138"/>
      <c r="AZ205" s="138"/>
      <c r="BA205" s="138"/>
      <c r="BB205" s="138"/>
      <c r="BC205" s="138"/>
      <c r="BD205" s="138"/>
      <c r="BE205" s="138"/>
      <c r="BF205" s="138"/>
      <c r="BG205" s="138"/>
      <c r="BH205" s="138"/>
    </row>
    <row r="206" spans="1:60" x14ac:dyDescent="0.2">
      <c r="A206" s="140" t="s">
        <v>112</v>
      </c>
      <c r="B206" s="140" t="s">
        <v>69</v>
      </c>
      <c r="C206" s="182" t="s">
        <v>70</v>
      </c>
      <c r="D206" s="150"/>
      <c r="E206" s="156"/>
      <c r="F206" s="159"/>
      <c r="G206" s="159">
        <f>SUMIF(AE207:AE211,"&lt;&gt;NOR",G207:G211)</f>
        <v>0</v>
      </c>
      <c r="H206" s="159"/>
      <c r="I206" s="159">
        <f>SUM(I207:I211)</f>
        <v>0</v>
      </c>
      <c r="J206" s="159"/>
      <c r="K206" s="159">
        <f>SUM(K207:K211)</f>
        <v>0</v>
      </c>
      <c r="L206" s="159"/>
      <c r="M206" s="159">
        <f>SUM(M207:M211)</f>
        <v>0</v>
      </c>
      <c r="N206" s="151"/>
      <c r="O206" s="151">
        <f>SUM(O207:O211)</f>
        <v>10.414529999999999</v>
      </c>
      <c r="P206" s="151"/>
      <c r="Q206" s="151">
        <f>SUM(Q207:Q211)</f>
        <v>14.636189999999999</v>
      </c>
      <c r="R206" s="151"/>
      <c r="S206" s="151"/>
      <c r="T206" s="152"/>
      <c r="U206" s="151">
        <f>SUM(U207:U211)</f>
        <v>111.77</v>
      </c>
      <c r="AE206" t="s">
        <v>113</v>
      </c>
    </row>
    <row r="207" spans="1:60" ht="22.5" outlineLevel="1" x14ac:dyDescent="0.2">
      <c r="A207" s="139">
        <v>114</v>
      </c>
      <c r="B207" s="139" t="s">
        <v>424</v>
      </c>
      <c r="C207" s="179" t="s">
        <v>425</v>
      </c>
      <c r="D207" s="145" t="s">
        <v>178</v>
      </c>
      <c r="E207" s="153">
        <v>1</v>
      </c>
      <c r="F207" s="157">
        <f>H207+J207</f>
        <v>0</v>
      </c>
      <c r="G207" s="158">
        <f>ROUND(E207*F207,2)</f>
        <v>0</v>
      </c>
      <c r="H207" s="158"/>
      <c r="I207" s="158">
        <f>ROUND(E207*H207,2)</f>
        <v>0</v>
      </c>
      <c r="J207" s="158"/>
      <c r="K207" s="158">
        <f>ROUND(E207*J207,2)</f>
        <v>0</v>
      </c>
      <c r="L207" s="158">
        <v>21</v>
      </c>
      <c r="M207" s="158">
        <f>G207*(1+L207/100)</f>
        <v>0</v>
      </c>
      <c r="N207" s="146">
        <v>0</v>
      </c>
      <c r="O207" s="146">
        <f>ROUND(E207*N207,5)</f>
        <v>0</v>
      </c>
      <c r="P207" s="146">
        <v>4.4590100000000001</v>
      </c>
      <c r="Q207" s="146">
        <f>ROUND(E207*P207,5)</f>
        <v>4.4590100000000001</v>
      </c>
      <c r="R207" s="146"/>
      <c r="S207" s="146"/>
      <c r="T207" s="147">
        <v>7.32193</v>
      </c>
      <c r="U207" s="146">
        <f>ROUND(E207*T207,2)</f>
        <v>7.32</v>
      </c>
      <c r="V207" s="138"/>
      <c r="W207" s="138"/>
      <c r="X207" s="138"/>
      <c r="Y207" s="138"/>
      <c r="Z207" s="138"/>
      <c r="AA207" s="138"/>
      <c r="AB207" s="138"/>
      <c r="AC207" s="138"/>
      <c r="AD207" s="138"/>
      <c r="AE207" s="138" t="s">
        <v>117</v>
      </c>
      <c r="AF207" s="138"/>
      <c r="AG207" s="138"/>
      <c r="AH207" s="138"/>
      <c r="AI207" s="138"/>
      <c r="AJ207" s="138"/>
      <c r="AK207" s="138"/>
      <c r="AL207" s="138"/>
      <c r="AM207" s="138"/>
      <c r="AN207" s="138"/>
      <c r="AO207" s="138"/>
      <c r="AP207" s="138"/>
      <c r="AQ207" s="138"/>
      <c r="AR207" s="138"/>
      <c r="AS207" s="138"/>
      <c r="AT207" s="138"/>
      <c r="AU207" s="138"/>
      <c r="AV207" s="138"/>
      <c r="AW207" s="138"/>
      <c r="AX207" s="138"/>
      <c r="AY207" s="138"/>
      <c r="AZ207" s="138"/>
      <c r="BA207" s="138"/>
      <c r="BB207" s="138"/>
      <c r="BC207" s="138"/>
      <c r="BD207" s="138"/>
      <c r="BE207" s="138"/>
      <c r="BF207" s="138"/>
      <c r="BG207" s="138"/>
      <c r="BH207" s="138"/>
    </row>
    <row r="208" spans="1:60" ht="22.5" outlineLevel="1" x14ac:dyDescent="0.2">
      <c r="A208" s="139">
        <v>115</v>
      </c>
      <c r="B208" s="139" t="s">
        <v>426</v>
      </c>
      <c r="C208" s="179" t="s">
        <v>427</v>
      </c>
      <c r="D208" s="145" t="s">
        <v>178</v>
      </c>
      <c r="E208" s="153">
        <v>3</v>
      </c>
      <c r="F208" s="157">
        <f>H208+J208</f>
        <v>0</v>
      </c>
      <c r="G208" s="158">
        <f>ROUND(E208*F208,2)</f>
        <v>0</v>
      </c>
      <c r="H208" s="158"/>
      <c r="I208" s="158">
        <f>ROUND(E208*H208,2)</f>
        <v>0</v>
      </c>
      <c r="J208" s="158"/>
      <c r="K208" s="158">
        <f>ROUND(E208*J208,2)</f>
        <v>0</v>
      </c>
      <c r="L208" s="158">
        <v>21</v>
      </c>
      <c r="M208" s="158">
        <f>G208*(1+L208/100)</f>
        <v>0</v>
      </c>
      <c r="N208" s="146">
        <v>3.4470100000000001</v>
      </c>
      <c r="O208" s="146">
        <f>ROUND(E208*N208,5)</f>
        <v>10.34103</v>
      </c>
      <c r="P208" s="146">
        <v>0</v>
      </c>
      <c r="Q208" s="146">
        <f>ROUND(E208*P208,5)</f>
        <v>0</v>
      </c>
      <c r="R208" s="146"/>
      <c r="S208" s="146"/>
      <c r="T208" s="147">
        <v>6.2570300000000003</v>
      </c>
      <c r="U208" s="146">
        <f>ROUND(E208*T208,2)</f>
        <v>18.77</v>
      </c>
      <c r="V208" s="138"/>
      <c r="W208" s="138"/>
      <c r="X208" s="138"/>
      <c r="Y208" s="138"/>
      <c r="Z208" s="138"/>
      <c r="AA208" s="138"/>
      <c r="AB208" s="138"/>
      <c r="AC208" s="138"/>
      <c r="AD208" s="138"/>
      <c r="AE208" s="138" t="s">
        <v>117</v>
      </c>
      <c r="AF208" s="138"/>
      <c r="AG208" s="138"/>
      <c r="AH208" s="138"/>
      <c r="AI208" s="138"/>
      <c r="AJ208" s="138"/>
      <c r="AK208" s="138"/>
      <c r="AL208" s="138"/>
      <c r="AM208" s="138"/>
      <c r="AN208" s="138"/>
      <c r="AO208" s="138"/>
      <c r="AP208" s="138"/>
      <c r="AQ208" s="138"/>
      <c r="AR208" s="138"/>
      <c r="AS208" s="138"/>
      <c r="AT208" s="138"/>
      <c r="AU208" s="138"/>
      <c r="AV208" s="138"/>
      <c r="AW208" s="138"/>
      <c r="AX208" s="138"/>
      <c r="AY208" s="138"/>
      <c r="AZ208" s="138"/>
      <c r="BA208" s="138"/>
      <c r="BB208" s="138"/>
      <c r="BC208" s="138"/>
      <c r="BD208" s="138"/>
      <c r="BE208" s="138"/>
      <c r="BF208" s="138"/>
      <c r="BG208" s="138"/>
      <c r="BH208" s="138"/>
    </row>
    <row r="209" spans="1:60" ht="22.5" outlineLevel="1" x14ac:dyDescent="0.2">
      <c r="A209" s="139">
        <v>116</v>
      </c>
      <c r="B209" s="139" t="s">
        <v>428</v>
      </c>
      <c r="C209" s="179" t="s">
        <v>429</v>
      </c>
      <c r="D209" s="145" t="s">
        <v>178</v>
      </c>
      <c r="E209" s="153">
        <v>6</v>
      </c>
      <c r="F209" s="157">
        <f>H209+J209</f>
        <v>0</v>
      </c>
      <c r="G209" s="158">
        <f>ROUND(E209*F209,2)</f>
        <v>0</v>
      </c>
      <c r="H209" s="158"/>
      <c r="I209" s="158">
        <f>ROUND(E209*H209,2)</f>
        <v>0</v>
      </c>
      <c r="J209" s="158"/>
      <c r="K209" s="158">
        <f>ROUND(E209*J209,2)</f>
        <v>0</v>
      </c>
      <c r="L209" s="158">
        <v>21</v>
      </c>
      <c r="M209" s="158">
        <f>G209*(1+L209/100)</f>
        <v>0</v>
      </c>
      <c r="N209" s="146">
        <v>1.225E-2</v>
      </c>
      <c r="O209" s="146">
        <f>ROUND(E209*N209,5)</f>
        <v>7.3499999999999996E-2</v>
      </c>
      <c r="P209" s="146">
        <v>0</v>
      </c>
      <c r="Q209" s="146">
        <f>ROUND(E209*P209,5)</f>
        <v>0</v>
      </c>
      <c r="R209" s="146"/>
      <c r="S209" s="146"/>
      <c r="T209" s="147">
        <v>2.4279999999999999</v>
      </c>
      <c r="U209" s="146">
        <f>ROUND(E209*T209,2)</f>
        <v>14.57</v>
      </c>
      <c r="V209" s="138"/>
      <c r="W209" s="138"/>
      <c r="X209" s="138"/>
      <c r="Y209" s="138"/>
      <c r="Z209" s="138"/>
      <c r="AA209" s="138"/>
      <c r="AB209" s="138"/>
      <c r="AC209" s="138"/>
      <c r="AD209" s="138"/>
      <c r="AE209" s="138" t="s">
        <v>117</v>
      </c>
      <c r="AF209" s="138"/>
      <c r="AG209" s="138"/>
      <c r="AH209" s="138"/>
      <c r="AI209" s="138"/>
      <c r="AJ209" s="138"/>
      <c r="AK209" s="138"/>
      <c r="AL209" s="138"/>
      <c r="AM209" s="138"/>
      <c r="AN209" s="138"/>
      <c r="AO209" s="138"/>
      <c r="AP209" s="138"/>
      <c r="AQ209" s="138"/>
      <c r="AR209" s="138"/>
      <c r="AS209" s="138"/>
      <c r="AT209" s="138"/>
      <c r="AU209" s="138"/>
      <c r="AV209" s="138"/>
      <c r="AW209" s="138"/>
      <c r="AX209" s="138"/>
      <c r="AY209" s="138"/>
      <c r="AZ209" s="138"/>
      <c r="BA209" s="138"/>
      <c r="BB209" s="138"/>
      <c r="BC209" s="138"/>
      <c r="BD209" s="138"/>
      <c r="BE209" s="138"/>
      <c r="BF209" s="138"/>
      <c r="BG209" s="138"/>
      <c r="BH209" s="138"/>
    </row>
    <row r="210" spans="1:60" ht="22.5" outlineLevel="1" x14ac:dyDescent="0.2">
      <c r="A210" s="139">
        <v>117</v>
      </c>
      <c r="B210" s="139" t="s">
        <v>430</v>
      </c>
      <c r="C210" s="179" t="s">
        <v>431</v>
      </c>
      <c r="D210" s="145" t="s">
        <v>178</v>
      </c>
      <c r="E210" s="153">
        <v>13</v>
      </c>
      <c r="F210" s="157">
        <f>H210+J210</f>
        <v>0</v>
      </c>
      <c r="G210" s="158">
        <f>ROUND(E210*F210,2)</f>
        <v>0</v>
      </c>
      <c r="H210" s="158"/>
      <c r="I210" s="158">
        <f>ROUND(E210*H210,2)</f>
        <v>0</v>
      </c>
      <c r="J210" s="158"/>
      <c r="K210" s="158">
        <f>ROUND(E210*J210,2)</f>
        <v>0</v>
      </c>
      <c r="L210" s="158">
        <v>21</v>
      </c>
      <c r="M210" s="158">
        <f>G210*(1+L210/100)</f>
        <v>0</v>
      </c>
      <c r="N210" s="146">
        <v>0</v>
      </c>
      <c r="O210" s="146">
        <f>ROUND(E210*N210,5)</f>
        <v>0</v>
      </c>
      <c r="P210" s="146">
        <v>0.78286</v>
      </c>
      <c r="Q210" s="146">
        <f>ROUND(E210*P210,5)</f>
        <v>10.17718</v>
      </c>
      <c r="R210" s="146"/>
      <c r="S210" s="146"/>
      <c r="T210" s="147">
        <v>5.47</v>
      </c>
      <c r="U210" s="146">
        <f>ROUND(E210*T210,2)</f>
        <v>71.11</v>
      </c>
      <c r="V210" s="138"/>
      <c r="W210" s="138"/>
      <c r="X210" s="138"/>
      <c r="Y210" s="138"/>
      <c r="Z210" s="138"/>
      <c r="AA210" s="138"/>
      <c r="AB210" s="138"/>
      <c r="AC210" s="138"/>
      <c r="AD210" s="138"/>
      <c r="AE210" s="138" t="s">
        <v>117</v>
      </c>
      <c r="AF210" s="138"/>
      <c r="AG210" s="138"/>
      <c r="AH210" s="138"/>
      <c r="AI210" s="138"/>
      <c r="AJ210" s="138"/>
      <c r="AK210" s="138"/>
      <c r="AL210" s="138"/>
      <c r="AM210" s="138"/>
      <c r="AN210" s="138"/>
      <c r="AO210" s="138"/>
      <c r="AP210" s="138"/>
      <c r="AQ210" s="138"/>
      <c r="AR210" s="138"/>
      <c r="AS210" s="138"/>
      <c r="AT210" s="138"/>
      <c r="AU210" s="138"/>
      <c r="AV210" s="138"/>
      <c r="AW210" s="138"/>
      <c r="AX210" s="138"/>
      <c r="AY210" s="138"/>
      <c r="AZ210" s="138"/>
      <c r="BA210" s="138"/>
      <c r="BB210" s="138"/>
      <c r="BC210" s="138"/>
      <c r="BD210" s="138"/>
      <c r="BE210" s="138"/>
      <c r="BF210" s="138"/>
      <c r="BG210" s="138"/>
      <c r="BH210" s="138"/>
    </row>
    <row r="211" spans="1:60" outlineLevel="1" x14ac:dyDescent="0.2">
      <c r="A211" s="139"/>
      <c r="B211" s="139"/>
      <c r="C211" s="180" t="s">
        <v>432</v>
      </c>
      <c r="D211" s="148"/>
      <c r="E211" s="154">
        <v>13</v>
      </c>
      <c r="F211" s="158"/>
      <c r="G211" s="158"/>
      <c r="H211" s="158"/>
      <c r="I211" s="158"/>
      <c r="J211" s="158"/>
      <c r="K211" s="158"/>
      <c r="L211" s="158"/>
      <c r="M211" s="158"/>
      <c r="N211" s="146"/>
      <c r="O211" s="146"/>
      <c r="P211" s="146"/>
      <c r="Q211" s="146"/>
      <c r="R211" s="146"/>
      <c r="S211" s="146"/>
      <c r="T211" s="147"/>
      <c r="U211" s="146"/>
      <c r="V211" s="138"/>
      <c r="W211" s="138"/>
      <c r="X211" s="138"/>
      <c r="Y211" s="138"/>
      <c r="Z211" s="138"/>
      <c r="AA211" s="138"/>
      <c r="AB211" s="138"/>
      <c r="AC211" s="138"/>
      <c r="AD211" s="138"/>
      <c r="AE211" s="138" t="s">
        <v>126</v>
      </c>
      <c r="AF211" s="138">
        <v>0</v>
      </c>
      <c r="AG211" s="138"/>
      <c r="AH211" s="138"/>
      <c r="AI211" s="138"/>
      <c r="AJ211" s="138"/>
      <c r="AK211" s="138"/>
      <c r="AL211" s="138"/>
      <c r="AM211" s="138"/>
      <c r="AN211" s="138"/>
      <c r="AO211" s="138"/>
      <c r="AP211" s="138"/>
      <c r="AQ211" s="138"/>
      <c r="AR211" s="138"/>
      <c r="AS211" s="138"/>
      <c r="AT211" s="138"/>
      <c r="AU211" s="138"/>
      <c r="AV211" s="138"/>
      <c r="AW211" s="138"/>
      <c r="AX211" s="138"/>
      <c r="AY211" s="138"/>
      <c r="AZ211" s="138"/>
      <c r="BA211" s="138"/>
      <c r="BB211" s="138"/>
      <c r="BC211" s="138"/>
      <c r="BD211" s="138"/>
      <c r="BE211" s="138"/>
      <c r="BF211" s="138"/>
      <c r="BG211" s="138"/>
      <c r="BH211" s="138"/>
    </row>
    <row r="212" spans="1:60" x14ac:dyDescent="0.2">
      <c r="A212" s="140" t="s">
        <v>112</v>
      </c>
      <c r="B212" s="140" t="s">
        <v>71</v>
      </c>
      <c r="C212" s="182" t="s">
        <v>72</v>
      </c>
      <c r="D212" s="150"/>
      <c r="E212" s="156"/>
      <c r="F212" s="159"/>
      <c r="G212" s="159">
        <f>SUMIF(AE213:AE221,"&lt;&gt;NOR",G213:G221)</f>
        <v>0</v>
      </c>
      <c r="H212" s="159"/>
      <c r="I212" s="159">
        <f>SUM(I213:I221)</f>
        <v>0</v>
      </c>
      <c r="J212" s="159"/>
      <c r="K212" s="159">
        <f>SUM(K213:K221)</f>
        <v>0</v>
      </c>
      <c r="L212" s="159"/>
      <c r="M212" s="159">
        <f>SUM(M213:M221)</f>
        <v>0</v>
      </c>
      <c r="N212" s="151"/>
      <c r="O212" s="151">
        <f>SUM(O213:O221)</f>
        <v>7.9699999999999997E-3</v>
      </c>
      <c r="P212" s="151"/>
      <c r="Q212" s="151">
        <f>SUM(Q213:Q221)</f>
        <v>20.761400000000002</v>
      </c>
      <c r="R212" s="151"/>
      <c r="S212" s="151"/>
      <c r="T212" s="152"/>
      <c r="U212" s="151">
        <f>SUM(U213:U221)</f>
        <v>92.63000000000001</v>
      </c>
      <c r="AE212" t="s">
        <v>113</v>
      </c>
    </row>
    <row r="213" spans="1:60" outlineLevel="1" x14ac:dyDescent="0.2">
      <c r="A213" s="139">
        <v>118</v>
      </c>
      <c r="B213" s="139" t="s">
        <v>433</v>
      </c>
      <c r="C213" s="179" t="s">
        <v>434</v>
      </c>
      <c r="D213" s="145" t="s">
        <v>124</v>
      </c>
      <c r="E213" s="153">
        <v>13.5</v>
      </c>
      <c r="F213" s="157">
        <f>H213+J213</f>
        <v>0</v>
      </c>
      <c r="G213" s="158">
        <f>ROUND(E213*F213,2)</f>
        <v>0</v>
      </c>
      <c r="H213" s="158"/>
      <c r="I213" s="158">
        <f>ROUND(E213*H213,2)</f>
        <v>0</v>
      </c>
      <c r="J213" s="158"/>
      <c r="K213" s="158">
        <f>ROUND(E213*J213,2)</f>
        <v>0</v>
      </c>
      <c r="L213" s="158">
        <v>21</v>
      </c>
      <c r="M213" s="158">
        <f>G213*(1+L213/100)</f>
        <v>0</v>
      </c>
      <c r="N213" s="146">
        <v>5.9000000000000003E-4</v>
      </c>
      <c r="O213" s="146">
        <f>ROUND(E213*N213,5)</f>
        <v>7.9699999999999997E-3</v>
      </c>
      <c r="P213" s="146">
        <v>9.2999999999999999E-2</v>
      </c>
      <c r="Q213" s="146">
        <f>ROUND(E213*P213,5)</f>
        <v>1.2555000000000001</v>
      </c>
      <c r="R213" s="146"/>
      <c r="S213" s="146"/>
      <c r="T213" s="147">
        <v>0.64300000000000002</v>
      </c>
      <c r="U213" s="146">
        <f>ROUND(E213*T213,2)</f>
        <v>8.68</v>
      </c>
      <c r="V213" s="138"/>
      <c r="W213" s="138"/>
      <c r="X213" s="138"/>
      <c r="Y213" s="138"/>
      <c r="Z213" s="138"/>
      <c r="AA213" s="138"/>
      <c r="AB213" s="138"/>
      <c r="AC213" s="138"/>
      <c r="AD213" s="138"/>
      <c r="AE213" s="138" t="s">
        <v>117</v>
      </c>
      <c r="AF213" s="138"/>
      <c r="AG213" s="138"/>
      <c r="AH213" s="138"/>
      <c r="AI213" s="138"/>
      <c r="AJ213" s="138"/>
      <c r="AK213" s="138"/>
      <c r="AL213" s="138"/>
      <c r="AM213" s="138"/>
      <c r="AN213" s="138"/>
      <c r="AO213" s="138"/>
      <c r="AP213" s="138"/>
      <c r="AQ213" s="138"/>
      <c r="AR213" s="138"/>
      <c r="AS213" s="138"/>
      <c r="AT213" s="138"/>
      <c r="AU213" s="138"/>
      <c r="AV213" s="138"/>
      <c r="AW213" s="138"/>
      <c r="AX213" s="138"/>
      <c r="AY213" s="138"/>
      <c r="AZ213" s="138"/>
      <c r="BA213" s="138"/>
      <c r="BB213" s="138"/>
      <c r="BC213" s="138"/>
      <c r="BD213" s="138"/>
      <c r="BE213" s="138"/>
      <c r="BF213" s="138"/>
      <c r="BG213" s="138"/>
      <c r="BH213" s="138"/>
    </row>
    <row r="214" spans="1:60" outlineLevel="1" x14ac:dyDescent="0.2">
      <c r="A214" s="139"/>
      <c r="B214" s="139"/>
      <c r="C214" s="180" t="s">
        <v>435</v>
      </c>
      <c r="D214" s="148"/>
      <c r="E214" s="154">
        <v>4</v>
      </c>
      <c r="F214" s="158"/>
      <c r="G214" s="158"/>
      <c r="H214" s="158"/>
      <c r="I214" s="158"/>
      <c r="J214" s="158"/>
      <c r="K214" s="158"/>
      <c r="L214" s="158"/>
      <c r="M214" s="158"/>
      <c r="N214" s="146"/>
      <c r="O214" s="146"/>
      <c r="P214" s="146"/>
      <c r="Q214" s="146"/>
      <c r="R214" s="146"/>
      <c r="S214" s="146"/>
      <c r="T214" s="147"/>
      <c r="U214" s="146"/>
      <c r="V214" s="138"/>
      <c r="W214" s="138"/>
      <c r="X214" s="138"/>
      <c r="Y214" s="138"/>
      <c r="Z214" s="138"/>
      <c r="AA214" s="138"/>
      <c r="AB214" s="138"/>
      <c r="AC214" s="138"/>
      <c r="AD214" s="138"/>
      <c r="AE214" s="138" t="s">
        <v>126</v>
      </c>
      <c r="AF214" s="138">
        <v>0</v>
      </c>
      <c r="AG214" s="138"/>
      <c r="AH214" s="138"/>
      <c r="AI214" s="138"/>
      <c r="AJ214" s="138"/>
      <c r="AK214" s="138"/>
      <c r="AL214" s="138"/>
      <c r="AM214" s="138"/>
      <c r="AN214" s="138"/>
      <c r="AO214" s="138"/>
      <c r="AP214" s="138"/>
      <c r="AQ214" s="138"/>
      <c r="AR214" s="138"/>
      <c r="AS214" s="138"/>
      <c r="AT214" s="138"/>
      <c r="AU214" s="138"/>
      <c r="AV214" s="138"/>
      <c r="AW214" s="138"/>
      <c r="AX214" s="138"/>
      <c r="AY214" s="138"/>
      <c r="AZ214" s="138"/>
      <c r="BA214" s="138"/>
      <c r="BB214" s="138"/>
      <c r="BC214" s="138"/>
      <c r="BD214" s="138"/>
      <c r="BE214" s="138"/>
      <c r="BF214" s="138"/>
      <c r="BG214" s="138"/>
      <c r="BH214" s="138"/>
    </row>
    <row r="215" spans="1:60" outlineLevel="1" x14ac:dyDescent="0.2">
      <c r="A215" s="139"/>
      <c r="B215" s="139"/>
      <c r="C215" s="180" t="s">
        <v>436</v>
      </c>
      <c r="D215" s="148"/>
      <c r="E215" s="154">
        <v>9.5</v>
      </c>
      <c r="F215" s="158"/>
      <c r="G215" s="158"/>
      <c r="H215" s="158"/>
      <c r="I215" s="158"/>
      <c r="J215" s="158"/>
      <c r="K215" s="158"/>
      <c r="L215" s="158"/>
      <c r="M215" s="158"/>
      <c r="N215" s="146"/>
      <c r="O215" s="146"/>
      <c r="P215" s="146"/>
      <c r="Q215" s="146"/>
      <c r="R215" s="146"/>
      <c r="S215" s="146"/>
      <c r="T215" s="147"/>
      <c r="U215" s="146"/>
      <c r="V215" s="138"/>
      <c r="W215" s="138"/>
      <c r="X215" s="138"/>
      <c r="Y215" s="138"/>
      <c r="Z215" s="138"/>
      <c r="AA215" s="138"/>
      <c r="AB215" s="138"/>
      <c r="AC215" s="138"/>
      <c r="AD215" s="138"/>
      <c r="AE215" s="138" t="s">
        <v>126</v>
      </c>
      <c r="AF215" s="138">
        <v>0</v>
      </c>
      <c r="AG215" s="138"/>
      <c r="AH215" s="138"/>
      <c r="AI215" s="138"/>
      <c r="AJ215" s="138"/>
      <c r="AK215" s="138"/>
      <c r="AL215" s="138"/>
      <c r="AM215" s="138"/>
      <c r="AN215" s="138"/>
      <c r="AO215" s="138"/>
      <c r="AP215" s="138"/>
      <c r="AQ215" s="138"/>
      <c r="AR215" s="138"/>
      <c r="AS215" s="138"/>
      <c r="AT215" s="138"/>
      <c r="AU215" s="138"/>
      <c r="AV215" s="138"/>
      <c r="AW215" s="138"/>
      <c r="AX215" s="138"/>
      <c r="AY215" s="138"/>
      <c r="AZ215" s="138"/>
      <c r="BA215" s="138"/>
      <c r="BB215" s="138"/>
      <c r="BC215" s="138"/>
      <c r="BD215" s="138"/>
      <c r="BE215" s="138"/>
      <c r="BF215" s="138"/>
      <c r="BG215" s="138"/>
      <c r="BH215" s="138"/>
    </row>
    <row r="216" spans="1:60" ht="22.5" outlineLevel="1" x14ac:dyDescent="0.2">
      <c r="A216" s="139">
        <v>119</v>
      </c>
      <c r="B216" s="139" t="s">
        <v>437</v>
      </c>
      <c r="C216" s="179" t="s">
        <v>438</v>
      </c>
      <c r="D216" s="145" t="s">
        <v>124</v>
      </c>
      <c r="E216" s="153">
        <v>189.3</v>
      </c>
      <c r="F216" s="157">
        <f>H216+J216</f>
        <v>0</v>
      </c>
      <c r="G216" s="158">
        <f>ROUND(E216*F216,2)</f>
        <v>0</v>
      </c>
      <c r="H216" s="158"/>
      <c r="I216" s="158">
        <f>ROUND(E216*H216,2)</f>
        <v>0</v>
      </c>
      <c r="J216" s="158"/>
      <c r="K216" s="158">
        <f>ROUND(E216*J216,2)</f>
        <v>0</v>
      </c>
      <c r="L216" s="158">
        <v>21</v>
      </c>
      <c r="M216" s="158">
        <f>G216*(1+L216/100)</f>
        <v>0</v>
      </c>
      <c r="N216" s="146">
        <v>0</v>
      </c>
      <c r="O216" s="146">
        <f>ROUND(E216*N216,5)</f>
        <v>0</v>
      </c>
      <c r="P216" s="146">
        <v>0.10150000000000001</v>
      </c>
      <c r="Q216" s="146">
        <f>ROUND(E216*P216,5)</f>
        <v>19.213950000000001</v>
      </c>
      <c r="R216" s="146"/>
      <c r="S216" s="146"/>
      <c r="T216" s="147">
        <v>0.43</v>
      </c>
      <c r="U216" s="146">
        <f>ROUND(E216*T216,2)</f>
        <v>81.400000000000006</v>
      </c>
      <c r="V216" s="138"/>
      <c r="W216" s="138"/>
      <c r="X216" s="138"/>
      <c r="Y216" s="138"/>
      <c r="Z216" s="138"/>
      <c r="AA216" s="138"/>
      <c r="AB216" s="138"/>
      <c r="AC216" s="138"/>
      <c r="AD216" s="138"/>
      <c r="AE216" s="138" t="s">
        <v>117</v>
      </c>
      <c r="AF216" s="138"/>
      <c r="AG216" s="138"/>
      <c r="AH216" s="138"/>
      <c r="AI216" s="138"/>
      <c r="AJ216" s="138"/>
      <c r="AK216" s="138"/>
      <c r="AL216" s="138"/>
      <c r="AM216" s="138"/>
      <c r="AN216" s="138"/>
      <c r="AO216" s="138"/>
      <c r="AP216" s="138"/>
      <c r="AQ216" s="138"/>
      <c r="AR216" s="138"/>
      <c r="AS216" s="138"/>
      <c r="AT216" s="138"/>
      <c r="AU216" s="138"/>
      <c r="AV216" s="138"/>
      <c r="AW216" s="138"/>
      <c r="AX216" s="138"/>
      <c r="AY216" s="138"/>
      <c r="AZ216" s="138"/>
      <c r="BA216" s="138"/>
      <c r="BB216" s="138"/>
      <c r="BC216" s="138"/>
      <c r="BD216" s="138"/>
      <c r="BE216" s="138"/>
      <c r="BF216" s="138"/>
      <c r="BG216" s="138"/>
      <c r="BH216" s="138"/>
    </row>
    <row r="217" spans="1:60" outlineLevel="1" x14ac:dyDescent="0.2">
      <c r="A217" s="139"/>
      <c r="B217" s="139"/>
      <c r="C217" s="180" t="s">
        <v>439</v>
      </c>
      <c r="D217" s="148"/>
      <c r="E217" s="154">
        <v>145.9</v>
      </c>
      <c r="F217" s="158"/>
      <c r="G217" s="158"/>
      <c r="H217" s="158"/>
      <c r="I217" s="158"/>
      <c r="J217" s="158"/>
      <c r="K217" s="158"/>
      <c r="L217" s="158"/>
      <c r="M217" s="158"/>
      <c r="N217" s="146"/>
      <c r="O217" s="146"/>
      <c r="P217" s="146"/>
      <c r="Q217" s="146"/>
      <c r="R217" s="146"/>
      <c r="S217" s="146"/>
      <c r="T217" s="147"/>
      <c r="U217" s="146"/>
      <c r="V217" s="138"/>
      <c r="W217" s="138"/>
      <c r="X217" s="138"/>
      <c r="Y217" s="138"/>
      <c r="Z217" s="138"/>
      <c r="AA217" s="138"/>
      <c r="AB217" s="138"/>
      <c r="AC217" s="138"/>
      <c r="AD217" s="138"/>
      <c r="AE217" s="138" t="s">
        <v>126</v>
      </c>
      <c r="AF217" s="138">
        <v>0</v>
      </c>
      <c r="AG217" s="138"/>
      <c r="AH217" s="138"/>
      <c r="AI217" s="138"/>
      <c r="AJ217" s="138"/>
      <c r="AK217" s="138"/>
      <c r="AL217" s="138"/>
      <c r="AM217" s="138"/>
      <c r="AN217" s="138"/>
      <c r="AO217" s="138"/>
      <c r="AP217" s="138"/>
      <c r="AQ217" s="138"/>
      <c r="AR217" s="138"/>
      <c r="AS217" s="138"/>
      <c r="AT217" s="138"/>
      <c r="AU217" s="138"/>
      <c r="AV217" s="138"/>
      <c r="AW217" s="138"/>
      <c r="AX217" s="138"/>
      <c r="AY217" s="138"/>
      <c r="AZ217" s="138"/>
      <c r="BA217" s="138"/>
      <c r="BB217" s="138"/>
      <c r="BC217" s="138"/>
      <c r="BD217" s="138"/>
      <c r="BE217" s="138"/>
      <c r="BF217" s="138"/>
      <c r="BG217" s="138"/>
      <c r="BH217" s="138"/>
    </row>
    <row r="218" spans="1:60" outlineLevel="1" x14ac:dyDescent="0.2">
      <c r="A218" s="139"/>
      <c r="B218" s="139"/>
      <c r="C218" s="180" t="s">
        <v>440</v>
      </c>
      <c r="D218" s="148"/>
      <c r="E218" s="154">
        <v>43.4</v>
      </c>
      <c r="F218" s="158"/>
      <c r="G218" s="158"/>
      <c r="H218" s="158"/>
      <c r="I218" s="158"/>
      <c r="J218" s="158"/>
      <c r="K218" s="158"/>
      <c r="L218" s="158"/>
      <c r="M218" s="158"/>
      <c r="N218" s="146"/>
      <c r="O218" s="146"/>
      <c r="P218" s="146"/>
      <c r="Q218" s="146"/>
      <c r="R218" s="146"/>
      <c r="S218" s="146"/>
      <c r="T218" s="147"/>
      <c r="U218" s="146"/>
      <c r="V218" s="138"/>
      <c r="W218" s="138"/>
      <c r="X218" s="138"/>
      <c r="Y218" s="138"/>
      <c r="Z218" s="138"/>
      <c r="AA218" s="138"/>
      <c r="AB218" s="138"/>
      <c r="AC218" s="138"/>
      <c r="AD218" s="138"/>
      <c r="AE218" s="138" t="s">
        <v>126</v>
      </c>
      <c r="AF218" s="138">
        <v>0</v>
      </c>
      <c r="AG218" s="138"/>
      <c r="AH218" s="138"/>
      <c r="AI218" s="138"/>
      <c r="AJ218" s="138"/>
      <c r="AK218" s="138"/>
      <c r="AL218" s="138"/>
      <c r="AM218" s="138"/>
      <c r="AN218" s="138"/>
      <c r="AO218" s="138"/>
      <c r="AP218" s="138"/>
      <c r="AQ218" s="138"/>
      <c r="AR218" s="138"/>
      <c r="AS218" s="138"/>
      <c r="AT218" s="138"/>
      <c r="AU218" s="138"/>
      <c r="AV218" s="138"/>
      <c r="AW218" s="138"/>
      <c r="AX218" s="138"/>
      <c r="AY218" s="138"/>
      <c r="AZ218" s="138"/>
      <c r="BA218" s="138"/>
      <c r="BB218" s="138"/>
      <c r="BC218" s="138"/>
      <c r="BD218" s="138"/>
      <c r="BE218" s="138"/>
      <c r="BF218" s="138"/>
      <c r="BG218" s="138"/>
      <c r="BH218" s="138"/>
    </row>
    <row r="219" spans="1:60" ht="22.5" outlineLevel="1" x14ac:dyDescent="0.2">
      <c r="A219" s="139">
        <v>120</v>
      </c>
      <c r="B219" s="139" t="s">
        <v>441</v>
      </c>
      <c r="C219" s="179" t="s">
        <v>442</v>
      </c>
      <c r="D219" s="145" t="s">
        <v>124</v>
      </c>
      <c r="E219" s="153">
        <v>2</v>
      </c>
      <c r="F219" s="157">
        <f>H219+J219</f>
        <v>0</v>
      </c>
      <c r="G219" s="158">
        <f>ROUND(E219*F219,2)</f>
        <v>0</v>
      </c>
      <c r="H219" s="158"/>
      <c r="I219" s="158">
        <f>ROUND(E219*H219,2)</f>
        <v>0</v>
      </c>
      <c r="J219" s="158"/>
      <c r="K219" s="158">
        <f>ROUND(E219*J219,2)</f>
        <v>0</v>
      </c>
      <c r="L219" s="158">
        <v>21</v>
      </c>
      <c r="M219" s="158">
        <f>G219*(1+L219/100)</f>
        <v>0</v>
      </c>
      <c r="N219" s="146">
        <v>0</v>
      </c>
      <c r="O219" s="146">
        <f>ROUND(E219*N219,5)</f>
        <v>0</v>
      </c>
      <c r="P219" s="146">
        <v>0.1</v>
      </c>
      <c r="Q219" s="146">
        <f>ROUND(E219*P219,5)</f>
        <v>0.2</v>
      </c>
      <c r="R219" s="146"/>
      <c r="S219" s="146"/>
      <c r="T219" s="147">
        <v>0.41</v>
      </c>
      <c r="U219" s="146">
        <f>ROUND(E219*T219,2)</f>
        <v>0.82</v>
      </c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 t="s">
        <v>117</v>
      </c>
      <c r="AF219" s="138"/>
      <c r="AG219" s="138"/>
      <c r="AH219" s="138"/>
      <c r="AI219" s="138"/>
      <c r="AJ219" s="138"/>
      <c r="AK219" s="138"/>
      <c r="AL219" s="138"/>
      <c r="AM219" s="138"/>
      <c r="AN219" s="138"/>
      <c r="AO219" s="138"/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138"/>
      <c r="BF219" s="138"/>
      <c r="BG219" s="138"/>
      <c r="BH219" s="138"/>
    </row>
    <row r="220" spans="1:60" outlineLevel="1" x14ac:dyDescent="0.2">
      <c r="A220" s="139"/>
      <c r="B220" s="139"/>
      <c r="C220" s="180" t="s">
        <v>443</v>
      </c>
      <c r="D220" s="148"/>
      <c r="E220" s="154">
        <v>2</v>
      </c>
      <c r="F220" s="158"/>
      <c r="G220" s="158"/>
      <c r="H220" s="158"/>
      <c r="I220" s="158"/>
      <c r="J220" s="158"/>
      <c r="K220" s="158"/>
      <c r="L220" s="158"/>
      <c r="M220" s="158"/>
      <c r="N220" s="146"/>
      <c r="O220" s="146"/>
      <c r="P220" s="146"/>
      <c r="Q220" s="146"/>
      <c r="R220" s="146"/>
      <c r="S220" s="146"/>
      <c r="T220" s="147"/>
      <c r="U220" s="146"/>
      <c r="V220" s="138"/>
      <c r="W220" s="138"/>
      <c r="X220" s="138"/>
      <c r="Y220" s="138"/>
      <c r="Z220" s="138"/>
      <c r="AA220" s="138"/>
      <c r="AB220" s="138"/>
      <c r="AC220" s="138"/>
      <c r="AD220" s="138"/>
      <c r="AE220" s="138" t="s">
        <v>126</v>
      </c>
      <c r="AF220" s="138">
        <v>0</v>
      </c>
      <c r="AG220" s="138"/>
      <c r="AH220" s="138"/>
      <c r="AI220" s="138"/>
      <c r="AJ220" s="138"/>
      <c r="AK220" s="138"/>
      <c r="AL220" s="138"/>
      <c r="AM220" s="138"/>
      <c r="AN220" s="138"/>
      <c r="AO220" s="138"/>
      <c r="AP220" s="138"/>
      <c r="AQ220" s="138"/>
      <c r="AR220" s="138"/>
      <c r="AS220" s="138"/>
      <c r="AT220" s="138"/>
      <c r="AU220" s="138"/>
      <c r="AV220" s="138"/>
      <c r="AW220" s="138"/>
      <c r="AX220" s="138"/>
      <c r="AY220" s="138"/>
      <c r="AZ220" s="138"/>
      <c r="BA220" s="138"/>
      <c r="BB220" s="138"/>
      <c r="BC220" s="138"/>
      <c r="BD220" s="138"/>
      <c r="BE220" s="138"/>
      <c r="BF220" s="138"/>
      <c r="BG220" s="138"/>
      <c r="BH220" s="138"/>
    </row>
    <row r="221" spans="1:60" outlineLevel="1" x14ac:dyDescent="0.2">
      <c r="A221" s="139">
        <v>121</v>
      </c>
      <c r="B221" s="139" t="s">
        <v>444</v>
      </c>
      <c r="C221" s="179" t="s">
        <v>445</v>
      </c>
      <c r="D221" s="145" t="s">
        <v>124</v>
      </c>
      <c r="E221" s="153">
        <v>3</v>
      </c>
      <c r="F221" s="157">
        <f>H221+J221</f>
        <v>0</v>
      </c>
      <c r="G221" s="158">
        <f>ROUND(E221*F221,2)</f>
        <v>0</v>
      </c>
      <c r="H221" s="158"/>
      <c r="I221" s="158">
        <f>ROUND(E221*H221,2)</f>
        <v>0</v>
      </c>
      <c r="J221" s="158"/>
      <c r="K221" s="158">
        <f>ROUND(E221*J221,2)</f>
        <v>0</v>
      </c>
      <c r="L221" s="158">
        <v>21</v>
      </c>
      <c r="M221" s="158">
        <f>G221*(1+L221/100)</f>
        <v>0</v>
      </c>
      <c r="N221" s="146">
        <v>0</v>
      </c>
      <c r="O221" s="146">
        <f>ROUND(E221*N221,5)</f>
        <v>0</v>
      </c>
      <c r="P221" s="146">
        <v>3.065E-2</v>
      </c>
      <c r="Q221" s="146">
        <f>ROUND(E221*P221,5)</f>
        <v>9.1950000000000004E-2</v>
      </c>
      <c r="R221" s="146"/>
      <c r="S221" s="146"/>
      <c r="T221" s="147">
        <v>0.57599999999999996</v>
      </c>
      <c r="U221" s="146">
        <f>ROUND(E221*T221,2)</f>
        <v>1.73</v>
      </c>
      <c r="V221" s="138"/>
      <c r="W221" s="138"/>
      <c r="X221" s="138"/>
      <c r="Y221" s="138"/>
      <c r="Z221" s="138"/>
      <c r="AA221" s="138"/>
      <c r="AB221" s="138"/>
      <c r="AC221" s="138"/>
      <c r="AD221" s="138"/>
      <c r="AE221" s="138" t="s">
        <v>117</v>
      </c>
      <c r="AF221" s="138"/>
      <c r="AG221" s="138"/>
      <c r="AH221" s="138"/>
      <c r="AI221" s="138"/>
      <c r="AJ221" s="138"/>
      <c r="AK221" s="138"/>
      <c r="AL221" s="138"/>
      <c r="AM221" s="138"/>
      <c r="AN221" s="138"/>
      <c r="AO221" s="138"/>
      <c r="AP221" s="138"/>
      <c r="AQ221" s="138"/>
      <c r="AR221" s="138"/>
      <c r="AS221" s="138"/>
      <c r="AT221" s="138"/>
      <c r="AU221" s="138"/>
      <c r="AV221" s="138"/>
      <c r="AW221" s="138"/>
      <c r="AX221" s="138"/>
      <c r="AY221" s="138"/>
      <c r="AZ221" s="138"/>
      <c r="BA221" s="138"/>
      <c r="BB221" s="138"/>
      <c r="BC221" s="138"/>
      <c r="BD221" s="138"/>
      <c r="BE221" s="138"/>
      <c r="BF221" s="138"/>
      <c r="BG221" s="138"/>
      <c r="BH221" s="138"/>
    </row>
    <row r="222" spans="1:60" x14ac:dyDescent="0.2">
      <c r="A222" s="140" t="s">
        <v>112</v>
      </c>
      <c r="B222" s="140" t="s">
        <v>73</v>
      </c>
      <c r="C222" s="182" t="s">
        <v>74</v>
      </c>
      <c r="D222" s="150"/>
      <c r="E222" s="156"/>
      <c r="F222" s="159"/>
      <c r="G222" s="159">
        <f>SUMIF(AE223:AE226,"&lt;&gt;NOR",G223:G226)</f>
        <v>0</v>
      </c>
      <c r="H222" s="159"/>
      <c r="I222" s="159">
        <f>SUM(I223:I226)</f>
        <v>0</v>
      </c>
      <c r="J222" s="159"/>
      <c r="K222" s="159">
        <f>SUM(K223:K226)</f>
        <v>0</v>
      </c>
      <c r="L222" s="159"/>
      <c r="M222" s="159">
        <f>SUM(M223:M226)</f>
        <v>0</v>
      </c>
      <c r="N222" s="151"/>
      <c r="O222" s="151">
        <f>SUM(O223:O226)</f>
        <v>2.6320000000000001</v>
      </c>
      <c r="P222" s="151"/>
      <c r="Q222" s="151">
        <f>SUM(Q223:Q226)</f>
        <v>0</v>
      </c>
      <c r="R222" s="151"/>
      <c r="S222" s="151"/>
      <c r="T222" s="152"/>
      <c r="U222" s="151">
        <f>SUM(U223:U226)</f>
        <v>36.04</v>
      </c>
      <c r="AE222" t="s">
        <v>113</v>
      </c>
    </row>
    <row r="223" spans="1:60" ht="22.5" outlineLevel="1" x14ac:dyDescent="0.2">
      <c r="A223" s="139">
        <v>122</v>
      </c>
      <c r="B223" s="139" t="s">
        <v>446</v>
      </c>
      <c r="C223" s="179" t="s">
        <v>447</v>
      </c>
      <c r="D223" s="145" t="s">
        <v>124</v>
      </c>
      <c r="E223" s="153">
        <v>14</v>
      </c>
      <c r="F223" s="157">
        <f>H223+J223</f>
        <v>0</v>
      </c>
      <c r="G223" s="158">
        <f>ROUND(E223*F223,2)</f>
        <v>0</v>
      </c>
      <c r="H223" s="158"/>
      <c r="I223" s="158">
        <f>ROUND(E223*H223,2)</f>
        <v>0</v>
      </c>
      <c r="J223" s="158"/>
      <c r="K223" s="158">
        <f>ROUND(E223*J223,2)</f>
        <v>0</v>
      </c>
      <c r="L223" s="158">
        <v>21</v>
      </c>
      <c r="M223" s="158">
        <f>G223*(1+L223/100)</f>
        <v>0</v>
      </c>
      <c r="N223" s="146">
        <v>0.188</v>
      </c>
      <c r="O223" s="146">
        <f>ROUND(E223*N223,5)</f>
        <v>2.6320000000000001</v>
      </c>
      <c r="P223" s="146">
        <v>0</v>
      </c>
      <c r="Q223" s="146">
        <f>ROUND(E223*P223,5)</f>
        <v>0</v>
      </c>
      <c r="R223" s="146"/>
      <c r="S223" s="146"/>
      <c r="T223" s="147">
        <v>0.27200000000000002</v>
      </c>
      <c r="U223" s="146">
        <f>ROUND(E223*T223,2)</f>
        <v>3.81</v>
      </c>
      <c r="V223" s="138"/>
      <c r="W223" s="138"/>
      <c r="X223" s="138"/>
      <c r="Y223" s="138"/>
      <c r="Z223" s="138"/>
      <c r="AA223" s="138"/>
      <c r="AB223" s="138"/>
      <c r="AC223" s="138"/>
      <c r="AD223" s="138"/>
      <c r="AE223" s="138" t="s">
        <v>117</v>
      </c>
      <c r="AF223" s="138"/>
      <c r="AG223" s="138"/>
      <c r="AH223" s="138"/>
      <c r="AI223" s="138"/>
      <c r="AJ223" s="138"/>
      <c r="AK223" s="138"/>
      <c r="AL223" s="138"/>
      <c r="AM223" s="138"/>
      <c r="AN223" s="138"/>
      <c r="AO223" s="138"/>
      <c r="AP223" s="138"/>
      <c r="AQ223" s="138"/>
      <c r="AR223" s="138"/>
      <c r="AS223" s="138"/>
      <c r="AT223" s="138"/>
      <c r="AU223" s="138"/>
      <c r="AV223" s="138"/>
      <c r="AW223" s="138"/>
      <c r="AX223" s="138"/>
      <c r="AY223" s="138"/>
      <c r="AZ223" s="138"/>
      <c r="BA223" s="138"/>
      <c r="BB223" s="138"/>
      <c r="BC223" s="138"/>
      <c r="BD223" s="138"/>
      <c r="BE223" s="138"/>
      <c r="BF223" s="138"/>
      <c r="BG223" s="138"/>
      <c r="BH223" s="138"/>
    </row>
    <row r="224" spans="1:60" outlineLevel="1" x14ac:dyDescent="0.2">
      <c r="A224" s="139"/>
      <c r="B224" s="139"/>
      <c r="C224" s="180" t="s">
        <v>448</v>
      </c>
      <c r="D224" s="148"/>
      <c r="E224" s="154">
        <v>14</v>
      </c>
      <c r="F224" s="158"/>
      <c r="G224" s="158"/>
      <c r="H224" s="158"/>
      <c r="I224" s="158"/>
      <c r="J224" s="158"/>
      <c r="K224" s="158"/>
      <c r="L224" s="158"/>
      <c r="M224" s="158"/>
      <c r="N224" s="146"/>
      <c r="O224" s="146"/>
      <c r="P224" s="146"/>
      <c r="Q224" s="146"/>
      <c r="R224" s="146"/>
      <c r="S224" s="146"/>
      <c r="T224" s="147"/>
      <c r="U224" s="146"/>
      <c r="V224" s="138"/>
      <c r="W224" s="138"/>
      <c r="X224" s="138"/>
      <c r="Y224" s="138"/>
      <c r="Z224" s="138"/>
      <c r="AA224" s="138"/>
      <c r="AB224" s="138"/>
      <c r="AC224" s="138"/>
      <c r="AD224" s="138"/>
      <c r="AE224" s="138" t="s">
        <v>126</v>
      </c>
      <c r="AF224" s="138">
        <v>0</v>
      </c>
      <c r="AG224" s="138"/>
      <c r="AH224" s="138"/>
      <c r="AI224" s="138"/>
      <c r="AJ224" s="138"/>
      <c r="AK224" s="138"/>
      <c r="AL224" s="138"/>
      <c r="AM224" s="138"/>
      <c r="AN224" s="138"/>
      <c r="AO224" s="138"/>
      <c r="AP224" s="138"/>
      <c r="AQ224" s="138"/>
      <c r="AR224" s="138"/>
      <c r="AS224" s="138"/>
      <c r="AT224" s="138"/>
      <c r="AU224" s="138"/>
      <c r="AV224" s="138"/>
      <c r="AW224" s="138"/>
      <c r="AX224" s="138"/>
      <c r="AY224" s="138"/>
      <c r="AZ224" s="138"/>
      <c r="BA224" s="138"/>
      <c r="BB224" s="138"/>
      <c r="BC224" s="138"/>
      <c r="BD224" s="138"/>
      <c r="BE224" s="138"/>
      <c r="BF224" s="138"/>
      <c r="BG224" s="138"/>
      <c r="BH224" s="138"/>
    </row>
    <row r="225" spans="1:60" outlineLevel="1" x14ac:dyDescent="0.2">
      <c r="A225" s="139"/>
      <c r="B225" s="139"/>
      <c r="C225" s="180" t="s">
        <v>449</v>
      </c>
      <c r="D225" s="148"/>
      <c r="E225" s="154"/>
      <c r="F225" s="158"/>
      <c r="G225" s="158"/>
      <c r="H225" s="158"/>
      <c r="I225" s="158"/>
      <c r="J225" s="158"/>
      <c r="K225" s="158"/>
      <c r="L225" s="158"/>
      <c r="M225" s="158"/>
      <c r="N225" s="146"/>
      <c r="O225" s="146"/>
      <c r="P225" s="146"/>
      <c r="Q225" s="146"/>
      <c r="R225" s="146"/>
      <c r="S225" s="146"/>
      <c r="T225" s="147"/>
      <c r="U225" s="146"/>
      <c r="V225" s="138"/>
      <c r="W225" s="138"/>
      <c r="X225" s="138"/>
      <c r="Y225" s="138"/>
      <c r="Z225" s="138"/>
      <c r="AA225" s="138"/>
      <c r="AB225" s="138"/>
      <c r="AC225" s="138"/>
      <c r="AD225" s="138"/>
      <c r="AE225" s="138" t="s">
        <v>126</v>
      </c>
      <c r="AF225" s="138">
        <v>0</v>
      </c>
      <c r="AG225" s="138"/>
      <c r="AH225" s="138"/>
      <c r="AI225" s="138"/>
      <c r="AJ225" s="138"/>
      <c r="AK225" s="138"/>
      <c r="AL225" s="138"/>
      <c r="AM225" s="138"/>
      <c r="AN225" s="138"/>
      <c r="AO225" s="138"/>
      <c r="AP225" s="138"/>
      <c r="AQ225" s="138"/>
      <c r="AR225" s="138"/>
      <c r="AS225" s="138"/>
      <c r="AT225" s="138"/>
      <c r="AU225" s="138"/>
      <c r="AV225" s="138"/>
      <c r="AW225" s="138"/>
      <c r="AX225" s="138"/>
      <c r="AY225" s="138"/>
      <c r="AZ225" s="138"/>
      <c r="BA225" s="138"/>
      <c r="BB225" s="138"/>
      <c r="BC225" s="138"/>
      <c r="BD225" s="138"/>
      <c r="BE225" s="138"/>
      <c r="BF225" s="138"/>
      <c r="BG225" s="138"/>
      <c r="BH225" s="138"/>
    </row>
    <row r="226" spans="1:60" outlineLevel="1" x14ac:dyDescent="0.2">
      <c r="A226" s="139">
        <v>123</v>
      </c>
      <c r="B226" s="139" t="s">
        <v>450</v>
      </c>
      <c r="C226" s="179" t="s">
        <v>451</v>
      </c>
      <c r="D226" s="145" t="s">
        <v>124</v>
      </c>
      <c r="E226" s="153">
        <v>586</v>
      </c>
      <c r="F226" s="157">
        <f>H226+J226</f>
        <v>0</v>
      </c>
      <c r="G226" s="158">
        <f>ROUND(E226*F226,2)</f>
        <v>0</v>
      </c>
      <c r="H226" s="158"/>
      <c r="I226" s="158">
        <f>ROUND(E226*H226,2)</f>
        <v>0</v>
      </c>
      <c r="J226" s="158"/>
      <c r="K226" s="158">
        <f>ROUND(E226*J226,2)</f>
        <v>0</v>
      </c>
      <c r="L226" s="158">
        <v>21</v>
      </c>
      <c r="M226" s="158">
        <f>G226*(1+L226/100)</f>
        <v>0</v>
      </c>
      <c r="N226" s="146">
        <v>0</v>
      </c>
      <c r="O226" s="146">
        <f>ROUND(E226*N226,5)</f>
        <v>0</v>
      </c>
      <c r="P226" s="146">
        <v>0</v>
      </c>
      <c r="Q226" s="146">
        <f>ROUND(E226*P226,5)</f>
        <v>0</v>
      </c>
      <c r="R226" s="146"/>
      <c r="S226" s="146"/>
      <c r="T226" s="147">
        <v>5.5E-2</v>
      </c>
      <c r="U226" s="146">
        <f>ROUND(E226*T226,2)</f>
        <v>32.229999999999997</v>
      </c>
      <c r="V226" s="138"/>
      <c r="W226" s="138"/>
      <c r="X226" s="138"/>
      <c r="Y226" s="138"/>
      <c r="Z226" s="138"/>
      <c r="AA226" s="138"/>
      <c r="AB226" s="138"/>
      <c r="AC226" s="138"/>
      <c r="AD226" s="138"/>
      <c r="AE226" s="138" t="s">
        <v>117</v>
      </c>
      <c r="AF226" s="138"/>
      <c r="AG226" s="138"/>
      <c r="AH226" s="138"/>
      <c r="AI226" s="138"/>
      <c r="AJ226" s="138"/>
      <c r="AK226" s="138"/>
      <c r="AL226" s="138"/>
      <c r="AM226" s="138"/>
      <c r="AN226" s="138"/>
      <c r="AO226" s="138"/>
      <c r="AP226" s="138"/>
      <c r="AQ226" s="138"/>
      <c r="AR226" s="138"/>
      <c r="AS226" s="138"/>
      <c r="AT226" s="138"/>
      <c r="AU226" s="138"/>
      <c r="AV226" s="138"/>
      <c r="AW226" s="138"/>
      <c r="AX226" s="138"/>
      <c r="AY226" s="138"/>
      <c r="AZ226" s="138"/>
      <c r="BA226" s="138"/>
      <c r="BB226" s="138"/>
      <c r="BC226" s="138"/>
      <c r="BD226" s="138"/>
      <c r="BE226" s="138"/>
      <c r="BF226" s="138"/>
      <c r="BG226" s="138"/>
      <c r="BH226" s="138"/>
    </row>
    <row r="227" spans="1:60" x14ac:dyDescent="0.2">
      <c r="A227" s="140" t="s">
        <v>112</v>
      </c>
      <c r="B227" s="140" t="s">
        <v>75</v>
      </c>
      <c r="C227" s="182" t="s">
        <v>76</v>
      </c>
      <c r="D227" s="150"/>
      <c r="E227" s="156"/>
      <c r="F227" s="159"/>
      <c r="G227" s="159">
        <f>SUMIF(AE228:AE231,"&lt;&gt;NOR",G228:G231)</f>
        <v>0</v>
      </c>
      <c r="H227" s="159"/>
      <c r="I227" s="159">
        <f>SUM(I228:I231)</f>
        <v>0</v>
      </c>
      <c r="J227" s="159"/>
      <c r="K227" s="159">
        <f>SUM(K228:K231)</f>
        <v>0</v>
      </c>
      <c r="L227" s="159"/>
      <c r="M227" s="159">
        <f>SUM(M228:M231)</f>
        <v>0</v>
      </c>
      <c r="N227" s="151"/>
      <c r="O227" s="151">
        <f>SUM(O228:O231)</f>
        <v>18.78153</v>
      </c>
      <c r="P227" s="151"/>
      <c r="Q227" s="151">
        <f>SUM(Q228:Q231)</f>
        <v>0</v>
      </c>
      <c r="R227" s="151"/>
      <c r="S227" s="151"/>
      <c r="T227" s="152"/>
      <c r="U227" s="151">
        <f>SUM(U228:U231)</f>
        <v>31.810000000000002</v>
      </c>
      <c r="AE227" t="s">
        <v>113</v>
      </c>
    </row>
    <row r="228" spans="1:60" outlineLevel="1" x14ac:dyDescent="0.2">
      <c r="A228" s="139">
        <v>124</v>
      </c>
      <c r="B228" s="139" t="s">
        <v>452</v>
      </c>
      <c r="C228" s="179" t="s">
        <v>453</v>
      </c>
      <c r="D228" s="145" t="s">
        <v>137</v>
      </c>
      <c r="E228" s="153">
        <v>10.3</v>
      </c>
      <c r="F228" s="157">
        <f>H228+J228</f>
        <v>0</v>
      </c>
      <c r="G228" s="158">
        <f>ROUND(E228*F228,2)</f>
        <v>0</v>
      </c>
      <c r="H228" s="158"/>
      <c r="I228" s="158">
        <f>ROUND(E228*H228,2)</f>
        <v>0</v>
      </c>
      <c r="J228" s="158"/>
      <c r="K228" s="158">
        <f>ROUND(E228*J228,2)</f>
        <v>0</v>
      </c>
      <c r="L228" s="158">
        <v>21</v>
      </c>
      <c r="M228" s="158">
        <f>G228*(1+L228/100)</f>
        <v>0</v>
      </c>
      <c r="N228" s="146">
        <v>1.8050999999999999</v>
      </c>
      <c r="O228" s="146">
        <f>ROUND(E228*N228,5)</f>
        <v>18.59253</v>
      </c>
      <c r="P228" s="146">
        <v>0</v>
      </c>
      <c r="Q228" s="146">
        <f>ROUND(E228*P228,5)</f>
        <v>0</v>
      </c>
      <c r="R228" s="146"/>
      <c r="S228" s="146"/>
      <c r="T228" s="147">
        <v>2.68</v>
      </c>
      <c r="U228" s="146">
        <f>ROUND(E228*T228,2)</f>
        <v>27.6</v>
      </c>
      <c r="V228" s="138"/>
      <c r="W228" s="138"/>
      <c r="X228" s="138"/>
      <c r="Y228" s="138"/>
      <c r="Z228" s="138"/>
      <c r="AA228" s="138"/>
      <c r="AB228" s="138"/>
      <c r="AC228" s="138"/>
      <c r="AD228" s="138"/>
      <c r="AE228" s="138" t="s">
        <v>117</v>
      </c>
      <c r="AF228" s="138"/>
      <c r="AG228" s="138"/>
      <c r="AH228" s="138"/>
      <c r="AI228" s="138"/>
      <c r="AJ228" s="138"/>
      <c r="AK228" s="138"/>
      <c r="AL228" s="138"/>
      <c r="AM228" s="138"/>
      <c r="AN228" s="138"/>
      <c r="AO228" s="138"/>
      <c r="AP228" s="138"/>
      <c r="AQ228" s="138"/>
      <c r="AR228" s="138"/>
      <c r="AS228" s="138"/>
      <c r="AT228" s="138"/>
      <c r="AU228" s="138"/>
      <c r="AV228" s="138"/>
      <c r="AW228" s="138"/>
      <c r="AX228" s="138"/>
      <c r="AY228" s="138"/>
      <c r="AZ228" s="138"/>
      <c r="BA228" s="138"/>
      <c r="BB228" s="138"/>
      <c r="BC228" s="138"/>
      <c r="BD228" s="138"/>
      <c r="BE228" s="138"/>
      <c r="BF228" s="138"/>
      <c r="BG228" s="138"/>
      <c r="BH228" s="138"/>
    </row>
    <row r="229" spans="1:60" outlineLevel="1" x14ac:dyDescent="0.2">
      <c r="A229" s="139"/>
      <c r="B229" s="139"/>
      <c r="C229" s="180" t="s">
        <v>454</v>
      </c>
      <c r="D229" s="148"/>
      <c r="E229" s="154">
        <v>5.5</v>
      </c>
      <c r="F229" s="158"/>
      <c r="G229" s="158"/>
      <c r="H229" s="158"/>
      <c r="I229" s="158"/>
      <c r="J229" s="158"/>
      <c r="K229" s="158"/>
      <c r="L229" s="158"/>
      <c r="M229" s="158"/>
      <c r="N229" s="146"/>
      <c r="O229" s="146"/>
      <c r="P229" s="146"/>
      <c r="Q229" s="146"/>
      <c r="R229" s="146"/>
      <c r="S229" s="146"/>
      <c r="T229" s="147"/>
      <c r="U229" s="146"/>
      <c r="V229" s="138"/>
      <c r="W229" s="138"/>
      <c r="X229" s="138"/>
      <c r="Y229" s="138"/>
      <c r="Z229" s="138"/>
      <c r="AA229" s="138"/>
      <c r="AB229" s="138"/>
      <c r="AC229" s="138"/>
      <c r="AD229" s="138"/>
      <c r="AE229" s="138" t="s">
        <v>126</v>
      </c>
      <c r="AF229" s="138">
        <v>0</v>
      </c>
      <c r="AG229" s="138"/>
      <c r="AH229" s="138"/>
      <c r="AI229" s="138"/>
      <c r="AJ229" s="138"/>
      <c r="AK229" s="138"/>
      <c r="AL229" s="138"/>
      <c r="AM229" s="138"/>
      <c r="AN229" s="138"/>
      <c r="AO229" s="138"/>
      <c r="AP229" s="138"/>
      <c r="AQ229" s="138"/>
      <c r="AR229" s="138"/>
      <c r="AS229" s="138"/>
      <c r="AT229" s="138"/>
      <c r="AU229" s="138"/>
      <c r="AV229" s="138"/>
      <c r="AW229" s="138"/>
      <c r="AX229" s="138"/>
      <c r="AY229" s="138"/>
      <c r="AZ229" s="138"/>
      <c r="BA229" s="138"/>
      <c r="BB229" s="138"/>
      <c r="BC229" s="138"/>
      <c r="BD229" s="138"/>
      <c r="BE229" s="138"/>
      <c r="BF229" s="138"/>
      <c r="BG229" s="138"/>
      <c r="BH229" s="138"/>
    </row>
    <row r="230" spans="1:60" outlineLevel="1" x14ac:dyDescent="0.2">
      <c r="A230" s="139"/>
      <c r="B230" s="139"/>
      <c r="C230" s="180" t="s">
        <v>455</v>
      </c>
      <c r="D230" s="148"/>
      <c r="E230" s="154">
        <v>4.8</v>
      </c>
      <c r="F230" s="158"/>
      <c r="G230" s="158"/>
      <c r="H230" s="158"/>
      <c r="I230" s="158"/>
      <c r="J230" s="158"/>
      <c r="K230" s="158"/>
      <c r="L230" s="158"/>
      <c r="M230" s="158"/>
      <c r="N230" s="146"/>
      <c r="O230" s="146"/>
      <c r="P230" s="146"/>
      <c r="Q230" s="146"/>
      <c r="R230" s="146"/>
      <c r="S230" s="146"/>
      <c r="T230" s="147"/>
      <c r="U230" s="146"/>
      <c r="V230" s="138"/>
      <c r="W230" s="138"/>
      <c r="X230" s="138"/>
      <c r="Y230" s="138"/>
      <c r="Z230" s="138"/>
      <c r="AA230" s="138"/>
      <c r="AB230" s="138"/>
      <c r="AC230" s="138"/>
      <c r="AD230" s="138"/>
      <c r="AE230" s="138" t="s">
        <v>126</v>
      </c>
      <c r="AF230" s="138">
        <v>0</v>
      </c>
      <c r="AG230" s="138"/>
      <c r="AH230" s="138"/>
      <c r="AI230" s="138"/>
      <c r="AJ230" s="138"/>
      <c r="AK230" s="138"/>
      <c r="AL230" s="138"/>
      <c r="AM230" s="138"/>
      <c r="AN230" s="138"/>
      <c r="AO230" s="138"/>
      <c r="AP230" s="138"/>
      <c r="AQ230" s="138"/>
      <c r="AR230" s="138"/>
      <c r="AS230" s="138"/>
      <c r="AT230" s="138"/>
      <c r="AU230" s="138"/>
      <c r="AV230" s="138"/>
      <c r="AW230" s="138"/>
      <c r="AX230" s="138"/>
      <c r="AY230" s="138"/>
      <c r="AZ230" s="138"/>
      <c r="BA230" s="138"/>
      <c r="BB230" s="138"/>
      <c r="BC230" s="138"/>
      <c r="BD230" s="138"/>
      <c r="BE230" s="138"/>
      <c r="BF230" s="138"/>
      <c r="BG230" s="138"/>
      <c r="BH230" s="138"/>
    </row>
    <row r="231" spans="1:60" ht="22.5" outlineLevel="1" x14ac:dyDescent="0.2">
      <c r="A231" s="139">
        <v>125</v>
      </c>
      <c r="B231" s="139" t="s">
        <v>456</v>
      </c>
      <c r="C231" s="179" t="s">
        <v>457</v>
      </c>
      <c r="D231" s="145" t="s">
        <v>137</v>
      </c>
      <c r="E231" s="153">
        <v>0.1</v>
      </c>
      <c r="F231" s="157">
        <f>H231+J231</f>
        <v>0</v>
      </c>
      <c r="G231" s="158">
        <f>ROUND(E231*F231,2)</f>
        <v>0</v>
      </c>
      <c r="H231" s="158"/>
      <c r="I231" s="158">
        <f>ROUND(E231*H231,2)</f>
        <v>0</v>
      </c>
      <c r="J231" s="158"/>
      <c r="K231" s="158">
        <f>ROUND(E231*J231,2)</f>
        <v>0</v>
      </c>
      <c r="L231" s="158">
        <v>21</v>
      </c>
      <c r="M231" s="158">
        <f>G231*(1+L231/100)</f>
        <v>0</v>
      </c>
      <c r="N231" s="146">
        <v>1.89</v>
      </c>
      <c r="O231" s="146">
        <f>ROUND(E231*N231,5)</f>
        <v>0.189</v>
      </c>
      <c r="P231" s="146">
        <v>0</v>
      </c>
      <c r="Q231" s="146">
        <f>ROUND(E231*P231,5)</f>
        <v>0</v>
      </c>
      <c r="R231" s="146"/>
      <c r="S231" s="146"/>
      <c r="T231" s="147">
        <v>42.051000000000002</v>
      </c>
      <c r="U231" s="146">
        <f>ROUND(E231*T231,2)</f>
        <v>4.21</v>
      </c>
      <c r="V231" s="138"/>
      <c r="W231" s="138"/>
      <c r="X231" s="138"/>
      <c r="Y231" s="138"/>
      <c r="Z231" s="138"/>
      <c r="AA231" s="138"/>
      <c r="AB231" s="138"/>
      <c r="AC231" s="138"/>
      <c r="AD231" s="138"/>
      <c r="AE231" s="138" t="s">
        <v>117</v>
      </c>
      <c r="AF231" s="138"/>
      <c r="AG231" s="138"/>
      <c r="AH231" s="138"/>
      <c r="AI231" s="138"/>
      <c r="AJ231" s="138"/>
      <c r="AK231" s="138"/>
      <c r="AL231" s="138"/>
      <c r="AM231" s="138"/>
      <c r="AN231" s="138"/>
      <c r="AO231" s="138"/>
      <c r="AP231" s="138"/>
      <c r="AQ231" s="138"/>
      <c r="AR231" s="138"/>
      <c r="AS231" s="138"/>
      <c r="AT231" s="138"/>
      <c r="AU231" s="138"/>
      <c r="AV231" s="138"/>
      <c r="AW231" s="138"/>
      <c r="AX231" s="138"/>
      <c r="AY231" s="138"/>
      <c r="AZ231" s="138"/>
      <c r="BA231" s="138"/>
      <c r="BB231" s="138"/>
      <c r="BC231" s="138"/>
      <c r="BD231" s="138"/>
      <c r="BE231" s="138"/>
      <c r="BF231" s="138"/>
      <c r="BG231" s="138"/>
      <c r="BH231" s="138"/>
    </row>
    <row r="232" spans="1:60" x14ac:dyDescent="0.2">
      <c r="A232" s="140" t="s">
        <v>112</v>
      </c>
      <c r="B232" s="140" t="s">
        <v>77</v>
      </c>
      <c r="C232" s="182" t="s">
        <v>78</v>
      </c>
      <c r="D232" s="150"/>
      <c r="E232" s="156"/>
      <c r="F232" s="159"/>
      <c r="G232" s="159">
        <f>SUMIF(AE233:AE233,"&lt;&gt;NOR",G233:G233)</f>
        <v>0</v>
      </c>
      <c r="H232" s="159"/>
      <c r="I232" s="159">
        <f>SUM(I233:I233)</f>
        <v>0</v>
      </c>
      <c r="J232" s="159"/>
      <c r="K232" s="159">
        <f>SUM(K233:K233)</f>
        <v>0</v>
      </c>
      <c r="L232" s="159"/>
      <c r="M232" s="159">
        <f>SUM(M233:M233)</f>
        <v>0</v>
      </c>
      <c r="N232" s="151"/>
      <c r="O232" s="151">
        <f>SUM(O233:O233)</f>
        <v>0</v>
      </c>
      <c r="P232" s="151"/>
      <c r="Q232" s="151">
        <f>SUM(Q233:Q233)</f>
        <v>0</v>
      </c>
      <c r="R232" s="151"/>
      <c r="S232" s="151"/>
      <c r="T232" s="152"/>
      <c r="U232" s="151">
        <f>SUM(U233:U233)</f>
        <v>189.48</v>
      </c>
      <c r="AE232" t="s">
        <v>113</v>
      </c>
    </row>
    <row r="233" spans="1:60" ht="22.5" outlineLevel="1" x14ac:dyDescent="0.2">
      <c r="A233" s="139">
        <v>126</v>
      </c>
      <c r="B233" s="139" t="s">
        <v>458</v>
      </c>
      <c r="C233" s="179" t="s">
        <v>459</v>
      </c>
      <c r="D233" s="145" t="s">
        <v>209</v>
      </c>
      <c r="E233" s="153">
        <v>1904.32033</v>
      </c>
      <c r="F233" s="157">
        <f>H233+J233</f>
        <v>0</v>
      </c>
      <c r="G233" s="158">
        <f>ROUND(E233*F233,2)</f>
        <v>0</v>
      </c>
      <c r="H233" s="158"/>
      <c r="I233" s="158">
        <f>ROUND(E233*H233,2)</f>
        <v>0</v>
      </c>
      <c r="J233" s="158"/>
      <c r="K233" s="158">
        <f>ROUND(E233*J233,2)</f>
        <v>0</v>
      </c>
      <c r="L233" s="158">
        <v>21</v>
      </c>
      <c r="M233" s="158">
        <f>G233*(1+L233/100)</f>
        <v>0</v>
      </c>
      <c r="N233" s="146">
        <v>0</v>
      </c>
      <c r="O233" s="146">
        <f>ROUND(E233*N233,5)</f>
        <v>0</v>
      </c>
      <c r="P233" s="146">
        <v>0</v>
      </c>
      <c r="Q233" s="146">
        <f>ROUND(E233*P233,5)</f>
        <v>0</v>
      </c>
      <c r="R233" s="146"/>
      <c r="S233" s="146"/>
      <c r="T233" s="147">
        <v>9.9500000000000005E-2</v>
      </c>
      <c r="U233" s="146">
        <f>ROUND(E233*T233,2)</f>
        <v>189.48</v>
      </c>
      <c r="V233" s="138"/>
      <c r="W233" s="138"/>
      <c r="X233" s="138"/>
      <c r="Y233" s="138"/>
      <c r="Z233" s="138"/>
      <c r="AA233" s="138"/>
      <c r="AB233" s="138"/>
      <c r="AC233" s="138"/>
      <c r="AD233" s="138"/>
      <c r="AE233" s="138" t="s">
        <v>117</v>
      </c>
      <c r="AF233" s="138"/>
      <c r="AG233" s="138"/>
      <c r="AH233" s="138"/>
      <c r="AI233" s="138"/>
      <c r="AJ233" s="138"/>
      <c r="AK233" s="138"/>
      <c r="AL233" s="138"/>
      <c r="AM233" s="138"/>
      <c r="AN233" s="138"/>
      <c r="AO233" s="138"/>
      <c r="AP233" s="138"/>
      <c r="AQ233" s="138"/>
      <c r="AR233" s="138"/>
      <c r="AS233" s="138"/>
      <c r="AT233" s="138"/>
      <c r="AU233" s="138"/>
      <c r="AV233" s="138"/>
      <c r="AW233" s="138"/>
      <c r="AX233" s="138"/>
      <c r="AY233" s="138"/>
      <c r="AZ233" s="138"/>
      <c r="BA233" s="138"/>
      <c r="BB233" s="138"/>
      <c r="BC233" s="138"/>
      <c r="BD233" s="138"/>
      <c r="BE233" s="138"/>
      <c r="BF233" s="138"/>
      <c r="BG233" s="138"/>
      <c r="BH233" s="138"/>
    </row>
    <row r="234" spans="1:60" x14ac:dyDescent="0.2">
      <c r="A234" s="140" t="s">
        <v>112</v>
      </c>
      <c r="B234" s="140" t="s">
        <v>79</v>
      </c>
      <c r="C234" s="182" t="s">
        <v>80</v>
      </c>
      <c r="D234" s="150"/>
      <c r="E234" s="156"/>
      <c r="F234" s="159"/>
      <c r="G234" s="159">
        <f>SUMIF(AE235:AE236,"&lt;&gt;NOR",G235:G236)</f>
        <v>0</v>
      </c>
      <c r="H234" s="159"/>
      <c r="I234" s="159">
        <f>SUM(I235:I236)</f>
        <v>0</v>
      </c>
      <c r="J234" s="159"/>
      <c r="K234" s="159">
        <f>SUM(K235:K236)</f>
        <v>0</v>
      </c>
      <c r="L234" s="159"/>
      <c r="M234" s="159">
        <f>SUM(M235:M236)</f>
        <v>0</v>
      </c>
      <c r="N234" s="151"/>
      <c r="O234" s="151">
        <f>SUM(O235:O236)</f>
        <v>1.0120000000000001E-2</v>
      </c>
      <c r="P234" s="151"/>
      <c r="Q234" s="151">
        <f>SUM(Q235:Q236)</f>
        <v>0</v>
      </c>
      <c r="R234" s="151"/>
      <c r="S234" s="151"/>
      <c r="T234" s="152"/>
      <c r="U234" s="151">
        <f>SUM(U235:U236)</f>
        <v>0.77</v>
      </c>
      <c r="AE234" t="s">
        <v>113</v>
      </c>
    </row>
    <row r="235" spans="1:60" outlineLevel="1" x14ac:dyDescent="0.2">
      <c r="A235" s="139">
        <v>127</v>
      </c>
      <c r="B235" s="139" t="s">
        <v>460</v>
      </c>
      <c r="C235" s="179" t="s">
        <v>461</v>
      </c>
      <c r="D235" s="145" t="s">
        <v>124</v>
      </c>
      <c r="E235" s="153">
        <v>4.4000000000000004</v>
      </c>
      <c r="F235" s="157">
        <f>H235+J235</f>
        <v>0</v>
      </c>
      <c r="G235" s="158">
        <f>ROUND(E235*F235,2)</f>
        <v>0</v>
      </c>
      <c r="H235" s="158"/>
      <c r="I235" s="158">
        <f>ROUND(E235*H235,2)</f>
        <v>0</v>
      </c>
      <c r="J235" s="158"/>
      <c r="K235" s="158">
        <f>ROUND(E235*J235,2)</f>
        <v>0</v>
      </c>
      <c r="L235" s="158">
        <v>21</v>
      </c>
      <c r="M235" s="158">
        <f>G235*(1+L235/100)</f>
        <v>0</v>
      </c>
      <c r="N235" s="146">
        <v>0</v>
      </c>
      <c r="O235" s="146">
        <f>ROUND(E235*N235,5)</f>
        <v>0</v>
      </c>
      <c r="P235" s="146">
        <v>0</v>
      </c>
      <c r="Q235" s="146">
        <f>ROUND(E235*P235,5)</f>
        <v>0</v>
      </c>
      <c r="R235" s="146"/>
      <c r="S235" s="146"/>
      <c r="T235" s="147">
        <v>0.17499999999999999</v>
      </c>
      <c r="U235" s="146">
        <f>ROUND(E235*T235,2)</f>
        <v>0.77</v>
      </c>
      <c r="V235" s="138"/>
      <c r="W235" s="138"/>
      <c r="X235" s="138"/>
      <c r="Y235" s="138"/>
      <c r="Z235" s="138"/>
      <c r="AA235" s="138"/>
      <c r="AB235" s="138"/>
      <c r="AC235" s="138"/>
      <c r="AD235" s="138"/>
      <c r="AE235" s="138" t="s">
        <v>117</v>
      </c>
      <c r="AF235" s="138"/>
      <c r="AG235" s="138"/>
      <c r="AH235" s="138"/>
      <c r="AI235" s="138"/>
      <c r="AJ235" s="138"/>
      <c r="AK235" s="138"/>
      <c r="AL235" s="138"/>
      <c r="AM235" s="138"/>
      <c r="AN235" s="138"/>
      <c r="AO235" s="138"/>
      <c r="AP235" s="138"/>
      <c r="AQ235" s="138"/>
      <c r="AR235" s="138"/>
      <c r="AS235" s="138"/>
      <c r="AT235" s="138"/>
      <c r="AU235" s="138"/>
      <c r="AV235" s="138"/>
      <c r="AW235" s="138"/>
      <c r="AX235" s="138"/>
      <c r="AY235" s="138"/>
      <c r="AZ235" s="138"/>
      <c r="BA235" s="138"/>
      <c r="BB235" s="138"/>
      <c r="BC235" s="138"/>
      <c r="BD235" s="138"/>
      <c r="BE235" s="138"/>
      <c r="BF235" s="138"/>
      <c r="BG235" s="138"/>
      <c r="BH235" s="138"/>
    </row>
    <row r="236" spans="1:60" outlineLevel="1" x14ac:dyDescent="0.2">
      <c r="A236" s="139">
        <v>128</v>
      </c>
      <c r="B236" s="139" t="s">
        <v>462</v>
      </c>
      <c r="C236" s="179" t="s">
        <v>463</v>
      </c>
      <c r="D236" s="145" t="s">
        <v>124</v>
      </c>
      <c r="E236" s="153">
        <v>4.4000000000000004</v>
      </c>
      <c r="F236" s="157">
        <f>H236+J236</f>
        <v>0</v>
      </c>
      <c r="G236" s="158">
        <f>ROUND(E236*F236,2)</f>
        <v>0</v>
      </c>
      <c r="H236" s="158"/>
      <c r="I236" s="158">
        <f>ROUND(E236*H236,2)</f>
        <v>0</v>
      </c>
      <c r="J236" s="158"/>
      <c r="K236" s="158">
        <f>ROUND(E236*J236,2)</f>
        <v>0</v>
      </c>
      <c r="L236" s="158">
        <v>21</v>
      </c>
      <c r="M236" s="158">
        <f>G236*(1+L236/100)</f>
        <v>0</v>
      </c>
      <c r="N236" s="146">
        <v>2.3E-3</v>
      </c>
      <c r="O236" s="146">
        <f>ROUND(E236*N236,5)</f>
        <v>1.0120000000000001E-2</v>
      </c>
      <c r="P236" s="146">
        <v>0</v>
      </c>
      <c r="Q236" s="146">
        <f>ROUND(E236*P236,5)</f>
        <v>0</v>
      </c>
      <c r="R236" s="146"/>
      <c r="S236" s="146"/>
      <c r="T236" s="147">
        <v>0</v>
      </c>
      <c r="U236" s="146">
        <f>ROUND(E236*T236,2)</f>
        <v>0</v>
      </c>
      <c r="V236" s="138"/>
      <c r="W236" s="138"/>
      <c r="X236" s="138"/>
      <c r="Y236" s="138"/>
      <c r="Z236" s="138"/>
      <c r="AA236" s="138"/>
      <c r="AB236" s="138"/>
      <c r="AC236" s="138"/>
      <c r="AD236" s="138"/>
      <c r="AE236" s="138" t="s">
        <v>121</v>
      </c>
      <c r="AF236" s="138"/>
      <c r="AG236" s="138"/>
      <c r="AH236" s="138"/>
      <c r="AI236" s="138"/>
      <c r="AJ236" s="138"/>
      <c r="AK236" s="138"/>
      <c r="AL236" s="138"/>
      <c r="AM236" s="138"/>
      <c r="AN236" s="138"/>
      <c r="AO236" s="138"/>
      <c r="AP236" s="138"/>
      <c r="AQ236" s="138"/>
      <c r="AR236" s="138"/>
      <c r="AS236" s="138"/>
      <c r="AT236" s="138"/>
      <c r="AU236" s="138"/>
      <c r="AV236" s="138"/>
      <c r="AW236" s="138"/>
      <c r="AX236" s="138"/>
      <c r="AY236" s="138"/>
      <c r="AZ236" s="138"/>
      <c r="BA236" s="138"/>
      <c r="BB236" s="138"/>
      <c r="BC236" s="138"/>
      <c r="BD236" s="138"/>
      <c r="BE236" s="138"/>
      <c r="BF236" s="138"/>
      <c r="BG236" s="138"/>
      <c r="BH236" s="138"/>
    </row>
    <row r="237" spans="1:60" x14ac:dyDescent="0.2">
      <c r="A237" s="140" t="s">
        <v>112</v>
      </c>
      <c r="B237" s="140" t="s">
        <v>81</v>
      </c>
      <c r="C237" s="182" t="s">
        <v>82</v>
      </c>
      <c r="D237" s="150"/>
      <c r="E237" s="156"/>
      <c r="F237" s="159"/>
      <c r="G237" s="159">
        <f>SUMIF(AE238:AE248,"&lt;&gt;NOR",G238:G248)</f>
        <v>0</v>
      </c>
      <c r="H237" s="159"/>
      <c r="I237" s="159">
        <f>SUM(I238:I248)</f>
        <v>0</v>
      </c>
      <c r="J237" s="159"/>
      <c r="K237" s="159">
        <f>SUM(K238:K248)</f>
        <v>0</v>
      </c>
      <c r="L237" s="159"/>
      <c r="M237" s="159">
        <f>SUM(M238:M248)</f>
        <v>0</v>
      </c>
      <c r="N237" s="151"/>
      <c r="O237" s="151">
        <f>SUM(O238:O248)</f>
        <v>0</v>
      </c>
      <c r="P237" s="151"/>
      <c r="Q237" s="151">
        <f>SUM(Q238:Q248)</f>
        <v>0</v>
      </c>
      <c r="R237" s="151"/>
      <c r="S237" s="151"/>
      <c r="T237" s="152"/>
      <c r="U237" s="151">
        <f>SUM(U238:U248)</f>
        <v>39.049999999999997</v>
      </c>
      <c r="AE237" t="s">
        <v>113</v>
      </c>
    </row>
    <row r="238" spans="1:60" outlineLevel="1" x14ac:dyDescent="0.2">
      <c r="A238" s="139">
        <v>129</v>
      </c>
      <c r="B238" s="139" t="s">
        <v>464</v>
      </c>
      <c r="C238" s="179" t="s">
        <v>465</v>
      </c>
      <c r="D238" s="145" t="s">
        <v>209</v>
      </c>
      <c r="E238" s="153">
        <v>339.54135000000002</v>
      </c>
      <c r="F238" s="157">
        <f>H238+J238</f>
        <v>0</v>
      </c>
      <c r="G238" s="158">
        <f>ROUND(E238*F238,2)</f>
        <v>0</v>
      </c>
      <c r="H238" s="158"/>
      <c r="I238" s="158">
        <f>ROUND(E238*H238,2)</f>
        <v>0</v>
      </c>
      <c r="J238" s="158"/>
      <c r="K238" s="158">
        <f>ROUND(E238*J238,2)</f>
        <v>0</v>
      </c>
      <c r="L238" s="158">
        <v>21</v>
      </c>
      <c r="M238" s="158">
        <f>G238*(1+L238/100)</f>
        <v>0</v>
      </c>
      <c r="N238" s="146">
        <v>0</v>
      </c>
      <c r="O238" s="146">
        <f>ROUND(E238*N238,5)</f>
        <v>0</v>
      </c>
      <c r="P238" s="146">
        <v>0</v>
      </c>
      <c r="Q238" s="146">
        <f>ROUND(E238*P238,5)</f>
        <v>0</v>
      </c>
      <c r="R238" s="146"/>
      <c r="S238" s="146"/>
      <c r="T238" s="147">
        <v>0.01</v>
      </c>
      <c r="U238" s="146">
        <f>ROUND(E238*T238,2)</f>
        <v>3.4</v>
      </c>
      <c r="V238" s="138"/>
      <c r="W238" s="138"/>
      <c r="X238" s="138"/>
      <c r="Y238" s="138"/>
      <c r="Z238" s="138"/>
      <c r="AA238" s="138"/>
      <c r="AB238" s="138"/>
      <c r="AC238" s="138"/>
      <c r="AD238" s="138"/>
      <c r="AE238" s="138" t="s">
        <v>117</v>
      </c>
      <c r="AF238" s="138"/>
      <c r="AG238" s="138"/>
      <c r="AH238" s="138"/>
      <c r="AI238" s="138"/>
      <c r="AJ238" s="138"/>
      <c r="AK238" s="138"/>
      <c r="AL238" s="138"/>
      <c r="AM238" s="138"/>
      <c r="AN238" s="138"/>
      <c r="AO238" s="138"/>
      <c r="AP238" s="138"/>
      <c r="AQ238" s="138"/>
      <c r="AR238" s="138"/>
      <c r="AS238" s="138"/>
      <c r="AT238" s="138"/>
      <c r="AU238" s="138"/>
      <c r="AV238" s="138"/>
      <c r="AW238" s="138"/>
      <c r="AX238" s="138"/>
      <c r="AY238" s="138"/>
      <c r="AZ238" s="138"/>
      <c r="BA238" s="138"/>
      <c r="BB238" s="138"/>
      <c r="BC238" s="138"/>
      <c r="BD238" s="138"/>
      <c r="BE238" s="138"/>
      <c r="BF238" s="138"/>
      <c r="BG238" s="138"/>
      <c r="BH238" s="138"/>
    </row>
    <row r="239" spans="1:60" outlineLevel="1" x14ac:dyDescent="0.2">
      <c r="A239" s="139"/>
      <c r="B239" s="139"/>
      <c r="C239" s="180" t="s">
        <v>466</v>
      </c>
      <c r="D239" s="148"/>
      <c r="E239" s="154">
        <v>225.06</v>
      </c>
      <c r="F239" s="158"/>
      <c r="G239" s="158"/>
      <c r="H239" s="158"/>
      <c r="I239" s="158"/>
      <c r="J239" s="158"/>
      <c r="K239" s="158"/>
      <c r="L239" s="158"/>
      <c r="M239" s="158"/>
      <c r="N239" s="146"/>
      <c r="O239" s="146"/>
      <c r="P239" s="146"/>
      <c r="Q239" s="146"/>
      <c r="R239" s="146"/>
      <c r="S239" s="146"/>
      <c r="T239" s="147"/>
      <c r="U239" s="146"/>
      <c r="V239" s="138"/>
      <c r="W239" s="138"/>
      <c r="X239" s="138"/>
      <c r="Y239" s="138"/>
      <c r="Z239" s="138"/>
      <c r="AA239" s="138"/>
      <c r="AB239" s="138"/>
      <c r="AC239" s="138"/>
      <c r="AD239" s="138"/>
      <c r="AE239" s="138" t="s">
        <v>126</v>
      </c>
      <c r="AF239" s="138">
        <v>0</v>
      </c>
      <c r="AG239" s="138"/>
      <c r="AH239" s="138"/>
      <c r="AI239" s="138"/>
      <c r="AJ239" s="138"/>
      <c r="AK239" s="138"/>
      <c r="AL239" s="138"/>
      <c r="AM239" s="138"/>
      <c r="AN239" s="138"/>
      <c r="AO239" s="138"/>
      <c r="AP239" s="138"/>
      <c r="AQ239" s="138"/>
      <c r="AR239" s="138"/>
      <c r="AS239" s="138"/>
      <c r="AT239" s="138"/>
      <c r="AU239" s="138"/>
      <c r="AV239" s="138"/>
      <c r="AW239" s="138"/>
      <c r="AX239" s="138"/>
      <c r="AY239" s="138"/>
      <c r="AZ239" s="138"/>
      <c r="BA239" s="138"/>
      <c r="BB239" s="138"/>
      <c r="BC239" s="138"/>
      <c r="BD239" s="138"/>
      <c r="BE239" s="138"/>
      <c r="BF239" s="138"/>
      <c r="BG239" s="138"/>
      <c r="BH239" s="138"/>
    </row>
    <row r="240" spans="1:60" outlineLevel="1" x14ac:dyDescent="0.2">
      <c r="A240" s="139"/>
      <c r="B240" s="139"/>
      <c r="C240" s="180" t="s">
        <v>467</v>
      </c>
      <c r="D240" s="148"/>
      <c r="E240" s="154">
        <v>75.02</v>
      </c>
      <c r="F240" s="158"/>
      <c r="G240" s="158"/>
      <c r="H240" s="158"/>
      <c r="I240" s="158"/>
      <c r="J240" s="158"/>
      <c r="K240" s="158"/>
      <c r="L240" s="158"/>
      <c r="M240" s="158"/>
      <c r="N240" s="146"/>
      <c r="O240" s="146"/>
      <c r="P240" s="146"/>
      <c r="Q240" s="146"/>
      <c r="R240" s="146"/>
      <c r="S240" s="146"/>
      <c r="T240" s="147"/>
      <c r="U240" s="146"/>
      <c r="V240" s="138"/>
      <c r="W240" s="138"/>
      <c r="X240" s="138"/>
      <c r="Y240" s="138"/>
      <c r="Z240" s="138"/>
      <c r="AA240" s="138"/>
      <c r="AB240" s="138"/>
      <c r="AC240" s="138"/>
      <c r="AD240" s="138"/>
      <c r="AE240" s="138" t="s">
        <v>126</v>
      </c>
      <c r="AF240" s="138">
        <v>0</v>
      </c>
      <c r="AG240" s="138"/>
      <c r="AH240" s="138"/>
      <c r="AI240" s="138"/>
      <c r="AJ240" s="138"/>
      <c r="AK240" s="138"/>
      <c r="AL240" s="138"/>
      <c r="AM240" s="138"/>
      <c r="AN240" s="138"/>
      <c r="AO240" s="138"/>
      <c r="AP240" s="138"/>
      <c r="AQ240" s="138"/>
      <c r="AR240" s="138"/>
      <c r="AS240" s="138"/>
      <c r="AT240" s="138"/>
      <c r="AU240" s="138"/>
      <c r="AV240" s="138"/>
      <c r="AW240" s="138"/>
      <c r="AX240" s="138"/>
      <c r="AY240" s="138"/>
      <c r="AZ240" s="138"/>
      <c r="BA240" s="138"/>
      <c r="BB240" s="138"/>
      <c r="BC240" s="138"/>
      <c r="BD240" s="138"/>
      <c r="BE240" s="138"/>
      <c r="BF240" s="138"/>
      <c r="BG240" s="138"/>
      <c r="BH240" s="138"/>
    </row>
    <row r="241" spans="1:60" outlineLevel="1" x14ac:dyDescent="0.2">
      <c r="A241" s="139"/>
      <c r="B241" s="139"/>
      <c r="C241" s="180" t="s">
        <v>468</v>
      </c>
      <c r="D241" s="148"/>
      <c r="E241" s="154">
        <v>37.913899999999998</v>
      </c>
      <c r="F241" s="158"/>
      <c r="G241" s="158"/>
      <c r="H241" s="158"/>
      <c r="I241" s="158"/>
      <c r="J241" s="158"/>
      <c r="K241" s="158"/>
      <c r="L241" s="158"/>
      <c r="M241" s="158"/>
      <c r="N241" s="146"/>
      <c r="O241" s="146"/>
      <c r="P241" s="146"/>
      <c r="Q241" s="146"/>
      <c r="R241" s="146"/>
      <c r="S241" s="146"/>
      <c r="T241" s="147"/>
      <c r="U241" s="146"/>
      <c r="V241" s="138"/>
      <c r="W241" s="138"/>
      <c r="X241" s="138"/>
      <c r="Y241" s="138"/>
      <c r="Z241" s="138"/>
      <c r="AA241" s="138"/>
      <c r="AB241" s="138"/>
      <c r="AC241" s="138"/>
      <c r="AD241" s="138"/>
      <c r="AE241" s="138" t="s">
        <v>126</v>
      </c>
      <c r="AF241" s="138">
        <v>0</v>
      </c>
      <c r="AG241" s="138"/>
      <c r="AH241" s="138"/>
      <c r="AI241" s="138"/>
      <c r="AJ241" s="138"/>
      <c r="AK241" s="138"/>
      <c r="AL241" s="138"/>
      <c r="AM241" s="138"/>
      <c r="AN241" s="138"/>
      <c r="AO241" s="138"/>
      <c r="AP241" s="138"/>
      <c r="AQ241" s="138"/>
      <c r="AR241" s="138"/>
      <c r="AS241" s="138"/>
      <c r="AT241" s="138"/>
      <c r="AU241" s="138"/>
      <c r="AV241" s="138"/>
      <c r="AW241" s="138"/>
      <c r="AX241" s="138"/>
      <c r="AY241" s="138"/>
      <c r="AZ241" s="138"/>
      <c r="BA241" s="138"/>
      <c r="BB241" s="138"/>
      <c r="BC241" s="138"/>
      <c r="BD241" s="138"/>
      <c r="BE241" s="138"/>
      <c r="BF241" s="138"/>
      <c r="BG241" s="138"/>
      <c r="BH241" s="138"/>
    </row>
    <row r="242" spans="1:60" outlineLevel="1" x14ac:dyDescent="0.2">
      <c r="A242" s="139"/>
      <c r="B242" s="139"/>
      <c r="C242" s="180" t="s">
        <v>469</v>
      </c>
      <c r="D242" s="148"/>
      <c r="E242" s="154">
        <v>1.2555000000000001</v>
      </c>
      <c r="F242" s="158"/>
      <c r="G242" s="158"/>
      <c r="H242" s="158"/>
      <c r="I242" s="158"/>
      <c r="J242" s="158"/>
      <c r="K242" s="158"/>
      <c r="L242" s="158"/>
      <c r="M242" s="158"/>
      <c r="N242" s="146"/>
      <c r="O242" s="146"/>
      <c r="P242" s="146"/>
      <c r="Q242" s="146"/>
      <c r="R242" s="146"/>
      <c r="S242" s="146"/>
      <c r="T242" s="147"/>
      <c r="U242" s="146"/>
      <c r="V242" s="138"/>
      <c r="W242" s="138"/>
      <c r="X242" s="138"/>
      <c r="Y242" s="138"/>
      <c r="Z242" s="138"/>
      <c r="AA242" s="138"/>
      <c r="AB242" s="138"/>
      <c r="AC242" s="138"/>
      <c r="AD242" s="138"/>
      <c r="AE242" s="138" t="s">
        <v>126</v>
      </c>
      <c r="AF242" s="138">
        <v>0</v>
      </c>
      <c r="AG242" s="138"/>
      <c r="AH242" s="138"/>
      <c r="AI242" s="138"/>
      <c r="AJ242" s="138"/>
      <c r="AK242" s="138"/>
      <c r="AL242" s="138"/>
      <c r="AM242" s="138"/>
      <c r="AN242" s="138"/>
      <c r="AO242" s="138"/>
      <c r="AP242" s="138"/>
      <c r="AQ242" s="138"/>
      <c r="AR242" s="138"/>
      <c r="AS242" s="138"/>
      <c r="AT242" s="138"/>
      <c r="AU242" s="138"/>
      <c r="AV242" s="138"/>
      <c r="AW242" s="138"/>
      <c r="AX242" s="138"/>
      <c r="AY242" s="138"/>
      <c r="AZ242" s="138"/>
      <c r="BA242" s="138"/>
      <c r="BB242" s="138"/>
      <c r="BC242" s="138"/>
      <c r="BD242" s="138"/>
      <c r="BE242" s="138"/>
      <c r="BF242" s="138"/>
      <c r="BG242" s="138"/>
      <c r="BH242" s="138"/>
    </row>
    <row r="243" spans="1:60" outlineLevel="1" x14ac:dyDescent="0.2">
      <c r="A243" s="139"/>
      <c r="B243" s="139"/>
      <c r="C243" s="180" t="s">
        <v>470</v>
      </c>
      <c r="D243" s="148"/>
      <c r="E243" s="154">
        <v>0.2</v>
      </c>
      <c r="F243" s="158"/>
      <c r="G243" s="158"/>
      <c r="H243" s="158"/>
      <c r="I243" s="158"/>
      <c r="J243" s="158"/>
      <c r="K243" s="158"/>
      <c r="L243" s="158"/>
      <c r="M243" s="158"/>
      <c r="N243" s="146"/>
      <c r="O243" s="146"/>
      <c r="P243" s="146"/>
      <c r="Q243" s="146"/>
      <c r="R243" s="146"/>
      <c r="S243" s="146"/>
      <c r="T243" s="147"/>
      <c r="U243" s="146"/>
      <c r="V243" s="138"/>
      <c r="W243" s="138"/>
      <c r="X243" s="138"/>
      <c r="Y243" s="138"/>
      <c r="Z243" s="138"/>
      <c r="AA243" s="138"/>
      <c r="AB243" s="138"/>
      <c r="AC243" s="138"/>
      <c r="AD243" s="138"/>
      <c r="AE243" s="138" t="s">
        <v>126</v>
      </c>
      <c r="AF243" s="138">
        <v>0</v>
      </c>
      <c r="AG243" s="138"/>
      <c r="AH243" s="138"/>
      <c r="AI243" s="138"/>
      <c r="AJ243" s="138"/>
      <c r="AK243" s="138"/>
      <c r="AL243" s="138"/>
      <c r="AM243" s="138"/>
      <c r="AN243" s="138"/>
      <c r="AO243" s="138"/>
      <c r="AP243" s="138"/>
      <c r="AQ243" s="138"/>
      <c r="AR243" s="138"/>
      <c r="AS243" s="138"/>
      <c r="AT243" s="138"/>
      <c r="AU243" s="138"/>
      <c r="AV243" s="138"/>
      <c r="AW243" s="138"/>
      <c r="AX243" s="138"/>
      <c r="AY243" s="138"/>
      <c r="AZ243" s="138"/>
      <c r="BA243" s="138"/>
      <c r="BB243" s="138"/>
      <c r="BC243" s="138"/>
      <c r="BD243" s="138"/>
      <c r="BE243" s="138"/>
      <c r="BF243" s="138"/>
      <c r="BG243" s="138"/>
      <c r="BH243" s="138"/>
    </row>
    <row r="244" spans="1:60" outlineLevel="1" x14ac:dyDescent="0.2">
      <c r="A244" s="139"/>
      <c r="B244" s="139"/>
      <c r="C244" s="180" t="s">
        <v>471</v>
      </c>
      <c r="D244" s="148"/>
      <c r="E244" s="154">
        <v>9.1950000000000004E-2</v>
      </c>
      <c r="F244" s="158"/>
      <c r="G244" s="158"/>
      <c r="H244" s="158"/>
      <c r="I244" s="158"/>
      <c r="J244" s="158"/>
      <c r="K244" s="158"/>
      <c r="L244" s="158"/>
      <c r="M244" s="158"/>
      <c r="N244" s="146"/>
      <c r="O244" s="146"/>
      <c r="P244" s="146"/>
      <c r="Q244" s="146"/>
      <c r="R244" s="146"/>
      <c r="S244" s="146"/>
      <c r="T244" s="147"/>
      <c r="U244" s="146"/>
      <c r="V244" s="138"/>
      <c r="W244" s="138"/>
      <c r="X244" s="138"/>
      <c r="Y244" s="138"/>
      <c r="Z244" s="138"/>
      <c r="AA244" s="138"/>
      <c r="AB244" s="138"/>
      <c r="AC244" s="138"/>
      <c r="AD244" s="138"/>
      <c r="AE244" s="138" t="s">
        <v>126</v>
      </c>
      <c r="AF244" s="138">
        <v>0</v>
      </c>
      <c r="AG244" s="138"/>
      <c r="AH244" s="138"/>
      <c r="AI244" s="138"/>
      <c r="AJ244" s="138"/>
      <c r="AK244" s="138"/>
      <c r="AL244" s="138"/>
      <c r="AM244" s="138"/>
      <c r="AN244" s="138"/>
      <c r="AO244" s="138"/>
      <c r="AP244" s="138"/>
      <c r="AQ244" s="138"/>
      <c r="AR244" s="138"/>
      <c r="AS244" s="138"/>
      <c r="AT244" s="138"/>
      <c r="AU244" s="138"/>
      <c r="AV244" s="138"/>
      <c r="AW244" s="138"/>
      <c r="AX244" s="138"/>
      <c r="AY244" s="138"/>
      <c r="AZ244" s="138"/>
      <c r="BA244" s="138"/>
      <c r="BB244" s="138"/>
      <c r="BC244" s="138"/>
      <c r="BD244" s="138"/>
      <c r="BE244" s="138"/>
      <c r="BF244" s="138"/>
      <c r="BG244" s="138"/>
      <c r="BH244" s="138"/>
    </row>
    <row r="245" spans="1:60" outlineLevel="1" x14ac:dyDescent="0.2">
      <c r="A245" s="139">
        <v>130</v>
      </c>
      <c r="B245" s="139" t="s">
        <v>472</v>
      </c>
      <c r="C245" s="179" t="s">
        <v>473</v>
      </c>
      <c r="D245" s="145" t="s">
        <v>209</v>
      </c>
      <c r="E245" s="153">
        <v>679.08270000000005</v>
      </c>
      <c r="F245" s="157">
        <f>H245+J245</f>
        <v>0</v>
      </c>
      <c r="G245" s="158">
        <f>ROUND(E245*F245,2)</f>
        <v>0</v>
      </c>
      <c r="H245" s="158"/>
      <c r="I245" s="158">
        <f>ROUND(E245*H245,2)</f>
        <v>0</v>
      </c>
      <c r="J245" s="158"/>
      <c r="K245" s="158">
        <f>ROUND(E245*J245,2)</f>
        <v>0</v>
      </c>
      <c r="L245" s="158">
        <v>21</v>
      </c>
      <c r="M245" s="158">
        <f>G245*(1+L245/100)</f>
        <v>0</v>
      </c>
      <c r="N245" s="146">
        <v>0</v>
      </c>
      <c r="O245" s="146">
        <f>ROUND(E245*N245,5)</f>
        <v>0</v>
      </c>
      <c r="P245" s="146">
        <v>0</v>
      </c>
      <c r="Q245" s="146">
        <f>ROUND(E245*P245,5)</f>
        <v>0</v>
      </c>
      <c r="R245" s="146"/>
      <c r="S245" s="146"/>
      <c r="T245" s="147">
        <v>0</v>
      </c>
      <c r="U245" s="146">
        <f>ROUND(E245*T245,2)</f>
        <v>0</v>
      </c>
      <c r="V245" s="138"/>
      <c r="W245" s="138"/>
      <c r="X245" s="138"/>
      <c r="Y245" s="138"/>
      <c r="Z245" s="138"/>
      <c r="AA245" s="138"/>
      <c r="AB245" s="138"/>
      <c r="AC245" s="138"/>
      <c r="AD245" s="138"/>
      <c r="AE245" s="138" t="s">
        <v>117</v>
      </c>
      <c r="AF245" s="138"/>
      <c r="AG245" s="138"/>
      <c r="AH245" s="138"/>
      <c r="AI245" s="138"/>
      <c r="AJ245" s="138"/>
      <c r="AK245" s="138"/>
      <c r="AL245" s="138"/>
      <c r="AM245" s="138"/>
      <c r="AN245" s="138"/>
      <c r="AO245" s="138"/>
      <c r="AP245" s="138"/>
      <c r="AQ245" s="138"/>
      <c r="AR245" s="138"/>
      <c r="AS245" s="138"/>
      <c r="AT245" s="138"/>
      <c r="AU245" s="138"/>
      <c r="AV245" s="138"/>
      <c r="AW245" s="138"/>
      <c r="AX245" s="138"/>
      <c r="AY245" s="138"/>
      <c r="AZ245" s="138"/>
      <c r="BA245" s="138"/>
      <c r="BB245" s="138"/>
      <c r="BC245" s="138"/>
      <c r="BD245" s="138"/>
      <c r="BE245" s="138"/>
      <c r="BF245" s="138"/>
      <c r="BG245" s="138"/>
      <c r="BH245" s="138"/>
    </row>
    <row r="246" spans="1:60" outlineLevel="1" x14ac:dyDescent="0.2">
      <c r="A246" s="139"/>
      <c r="B246" s="139"/>
      <c r="C246" s="180" t="s">
        <v>474</v>
      </c>
      <c r="D246" s="148"/>
      <c r="E246" s="154">
        <v>679.08270000000005</v>
      </c>
      <c r="F246" s="158"/>
      <c r="G246" s="158"/>
      <c r="H246" s="158"/>
      <c r="I246" s="158"/>
      <c r="J246" s="158"/>
      <c r="K246" s="158"/>
      <c r="L246" s="158"/>
      <c r="M246" s="158"/>
      <c r="N246" s="146"/>
      <c r="O246" s="146"/>
      <c r="P246" s="146"/>
      <c r="Q246" s="146"/>
      <c r="R246" s="146"/>
      <c r="S246" s="146"/>
      <c r="T246" s="147"/>
      <c r="U246" s="146"/>
      <c r="V246" s="138"/>
      <c r="W246" s="138"/>
      <c r="X246" s="138"/>
      <c r="Y246" s="138"/>
      <c r="Z246" s="138"/>
      <c r="AA246" s="138"/>
      <c r="AB246" s="138"/>
      <c r="AC246" s="138"/>
      <c r="AD246" s="138"/>
      <c r="AE246" s="138" t="s">
        <v>126</v>
      </c>
      <c r="AF246" s="138">
        <v>0</v>
      </c>
      <c r="AG246" s="138"/>
      <c r="AH246" s="138"/>
      <c r="AI246" s="138"/>
      <c r="AJ246" s="138"/>
      <c r="AK246" s="138"/>
      <c r="AL246" s="138"/>
      <c r="AM246" s="138"/>
      <c r="AN246" s="138"/>
      <c r="AO246" s="138"/>
      <c r="AP246" s="138"/>
      <c r="AQ246" s="138"/>
      <c r="AR246" s="138"/>
      <c r="AS246" s="138"/>
      <c r="AT246" s="138"/>
      <c r="AU246" s="138"/>
      <c r="AV246" s="138"/>
      <c r="AW246" s="138"/>
      <c r="AX246" s="138"/>
      <c r="AY246" s="138"/>
      <c r="AZ246" s="138"/>
      <c r="BA246" s="138"/>
      <c r="BB246" s="138"/>
      <c r="BC246" s="138"/>
      <c r="BD246" s="138"/>
      <c r="BE246" s="138"/>
      <c r="BF246" s="138"/>
      <c r="BG246" s="138"/>
      <c r="BH246" s="138"/>
    </row>
    <row r="247" spans="1:60" outlineLevel="1" x14ac:dyDescent="0.2">
      <c r="A247" s="139">
        <v>131</v>
      </c>
      <c r="B247" s="139" t="s">
        <v>475</v>
      </c>
      <c r="C247" s="179" t="s">
        <v>476</v>
      </c>
      <c r="D247" s="145" t="s">
        <v>209</v>
      </c>
      <c r="E247" s="153">
        <v>339.54135000000002</v>
      </c>
      <c r="F247" s="157">
        <f>H247+J247</f>
        <v>0</v>
      </c>
      <c r="G247" s="158">
        <f>ROUND(E247*F247,2)</f>
        <v>0</v>
      </c>
      <c r="H247" s="158"/>
      <c r="I247" s="158">
        <f>ROUND(E247*H247,2)</f>
        <v>0</v>
      </c>
      <c r="J247" s="158"/>
      <c r="K247" s="158">
        <f>ROUND(E247*J247,2)</f>
        <v>0</v>
      </c>
      <c r="L247" s="158">
        <v>21</v>
      </c>
      <c r="M247" s="158">
        <f>G247*(1+L247/100)</f>
        <v>0</v>
      </c>
      <c r="N247" s="146">
        <v>0</v>
      </c>
      <c r="O247" s="146">
        <f>ROUND(E247*N247,5)</f>
        <v>0</v>
      </c>
      <c r="P247" s="146">
        <v>0</v>
      </c>
      <c r="Q247" s="146">
        <f>ROUND(E247*P247,5)</f>
        <v>0</v>
      </c>
      <c r="R247" s="146"/>
      <c r="S247" s="146"/>
      <c r="T247" s="147">
        <v>9.9000000000000005E-2</v>
      </c>
      <c r="U247" s="146">
        <f>ROUND(E247*T247,2)</f>
        <v>33.61</v>
      </c>
      <c r="V247" s="138"/>
      <c r="W247" s="138"/>
      <c r="X247" s="138"/>
      <c r="Y247" s="138"/>
      <c r="Z247" s="138"/>
      <c r="AA247" s="138"/>
      <c r="AB247" s="138"/>
      <c r="AC247" s="138"/>
      <c r="AD247" s="138"/>
      <c r="AE247" s="138" t="s">
        <v>117</v>
      </c>
      <c r="AF247" s="138"/>
      <c r="AG247" s="138"/>
      <c r="AH247" s="138"/>
      <c r="AI247" s="138"/>
      <c r="AJ247" s="138"/>
      <c r="AK247" s="138"/>
      <c r="AL247" s="138"/>
      <c r="AM247" s="138"/>
      <c r="AN247" s="138"/>
      <c r="AO247" s="138"/>
      <c r="AP247" s="138"/>
      <c r="AQ247" s="138"/>
      <c r="AR247" s="138"/>
      <c r="AS247" s="138"/>
      <c r="AT247" s="138"/>
      <c r="AU247" s="138"/>
      <c r="AV247" s="138"/>
      <c r="AW247" s="138"/>
      <c r="AX247" s="138"/>
      <c r="AY247" s="138"/>
      <c r="AZ247" s="138"/>
      <c r="BA247" s="138"/>
      <c r="BB247" s="138"/>
      <c r="BC247" s="138"/>
      <c r="BD247" s="138"/>
      <c r="BE247" s="138"/>
      <c r="BF247" s="138"/>
      <c r="BG247" s="138"/>
      <c r="BH247" s="138"/>
    </row>
    <row r="248" spans="1:60" outlineLevel="1" x14ac:dyDescent="0.2">
      <c r="A248" s="139">
        <v>132</v>
      </c>
      <c r="B248" s="139" t="s">
        <v>477</v>
      </c>
      <c r="C248" s="179" t="s">
        <v>478</v>
      </c>
      <c r="D248" s="145" t="s">
        <v>209</v>
      </c>
      <c r="E248" s="153">
        <v>339.54135000000002</v>
      </c>
      <c r="F248" s="157">
        <f>H248+J248</f>
        <v>0</v>
      </c>
      <c r="G248" s="158">
        <f>ROUND(E248*F248,2)</f>
        <v>0</v>
      </c>
      <c r="H248" s="158"/>
      <c r="I248" s="158">
        <f>ROUND(E248*H248,2)</f>
        <v>0</v>
      </c>
      <c r="J248" s="158"/>
      <c r="K248" s="158">
        <f>ROUND(E248*J248,2)</f>
        <v>0</v>
      </c>
      <c r="L248" s="158">
        <v>21</v>
      </c>
      <c r="M248" s="158">
        <f>G248*(1+L248/100)</f>
        <v>0</v>
      </c>
      <c r="N248" s="146">
        <v>0</v>
      </c>
      <c r="O248" s="146">
        <f>ROUND(E248*N248,5)</f>
        <v>0</v>
      </c>
      <c r="P248" s="146">
        <v>0</v>
      </c>
      <c r="Q248" s="146">
        <f>ROUND(E248*P248,5)</f>
        <v>0</v>
      </c>
      <c r="R248" s="146"/>
      <c r="S248" s="146"/>
      <c r="T248" s="147">
        <v>6.0000000000000001E-3</v>
      </c>
      <c r="U248" s="146">
        <f>ROUND(E248*T248,2)</f>
        <v>2.04</v>
      </c>
      <c r="V248" s="138"/>
      <c r="W248" s="138"/>
      <c r="X248" s="138"/>
      <c r="Y248" s="138"/>
      <c r="Z248" s="138"/>
      <c r="AA248" s="138"/>
      <c r="AB248" s="138"/>
      <c r="AC248" s="138"/>
      <c r="AD248" s="138"/>
      <c r="AE248" s="138" t="s">
        <v>117</v>
      </c>
      <c r="AF248" s="138"/>
      <c r="AG248" s="138"/>
      <c r="AH248" s="138"/>
      <c r="AI248" s="138"/>
      <c r="AJ248" s="138"/>
      <c r="AK248" s="138"/>
      <c r="AL248" s="138"/>
      <c r="AM248" s="138"/>
      <c r="AN248" s="138"/>
      <c r="AO248" s="138"/>
      <c r="AP248" s="138"/>
      <c r="AQ248" s="138"/>
      <c r="AR248" s="138"/>
      <c r="AS248" s="138"/>
      <c r="AT248" s="138"/>
      <c r="AU248" s="138"/>
      <c r="AV248" s="138"/>
      <c r="AW248" s="138"/>
      <c r="AX248" s="138"/>
      <c r="AY248" s="138"/>
      <c r="AZ248" s="138"/>
      <c r="BA248" s="138"/>
      <c r="BB248" s="138"/>
      <c r="BC248" s="138"/>
      <c r="BD248" s="138"/>
      <c r="BE248" s="138"/>
      <c r="BF248" s="138"/>
      <c r="BG248" s="138"/>
      <c r="BH248" s="138"/>
    </row>
    <row r="249" spans="1:60" x14ac:dyDescent="0.2">
      <c r="A249" s="140" t="s">
        <v>112</v>
      </c>
      <c r="B249" s="140" t="s">
        <v>83</v>
      </c>
      <c r="C249" s="182" t="s">
        <v>84</v>
      </c>
      <c r="D249" s="150"/>
      <c r="E249" s="156"/>
      <c r="F249" s="159"/>
      <c r="G249" s="159">
        <f>SUMIF(AE250:AE261,"&lt;&gt;NOR",G250:G261)</f>
        <v>0</v>
      </c>
      <c r="H249" s="159"/>
      <c r="I249" s="159">
        <f>SUM(I250:I261)</f>
        <v>0</v>
      </c>
      <c r="J249" s="159"/>
      <c r="K249" s="159">
        <f>SUM(K250:K261)</f>
        <v>0</v>
      </c>
      <c r="L249" s="159"/>
      <c r="M249" s="159">
        <f>SUM(M250:M261)</f>
        <v>0</v>
      </c>
      <c r="N249" s="151"/>
      <c r="O249" s="151">
        <f>SUM(O250:O261)</f>
        <v>0</v>
      </c>
      <c r="P249" s="151"/>
      <c r="Q249" s="151">
        <f>SUM(Q250:Q261)</f>
        <v>0</v>
      </c>
      <c r="R249" s="151"/>
      <c r="S249" s="151"/>
      <c r="T249" s="152"/>
      <c r="U249" s="151">
        <f>SUM(U250:U261)</f>
        <v>0</v>
      </c>
      <c r="AE249" t="s">
        <v>113</v>
      </c>
    </row>
    <row r="250" spans="1:60" outlineLevel="1" x14ac:dyDescent="0.2">
      <c r="A250" s="139">
        <v>133</v>
      </c>
      <c r="B250" s="139" t="s">
        <v>479</v>
      </c>
      <c r="C250" s="179" t="s">
        <v>480</v>
      </c>
      <c r="D250" s="145" t="s">
        <v>209</v>
      </c>
      <c r="E250" s="153">
        <v>9.1950000000000004E-2</v>
      </c>
      <c r="F250" s="157">
        <f>H250+J250</f>
        <v>0</v>
      </c>
      <c r="G250" s="158">
        <f>ROUND(E250*F250,2)</f>
        <v>0</v>
      </c>
      <c r="H250" s="158"/>
      <c r="I250" s="158">
        <f>ROUND(E250*H250,2)</f>
        <v>0</v>
      </c>
      <c r="J250" s="158"/>
      <c r="K250" s="158">
        <f>ROUND(E250*J250,2)</f>
        <v>0</v>
      </c>
      <c r="L250" s="158">
        <v>21</v>
      </c>
      <c r="M250" s="158">
        <f>G250*(1+L250/100)</f>
        <v>0</v>
      </c>
      <c r="N250" s="146">
        <v>0</v>
      </c>
      <c r="O250" s="146">
        <f>ROUND(E250*N250,5)</f>
        <v>0</v>
      </c>
      <c r="P250" s="146">
        <v>0</v>
      </c>
      <c r="Q250" s="146">
        <f>ROUND(E250*P250,5)</f>
        <v>0</v>
      </c>
      <c r="R250" s="146"/>
      <c r="S250" s="146"/>
      <c r="T250" s="147">
        <v>0</v>
      </c>
      <c r="U250" s="146">
        <f>ROUND(E250*T250,2)</f>
        <v>0</v>
      </c>
      <c r="V250" s="138"/>
      <c r="W250" s="138"/>
      <c r="X250" s="138"/>
      <c r="Y250" s="138"/>
      <c r="Z250" s="138"/>
      <c r="AA250" s="138"/>
      <c r="AB250" s="138"/>
      <c r="AC250" s="138"/>
      <c r="AD250" s="138"/>
      <c r="AE250" s="138" t="s">
        <v>117</v>
      </c>
      <c r="AF250" s="138"/>
      <c r="AG250" s="138"/>
      <c r="AH250" s="138"/>
      <c r="AI250" s="138"/>
      <c r="AJ250" s="138"/>
      <c r="AK250" s="138"/>
      <c r="AL250" s="138"/>
      <c r="AM250" s="138"/>
      <c r="AN250" s="138"/>
      <c r="AO250" s="138"/>
      <c r="AP250" s="138"/>
      <c r="AQ250" s="138"/>
      <c r="AR250" s="138"/>
      <c r="AS250" s="138"/>
      <c r="AT250" s="138"/>
      <c r="AU250" s="138"/>
      <c r="AV250" s="138"/>
      <c r="AW250" s="138"/>
      <c r="AX250" s="138"/>
      <c r="AY250" s="138"/>
      <c r="AZ250" s="138"/>
      <c r="BA250" s="138"/>
      <c r="BB250" s="138"/>
      <c r="BC250" s="138"/>
      <c r="BD250" s="138"/>
      <c r="BE250" s="138"/>
      <c r="BF250" s="138"/>
      <c r="BG250" s="138"/>
      <c r="BH250" s="138"/>
    </row>
    <row r="251" spans="1:60" outlineLevel="1" x14ac:dyDescent="0.2">
      <c r="A251" s="139"/>
      <c r="B251" s="139"/>
      <c r="C251" s="180" t="s">
        <v>471</v>
      </c>
      <c r="D251" s="148"/>
      <c r="E251" s="154">
        <v>9.1950000000000004E-2</v>
      </c>
      <c r="F251" s="158"/>
      <c r="G251" s="158"/>
      <c r="H251" s="158"/>
      <c r="I251" s="158"/>
      <c r="J251" s="158"/>
      <c r="K251" s="158"/>
      <c r="L251" s="158"/>
      <c r="M251" s="158"/>
      <c r="N251" s="146"/>
      <c r="O251" s="146"/>
      <c r="P251" s="146"/>
      <c r="Q251" s="146"/>
      <c r="R251" s="146"/>
      <c r="S251" s="146"/>
      <c r="T251" s="147"/>
      <c r="U251" s="146"/>
      <c r="V251" s="138"/>
      <c r="W251" s="138"/>
      <c r="X251" s="138"/>
      <c r="Y251" s="138"/>
      <c r="Z251" s="138"/>
      <c r="AA251" s="138"/>
      <c r="AB251" s="138"/>
      <c r="AC251" s="138"/>
      <c r="AD251" s="138"/>
      <c r="AE251" s="138" t="s">
        <v>126</v>
      </c>
      <c r="AF251" s="138">
        <v>0</v>
      </c>
      <c r="AG251" s="138"/>
      <c r="AH251" s="138"/>
      <c r="AI251" s="138"/>
      <c r="AJ251" s="138"/>
      <c r="AK251" s="138"/>
      <c r="AL251" s="138"/>
      <c r="AM251" s="138"/>
      <c r="AN251" s="138"/>
      <c r="AO251" s="138"/>
      <c r="AP251" s="138"/>
      <c r="AQ251" s="138"/>
      <c r="AR251" s="138"/>
      <c r="AS251" s="138"/>
      <c r="AT251" s="138"/>
      <c r="AU251" s="138"/>
      <c r="AV251" s="138"/>
      <c r="AW251" s="138"/>
      <c r="AX251" s="138"/>
      <c r="AY251" s="138"/>
      <c r="AZ251" s="138"/>
      <c r="BA251" s="138"/>
      <c r="BB251" s="138"/>
      <c r="BC251" s="138"/>
      <c r="BD251" s="138"/>
      <c r="BE251" s="138"/>
      <c r="BF251" s="138"/>
      <c r="BG251" s="138"/>
      <c r="BH251" s="138"/>
    </row>
    <row r="252" spans="1:60" ht="22.5" outlineLevel="1" x14ac:dyDescent="0.2">
      <c r="A252" s="139">
        <v>134</v>
      </c>
      <c r="B252" s="139" t="s">
        <v>481</v>
      </c>
      <c r="C252" s="179" t="s">
        <v>482</v>
      </c>
      <c r="D252" s="145" t="s">
        <v>209</v>
      </c>
      <c r="E252" s="153">
        <v>33.850140000000003</v>
      </c>
      <c r="F252" s="157">
        <f>H252+J252</f>
        <v>0</v>
      </c>
      <c r="G252" s="158">
        <f>ROUND(E252*F252,2)</f>
        <v>0</v>
      </c>
      <c r="H252" s="158"/>
      <c r="I252" s="158">
        <f>ROUND(E252*H252,2)</f>
        <v>0</v>
      </c>
      <c r="J252" s="158"/>
      <c r="K252" s="158">
        <f>ROUND(E252*J252,2)</f>
        <v>0</v>
      </c>
      <c r="L252" s="158">
        <v>21</v>
      </c>
      <c r="M252" s="158">
        <f>G252*(1+L252/100)</f>
        <v>0</v>
      </c>
      <c r="N252" s="146">
        <v>0</v>
      </c>
      <c r="O252" s="146">
        <f>ROUND(E252*N252,5)</f>
        <v>0</v>
      </c>
      <c r="P252" s="146">
        <v>0</v>
      </c>
      <c r="Q252" s="146">
        <f>ROUND(E252*P252,5)</f>
        <v>0</v>
      </c>
      <c r="R252" s="146"/>
      <c r="S252" s="146"/>
      <c r="T252" s="147">
        <v>0</v>
      </c>
      <c r="U252" s="146">
        <f>ROUND(E252*T252,2)</f>
        <v>0</v>
      </c>
      <c r="V252" s="138"/>
      <c r="W252" s="138"/>
      <c r="X252" s="138"/>
      <c r="Y252" s="138"/>
      <c r="Z252" s="138"/>
      <c r="AA252" s="138"/>
      <c r="AB252" s="138"/>
      <c r="AC252" s="138"/>
      <c r="AD252" s="138"/>
      <c r="AE252" s="138" t="s">
        <v>117</v>
      </c>
      <c r="AF252" s="138"/>
      <c r="AG252" s="138"/>
      <c r="AH252" s="138"/>
      <c r="AI252" s="138"/>
      <c r="AJ252" s="138"/>
      <c r="AK252" s="138"/>
      <c r="AL252" s="138"/>
      <c r="AM252" s="138"/>
      <c r="AN252" s="138"/>
      <c r="AO252" s="138"/>
      <c r="AP252" s="138"/>
      <c r="AQ252" s="138"/>
      <c r="AR252" s="138"/>
      <c r="AS252" s="138"/>
      <c r="AT252" s="138"/>
      <c r="AU252" s="138"/>
      <c r="AV252" s="138"/>
      <c r="AW252" s="138"/>
      <c r="AX252" s="138"/>
      <c r="AY252" s="138"/>
      <c r="AZ252" s="138"/>
      <c r="BA252" s="138"/>
      <c r="BB252" s="138"/>
      <c r="BC252" s="138"/>
      <c r="BD252" s="138"/>
      <c r="BE252" s="138"/>
      <c r="BF252" s="138"/>
      <c r="BG252" s="138"/>
      <c r="BH252" s="138"/>
    </row>
    <row r="253" spans="1:60" outlineLevel="1" x14ac:dyDescent="0.2">
      <c r="A253" s="139"/>
      <c r="B253" s="139"/>
      <c r="C253" s="180" t="s">
        <v>483</v>
      </c>
      <c r="D253" s="148"/>
      <c r="E253" s="154">
        <v>33.850140000000003</v>
      </c>
      <c r="F253" s="158"/>
      <c r="G253" s="158"/>
      <c r="H253" s="158"/>
      <c r="I253" s="158"/>
      <c r="J253" s="158"/>
      <c r="K253" s="158"/>
      <c r="L253" s="158"/>
      <c r="M253" s="158"/>
      <c r="N253" s="146"/>
      <c r="O253" s="146"/>
      <c r="P253" s="146"/>
      <c r="Q253" s="146"/>
      <c r="R253" s="146"/>
      <c r="S253" s="146"/>
      <c r="T253" s="147"/>
      <c r="U253" s="146"/>
      <c r="V253" s="138"/>
      <c r="W253" s="138"/>
      <c r="X253" s="138"/>
      <c r="Y253" s="138"/>
      <c r="Z253" s="138"/>
      <c r="AA253" s="138"/>
      <c r="AB253" s="138"/>
      <c r="AC253" s="138"/>
      <c r="AD253" s="138"/>
      <c r="AE253" s="138" t="s">
        <v>126</v>
      </c>
      <c r="AF253" s="138">
        <v>0</v>
      </c>
      <c r="AG253" s="138"/>
      <c r="AH253" s="138"/>
      <c r="AI253" s="138"/>
      <c r="AJ253" s="138"/>
      <c r="AK253" s="138"/>
      <c r="AL253" s="138"/>
      <c r="AM253" s="138"/>
      <c r="AN253" s="138"/>
      <c r="AO253" s="138"/>
      <c r="AP253" s="138"/>
      <c r="AQ253" s="138"/>
      <c r="AR253" s="138"/>
      <c r="AS253" s="138"/>
      <c r="AT253" s="138"/>
      <c r="AU253" s="138"/>
      <c r="AV253" s="138"/>
      <c r="AW253" s="138"/>
      <c r="AX253" s="138"/>
      <c r="AY253" s="138"/>
      <c r="AZ253" s="138"/>
      <c r="BA253" s="138"/>
      <c r="BB253" s="138"/>
      <c r="BC253" s="138"/>
      <c r="BD253" s="138"/>
      <c r="BE253" s="138"/>
      <c r="BF253" s="138"/>
      <c r="BG253" s="138"/>
      <c r="BH253" s="138"/>
    </row>
    <row r="254" spans="1:60" ht="22.5" outlineLevel="1" x14ac:dyDescent="0.2">
      <c r="A254" s="139">
        <v>135</v>
      </c>
      <c r="B254" s="139" t="s">
        <v>484</v>
      </c>
      <c r="C254" s="179" t="s">
        <v>485</v>
      </c>
      <c r="D254" s="145" t="s">
        <v>209</v>
      </c>
      <c r="E254" s="153">
        <v>225.06</v>
      </c>
      <c r="F254" s="157">
        <f>H254+J254</f>
        <v>0</v>
      </c>
      <c r="G254" s="158">
        <f>ROUND(E254*F254,2)</f>
        <v>0</v>
      </c>
      <c r="H254" s="158"/>
      <c r="I254" s="158">
        <f>ROUND(E254*H254,2)</f>
        <v>0</v>
      </c>
      <c r="J254" s="158"/>
      <c r="K254" s="158">
        <f>ROUND(E254*J254,2)</f>
        <v>0</v>
      </c>
      <c r="L254" s="158">
        <v>21</v>
      </c>
      <c r="M254" s="158">
        <f>G254*(1+L254/100)</f>
        <v>0</v>
      </c>
      <c r="N254" s="146">
        <v>0</v>
      </c>
      <c r="O254" s="146">
        <f>ROUND(E254*N254,5)</f>
        <v>0</v>
      </c>
      <c r="P254" s="146">
        <v>0</v>
      </c>
      <c r="Q254" s="146">
        <f>ROUND(E254*P254,5)</f>
        <v>0</v>
      </c>
      <c r="R254" s="146"/>
      <c r="S254" s="146"/>
      <c r="T254" s="147">
        <v>0</v>
      </c>
      <c r="U254" s="146">
        <f>ROUND(E254*T254,2)</f>
        <v>0</v>
      </c>
      <c r="V254" s="138"/>
      <c r="W254" s="138"/>
      <c r="X254" s="138"/>
      <c r="Y254" s="138"/>
      <c r="Z254" s="138"/>
      <c r="AA254" s="138"/>
      <c r="AB254" s="138"/>
      <c r="AC254" s="138"/>
      <c r="AD254" s="138"/>
      <c r="AE254" s="138" t="s">
        <v>117</v>
      </c>
      <c r="AF254" s="138"/>
      <c r="AG254" s="138"/>
      <c r="AH254" s="138"/>
      <c r="AI254" s="138"/>
      <c r="AJ254" s="138"/>
      <c r="AK254" s="138"/>
      <c r="AL254" s="138"/>
      <c r="AM254" s="138"/>
      <c r="AN254" s="138"/>
      <c r="AO254" s="138"/>
      <c r="AP254" s="138"/>
      <c r="AQ254" s="138"/>
      <c r="AR254" s="138"/>
      <c r="AS254" s="138"/>
      <c r="AT254" s="138"/>
      <c r="AU254" s="138"/>
      <c r="AV254" s="138"/>
      <c r="AW254" s="138"/>
      <c r="AX254" s="138"/>
      <c r="AY254" s="138"/>
      <c r="AZ254" s="138"/>
      <c r="BA254" s="138"/>
      <c r="BB254" s="138"/>
      <c r="BC254" s="138"/>
      <c r="BD254" s="138"/>
      <c r="BE254" s="138"/>
      <c r="BF254" s="138"/>
      <c r="BG254" s="138"/>
      <c r="BH254" s="138"/>
    </row>
    <row r="255" spans="1:60" outlineLevel="1" x14ac:dyDescent="0.2">
      <c r="A255" s="139"/>
      <c r="B255" s="139"/>
      <c r="C255" s="180" t="s">
        <v>466</v>
      </c>
      <c r="D255" s="148"/>
      <c r="E255" s="154">
        <v>225.06</v>
      </c>
      <c r="F255" s="158"/>
      <c r="G255" s="158"/>
      <c r="H255" s="158"/>
      <c r="I255" s="158"/>
      <c r="J255" s="158"/>
      <c r="K255" s="158"/>
      <c r="L255" s="158"/>
      <c r="M255" s="158"/>
      <c r="N255" s="146"/>
      <c r="O255" s="146"/>
      <c r="P255" s="146"/>
      <c r="Q255" s="146"/>
      <c r="R255" s="146"/>
      <c r="S255" s="146"/>
      <c r="T255" s="147"/>
      <c r="U255" s="146"/>
      <c r="V255" s="138"/>
      <c r="W255" s="138"/>
      <c r="X255" s="138"/>
      <c r="Y255" s="138"/>
      <c r="Z255" s="138"/>
      <c r="AA255" s="138"/>
      <c r="AB255" s="138"/>
      <c r="AC255" s="138"/>
      <c r="AD255" s="138"/>
      <c r="AE255" s="138" t="s">
        <v>126</v>
      </c>
      <c r="AF255" s="138">
        <v>0</v>
      </c>
      <c r="AG255" s="138"/>
      <c r="AH255" s="138"/>
      <c r="AI255" s="138"/>
      <c r="AJ255" s="138"/>
      <c r="AK255" s="138"/>
      <c r="AL255" s="138"/>
      <c r="AM255" s="138"/>
      <c r="AN255" s="138"/>
      <c r="AO255" s="138"/>
      <c r="AP255" s="138"/>
      <c r="AQ255" s="138"/>
      <c r="AR255" s="138"/>
      <c r="AS255" s="138"/>
      <c r="AT255" s="138"/>
      <c r="AU255" s="138"/>
      <c r="AV255" s="138"/>
      <c r="AW255" s="138"/>
      <c r="AX255" s="138"/>
      <c r="AY255" s="138"/>
      <c r="AZ255" s="138"/>
      <c r="BA255" s="138"/>
      <c r="BB255" s="138"/>
      <c r="BC255" s="138"/>
      <c r="BD255" s="138"/>
      <c r="BE255" s="138"/>
      <c r="BF255" s="138"/>
      <c r="BG255" s="138"/>
      <c r="BH255" s="138"/>
    </row>
    <row r="256" spans="1:60" ht="22.5" outlineLevel="1" x14ac:dyDescent="0.2">
      <c r="A256" s="139">
        <v>136</v>
      </c>
      <c r="B256" s="139" t="s">
        <v>486</v>
      </c>
      <c r="C256" s="179" t="s">
        <v>487</v>
      </c>
      <c r="D256" s="145" t="s">
        <v>209</v>
      </c>
      <c r="E256" s="153">
        <v>1.2555000000000001</v>
      </c>
      <c r="F256" s="157">
        <f>H256+J256</f>
        <v>0</v>
      </c>
      <c r="G256" s="158">
        <f>ROUND(E256*F256,2)</f>
        <v>0</v>
      </c>
      <c r="H256" s="158"/>
      <c r="I256" s="158">
        <f>ROUND(E256*H256,2)</f>
        <v>0</v>
      </c>
      <c r="J256" s="158"/>
      <c r="K256" s="158">
        <f>ROUND(E256*J256,2)</f>
        <v>0</v>
      </c>
      <c r="L256" s="158">
        <v>21</v>
      </c>
      <c r="M256" s="158">
        <f>G256*(1+L256/100)</f>
        <v>0</v>
      </c>
      <c r="N256" s="146">
        <v>0</v>
      </c>
      <c r="O256" s="146">
        <f>ROUND(E256*N256,5)</f>
        <v>0</v>
      </c>
      <c r="P256" s="146">
        <v>0</v>
      </c>
      <c r="Q256" s="146">
        <f>ROUND(E256*P256,5)</f>
        <v>0</v>
      </c>
      <c r="R256" s="146"/>
      <c r="S256" s="146"/>
      <c r="T256" s="147">
        <v>0</v>
      </c>
      <c r="U256" s="146">
        <f>ROUND(E256*T256,2)</f>
        <v>0</v>
      </c>
      <c r="V256" s="138"/>
      <c r="W256" s="138"/>
      <c r="X256" s="138"/>
      <c r="Y256" s="138"/>
      <c r="Z256" s="138"/>
      <c r="AA256" s="138"/>
      <c r="AB256" s="138"/>
      <c r="AC256" s="138"/>
      <c r="AD256" s="138"/>
      <c r="AE256" s="138" t="s">
        <v>117</v>
      </c>
      <c r="AF256" s="138"/>
      <c r="AG256" s="138"/>
      <c r="AH256" s="138"/>
      <c r="AI256" s="138"/>
      <c r="AJ256" s="138"/>
      <c r="AK256" s="138"/>
      <c r="AL256" s="138"/>
      <c r="AM256" s="138"/>
      <c r="AN256" s="138"/>
      <c r="AO256" s="138"/>
      <c r="AP256" s="138"/>
      <c r="AQ256" s="138"/>
      <c r="AR256" s="138"/>
      <c r="AS256" s="138"/>
      <c r="AT256" s="138"/>
      <c r="AU256" s="138"/>
      <c r="AV256" s="138"/>
      <c r="AW256" s="138"/>
      <c r="AX256" s="138"/>
      <c r="AY256" s="138"/>
      <c r="AZ256" s="138"/>
      <c r="BA256" s="138"/>
      <c r="BB256" s="138"/>
      <c r="BC256" s="138"/>
      <c r="BD256" s="138"/>
      <c r="BE256" s="138"/>
      <c r="BF256" s="138"/>
      <c r="BG256" s="138"/>
      <c r="BH256" s="138"/>
    </row>
    <row r="257" spans="1:60" outlineLevel="1" x14ac:dyDescent="0.2">
      <c r="A257" s="139"/>
      <c r="B257" s="139"/>
      <c r="C257" s="180" t="s">
        <v>469</v>
      </c>
      <c r="D257" s="148"/>
      <c r="E257" s="154">
        <v>1.2555000000000001</v>
      </c>
      <c r="F257" s="158"/>
      <c r="G257" s="158"/>
      <c r="H257" s="158"/>
      <c r="I257" s="158"/>
      <c r="J257" s="158"/>
      <c r="K257" s="158"/>
      <c r="L257" s="158"/>
      <c r="M257" s="158"/>
      <c r="N257" s="146"/>
      <c r="O257" s="146"/>
      <c r="P257" s="146"/>
      <c r="Q257" s="146"/>
      <c r="R257" s="146"/>
      <c r="S257" s="146"/>
      <c r="T257" s="147"/>
      <c r="U257" s="146"/>
      <c r="V257" s="138"/>
      <c r="W257" s="138"/>
      <c r="X257" s="138"/>
      <c r="Y257" s="138"/>
      <c r="Z257" s="138"/>
      <c r="AA257" s="138"/>
      <c r="AB257" s="138"/>
      <c r="AC257" s="138"/>
      <c r="AD257" s="138"/>
      <c r="AE257" s="138" t="s">
        <v>126</v>
      </c>
      <c r="AF257" s="138">
        <v>0</v>
      </c>
      <c r="AG257" s="138"/>
      <c r="AH257" s="138"/>
      <c r="AI257" s="138"/>
      <c r="AJ257" s="138"/>
      <c r="AK257" s="138"/>
      <c r="AL257" s="138"/>
      <c r="AM257" s="138"/>
      <c r="AN257" s="138"/>
      <c r="AO257" s="138"/>
      <c r="AP257" s="138"/>
      <c r="AQ257" s="138"/>
      <c r="AR257" s="138"/>
      <c r="AS257" s="138"/>
      <c r="AT257" s="138"/>
      <c r="AU257" s="138"/>
      <c r="AV257" s="138"/>
      <c r="AW257" s="138"/>
      <c r="AX257" s="138"/>
      <c r="AY257" s="138"/>
      <c r="AZ257" s="138"/>
      <c r="BA257" s="138"/>
      <c r="BB257" s="138"/>
      <c r="BC257" s="138"/>
      <c r="BD257" s="138"/>
      <c r="BE257" s="138"/>
      <c r="BF257" s="138"/>
      <c r="BG257" s="138"/>
      <c r="BH257" s="138"/>
    </row>
    <row r="258" spans="1:60" ht="22.5" outlineLevel="1" x14ac:dyDescent="0.2">
      <c r="A258" s="139">
        <v>137</v>
      </c>
      <c r="B258" s="139" t="s">
        <v>488</v>
      </c>
      <c r="C258" s="179" t="s">
        <v>489</v>
      </c>
      <c r="D258" s="145" t="s">
        <v>209</v>
      </c>
      <c r="E258" s="153">
        <v>75.02</v>
      </c>
      <c r="F258" s="157">
        <f>H258+J258</f>
        <v>0</v>
      </c>
      <c r="G258" s="158">
        <f>ROUND(E258*F258,2)</f>
        <v>0</v>
      </c>
      <c r="H258" s="158"/>
      <c r="I258" s="158">
        <f>ROUND(E258*H258,2)</f>
        <v>0</v>
      </c>
      <c r="J258" s="158"/>
      <c r="K258" s="158">
        <f>ROUND(E258*J258,2)</f>
        <v>0</v>
      </c>
      <c r="L258" s="158">
        <v>21</v>
      </c>
      <c r="M258" s="158">
        <f>G258*(1+L258/100)</f>
        <v>0</v>
      </c>
      <c r="N258" s="146">
        <v>0</v>
      </c>
      <c r="O258" s="146">
        <f>ROUND(E258*N258,5)</f>
        <v>0</v>
      </c>
      <c r="P258" s="146">
        <v>0</v>
      </c>
      <c r="Q258" s="146">
        <f>ROUND(E258*P258,5)</f>
        <v>0</v>
      </c>
      <c r="R258" s="146"/>
      <c r="S258" s="146"/>
      <c r="T258" s="147">
        <v>0</v>
      </c>
      <c r="U258" s="146">
        <f>ROUND(E258*T258,2)</f>
        <v>0</v>
      </c>
      <c r="V258" s="138"/>
      <c r="W258" s="138"/>
      <c r="X258" s="138"/>
      <c r="Y258" s="138"/>
      <c r="Z258" s="138"/>
      <c r="AA258" s="138"/>
      <c r="AB258" s="138"/>
      <c r="AC258" s="138"/>
      <c r="AD258" s="138"/>
      <c r="AE258" s="138" t="s">
        <v>117</v>
      </c>
      <c r="AF258" s="138"/>
      <c r="AG258" s="138"/>
      <c r="AH258" s="138"/>
      <c r="AI258" s="138"/>
      <c r="AJ258" s="138"/>
      <c r="AK258" s="138"/>
      <c r="AL258" s="138"/>
      <c r="AM258" s="138"/>
      <c r="AN258" s="138"/>
      <c r="AO258" s="138"/>
      <c r="AP258" s="138"/>
      <c r="AQ258" s="138"/>
      <c r="AR258" s="138"/>
      <c r="AS258" s="138"/>
      <c r="AT258" s="138"/>
      <c r="AU258" s="138"/>
      <c r="AV258" s="138"/>
      <c r="AW258" s="138"/>
      <c r="AX258" s="138"/>
      <c r="AY258" s="138"/>
      <c r="AZ258" s="138"/>
      <c r="BA258" s="138"/>
      <c r="BB258" s="138"/>
      <c r="BC258" s="138"/>
      <c r="BD258" s="138"/>
      <c r="BE258" s="138"/>
      <c r="BF258" s="138"/>
      <c r="BG258" s="138"/>
      <c r="BH258" s="138"/>
    </row>
    <row r="259" spans="1:60" outlineLevel="1" x14ac:dyDescent="0.2">
      <c r="A259" s="139"/>
      <c r="B259" s="139"/>
      <c r="C259" s="180" t="s">
        <v>467</v>
      </c>
      <c r="D259" s="148"/>
      <c r="E259" s="154">
        <v>75.02</v>
      </c>
      <c r="F259" s="158"/>
      <c r="G259" s="158"/>
      <c r="H259" s="158"/>
      <c r="I259" s="158"/>
      <c r="J259" s="158"/>
      <c r="K259" s="158"/>
      <c r="L259" s="158"/>
      <c r="M259" s="158"/>
      <c r="N259" s="146"/>
      <c r="O259" s="146"/>
      <c r="P259" s="146"/>
      <c r="Q259" s="146"/>
      <c r="R259" s="146"/>
      <c r="S259" s="146"/>
      <c r="T259" s="147"/>
      <c r="U259" s="146"/>
      <c r="V259" s="138"/>
      <c r="W259" s="138"/>
      <c r="X259" s="138"/>
      <c r="Y259" s="138"/>
      <c r="Z259" s="138"/>
      <c r="AA259" s="138"/>
      <c r="AB259" s="138"/>
      <c r="AC259" s="138"/>
      <c r="AD259" s="138"/>
      <c r="AE259" s="138" t="s">
        <v>126</v>
      </c>
      <c r="AF259" s="138">
        <v>0</v>
      </c>
      <c r="AG259" s="138"/>
      <c r="AH259" s="138"/>
      <c r="AI259" s="138"/>
      <c r="AJ259" s="138"/>
      <c r="AK259" s="138"/>
      <c r="AL259" s="138"/>
      <c r="AM259" s="138"/>
      <c r="AN259" s="138"/>
      <c r="AO259" s="138"/>
      <c r="AP259" s="138"/>
      <c r="AQ259" s="138"/>
      <c r="AR259" s="138"/>
      <c r="AS259" s="138"/>
      <c r="AT259" s="138"/>
      <c r="AU259" s="138"/>
      <c r="AV259" s="138"/>
      <c r="AW259" s="138"/>
      <c r="AX259" s="138"/>
      <c r="AY259" s="138"/>
      <c r="AZ259" s="138"/>
      <c r="BA259" s="138"/>
      <c r="BB259" s="138"/>
      <c r="BC259" s="138"/>
      <c r="BD259" s="138"/>
      <c r="BE259" s="138"/>
      <c r="BF259" s="138"/>
      <c r="BG259" s="138"/>
      <c r="BH259" s="138"/>
    </row>
    <row r="260" spans="1:60" ht="22.5" outlineLevel="1" x14ac:dyDescent="0.2">
      <c r="A260" s="139">
        <v>138</v>
      </c>
      <c r="B260" s="139" t="s">
        <v>490</v>
      </c>
      <c r="C260" s="179" t="s">
        <v>491</v>
      </c>
      <c r="D260" s="145" t="s">
        <v>209</v>
      </c>
      <c r="E260" s="153">
        <v>0.2</v>
      </c>
      <c r="F260" s="157">
        <f>H260+J260</f>
        <v>0</v>
      </c>
      <c r="G260" s="158">
        <f>ROUND(E260*F260,2)</f>
        <v>0</v>
      </c>
      <c r="H260" s="158"/>
      <c r="I260" s="158">
        <f>ROUND(E260*H260,2)</f>
        <v>0</v>
      </c>
      <c r="J260" s="158"/>
      <c r="K260" s="158">
        <f>ROUND(E260*J260,2)</f>
        <v>0</v>
      </c>
      <c r="L260" s="158">
        <v>21</v>
      </c>
      <c r="M260" s="158">
        <f>G260*(1+L260/100)</f>
        <v>0</v>
      </c>
      <c r="N260" s="146">
        <v>0</v>
      </c>
      <c r="O260" s="146">
        <f>ROUND(E260*N260,5)</f>
        <v>0</v>
      </c>
      <c r="P260" s="146">
        <v>0</v>
      </c>
      <c r="Q260" s="146">
        <f>ROUND(E260*P260,5)</f>
        <v>0</v>
      </c>
      <c r="R260" s="146"/>
      <c r="S260" s="146"/>
      <c r="T260" s="147">
        <v>0</v>
      </c>
      <c r="U260" s="146">
        <f>ROUND(E260*T260,2)</f>
        <v>0</v>
      </c>
      <c r="V260" s="138"/>
      <c r="W260" s="138"/>
      <c r="X260" s="138"/>
      <c r="Y260" s="138"/>
      <c r="Z260" s="138"/>
      <c r="AA260" s="138"/>
      <c r="AB260" s="138"/>
      <c r="AC260" s="138"/>
      <c r="AD260" s="138"/>
      <c r="AE260" s="138" t="s">
        <v>117</v>
      </c>
      <c r="AF260" s="138"/>
      <c r="AG260" s="138"/>
      <c r="AH260" s="138"/>
      <c r="AI260" s="138"/>
      <c r="AJ260" s="138"/>
      <c r="AK260" s="138"/>
      <c r="AL260" s="138"/>
      <c r="AM260" s="138"/>
      <c r="AN260" s="138"/>
      <c r="AO260" s="138"/>
      <c r="AP260" s="138"/>
      <c r="AQ260" s="138"/>
      <c r="AR260" s="138"/>
      <c r="AS260" s="138"/>
      <c r="AT260" s="138"/>
      <c r="AU260" s="138"/>
      <c r="AV260" s="138"/>
      <c r="AW260" s="138"/>
      <c r="AX260" s="138"/>
      <c r="AY260" s="138"/>
      <c r="AZ260" s="138"/>
      <c r="BA260" s="138"/>
      <c r="BB260" s="138"/>
      <c r="BC260" s="138"/>
      <c r="BD260" s="138"/>
      <c r="BE260" s="138"/>
      <c r="BF260" s="138"/>
      <c r="BG260" s="138"/>
      <c r="BH260" s="138"/>
    </row>
    <row r="261" spans="1:60" outlineLevel="1" x14ac:dyDescent="0.2">
      <c r="A261" s="139"/>
      <c r="B261" s="139"/>
      <c r="C261" s="180" t="s">
        <v>470</v>
      </c>
      <c r="D261" s="148"/>
      <c r="E261" s="154">
        <v>0.2</v>
      </c>
      <c r="F261" s="158"/>
      <c r="G261" s="158"/>
      <c r="H261" s="158"/>
      <c r="I261" s="158"/>
      <c r="J261" s="158"/>
      <c r="K261" s="158"/>
      <c r="L261" s="158"/>
      <c r="M261" s="158"/>
      <c r="N261" s="146"/>
      <c r="O261" s="146"/>
      <c r="P261" s="146"/>
      <c r="Q261" s="146"/>
      <c r="R261" s="146"/>
      <c r="S261" s="146"/>
      <c r="T261" s="147"/>
      <c r="U261" s="146"/>
      <c r="V261" s="138"/>
      <c r="W261" s="138"/>
      <c r="X261" s="138"/>
      <c r="Y261" s="138"/>
      <c r="Z261" s="138"/>
      <c r="AA261" s="138"/>
      <c r="AB261" s="138"/>
      <c r="AC261" s="138"/>
      <c r="AD261" s="138"/>
      <c r="AE261" s="138" t="s">
        <v>126</v>
      </c>
      <c r="AF261" s="138">
        <v>0</v>
      </c>
      <c r="AG261" s="138"/>
      <c r="AH261" s="138"/>
      <c r="AI261" s="138"/>
      <c r="AJ261" s="138"/>
      <c r="AK261" s="138"/>
      <c r="AL261" s="138"/>
      <c r="AM261" s="138"/>
      <c r="AN261" s="138"/>
      <c r="AO261" s="138"/>
      <c r="AP261" s="138"/>
      <c r="AQ261" s="138"/>
      <c r="AR261" s="138"/>
      <c r="AS261" s="138"/>
      <c r="AT261" s="138"/>
      <c r="AU261" s="138"/>
      <c r="AV261" s="138"/>
      <c r="AW261" s="138"/>
      <c r="AX261" s="138"/>
      <c r="AY261" s="138"/>
      <c r="AZ261" s="138"/>
      <c r="BA261" s="138"/>
      <c r="BB261" s="138"/>
      <c r="BC261" s="138"/>
      <c r="BD261" s="138"/>
      <c r="BE261" s="138"/>
      <c r="BF261" s="138"/>
      <c r="BG261" s="138"/>
      <c r="BH261" s="138"/>
    </row>
    <row r="262" spans="1:60" x14ac:dyDescent="0.2">
      <c r="A262" s="140" t="s">
        <v>112</v>
      </c>
      <c r="B262" s="140" t="s">
        <v>85</v>
      </c>
      <c r="C262" s="182" t="s">
        <v>26</v>
      </c>
      <c r="D262" s="150"/>
      <c r="E262" s="156"/>
      <c r="F262" s="159"/>
      <c r="G262" s="159">
        <f>SUMIF(AE263:AE274,"&lt;&gt;NOR",G263:G274)</f>
        <v>0</v>
      </c>
      <c r="H262" s="159"/>
      <c r="I262" s="159">
        <f>SUM(I263:I274)</f>
        <v>0</v>
      </c>
      <c r="J262" s="159"/>
      <c r="K262" s="159">
        <f>SUM(K263:K274)</f>
        <v>0</v>
      </c>
      <c r="L262" s="159"/>
      <c r="M262" s="159">
        <f>SUM(M263:M274)</f>
        <v>0</v>
      </c>
      <c r="N262" s="151"/>
      <c r="O262" s="151">
        <f>SUM(O263:O274)</f>
        <v>0</v>
      </c>
      <c r="P262" s="151"/>
      <c r="Q262" s="151">
        <f>SUM(Q263:Q274)</f>
        <v>0</v>
      </c>
      <c r="R262" s="151"/>
      <c r="S262" s="151"/>
      <c r="T262" s="152"/>
      <c r="U262" s="151">
        <f>SUM(U263:U274)</f>
        <v>0</v>
      </c>
      <c r="AE262" t="s">
        <v>113</v>
      </c>
    </row>
    <row r="263" spans="1:60" outlineLevel="1" x14ac:dyDescent="0.2">
      <c r="A263" s="139">
        <v>139</v>
      </c>
      <c r="B263" s="139" t="s">
        <v>492</v>
      </c>
      <c r="C263" s="179" t="s">
        <v>493</v>
      </c>
      <c r="D263" s="145" t="s">
        <v>494</v>
      </c>
      <c r="E263" s="153">
        <v>1</v>
      </c>
      <c r="F263" s="157">
        <f t="shared" ref="F263:F274" si="16">H263+J263</f>
        <v>0</v>
      </c>
      <c r="G263" s="158">
        <f t="shared" ref="G263:G274" si="17">ROUND(E263*F263,2)</f>
        <v>0</v>
      </c>
      <c r="H263" s="158"/>
      <c r="I263" s="158">
        <f t="shared" ref="I263:I274" si="18">ROUND(E263*H263,2)</f>
        <v>0</v>
      </c>
      <c r="J263" s="158"/>
      <c r="K263" s="158">
        <f t="shared" ref="K263:K274" si="19">ROUND(E263*J263,2)</f>
        <v>0</v>
      </c>
      <c r="L263" s="158">
        <v>21</v>
      </c>
      <c r="M263" s="158">
        <f t="shared" ref="M263:M274" si="20">G263*(1+L263/100)</f>
        <v>0</v>
      </c>
      <c r="N263" s="146">
        <v>0</v>
      </c>
      <c r="O263" s="146">
        <f t="shared" ref="O263:O274" si="21">ROUND(E263*N263,5)</f>
        <v>0</v>
      </c>
      <c r="P263" s="146">
        <v>0</v>
      </c>
      <c r="Q263" s="146">
        <f t="shared" ref="Q263:Q274" si="22">ROUND(E263*P263,5)</f>
        <v>0</v>
      </c>
      <c r="R263" s="146"/>
      <c r="S263" s="146"/>
      <c r="T263" s="147">
        <v>0</v>
      </c>
      <c r="U263" s="146">
        <f t="shared" ref="U263:U274" si="23">ROUND(E263*T263,2)</f>
        <v>0</v>
      </c>
      <c r="V263" s="138"/>
      <c r="W263" s="138"/>
      <c r="X263" s="138"/>
      <c r="Y263" s="138"/>
      <c r="Z263" s="138"/>
      <c r="AA263" s="138"/>
      <c r="AB263" s="138"/>
      <c r="AC263" s="138"/>
      <c r="AD263" s="138"/>
      <c r="AE263" s="138" t="s">
        <v>117</v>
      </c>
      <c r="AF263" s="138"/>
      <c r="AG263" s="138"/>
      <c r="AH263" s="138"/>
      <c r="AI263" s="138"/>
      <c r="AJ263" s="138"/>
      <c r="AK263" s="138"/>
      <c r="AL263" s="138"/>
      <c r="AM263" s="138"/>
      <c r="AN263" s="138"/>
      <c r="AO263" s="138"/>
      <c r="AP263" s="138"/>
      <c r="AQ263" s="138"/>
      <c r="AR263" s="138"/>
      <c r="AS263" s="138"/>
      <c r="AT263" s="138"/>
      <c r="AU263" s="138"/>
      <c r="AV263" s="138"/>
      <c r="AW263" s="138"/>
      <c r="AX263" s="138"/>
      <c r="AY263" s="138"/>
      <c r="AZ263" s="138"/>
      <c r="BA263" s="138"/>
      <c r="BB263" s="138"/>
      <c r="BC263" s="138"/>
      <c r="BD263" s="138"/>
      <c r="BE263" s="138"/>
      <c r="BF263" s="138"/>
      <c r="BG263" s="138"/>
      <c r="BH263" s="138"/>
    </row>
    <row r="264" spans="1:60" outlineLevel="1" x14ac:dyDescent="0.2">
      <c r="A264" s="139">
        <v>140</v>
      </c>
      <c r="B264" s="139" t="s">
        <v>495</v>
      </c>
      <c r="C264" s="179" t="s">
        <v>496</v>
      </c>
      <c r="D264" s="145" t="s">
        <v>494</v>
      </c>
      <c r="E264" s="153">
        <v>1</v>
      </c>
      <c r="F264" s="157">
        <f t="shared" si="16"/>
        <v>0</v>
      </c>
      <c r="G264" s="158">
        <f t="shared" si="17"/>
        <v>0</v>
      </c>
      <c r="H264" s="158"/>
      <c r="I264" s="158">
        <f t="shared" si="18"/>
        <v>0</v>
      </c>
      <c r="J264" s="158"/>
      <c r="K264" s="158">
        <f t="shared" si="19"/>
        <v>0</v>
      </c>
      <c r="L264" s="158">
        <v>21</v>
      </c>
      <c r="M264" s="158">
        <f t="shared" si="20"/>
        <v>0</v>
      </c>
      <c r="N264" s="146">
        <v>0</v>
      </c>
      <c r="O264" s="146">
        <f t="shared" si="21"/>
        <v>0</v>
      </c>
      <c r="P264" s="146">
        <v>0</v>
      </c>
      <c r="Q264" s="146">
        <f t="shared" si="22"/>
        <v>0</v>
      </c>
      <c r="R264" s="146"/>
      <c r="S264" s="146"/>
      <c r="T264" s="147">
        <v>0</v>
      </c>
      <c r="U264" s="146">
        <f t="shared" si="23"/>
        <v>0</v>
      </c>
      <c r="V264" s="138"/>
      <c r="W264" s="138"/>
      <c r="X264" s="138"/>
      <c r="Y264" s="138"/>
      <c r="Z264" s="138"/>
      <c r="AA264" s="138"/>
      <c r="AB264" s="138"/>
      <c r="AC264" s="138"/>
      <c r="AD264" s="138"/>
      <c r="AE264" s="138" t="s">
        <v>117</v>
      </c>
      <c r="AF264" s="138"/>
      <c r="AG264" s="138"/>
      <c r="AH264" s="138"/>
      <c r="AI264" s="138"/>
      <c r="AJ264" s="138"/>
      <c r="AK264" s="138"/>
      <c r="AL264" s="138"/>
      <c r="AM264" s="138"/>
      <c r="AN264" s="138"/>
      <c r="AO264" s="138"/>
      <c r="AP264" s="138"/>
      <c r="AQ264" s="138"/>
      <c r="AR264" s="138"/>
      <c r="AS264" s="138"/>
      <c r="AT264" s="138"/>
      <c r="AU264" s="138"/>
      <c r="AV264" s="138"/>
      <c r="AW264" s="138"/>
      <c r="AX264" s="138"/>
      <c r="AY264" s="138"/>
      <c r="AZ264" s="138"/>
      <c r="BA264" s="138"/>
      <c r="BB264" s="138"/>
      <c r="BC264" s="138"/>
      <c r="BD264" s="138"/>
      <c r="BE264" s="138"/>
      <c r="BF264" s="138"/>
      <c r="BG264" s="138"/>
      <c r="BH264" s="138"/>
    </row>
    <row r="265" spans="1:60" outlineLevel="1" x14ac:dyDescent="0.2">
      <c r="A265" s="139">
        <v>141</v>
      </c>
      <c r="B265" s="139" t="s">
        <v>497</v>
      </c>
      <c r="C265" s="179" t="s">
        <v>498</v>
      </c>
      <c r="D265" s="145" t="s">
        <v>494</v>
      </c>
      <c r="E265" s="153">
        <v>1</v>
      </c>
      <c r="F265" s="157">
        <f t="shared" si="16"/>
        <v>0</v>
      </c>
      <c r="G265" s="158">
        <f t="shared" si="17"/>
        <v>0</v>
      </c>
      <c r="H265" s="158"/>
      <c r="I265" s="158">
        <f t="shared" si="18"/>
        <v>0</v>
      </c>
      <c r="J265" s="158"/>
      <c r="K265" s="158">
        <f t="shared" si="19"/>
        <v>0</v>
      </c>
      <c r="L265" s="158">
        <v>21</v>
      </c>
      <c r="M265" s="158">
        <f t="shared" si="20"/>
        <v>0</v>
      </c>
      <c r="N265" s="146">
        <v>0</v>
      </c>
      <c r="O265" s="146">
        <f t="shared" si="21"/>
        <v>0</v>
      </c>
      <c r="P265" s="146">
        <v>0</v>
      </c>
      <c r="Q265" s="146">
        <f t="shared" si="22"/>
        <v>0</v>
      </c>
      <c r="R265" s="146"/>
      <c r="S265" s="146"/>
      <c r="T265" s="147">
        <v>0</v>
      </c>
      <c r="U265" s="146">
        <f t="shared" si="23"/>
        <v>0</v>
      </c>
      <c r="V265" s="138"/>
      <c r="W265" s="138"/>
      <c r="X265" s="138"/>
      <c r="Y265" s="138"/>
      <c r="Z265" s="138"/>
      <c r="AA265" s="138"/>
      <c r="AB265" s="138"/>
      <c r="AC265" s="138"/>
      <c r="AD265" s="138"/>
      <c r="AE265" s="138" t="s">
        <v>117</v>
      </c>
      <c r="AF265" s="138"/>
      <c r="AG265" s="138"/>
      <c r="AH265" s="138"/>
      <c r="AI265" s="138"/>
      <c r="AJ265" s="138"/>
      <c r="AK265" s="138"/>
      <c r="AL265" s="138"/>
      <c r="AM265" s="138"/>
      <c r="AN265" s="138"/>
      <c r="AO265" s="138"/>
      <c r="AP265" s="138"/>
      <c r="AQ265" s="138"/>
      <c r="AR265" s="138"/>
      <c r="AS265" s="138"/>
      <c r="AT265" s="138"/>
      <c r="AU265" s="138"/>
      <c r="AV265" s="138"/>
      <c r="AW265" s="138"/>
      <c r="AX265" s="138"/>
      <c r="AY265" s="138"/>
      <c r="AZ265" s="138"/>
      <c r="BA265" s="138"/>
      <c r="BB265" s="138"/>
      <c r="BC265" s="138"/>
      <c r="BD265" s="138"/>
      <c r="BE265" s="138"/>
      <c r="BF265" s="138"/>
      <c r="BG265" s="138"/>
      <c r="BH265" s="138"/>
    </row>
    <row r="266" spans="1:60" outlineLevel="1" x14ac:dyDescent="0.2">
      <c r="A266" s="139">
        <v>142</v>
      </c>
      <c r="B266" s="139" t="s">
        <v>499</v>
      </c>
      <c r="C266" s="179" t="s">
        <v>500</v>
      </c>
      <c r="D266" s="145" t="s">
        <v>494</v>
      </c>
      <c r="E266" s="153">
        <v>1</v>
      </c>
      <c r="F266" s="157">
        <f t="shared" si="16"/>
        <v>0</v>
      </c>
      <c r="G266" s="158">
        <f t="shared" si="17"/>
        <v>0</v>
      </c>
      <c r="H266" s="158"/>
      <c r="I266" s="158">
        <f t="shared" si="18"/>
        <v>0</v>
      </c>
      <c r="J266" s="158"/>
      <c r="K266" s="158">
        <f t="shared" si="19"/>
        <v>0</v>
      </c>
      <c r="L266" s="158">
        <v>21</v>
      </c>
      <c r="M266" s="158">
        <f t="shared" si="20"/>
        <v>0</v>
      </c>
      <c r="N266" s="146">
        <v>0</v>
      </c>
      <c r="O266" s="146">
        <f t="shared" si="21"/>
        <v>0</v>
      </c>
      <c r="P266" s="146">
        <v>0</v>
      </c>
      <c r="Q266" s="146">
        <f t="shared" si="22"/>
        <v>0</v>
      </c>
      <c r="R266" s="146"/>
      <c r="S266" s="146"/>
      <c r="T266" s="147">
        <v>0</v>
      </c>
      <c r="U266" s="146">
        <f t="shared" si="23"/>
        <v>0</v>
      </c>
      <c r="V266" s="138"/>
      <c r="W266" s="138"/>
      <c r="X266" s="138"/>
      <c r="Y266" s="138"/>
      <c r="Z266" s="138"/>
      <c r="AA266" s="138"/>
      <c r="AB266" s="138"/>
      <c r="AC266" s="138"/>
      <c r="AD266" s="138"/>
      <c r="AE266" s="138" t="s">
        <v>117</v>
      </c>
      <c r="AF266" s="138"/>
      <c r="AG266" s="138"/>
      <c r="AH266" s="138"/>
      <c r="AI266" s="138"/>
      <c r="AJ266" s="138"/>
      <c r="AK266" s="138"/>
      <c r="AL266" s="138"/>
      <c r="AM266" s="138"/>
      <c r="AN266" s="138"/>
      <c r="AO266" s="138"/>
      <c r="AP266" s="138"/>
      <c r="AQ266" s="138"/>
      <c r="AR266" s="138"/>
      <c r="AS266" s="138"/>
      <c r="AT266" s="138"/>
      <c r="AU266" s="138"/>
      <c r="AV266" s="138"/>
      <c r="AW266" s="138"/>
      <c r="AX266" s="138"/>
      <c r="AY266" s="138"/>
      <c r="AZ266" s="138"/>
      <c r="BA266" s="138"/>
      <c r="BB266" s="138"/>
      <c r="BC266" s="138"/>
      <c r="BD266" s="138"/>
      <c r="BE266" s="138"/>
      <c r="BF266" s="138"/>
      <c r="BG266" s="138"/>
      <c r="BH266" s="138"/>
    </row>
    <row r="267" spans="1:60" outlineLevel="1" x14ac:dyDescent="0.2">
      <c r="A267" s="139">
        <v>143</v>
      </c>
      <c r="B267" s="139" t="s">
        <v>501</v>
      </c>
      <c r="C267" s="179" t="s">
        <v>502</v>
      </c>
      <c r="D267" s="145" t="s">
        <v>494</v>
      </c>
      <c r="E267" s="153">
        <v>1</v>
      </c>
      <c r="F267" s="157">
        <f t="shared" si="16"/>
        <v>0</v>
      </c>
      <c r="G267" s="158">
        <f t="shared" si="17"/>
        <v>0</v>
      </c>
      <c r="H267" s="158"/>
      <c r="I267" s="158">
        <f t="shared" si="18"/>
        <v>0</v>
      </c>
      <c r="J267" s="158"/>
      <c r="K267" s="158">
        <f t="shared" si="19"/>
        <v>0</v>
      </c>
      <c r="L267" s="158">
        <v>21</v>
      </c>
      <c r="M267" s="158">
        <f t="shared" si="20"/>
        <v>0</v>
      </c>
      <c r="N267" s="146">
        <v>0</v>
      </c>
      <c r="O267" s="146">
        <f t="shared" si="21"/>
        <v>0</v>
      </c>
      <c r="P267" s="146">
        <v>0</v>
      </c>
      <c r="Q267" s="146">
        <f t="shared" si="22"/>
        <v>0</v>
      </c>
      <c r="R267" s="146"/>
      <c r="S267" s="146"/>
      <c r="T267" s="147">
        <v>0</v>
      </c>
      <c r="U267" s="146">
        <f t="shared" si="23"/>
        <v>0</v>
      </c>
      <c r="V267" s="138"/>
      <c r="W267" s="138"/>
      <c r="X267" s="138"/>
      <c r="Y267" s="138"/>
      <c r="Z267" s="138"/>
      <c r="AA267" s="138"/>
      <c r="AB267" s="138"/>
      <c r="AC267" s="138"/>
      <c r="AD267" s="138"/>
      <c r="AE267" s="138" t="s">
        <v>117</v>
      </c>
      <c r="AF267" s="138"/>
      <c r="AG267" s="138"/>
      <c r="AH267" s="138"/>
      <c r="AI267" s="138"/>
      <c r="AJ267" s="138"/>
      <c r="AK267" s="138"/>
      <c r="AL267" s="138"/>
      <c r="AM267" s="138"/>
      <c r="AN267" s="138"/>
      <c r="AO267" s="138"/>
      <c r="AP267" s="138"/>
      <c r="AQ267" s="138"/>
      <c r="AR267" s="138"/>
      <c r="AS267" s="138"/>
      <c r="AT267" s="138"/>
      <c r="AU267" s="138"/>
      <c r="AV267" s="138"/>
      <c r="AW267" s="138"/>
      <c r="AX267" s="138"/>
      <c r="AY267" s="138"/>
      <c r="AZ267" s="138"/>
      <c r="BA267" s="138"/>
      <c r="BB267" s="138"/>
      <c r="BC267" s="138"/>
      <c r="BD267" s="138"/>
      <c r="BE267" s="138"/>
      <c r="BF267" s="138"/>
      <c r="BG267" s="138"/>
      <c r="BH267" s="138"/>
    </row>
    <row r="268" spans="1:60" ht="22.5" outlineLevel="1" x14ac:dyDescent="0.2">
      <c r="A268" s="139">
        <v>144</v>
      </c>
      <c r="B268" s="139" t="s">
        <v>503</v>
      </c>
      <c r="C268" s="179" t="s">
        <v>504</v>
      </c>
      <c r="D268" s="145" t="s">
        <v>494</v>
      </c>
      <c r="E268" s="153">
        <v>1</v>
      </c>
      <c r="F268" s="157">
        <f t="shared" si="16"/>
        <v>0</v>
      </c>
      <c r="G268" s="158">
        <f t="shared" si="17"/>
        <v>0</v>
      </c>
      <c r="H268" s="158"/>
      <c r="I268" s="158">
        <f t="shared" si="18"/>
        <v>0</v>
      </c>
      <c r="J268" s="158"/>
      <c r="K268" s="158">
        <f t="shared" si="19"/>
        <v>0</v>
      </c>
      <c r="L268" s="158">
        <v>21</v>
      </c>
      <c r="M268" s="158">
        <f t="shared" si="20"/>
        <v>0</v>
      </c>
      <c r="N268" s="146">
        <v>0</v>
      </c>
      <c r="O268" s="146">
        <f t="shared" si="21"/>
        <v>0</v>
      </c>
      <c r="P268" s="146">
        <v>0</v>
      </c>
      <c r="Q268" s="146">
        <f t="shared" si="22"/>
        <v>0</v>
      </c>
      <c r="R268" s="146"/>
      <c r="S268" s="146"/>
      <c r="T268" s="147">
        <v>0</v>
      </c>
      <c r="U268" s="146">
        <f t="shared" si="23"/>
        <v>0</v>
      </c>
      <c r="V268" s="138"/>
      <c r="W268" s="138"/>
      <c r="X268" s="138"/>
      <c r="Y268" s="138"/>
      <c r="Z268" s="138"/>
      <c r="AA268" s="138"/>
      <c r="AB268" s="138"/>
      <c r="AC268" s="138"/>
      <c r="AD268" s="138"/>
      <c r="AE268" s="138" t="s">
        <v>117</v>
      </c>
      <c r="AF268" s="138"/>
      <c r="AG268" s="138"/>
      <c r="AH268" s="138"/>
      <c r="AI268" s="138"/>
      <c r="AJ268" s="138"/>
      <c r="AK268" s="138"/>
      <c r="AL268" s="138"/>
      <c r="AM268" s="138"/>
      <c r="AN268" s="138"/>
      <c r="AO268" s="138"/>
      <c r="AP268" s="138"/>
      <c r="AQ268" s="138"/>
      <c r="AR268" s="138"/>
      <c r="AS268" s="138"/>
      <c r="AT268" s="138"/>
      <c r="AU268" s="138"/>
      <c r="AV268" s="138"/>
      <c r="AW268" s="138"/>
      <c r="AX268" s="138"/>
      <c r="AY268" s="138"/>
      <c r="AZ268" s="138"/>
      <c r="BA268" s="138"/>
      <c r="BB268" s="138"/>
      <c r="BC268" s="138"/>
      <c r="BD268" s="138"/>
      <c r="BE268" s="138"/>
      <c r="BF268" s="138"/>
      <c r="BG268" s="138"/>
      <c r="BH268" s="138"/>
    </row>
    <row r="269" spans="1:60" outlineLevel="1" x14ac:dyDescent="0.2">
      <c r="A269" s="139">
        <v>145</v>
      </c>
      <c r="B269" s="139" t="s">
        <v>505</v>
      </c>
      <c r="C269" s="179" t="s">
        <v>506</v>
      </c>
      <c r="D269" s="145" t="s">
        <v>494</v>
      </c>
      <c r="E269" s="153">
        <v>1</v>
      </c>
      <c r="F269" s="157">
        <f t="shared" si="16"/>
        <v>0</v>
      </c>
      <c r="G269" s="158">
        <f t="shared" si="17"/>
        <v>0</v>
      </c>
      <c r="H269" s="158"/>
      <c r="I269" s="158">
        <f t="shared" si="18"/>
        <v>0</v>
      </c>
      <c r="J269" s="158"/>
      <c r="K269" s="158">
        <f t="shared" si="19"/>
        <v>0</v>
      </c>
      <c r="L269" s="158">
        <v>21</v>
      </c>
      <c r="M269" s="158">
        <f t="shared" si="20"/>
        <v>0</v>
      </c>
      <c r="N269" s="146">
        <v>0</v>
      </c>
      <c r="O269" s="146">
        <f t="shared" si="21"/>
        <v>0</v>
      </c>
      <c r="P269" s="146">
        <v>0</v>
      </c>
      <c r="Q269" s="146">
        <f t="shared" si="22"/>
        <v>0</v>
      </c>
      <c r="R269" s="146"/>
      <c r="S269" s="146"/>
      <c r="T269" s="147">
        <v>0</v>
      </c>
      <c r="U269" s="146">
        <f t="shared" si="23"/>
        <v>0</v>
      </c>
      <c r="V269" s="138"/>
      <c r="W269" s="138"/>
      <c r="X269" s="138"/>
      <c r="Y269" s="138"/>
      <c r="Z269" s="138"/>
      <c r="AA269" s="138"/>
      <c r="AB269" s="138"/>
      <c r="AC269" s="138"/>
      <c r="AD269" s="138"/>
      <c r="AE269" s="138" t="s">
        <v>117</v>
      </c>
      <c r="AF269" s="138"/>
      <c r="AG269" s="138"/>
      <c r="AH269" s="138"/>
      <c r="AI269" s="138"/>
      <c r="AJ269" s="138"/>
      <c r="AK269" s="138"/>
      <c r="AL269" s="138"/>
      <c r="AM269" s="138"/>
      <c r="AN269" s="138"/>
      <c r="AO269" s="138"/>
      <c r="AP269" s="138"/>
      <c r="AQ269" s="138"/>
      <c r="AR269" s="138"/>
      <c r="AS269" s="138"/>
      <c r="AT269" s="138"/>
      <c r="AU269" s="138"/>
      <c r="AV269" s="138"/>
      <c r="AW269" s="138"/>
      <c r="AX269" s="138"/>
      <c r="AY269" s="138"/>
      <c r="AZ269" s="138"/>
      <c r="BA269" s="138"/>
      <c r="BB269" s="138"/>
      <c r="BC269" s="138"/>
      <c r="BD269" s="138"/>
      <c r="BE269" s="138"/>
      <c r="BF269" s="138"/>
      <c r="BG269" s="138"/>
      <c r="BH269" s="138"/>
    </row>
    <row r="270" spans="1:60" outlineLevel="1" x14ac:dyDescent="0.2">
      <c r="A270" s="139">
        <v>146</v>
      </c>
      <c r="B270" s="139" t="s">
        <v>507</v>
      </c>
      <c r="C270" s="179" t="s">
        <v>508</v>
      </c>
      <c r="D270" s="145" t="s">
        <v>494</v>
      </c>
      <c r="E270" s="153">
        <v>1</v>
      </c>
      <c r="F270" s="157">
        <f t="shared" si="16"/>
        <v>0</v>
      </c>
      <c r="G270" s="158">
        <f t="shared" si="17"/>
        <v>0</v>
      </c>
      <c r="H270" s="158"/>
      <c r="I270" s="158">
        <f t="shared" si="18"/>
        <v>0</v>
      </c>
      <c r="J270" s="158"/>
      <c r="K270" s="158">
        <f t="shared" si="19"/>
        <v>0</v>
      </c>
      <c r="L270" s="158">
        <v>21</v>
      </c>
      <c r="M270" s="158">
        <f t="shared" si="20"/>
        <v>0</v>
      </c>
      <c r="N270" s="146">
        <v>0</v>
      </c>
      <c r="O270" s="146">
        <f t="shared" si="21"/>
        <v>0</v>
      </c>
      <c r="P270" s="146">
        <v>0</v>
      </c>
      <c r="Q270" s="146">
        <f t="shared" si="22"/>
        <v>0</v>
      </c>
      <c r="R270" s="146"/>
      <c r="S270" s="146"/>
      <c r="T270" s="147">
        <v>0</v>
      </c>
      <c r="U270" s="146">
        <f t="shared" si="23"/>
        <v>0</v>
      </c>
      <c r="V270" s="138"/>
      <c r="W270" s="138"/>
      <c r="X270" s="138"/>
      <c r="Y270" s="138"/>
      <c r="Z270" s="138"/>
      <c r="AA270" s="138"/>
      <c r="AB270" s="138"/>
      <c r="AC270" s="138"/>
      <c r="AD270" s="138"/>
      <c r="AE270" s="138" t="s">
        <v>117</v>
      </c>
      <c r="AF270" s="138"/>
      <c r="AG270" s="138"/>
      <c r="AH270" s="138"/>
      <c r="AI270" s="138"/>
      <c r="AJ270" s="138"/>
      <c r="AK270" s="138"/>
      <c r="AL270" s="138"/>
      <c r="AM270" s="138"/>
      <c r="AN270" s="138"/>
      <c r="AO270" s="138"/>
      <c r="AP270" s="138"/>
      <c r="AQ270" s="138"/>
      <c r="AR270" s="138"/>
      <c r="AS270" s="138"/>
      <c r="AT270" s="138"/>
      <c r="AU270" s="138"/>
      <c r="AV270" s="138"/>
      <c r="AW270" s="138"/>
      <c r="AX270" s="138"/>
      <c r="AY270" s="138"/>
      <c r="AZ270" s="138"/>
      <c r="BA270" s="138"/>
      <c r="BB270" s="138"/>
      <c r="BC270" s="138"/>
      <c r="BD270" s="138"/>
      <c r="BE270" s="138"/>
      <c r="BF270" s="138"/>
      <c r="BG270" s="138"/>
      <c r="BH270" s="138"/>
    </row>
    <row r="271" spans="1:60" ht="22.5" outlineLevel="1" x14ac:dyDescent="0.2">
      <c r="A271" s="139">
        <v>147</v>
      </c>
      <c r="B271" s="139" t="s">
        <v>509</v>
      </c>
      <c r="C271" s="179" t="s">
        <v>510</v>
      </c>
      <c r="D271" s="145" t="s">
        <v>494</v>
      </c>
      <c r="E271" s="153">
        <v>1</v>
      </c>
      <c r="F271" s="157">
        <f t="shared" si="16"/>
        <v>0</v>
      </c>
      <c r="G271" s="158">
        <f t="shared" si="17"/>
        <v>0</v>
      </c>
      <c r="H271" s="158"/>
      <c r="I271" s="158">
        <f t="shared" si="18"/>
        <v>0</v>
      </c>
      <c r="J271" s="158"/>
      <c r="K271" s="158">
        <f t="shared" si="19"/>
        <v>0</v>
      </c>
      <c r="L271" s="158">
        <v>21</v>
      </c>
      <c r="M271" s="158">
        <f t="shared" si="20"/>
        <v>0</v>
      </c>
      <c r="N271" s="146">
        <v>0</v>
      </c>
      <c r="O271" s="146">
        <f t="shared" si="21"/>
        <v>0</v>
      </c>
      <c r="P271" s="146">
        <v>0</v>
      </c>
      <c r="Q271" s="146">
        <f t="shared" si="22"/>
        <v>0</v>
      </c>
      <c r="R271" s="146"/>
      <c r="S271" s="146"/>
      <c r="T271" s="147">
        <v>0</v>
      </c>
      <c r="U271" s="146">
        <f t="shared" si="23"/>
        <v>0</v>
      </c>
      <c r="V271" s="138"/>
      <c r="W271" s="138"/>
      <c r="X271" s="138"/>
      <c r="Y271" s="138"/>
      <c r="Z271" s="138"/>
      <c r="AA271" s="138"/>
      <c r="AB271" s="138"/>
      <c r="AC271" s="138"/>
      <c r="AD271" s="138"/>
      <c r="AE271" s="138" t="s">
        <v>117</v>
      </c>
      <c r="AF271" s="138"/>
      <c r="AG271" s="138"/>
      <c r="AH271" s="138"/>
      <c r="AI271" s="138"/>
      <c r="AJ271" s="138"/>
      <c r="AK271" s="138"/>
      <c r="AL271" s="138"/>
      <c r="AM271" s="138"/>
      <c r="AN271" s="138"/>
      <c r="AO271" s="138"/>
      <c r="AP271" s="138"/>
      <c r="AQ271" s="138"/>
      <c r="AR271" s="138"/>
      <c r="AS271" s="138"/>
      <c r="AT271" s="138"/>
      <c r="AU271" s="138"/>
      <c r="AV271" s="138"/>
      <c r="AW271" s="138"/>
      <c r="AX271" s="138"/>
      <c r="AY271" s="138"/>
      <c r="AZ271" s="138"/>
      <c r="BA271" s="138"/>
      <c r="BB271" s="138"/>
      <c r="BC271" s="138"/>
      <c r="BD271" s="138"/>
      <c r="BE271" s="138"/>
      <c r="BF271" s="138"/>
      <c r="BG271" s="138"/>
      <c r="BH271" s="138"/>
    </row>
    <row r="272" spans="1:60" ht="22.5" outlineLevel="1" x14ac:dyDescent="0.2">
      <c r="A272" s="139">
        <v>148</v>
      </c>
      <c r="B272" s="139" t="s">
        <v>511</v>
      </c>
      <c r="C272" s="179" t="s">
        <v>512</v>
      </c>
      <c r="D272" s="145" t="s">
        <v>494</v>
      </c>
      <c r="E272" s="153">
        <v>1</v>
      </c>
      <c r="F272" s="157">
        <f t="shared" si="16"/>
        <v>0</v>
      </c>
      <c r="G272" s="158">
        <f t="shared" si="17"/>
        <v>0</v>
      </c>
      <c r="H272" s="158"/>
      <c r="I272" s="158">
        <f t="shared" si="18"/>
        <v>0</v>
      </c>
      <c r="J272" s="158"/>
      <c r="K272" s="158">
        <f t="shared" si="19"/>
        <v>0</v>
      </c>
      <c r="L272" s="158">
        <v>21</v>
      </c>
      <c r="M272" s="158">
        <f t="shared" si="20"/>
        <v>0</v>
      </c>
      <c r="N272" s="146">
        <v>0</v>
      </c>
      <c r="O272" s="146">
        <f t="shared" si="21"/>
        <v>0</v>
      </c>
      <c r="P272" s="146">
        <v>0</v>
      </c>
      <c r="Q272" s="146">
        <f t="shared" si="22"/>
        <v>0</v>
      </c>
      <c r="R272" s="146"/>
      <c r="S272" s="146"/>
      <c r="T272" s="147">
        <v>0</v>
      </c>
      <c r="U272" s="146">
        <f t="shared" si="23"/>
        <v>0</v>
      </c>
      <c r="V272" s="138"/>
      <c r="W272" s="138"/>
      <c r="X272" s="138"/>
      <c r="Y272" s="138"/>
      <c r="Z272" s="138"/>
      <c r="AA272" s="138"/>
      <c r="AB272" s="138"/>
      <c r="AC272" s="138"/>
      <c r="AD272" s="138"/>
      <c r="AE272" s="138" t="s">
        <v>117</v>
      </c>
      <c r="AF272" s="138"/>
      <c r="AG272" s="138"/>
      <c r="AH272" s="138"/>
      <c r="AI272" s="138"/>
      <c r="AJ272" s="138"/>
      <c r="AK272" s="138"/>
      <c r="AL272" s="138"/>
      <c r="AM272" s="138"/>
      <c r="AN272" s="138"/>
      <c r="AO272" s="138"/>
      <c r="AP272" s="138"/>
      <c r="AQ272" s="138"/>
      <c r="AR272" s="138"/>
      <c r="AS272" s="138"/>
      <c r="AT272" s="138"/>
      <c r="AU272" s="138"/>
      <c r="AV272" s="138"/>
      <c r="AW272" s="138"/>
      <c r="AX272" s="138"/>
      <c r="AY272" s="138"/>
      <c r="AZ272" s="138"/>
      <c r="BA272" s="138"/>
      <c r="BB272" s="138"/>
      <c r="BC272" s="138"/>
      <c r="BD272" s="138"/>
      <c r="BE272" s="138"/>
      <c r="BF272" s="138"/>
      <c r="BG272" s="138"/>
      <c r="BH272" s="138"/>
    </row>
    <row r="273" spans="1:60" ht="22.5" outlineLevel="1" x14ac:dyDescent="0.2">
      <c r="A273" s="139">
        <v>149</v>
      </c>
      <c r="B273" s="139" t="s">
        <v>513</v>
      </c>
      <c r="C273" s="179" t="s">
        <v>514</v>
      </c>
      <c r="D273" s="145" t="s">
        <v>494</v>
      </c>
      <c r="E273" s="153">
        <v>1</v>
      </c>
      <c r="F273" s="157">
        <f t="shared" si="16"/>
        <v>0</v>
      </c>
      <c r="G273" s="158">
        <f t="shared" si="17"/>
        <v>0</v>
      </c>
      <c r="H273" s="158"/>
      <c r="I273" s="158">
        <f t="shared" si="18"/>
        <v>0</v>
      </c>
      <c r="J273" s="158"/>
      <c r="K273" s="158">
        <f t="shared" si="19"/>
        <v>0</v>
      </c>
      <c r="L273" s="158">
        <v>21</v>
      </c>
      <c r="M273" s="158">
        <f t="shared" si="20"/>
        <v>0</v>
      </c>
      <c r="N273" s="146">
        <v>0</v>
      </c>
      <c r="O273" s="146">
        <f t="shared" si="21"/>
        <v>0</v>
      </c>
      <c r="P273" s="146">
        <v>0</v>
      </c>
      <c r="Q273" s="146">
        <f t="shared" si="22"/>
        <v>0</v>
      </c>
      <c r="R273" s="146"/>
      <c r="S273" s="146"/>
      <c r="T273" s="147">
        <v>0</v>
      </c>
      <c r="U273" s="146">
        <f t="shared" si="23"/>
        <v>0</v>
      </c>
      <c r="V273" s="138"/>
      <c r="W273" s="138"/>
      <c r="X273" s="138"/>
      <c r="Y273" s="138"/>
      <c r="Z273" s="138"/>
      <c r="AA273" s="138"/>
      <c r="AB273" s="138"/>
      <c r="AC273" s="138"/>
      <c r="AD273" s="138"/>
      <c r="AE273" s="138" t="s">
        <v>117</v>
      </c>
      <c r="AF273" s="138"/>
      <c r="AG273" s="138"/>
      <c r="AH273" s="138"/>
      <c r="AI273" s="138"/>
      <c r="AJ273" s="138"/>
      <c r="AK273" s="138"/>
      <c r="AL273" s="138"/>
      <c r="AM273" s="138"/>
      <c r="AN273" s="138"/>
      <c r="AO273" s="138"/>
      <c r="AP273" s="138"/>
      <c r="AQ273" s="138"/>
      <c r="AR273" s="138"/>
      <c r="AS273" s="138"/>
      <c r="AT273" s="138"/>
      <c r="AU273" s="138"/>
      <c r="AV273" s="138"/>
      <c r="AW273" s="138"/>
      <c r="AX273" s="138"/>
      <c r="AY273" s="138"/>
      <c r="AZ273" s="138"/>
      <c r="BA273" s="138"/>
      <c r="BB273" s="138"/>
      <c r="BC273" s="138"/>
      <c r="BD273" s="138"/>
      <c r="BE273" s="138"/>
      <c r="BF273" s="138"/>
      <c r="BG273" s="138"/>
      <c r="BH273" s="138"/>
    </row>
    <row r="274" spans="1:60" outlineLevel="1" x14ac:dyDescent="0.2">
      <c r="A274" s="139">
        <v>150</v>
      </c>
      <c r="B274" s="139" t="s">
        <v>515</v>
      </c>
      <c r="C274" s="179" t="s">
        <v>516</v>
      </c>
      <c r="D274" s="145" t="s">
        <v>517</v>
      </c>
      <c r="E274" s="153">
        <v>1</v>
      </c>
      <c r="F274" s="157">
        <f t="shared" si="16"/>
        <v>0</v>
      </c>
      <c r="G274" s="158">
        <f t="shared" si="17"/>
        <v>0</v>
      </c>
      <c r="H274" s="158"/>
      <c r="I274" s="158">
        <f t="shared" si="18"/>
        <v>0</v>
      </c>
      <c r="J274" s="158"/>
      <c r="K274" s="158">
        <f t="shared" si="19"/>
        <v>0</v>
      </c>
      <c r="L274" s="158">
        <v>21</v>
      </c>
      <c r="M274" s="158">
        <f t="shared" si="20"/>
        <v>0</v>
      </c>
      <c r="N274" s="146">
        <v>0</v>
      </c>
      <c r="O274" s="146">
        <f t="shared" si="21"/>
        <v>0</v>
      </c>
      <c r="P274" s="146">
        <v>0</v>
      </c>
      <c r="Q274" s="146">
        <f t="shared" si="22"/>
        <v>0</v>
      </c>
      <c r="R274" s="146"/>
      <c r="S274" s="146"/>
      <c r="T274" s="147">
        <v>0</v>
      </c>
      <c r="U274" s="146">
        <f t="shared" si="23"/>
        <v>0</v>
      </c>
      <c r="V274" s="138"/>
      <c r="W274" s="138"/>
      <c r="X274" s="138"/>
      <c r="Y274" s="138"/>
      <c r="Z274" s="138"/>
      <c r="AA274" s="138"/>
      <c r="AB274" s="138"/>
      <c r="AC274" s="138"/>
      <c r="AD274" s="138"/>
      <c r="AE274" s="138" t="s">
        <v>117</v>
      </c>
      <c r="AF274" s="138"/>
      <c r="AG274" s="138"/>
      <c r="AH274" s="138"/>
      <c r="AI274" s="138"/>
      <c r="AJ274" s="138"/>
      <c r="AK274" s="138"/>
      <c r="AL274" s="138"/>
      <c r="AM274" s="138"/>
      <c r="AN274" s="138"/>
      <c r="AO274" s="138"/>
      <c r="AP274" s="138"/>
      <c r="AQ274" s="138"/>
      <c r="AR274" s="138"/>
      <c r="AS274" s="138"/>
      <c r="AT274" s="138"/>
      <c r="AU274" s="138"/>
      <c r="AV274" s="138"/>
      <c r="AW274" s="138"/>
      <c r="AX274" s="138"/>
      <c r="AY274" s="138"/>
      <c r="AZ274" s="138"/>
      <c r="BA274" s="138"/>
      <c r="BB274" s="138"/>
      <c r="BC274" s="138"/>
      <c r="BD274" s="138"/>
      <c r="BE274" s="138"/>
      <c r="BF274" s="138"/>
      <c r="BG274" s="138"/>
      <c r="BH274" s="138"/>
    </row>
    <row r="275" spans="1:60" x14ac:dyDescent="0.2">
      <c r="A275" s="140" t="s">
        <v>112</v>
      </c>
      <c r="B275" s="140" t="s">
        <v>86</v>
      </c>
      <c r="C275" s="182" t="s">
        <v>27</v>
      </c>
      <c r="D275" s="150"/>
      <c r="E275" s="156"/>
      <c r="F275" s="159"/>
      <c r="G275" s="159">
        <f>SUMIF(AE276:AE279,"&lt;&gt;NOR",G276:G279)</f>
        <v>0</v>
      </c>
      <c r="H275" s="159"/>
      <c r="I275" s="159">
        <f>SUM(I276:I279)</f>
        <v>0</v>
      </c>
      <c r="J275" s="159"/>
      <c r="K275" s="159">
        <f>SUM(K276:K279)</f>
        <v>0</v>
      </c>
      <c r="L275" s="159"/>
      <c r="M275" s="159">
        <f>SUM(M276:M279)</f>
        <v>0</v>
      </c>
      <c r="N275" s="151"/>
      <c r="O275" s="151">
        <f>SUM(O276:O279)</f>
        <v>0</v>
      </c>
      <c r="P275" s="151"/>
      <c r="Q275" s="151">
        <f>SUM(Q276:Q279)</f>
        <v>0</v>
      </c>
      <c r="R275" s="151"/>
      <c r="S275" s="151"/>
      <c r="T275" s="152"/>
      <c r="U275" s="151">
        <f>SUM(U276:U279)</f>
        <v>0</v>
      </c>
      <c r="AE275" t="s">
        <v>113</v>
      </c>
    </row>
    <row r="276" spans="1:60" outlineLevel="1" x14ac:dyDescent="0.2">
      <c r="A276" s="139">
        <v>151</v>
      </c>
      <c r="B276" s="139" t="s">
        <v>518</v>
      </c>
      <c r="C276" s="179" t="s">
        <v>519</v>
      </c>
      <c r="D276" s="145" t="s">
        <v>178</v>
      </c>
      <c r="E276" s="153">
        <v>1</v>
      </c>
      <c r="F276" s="157">
        <f>H276+J276</f>
        <v>0</v>
      </c>
      <c r="G276" s="158">
        <f>ROUND(E276*F276,2)</f>
        <v>0</v>
      </c>
      <c r="H276" s="158"/>
      <c r="I276" s="158">
        <f>ROUND(E276*H276,2)</f>
        <v>0</v>
      </c>
      <c r="J276" s="158"/>
      <c r="K276" s="158">
        <f>ROUND(E276*J276,2)</f>
        <v>0</v>
      </c>
      <c r="L276" s="158">
        <v>21</v>
      </c>
      <c r="M276" s="158">
        <f>G276*(1+L276/100)</f>
        <v>0</v>
      </c>
      <c r="N276" s="146">
        <v>0</v>
      </c>
      <c r="O276" s="146">
        <f>ROUND(E276*N276,5)</f>
        <v>0</v>
      </c>
      <c r="P276" s="146">
        <v>0</v>
      </c>
      <c r="Q276" s="146">
        <f>ROUND(E276*P276,5)</f>
        <v>0</v>
      </c>
      <c r="R276" s="146"/>
      <c r="S276" s="146"/>
      <c r="T276" s="147">
        <v>0</v>
      </c>
      <c r="U276" s="146">
        <f>ROUND(E276*T276,2)</f>
        <v>0</v>
      </c>
      <c r="V276" s="138"/>
      <c r="W276" s="138"/>
      <c r="X276" s="138"/>
      <c r="Y276" s="138"/>
      <c r="Z276" s="138"/>
      <c r="AA276" s="138"/>
      <c r="AB276" s="138"/>
      <c r="AC276" s="138"/>
      <c r="AD276" s="138"/>
      <c r="AE276" s="138" t="s">
        <v>117</v>
      </c>
      <c r="AF276" s="138"/>
      <c r="AG276" s="138"/>
      <c r="AH276" s="138"/>
      <c r="AI276" s="138"/>
      <c r="AJ276" s="138"/>
      <c r="AK276" s="138"/>
      <c r="AL276" s="138"/>
      <c r="AM276" s="138"/>
      <c r="AN276" s="138"/>
      <c r="AO276" s="138"/>
      <c r="AP276" s="138"/>
      <c r="AQ276" s="138"/>
      <c r="AR276" s="138"/>
      <c r="AS276" s="138"/>
      <c r="AT276" s="138"/>
      <c r="AU276" s="138"/>
      <c r="AV276" s="138"/>
      <c r="AW276" s="138"/>
      <c r="AX276" s="138"/>
      <c r="AY276" s="138"/>
      <c r="AZ276" s="138"/>
      <c r="BA276" s="138"/>
      <c r="BB276" s="138"/>
      <c r="BC276" s="138"/>
      <c r="BD276" s="138"/>
      <c r="BE276" s="138"/>
      <c r="BF276" s="138"/>
      <c r="BG276" s="138"/>
      <c r="BH276" s="138"/>
    </row>
    <row r="277" spans="1:60" outlineLevel="1" x14ac:dyDescent="0.2">
      <c r="A277" s="139">
        <v>152</v>
      </c>
      <c r="B277" s="139" t="s">
        <v>520</v>
      </c>
      <c r="C277" s="179" t="s">
        <v>521</v>
      </c>
      <c r="D277" s="145" t="s">
        <v>494</v>
      </c>
      <c r="E277" s="153">
        <v>1</v>
      </c>
      <c r="F277" s="157">
        <f>H277+J277</f>
        <v>0</v>
      </c>
      <c r="G277" s="158">
        <f>ROUND(E277*F277,2)</f>
        <v>0</v>
      </c>
      <c r="H277" s="158"/>
      <c r="I277" s="158">
        <f>ROUND(E277*H277,2)</f>
        <v>0</v>
      </c>
      <c r="J277" s="158"/>
      <c r="K277" s="158">
        <f>ROUND(E277*J277,2)</f>
        <v>0</v>
      </c>
      <c r="L277" s="158">
        <v>21</v>
      </c>
      <c r="M277" s="158">
        <f>G277*(1+L277/100)</f>
        <v>0</v>
      </c>
      <c r="N277" s="146">
        <v>0</v>
      </c>
      <c r="O277" s="146">
        <f>ROUND(E277*N277,5)</f>
        <v>0</v>
      </c>
      <c r="P277" s="146">
        <v>0</v>
      </c>
      <c r="Q277" s="146">
        <f>ROUND(E277*P277,5)</f>
        <v>0</v>
      </c>
      <c r="R277" s="146"/>
      <c r="S277" s="146"/>
      <c r="T277" s="147">
        <v>0</v>
      </c>
      <c r="U277" s="146">
        <f>ROUND(E277*T277,2)</f>
        <v>0</v>
      </c>
      <c r="V277" s="138"/>
      <c r="W277" s="138"/>
      <c r="X277" s="138"/>
      <c r="Y277" s="138"/>
      <c r="Z277" s="138"/>
      <c r="AA277" s="138"/>
      <c r="AB277" s="138"/>
      <c r="AC277" s="138"/>
      <c r="AD277" s="138"/>
      <c r="AE277" s="138" t="s">
        <v>117</v>
      </c>
      <c r="AF277" s="138"/>
      <c r="AG277" s="138"/>
      <c r="AH277" s="138"/>
      <c r="AI277" s="138"/>
      <c r="AJ277" s="138"/>
      <c r="AK277" s="138"/>
      <c r="AL277" s="138"/>
      <c r="AM277" s="138"/>
      <c r="AN277" s="138"/>
      <c r="AO277" s="138"/>
      <c r="AP277" s="138"/>
      <c r="AQ277" s="138"/>
      <c r="AR277" s="138"/>
      <c r="AS277" s="138"/>
      <c r="AT277" s="138"/>
      <c r="AU277" s="138"/>
      <c r="AV277" s="138"/>
      <c r="AW277" s="138"/>
      <c r="AX277" s="138"/>
      <c r="AY277" s="138"/>
      <c r="AZ277" s="138"/>
      <c r="BA277" s="138"/>
      <c r="BB277" s="138"/>
      <c r="BC277" s="138"/>
      <c r="BD277" s="138"/>
      <c r="BE277" s="138"/>
      <c r="BF277" s="138"/>
      <c r="BG277" s="138"/>
      <c r="BH277" s="138"/>
    </row>
    <row r="278" spans="1:60" outlineLevel="1" x14ac:dyDescent="0.2">
      <c r="A278" s="139">
        <v>153</v>
      </c>
      <c r="B278" s="139" t="s">
        <v>522</v>
      </c>
      <c r="C278" s="179" t="s">
        <v>523</v>
      </c>
      <c r="D278" s="145" t="s">
        <v>494</v>
      </c>
      <c r="E278" s="153">
        <v>1</v>
      </c>
      <c r="F278" s="157">
        <f>H278+J278</f>
        <v>0</v>
      </c>
      <c r="G278" s="158">
        <f>ROUND(E278*F278,2)</f>
        <v>0</v>
      </c>
      <c r="H278" s="158"/>
      <c r="I278" s="158">
        <f>ROUND(E278*H278,2)</f>
        <v>0</v>
      </c>
      <c r="J278" s="158"/>
      <c r="K278" s="158">
        <f>ROUND(E278*J278,2)</f>
        <v>0</v>
      </c>
      <c r="L278" s="158">
        <v>21</v>
      </c>
      <c r="M278" s="158">
        <f>G278*(1+L278/100)</f>
        <v>0</v>
      </c>
      <c r="N278" s="146">
        <v>0</v>
      </c>
      <c r="O278" s="146">
        <f>ROUND(E278*N278,5)</f>
        <v>0</v>
      </c>
      <c r="P278" s="146">
        <v>0</v>
      </c>
      <c r="Q278" s="146">
        <f>ROUND(E278*P278,5)</f>
        <v>0</v>
      </c>
      <c r="R278" s="146"/>
      <c r="S278" s="146"/>
      <c r="T278" s="147">
        <v>0</v>
      </c>
      <c r="U278" s="146">
        <f>ROUND(E278*T278,2)</f>
        <v>0</v>
      </c>
      <c r="V278" s="138"/>
      <c r="W278" s="138"/>
      <c r="X278" s="138"/>
      <c r="Y278" s="138"/>
      <c r="Z278" s="138"/>
      <c r="AA278" s="138"/>
      <c r="AB278" s="138"/>
      <c r="AC278" s="138"/>
      <c r="AD278" s="138"/>
      <c r="AE278" s="138" t="s">
        <v>117</v>
      </c>
      <c r="AF278" s="138"/>
      <c r="AG278" s="138"/>
      <c r="AH278" s="138"/>
      <c r="AI278" s="138"/>
      <c r="AJ278" s="138"/>
      <c r="AK278" s="138"/>
      <c r="AL278" s="138"/>
      <c r="AM278" s="138"/>
      <c r="AN278" s="138"/>
      <c r="AO278" s="138"/>
      <c r="AP278" s="138"/>
      <c r="AQ278" s="138"/>
      <c r="AR278" s="138"/>
      <c r="AS278" s="138"/>
      <c r="AT278" s="138"/>
      <c r="AU278" s="138"/>
      <c r="AV278" s="138"/>
      <c r="AW278" s="138"/>
      <c r="AX278" s="138"/>
      <c r="AY278" s="138"/>
      <c r="AZ278" s="138"/>
      <c r="BA278" s="138"/>
      <c r="BB278" s="138"/>
      <c r="BC278" s="138"/>
      <c r="BD278" s="138"/>
      <c r="BE278" s="138"/>
      <c r="BF278" s="138"/>
      <c r="BG278" s="138"/>
      <c r="BH278" s="138"/>
    </row>
    <row r="279" spans="1:60" outlineLevel="1" x14ac:dyDescent="0.2">
      <c r="A279" s="168">
        <v>154</v>
      </c>
      <c r="B279" s="168" t="s">
        <v>524</v>
      </c>
      <c r="C279" s="183" t="s">
        <v>525</v>
      </c>
      <c r="D279" s="169" t="s">
        <v>494</v>
      </c>
      <c r="E279" s="170">
        <v>1</v>
      </c>
      <c r="F279" s="171">
        <f>H279+J279</f>
        <v>0</v>
      </c>
      <c r="G279" s="172">
        <f>ROUND(E279*F279,2)</f>
        <v>0</v>
      </c>
      <c r="H279" s="172"/>
      <c r="I279" s="172">
        <f>ROUND(E279*H279,2)</f>
        <v>0</v>
      </c>
      <c r="J279" s="172"/>
      <c r="K279" s="172">
        <f>ROUND(E279*J279,2)</f>
        <v>0</v>
      </c>
      <c r="L279" s="172">
        <v>21</v>
      </c>
      <c r="M279" s="172">
        <f>G279*(1+L279/100)</f>
        <v>0</v>
      </c>
      <c r="N279" s="173">
        <v>0</v>
      </c>
      <c r="O279" s="173">
        <f>ROUND(E279*N279,5)</f>
        <v>0</v>
      </c>
      <c r="P279" s="173">
        <v>0</v>
      </c>
      <c r="Q279" s="173">
        <f>ROUND(E279*P279,5)</f>
        <v>0</v>
      </c>
      <c r="R279" s="173"/>
      <c r="S279" s="173"/>
      <c r="T279" s="174">
        <v>0</v>
      </c>
      <c r="U279" s="173">
        <f>ROUND(E279*T279,2)</f>
        <v>0</v>
      </c>
      <c r="V279" s="138"/>
      <c r="W279" s="138"/>
      <c r="X279" s="138"/>
      <c r="Y279" s="138"/>
      <c r="Z279" s="138"/>
      <c r="AA279" s="138"/>
      <c r="AB279" s="138"/>
      <c r="AC279" s="138"/>
      <c r="AD279" s="138"/>
      <c r="AE279" s="138" t="s">
        <v>117</v>
      </c>
      <c r="AF279" s="138"/>
      <c r="AG279" s="138"/>
      <c r="AH279" s="138"/>
      <c r="AI279" s="138"/>
      <c r="AJ279" s="138"/>
      <c r="AK279" s="138"/>
      <c r="AL279" s="138"/>
      <c r="AM279" s="138"/>
      <c r="AN279" s="138"/>
      <c r="AO279" s="138"/>
      <c r="AP279" s="138"/>
      <c r="AQ279" s="138"/>
      <c r="AR279" s="138"/>
      <c r="AS279" s="138"/>
      <c r="AT279" s="138"/>
      <c r="AU279" s="138"/>
      <c r="AV279" s="138"/>
      <c r="AW279" s="138"/>
      <c r="AX279" s="138"/>
      <c r="AY279" s="138"/>
      <c r="AZ279" s="138"/>
      <c r="BA279" s="138"/>
      <c r="BB279" s="138"/>
      <c r="BC279" s="138"/>
      <c r="BD279" s="138"/>
      <c r="BE279" s="138"/>
      <c r="BF279" s="138"/>
      <c r="BG279" s="138"/>
      <c r="BH279" s="138"/>
    </row>
    <row r="280" spans="1:60" x14ac:dyDescent="0.2">
      <c r="A280" s="4"/>
      <c r="B280" s="5" t="s">
        <v>215</v>
      </c>
      <c r="C280" s="184" t="s">
        <v>215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AC280">
        <v>12</v>
      </c>
      <c r="AD280">
        <v>21</v>
      </c>
    </row>
    <row r="281" spans="1:60" x14ac:dyDescent="0.2">
      <c r="A281" s="175"/>
      <c r="B281" s="176" t="s">
        <v>28</v>
      </c>
      <c r="C281" s="185" t="s">
        <v>215</v>
      </c>
      <c r="D281" s="177"/>
      <c r="E281" s="177"/>
      <c r="F281" s="177"/>
      <c r="G281" s="178">
        <f>G8+G107+G113+G125+G137+G140+G206+G212+G222+G227+G232+G234+G237+G249+G262+G275</f>
        <v>0</v>
      </c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AC281">
        <f>SUMIF(L7:L279,AC280,G7:G279)</f>
        <v>0</v>
      </c>
      <c r="AD281">
        <f>SUMIF(L7:L279,AD280,G7:G279)</f>
        <v>0</v>
      </c>
      <c r="AE281" t="s">
        <v>526</v>
      </c>
    </row>
    <row r="282" spans="1:60" x14ac:dyDescent="0.2">
      <c r="A282" s="4"/>
      <c r="B282" s="5" t="s">
        <v>215</v>
      </c>
      <c r="C282" s="184" t="s">
        <v>215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60" x14ac:dyDescent="0.2">
      <c r="A283" s="4"/>
      <c r="B283" s="5" t="s">
        <v>215</v>
      </c>
      <c r="C283" s="184" t="s">
        <v>215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60" x14ac:dyDescent="0.2">
      <c r="A284" s="247" t="s">
        <v>527</v>
      </c>
      <c r="B284" s="247"/>
      <c r="C284" s="248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60" x14ac:dyDescent="0.2">
      <c r="A285" s="249"/>
      <c r="B285" s="250"/>
      <c r="C285" s="251"/>
      <c r="D285" s="250"/>
      <c r="E285" s="250"/>
      <c r="F285" s="250"/>
      <c r="G285" s="252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AE285" t="s">
        <v>528</v>
      </c>
    </row>
    <row r="286" spans="1:60" x14ac:dyDescent="0.2">
      <c r="A286" s="253"/>
      <c r="B286" s="254"/>
      <c r="C286" s="255"/>
      <c r="D286" s="254"/>
      <c r="E286" s="254"/>
      <c r="F286" s="254"/>
      <c r="G286" s="256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60" x14ac:dyDescent="0.2">
      <c r="A287" s="253"/>
      <c r="B287" s="254"/>
      <c r="C287" s="255"/>
      <c r="D287" s="254"/>
      <c r="E287" s="254"/>
      <c r="F287" s="254"/>
      <c r="G287" s="256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60" x14ac:dyDescent="0.2">
      <c r="A288" s="253"/>
      <c r="B288" s="254"/>
      <c r="C288" s="255"/>
      <c r="D288" s="254"/>
      <c r="E288" s="254"/>
      <c r="F288" s="254"/>
      <c r="G288" s="256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31" x14ac:dyDescent="0.2">
      <c r="A289" s="257"/>
      <c r="B289" s="258"/>
      <c r="C289" s="259"/>
      <c r="D289" s="258"/>
      <c r="E289" s="258"/>
      <c r="F289" s="258"/>
      <c r="G289" s="260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31" x14ac:dyDescent="0.2">
      <c r="A290" s="4"/>
      <c r="B290" s="5" t="s">
        <v>215</v>
      </c>
      <c r="C290" s="184" t="s">
        <v>215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31" x14ac:dyDescent="0.2">
      <c r="C291" s="186"/>
      <c r="AE291" t="s">
        <v>529</v>
      </c>
    </row>
  </sheetData>
  <sheetProtection algorithmName="SHA-512" hashValue="BUltllK9uHr/zv+yQaNMAblbmtaC1r+FmxqNsRrzN6N/tlAgMkhsuJpXiZXMX5rudZi+g1Pi7wP+c7k7kVbddA==" saltValue="26h+QTrWOxukHSh9Tzwe2w==" spinCount="100000" sheet="1" objects="1" scenarios="1"/>
  <mergeCells count="6">
    <mergeCell ref="A285:G289"/>
    <mergeCell ref="A1:G1"/>
    <mergeCell ref="C2:G2"/>
    <mergeCell ref="C3:G3"/>
    <mergeCell ref="C4:G4"/>
    <mergeCell ref="A284:C284"/>
  </mergeCells>
  <pageMargins left="0.39370078740157483" right="0.19685039370078741" top="0.78740157480314965" bottom="0.78740157480314965" header="0.31496062992125984" footer="0.31496062992125984"/>
  <pageSetup paperSize="9" firstPageNumber="3" orientation="landscape" useFirstPageNumber="1" horizontalDpi="4294967293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Němec</dc:creator>
  <cp:lastModifiedBy>Tomáš Sucháček</cp:lastModifiedBy>
  <cp:lastPrinted>2026-04-01T10:40:29Z</cp:lastPrinted>
  <dcterms:created xsi:type="dcterms:W3CDTF">2009-04-08T07:15:50Z</dcterms:created>
  <dcterms:modified xsi:type="dcterms:W3CDTF">2026-04-01T10:41:02Z</dcterms:modified>
</cp:coreProperties>
</file>