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VZ\Chlumec nad Cidlinou\Zadávací dokumentace - separ - Chlumec\ZD\"/>
    </mc:Choice>
  </mc:AlternateContent>
  <xr:revisionPtr revIDLastSave="0" documentId="13_ncr:1_{F8BAE631-15FE-444A-B129-925627081FF4}" xr6:coauthVersionLast="47" xr6:coauthVersionMax="47" xr10:uidLastSave="{00000000-0000-0000-0000-000000000000}"/>
  <workbookProtection workbookAlgorithmName="SHA-512" workbookHashValue="vVZnOsH7Opo+3Wbo6/I43E9vjKYed/3YA4PU0hCYAuwj8Qg8dwyN1oNHxed5IrU0wyfUSMVD7n5EjQNpoyHEUA==" workbookSaltValue="Dp9HWDv9rk7QaIDQ2wfY8g==" workbookSpinCount="100000" lockStructure="1"/>
  <bookViews>
    <workbookView xWindow="28680" yWindow="-120" windowWidth="29040" windowHeight="15720" xr2:uid="{00000000-000D-0000-FFFF-FFFF00000000}"/>
  </bookViews>
  <sheets>
    <sheet name="Výkaz výměr" sheetId="2" r:id="rId1"/>
    <sheet name="Nabídková cena" sheetId="1" r:id="rId2"/>
    <sheet name="Stanovení nabídkové cen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" l="1"/>
  <c r="E25" i="3" s="1"/>
  <c r="D22" i="3"/>
  <c r="E22" i="3" s="1"/>
  <c r="C92" i="3"/>
  <c r="C89" i="3"/>
  <c r="E110" i="3"/>
  <c r="E74" i="3"/>
  <c r="E73" i="3"/>
  <c r="E72" i="3"/>
  <c r="E71" i="3"/>
  <c r="F71" i="3" s="1"/>
  <c r="E70" i="3"/>
  <c r="F70" i="3" s="1"/>
  <c r="E69" i="3"/>
  <c r="F69" i="3" s="1"/>
  <c r="E68" i="3"/>
  <c r="F68" i="3" s="1"/>
  <c r="E67" i="3"/>
  <c r="E66" i="3"/>
  <c r="F66" i="3" s="1"/>
  <c r="E65" i="3"/>
  <c r="F65" i="3" s="1"/>
  <c r="E64" i="3"/>
  <c r="F64" i="3" s="1"/>
  <c r="E63" i="3"/>
  <c r="F63" i="3" s="1"/>
  <c r="F74" i="3"/>
  <c r="F73" i="3"/>
  <c r="F72" i="3"/>
  <c r="F67" i="3"/>
  <c r="C54" i="3"/>
  <c r="D54" i="3" s="1"/>
  <c r="C53" i="3"/>
  <c r="D53" i="3" s="1"/>
  <c r="C46" i="3"/>
  <c r="D46" i="3" s="1"/>
  <c r="D47" i="3" s="1"/>
  <c r="D110" i="3" s="1"/>
  <c r="D39" i="3"/>
  <c r="E39" i="3" s="1"/>
  <c r="D38" i="3"/>
  <c r="E38" i="3" s="1"/>
  <c r="D37" i="3"/>
  <c r="E37" i="3" s="1"/>
  <c r="D36" i="3"/>
  <c r="E36" i="3" s="1"/>
  <c r="D35" i="3"/>
  <c r="E35" i="3" s="1"/>
  <c r="D34" i="3"/>
  <c r="E34" i="3" s="1"/>
  <c r="D24" i="3"/>
  <c r="E24" i="3" s="1"/>
  <c r="D23" i="3"/>
  <c r="E23" i="3" s="1"/>
  <c r="D21" i="3"/>
  <c r="E21" i="3" s="1"/>
  <c r="D20" i="3"/>
  <c r="E20" i="3" s="1"/>
  <c r="D18" i="3"/>
  <c r="D17" i="3"/>
  <c r="E17" i="3" s="1"/>
  <c r="D16" i="3"/>
  <c r="E16" i="3" s="1"/>
  <c r="D14" i="3"/>
  <c r="E14" i="3" s="1"/>
  <c r="D13" i="3"/>
  <c r="E13" i="3" s="1"/>
  <c r="D12" i="3"/>
  <c r="E12" i="3" s="1"/>
  <c r="D11" i="3"/>
  <c r="E11" i="3" s="1"/>
  <c r="D10" i="3"/>
  <c r="E10" i="3" s="1"/>
  <c r="E18" i="3"/>
  <c r="D9" i="3"/>
  <c r="E9" i="3" s="1"/>
  <c r="E62" i="3"/>
  <c r="F62" i="3" s="1"/>
  <c r="E26" i="3" l="1"/>
  <c r="C108" i="3" s="1"/>
  <c r="C110" i="3"/>
  <c r="F75" i="3"/>
  <c r="C112" i="3" s="1"/>
  <c r="D55" i="3"/>
  <c r="E40" i="3"/>
  <c r="D109" i="3" l="1"/>
  <c r="C109" i="3"/>
  <c r="E109" i="3"/>
  <c r="D111" i="3"/>
  <c r="C111" i="3"/>
  <c r="E111" i="3"/>
  <c r="E108" i="3"/>
  <c r="D108" i="3"/>
  <c r="E92" i="3"/>
  <c r="D92" i="3"/>
  <c r="E89" i="3"/>
  <c r="D89" i="3"/>
  <c r="E96" i="3"/>
  <c r="E97" i="3" s="1"/>
  <c r="D96" i="3"/>
  <c r="D97" i="3" s="1"/>
  <c r="C96" i="3"/>
  <c r="C97" i="3" s="1"/>
  <c r="E90" i="3"/>
  <c r="D90" i="3"/>
  <c r="C90" i="3"/>
  <c r="D88" i="3" l="1"/>
  <c r="E88" i="3"/>
  <c r="C88" i="3"/>
  <c r="C91" i="3" l="1"/>
  <c r="E91" i="3" l="1"/>
  <c r="D91" i="3"/>
  <c r="C93" i="3" l="1"/>
  <c r="C94" i="3" s="1"/>
  <c r="D93" i="3"/>
  <c r="D94" i="3" s="1"/>
  <c r="E93" i="3"/>
  <c r="E94" i="3" s="1"/>
  <c r="C99" i="3"/>
  <c r="C100" i="3" s="1"/>
  <c r="D99" i="3"/>
  <c r="D100" i="3" s="1"/>
  <c r="E99" i="3"/>
  <c r="E100" i="3" s="1"/>
  <c r="C102" i="3" l="1"/>
  <c r="D102" i="3"/>
  <c r="E102" i="3"/>
  <c r="D113" i="3" l="1"/>
  <c r="E113" i="3"/>
  <c r="C113" i="3"/>
  <c r="C103" i="3"/>
  <c r="C114" i="3" s="1"/>
  <c r="D103" i="3"/>
  <c r="D114" i="3" s="1"/>
  <c r="E103" i="3"/>
  <c r="E114" i="3" s="1"/>
  <c r="E112" i="3" l="1"/>
  <c r="D112" i="3"/>
  <c r="E115" i="3" l="1"/>
  <c r="D115" i="3"/>
  <c r="C115" i="3" l="1"/>
  <c r="C7" i="1" s="1"/>
  <c r="C15" i="1"/>
  <c r="C17" i="1" s="1"/>
  <c r="C11" i="1"/>
  <c r="C13" i="1" s="1"/>
  <c r="C21" i="1" l="1"/>
  <c r="C25" i="1" s="1"/>
  <c r="C9" i="1"/>
</calcChain>
</file>

<file path=xl/sharedStrings.xml><?xml version="1.0" encoding="utf-8"?>
<sst xmlns="http://schemas.openxmlformats.org/spreadsheetml/2006/main" count="255" uniqueCount="169">
  <si>
    <t>1 měsíc</t>
  </si>
  <si>
    <t>Jednotkové množství</t>
  </si>
  <si>
    <t>t</t>
  </si>
  <si>
    <t>Výkaz výměr - stanovení nabídkové ceny</t>
  </si>
  <si>
    <t>Vývoz nádob - separace</t>
  </si>
  <si>
    <t>Výkaz Výměr</t>
  </si>
  <si>
    <t>Kat. číslo odpadu</t>
  </si>
  <si>
    <t>Název druhu odpadu</t>
  </si>
  <si>
    <t>Kategorie odpadu</t>
  </si>
  <si>
    <t>Množství odpadu  (t)</t>
  </si>
  <si>
    <t>Jednotková cena bez DPH (za 1 t)</t>
  </si>
  <si>
    <t>Cena celkem bez DPH</t>
  </si>
  <si>
    <t>O</t>
  </si>
  <si>
    <t>N</t>
  </si>
  <si>
    <t>ČINNOST</t>
  </si>
  <si>
    <t>Cena celkem</t>
  </si>
  <si>
    <t>Nabídková cena dle výkazu výměr - Stanovení nabídkové ceny</t>
  </si>
  <si>
    <t>* Za  správnost stanovené sazby DPH nese odpovědnost účastník zadávacího řízení.</t>
  </si>
  <si>
    <t>Účastník:</t>
  </si>
  <si>
    <t>Jednotková cena bez DPH (za 1 t)*</t>
  </si>
  <si>
    <t>Odpad – nakládání</t>
  </si>
  <si>
    <t>* účastník je oprávněn ocenit položku nulou, případně záporným číslem, záporně oceněná položka bude chápana jako platba zadavateli za převzaté odpady.</t>
  </si>
  <si>
    <t>Poplatek za uložení odpadu na skládku</t>
  </si>
  <si>
    <t>v zákonné výši</t>
  </si>
  <si>
    <t xml:space="preserve">Nakládání s odpady </t>
  </si>
  <si>
    <t>Výkaz výměr - Odpad - nakládání</t>
  </si>
  <si>
    <t xml:space="preserve">Pesticidy </t>
  </si>
  <si>
    <t xml:space="preserve">Barvy, tiskařské barvy, lepidla, pryskyřice obsahující nebezpečné látky </t>
  </si>
  <si>
    <t>Poplatek za skládkování</t>
  </si>
  <si>
    <t>ROK:</t>
  </si>
  <si>
    <t>Poplatek za skládkování celkem</t>
  </si>
  <si>
    <t>Nakládání s odpady</t>
  </si>
  <si>
    <t>Cena celkem za rok*</t>
  </si>
  <si>
    <t>** ceny jsou uvedeny bez poplatku za uložení odpadu na skládku, poplatek bude k ceně připočten v aktuální výši dle zákona.</t>
  </si>
  <si>
    <r>
      <rPr>
        <b/>
        <u/>
        <sz val="18"/>
        <color theme="1"/>
        <rFont val="Times New Roman"/>
        <family val="1"/>
        <charset val="238"/>
      </rPr>
      <t>Návod pro vyplnění:</t>
    </r>
    <r>
      <rPr>
        <b/>
        <sz val="18"/>
        <color theme="1"/>
        <rFont val="Times New Roman"/>
        <family val="1"/>
        <charset val="238"/>
      </rPr>
      <t xml:space="preserve"> účastník vyplní pouze vyznačená, tzn. odemčená a podbarvená pole - žlutě, na všech záložkách  </t>
    </r>
  </si>
  <si>
    <t>Objemný odpad (kat. č. 20 03 07) - jiné nakládání než skládkování</t>
  </si>
  <si>
    <t>Objemný odpad (kat. č. 20 03 07) - skládkování**</t>
  </si>
  <si>
    <t xml:space="preserve">Plasty </t>
  </si>
  <si>
    <t xml:space="preserve">Množství skládkovného odpadu </t>
  </si>
  <si>
    <t>Cena za nakládání</t>
  </si>
  <si>
    <t>Jednotková cena za 1 t</t>
  </si>
  <si>
    <t>Papír a lepenka</t>
  </si>
  <si>
    <t>Sklo</t>
  </si>
  <si>
    <t>Rozpouštědla</t>
  </si>
  <si>
    <t>Olej a tuk neuvedený pod číslem 200125</t>
  </si>
  <si>
    <t>Objemný odpad (kat. č. 20 03 07) - skládkování</t>
  </si>
  <si>
    <t>Kyseliny</t>
  </si>
  <si>
    <t>rok 2027</t>
  </si>
  <si>
    <t>rok 2028</t>
  </si>
  <si>
    <t>rok 2029</t>
  </si>
  <si>
    <t>Cena celkem za rok 2027 bez DPH (Kč)</t>
  </si>
  <si>
    <t>Výše DPH za rok 2027 (Kč)</t>
  </si>
  <si>
    <t>Cena celkem za rok 2027 včetně DPH (Kč)</t>
  </si>
  <si>
    <t>Cena celkem za rok 2028 bez DPH (Kč)</t>
  </si>
  <si>
    <t>Výše DPH za rok 2028 (Kč)</t>
  </si>
  <si>
    <t>Cena celkem za rok 2028 včetně DPH (Kč)</t>
  </si>
  <si>
    <t>Cena celkem za rok 2029 bez DPH (Kč)</t>
  </si>
  <si>
    <t>Výše DPH za rok 2029 (Kč)</t>
  </si>
  <si>
    <t>Cena celkem za rok 2029 včetně DPH (Kč)</t>
  </si>
  <si>
    <t xml:space="preserve">Návod k vyplnění: Účastník je oprávněn upravovat pouze žlutě podbravené buňky. </t>
  </si>
  <si>
    <t>Zásady (kat. č. 20 01 15)</t>
  </si>
  <si>
    <t>Zásady</t>
  </si>
  <si>
    <t>Směsný komunální odpad (kat. č. 200301) - skládkování**</t>
  </si>
  <si>
    <t>Směsný komunální odpad (kat. č. 200301) - skládkování - jiné nakládání než skládkování</t>
  </si>
  <si>
    <t>Množství potenciálně skládkovaného SKO*</t>
  </si>
  <si>
    <t>Množství potenciálně skládkovaného Objemného odpadu*</t>
  </si>
  <si>
    <t>Směsný komunální odpad (kat. č. 20 03 01) - skládkování</t>
  </si>
  <si>
    <t>Směsný komunální odpad (kat. č. 20 03 01) jiné nakládání než skládkování</t>
  </si>
  <si>
    <t>Poplatek bez slevy za 1 t</t>
  </si>
  <si>
    <t>Nakládání s SKO a objemnými odpady</t>
  </si>
  <si>
    <t>Cena za nakládání s SKO a objemným odpadem celkem</t>
  </si>
  <si>
    <t xml:space="preserve">Nakládání s SKO a objemnými odpady </t>
  </si>
  <si>
    <t>Uchazeč uvede jakým jiným způsobem než skládkováním bude nakládat se Směsným komunálním odpadem a s Objemným odpadem:</t>
  </si>
  <si>
    <t>Celkem nakládání s odpady  (bez odpadu 200301 a 200307)</t>
  </si>
  <si>
    <t>Typ nádoby</t>
  </si>
  <si>
    <t>Počet nádob</t>
  </si>
  <si>
    <t>Počet svozů / rok</t>
  </si>
  <si>
    <t>Cena za vývoz celkem bez DPH</t>
  </si>
  <si>
    <t>Papír – 1 100 l</t>
  </si>
  <si>
    <t>Plasty - 1 100 l</t>
  </si>
  <si>
    <t>Sklo směsné – 1 500 l</t>
  </si>
  <si>
    <t>Sklo bílé – 1 500 l</t>
  </si>
  <si>
    <t>Sklo půlený kontejner – 2 200 l</t>
  </si>
  <si>
    <t>Podzemní kontejnery</t>
  </si>
  <si>
    <t>Papír – podz. kontejner – 5 000 l</t>
  </si>
  <si>
    <t>Plasty – podz. kontejner – 5 000 l</t>
  </si>
  <si>
    <t>Sklo – půlený podz. kontejner          – 3 000 l</t>
  </si>
  <si>
    <t>Nádoby u rodinných a bytových domů</t>
  </si>
  <si>
    <t>Papír – 120 l</t>
  </si>
  <si>
    <t>Plast  - 1 100 l</t>
  </si>
  <si>
    <t>Celkem vývoz nádob – separace</t>
  </si>
  <si>
    <t>Pronájem nádob</t>
  </si>
  <si>
    <t>Objem sběrných nádob</t>
  </si>
  <si>
    <t>Délka pronájmu / měsíc</t>
  </si>
  <si>
    <t>Jednotková cena bez DPH (za pronájem jedné nádoby)</t>
  </si>
  <si>
    <t>Cena za pronájem nádob celkem bez DPH</t>
  </si>
  <si>
    <t>Papír  (1 100 l)</t>
  </si>
  <si>
    <t>Papír  (120 l)</t>
  </si>
  <si>
    <t>Plast (1 100 l)</t>
  </si>
  <si>
    <t>Sklo směsné (1 500 l)</t>
  </si>
  <si>
    <t>Sklo bílé (1 500 l)</t>
  </si>
  <si>
    <t xml:space="preserve">Celkem pronájem nádob </t>
  </si>
  <si>
    <t>Výkaz výměr - separace</t>
  </si>
  <si>
    <t>Sběrné nádoby na separované odpady*</t>
  </si>
  <si>
    <t>Četnost vývozu **</t>
  </si>
  <si>
    <t>Jednotková cena bez DPH (za jeden vývoz jedné nádoby)*</t>
  </si>
  <si>
    <t>Separační stání</t>
  </si>
  <si>
    <t>1x za měsíc</t>
  </si>
  <si>
    <t>Sklo – půlený podz. kontejner – 3 000 l</t>
  </si>
  <si>
    <t>Nádoby u rodinných domů</t>
  </si>
  <si>
    <t>1 x měsíčně</t>
  </si>
  <si>
    <t>doba pronájmu</t>
  </si>
  <si>
    <t>Jednotková cena bez DPH za pronájem jedné nádoby za měsíc</t>
  </si>
  <si>
    <t>Papír a lepenka (kat. č. 20 01 01)</t>
  </si>
  <si>
    <t>Kompozitní a nápojové kartony (kat. č. 20 01 01 01)</t>
  </si>
  <si>
    <t>Sklo (kat. č. 20 01 02)</t>
  </si>
  <si>
    <t>Plasty (kat. č. 20 01 39)</t>
  </si>
  <si>
    <t>Kovy (kat. č. 20 01 40)</t>
  </si>
  <si>
    <t>Izolační materiál s obsahem azbestu (kat. č. 17 06 01)</t>
  </si>
  <si>
    <t>Stavební materiály obsahující azbest (kat. č. 17 06 05)</t>
  </si>
  <si>
    <t>Rozpouštědla (kat. č. 20 01 13)</t>
  </si>
  <si>
    <t>Kyseliny (kat. č. 20 01 14)</t>
  </si>
  <si>
    <t>Pesticidy (kat. č. 20 01 19)</t>
  </si>
  <si>
    <t>Olej a tuk neuvedený pod číslem 20 01 25 (kat. č. 20 01 26)</t>
  </si>
  <si>
    <t>Barvy, tiskařské barvy, lepidla, pryskyřice obsahující nebezpečné látky (kat. č. 20 01 27)</t>
  </si>
  <si>
    <t>Odvoz nebezpečného odpadu ze sběrného dvora</t>
  </si>
  <si>
    <t>Rozsah</t>
  </si>
  <si>
    <t>Jednotková cena bez DPH (za provedení 1 vývozu NO ze SD)*</t>
  </si>
  <si>
    <t>Vývoz nebezpečného odpadu</t>
  </si>
  <si>
    <t>1 vývoz NO</t>
  </si>
  <si>
    <t>Přistavení a vývoz kontejneru</t>
  </si>
  <si>
    <t>Jednotková cena bez DPH za přistavení a vývoz kontejneru*</t>
  </si>
  <si>
    <r>
      <t>Kont. Abroll o objemu 11 m</t>
    </r>
    <r>
      <rPr>
        <vertAlign val="superscript"/>
        <sz val="12"/>
        <color theme="1"/>
        <rFont val="Times New Roman"/>
        <family val="1"/>
        <charset val="238"/>
      </rPr>
      <t>3</t>
    </r>
  </si>
  <si>
    <t>1 vývoz</t>
  </si>
  <si>
    <t>Kont. Abroll o objemu 16 m3</t>
  </si>
  <si>
    <t>* cena zahrnuje veškeré náklady na manipulaci a dopravu, cena nezahrnuje nakládání s převzatými odpady, cena za nakládání s převzatými odpady se uvede do tabulky Odpad-nakládání.</t>
  </si>
  <si>
    <t>Kov - min. 1 100 l spodní výsyp</t>
  </si>
  <si>
    <t>1 x za měsíc</t>
  </si>
  <si>
    <t>1 x za týden</t>
  </si>
  <si>
    <t>2 x za týden</t>
  </si>
  <si>
    <t>1x za týden</t>
  </si>
  <si>
    <t>1 x měsíčně / 2 x měsíčně</t>
  </si>
  <si>
    <t>Kov min (1 100 l)</t>
  </si>
  <si>
    <t>Výkaz výměr - Přistavení a vývoz kontejneru</t>
  </si>
  <si>
    <t>Vývoz kontejneru</t>
  </si>
  <si>
    <t>počet vývozů / rok</t>
  </si>
  <si>
    <t>Jednotková cena bez DPH za 1 vývoz</t>
  </si>
  <si>
    <t>Cena za rok</t>
  </si>
  <si>
    <t>Vývoz kontejnerů - celkem</t>
  </si>
  <si>
    <t>Výkaz výměr - Vývoz NO ze sběrného dvora</t>
  </si>
  <si>
    <t>Vývoz NO</t>
  </si>
  <si>
    <t>Vývoz NO - celkem</t>
  </si>
  <si>
    <t xml:space="preserve">Kompozitní a nápojové kartony </t>
  </si>
  <si>
    <t xml:space="preserve">Kovy </t>
  </si>
  <si>
    <t>Vývoz nádob</t>
  </si>
  <si>
    <t>Vývoz VOK</t>
  </si>
  <si>
    <t>počet / rok</t>
  </si>
  <si>
    <t xml:space="preserve">Pozn. 1 : U ostatních odpadů (mimo výše uvedených Směsný komunální odpad a Objemný odpad), pokud budou uloženy na skládku se předpokládá, že budou uloženy jako zbytkový odpad (případně nebezpečný), a tudíž se nepředpokládá, že by v průběhu trvání smlouvy docházelo k výrzné změně výše poplatku (příloha č.9 k zákonu 541/2020 Sb., o odpadech). V případě, že takovéto odpady plánuje uchazeč ukládat na skládku, pak zákonný poplatek (za zbytkový odpad za rok 2027) bude již součástí nabídkové ceny za 1 tunu. V případě změny výše poplatku, nebo jiného důvodu znemožňujícího ukládat odpad na skládku jako zbytkový odpad, bude každý takový případ posouzen v průběhu smlouvy individuálně a poplatek upraven dle zákonné výše. </t>
  </si>
  <si>
    <t>Lze uvést 0 až 60 t, pro rok 2027 jen 0 až 50 t</t>
  </si>
  <si>
    <t>Lze uvést 0 až 420 t, pro rok 2027 jen 0 až 350 t</t>
  </si>
  <si>
    <t xml:space="preserve">* cena zahrnuje veškeré činnosti stanovené v zadávací dokumentace, s výjimkou části díla, které je oceněno samostatně </t>
  </si>
  <si>
    <t>Papír - 1 100 l</t>
  </si>
  <si>
    <t>Plast - 1 100 l</t>
  </si>
  <si>
    <t>* cena zahrnuje veškeré činnosti stanovené v zadávací dokumentace, s výjimkou části díla, které je oceněno samostatně
** zadavatel si vyhrazuje právo upravovat četnost svozu dle aktuálních potřeb a požadavků občanů města, případně realizovat vývoz na výzvu</t>
  </si>
  <si>
    <t>Nabídková cena bez DPH v Kč za 34 měsíců</t>
  </si>
  <si>
    <t>Výše DPH v Kč za 34 měsíců</t>
  </si>
  <si>
    <t>Nabídková cena včetně DPH v Kč za 34 měsíců</t>
  </si>
  <si>
    <t>Plast – 120 l / 240 l</t>
  </si>
  <si>
    <t xml:space="preserve">*jedná se o předpokládané (pro stanovení nabídkové ceny závazné) množství odpadu 480 t (kódy 200301 a 200307), jehož produkce se předpokládá a které by mohlo být uloženo na skládce. V případě, že uchazeč bude s převzatým odpadem nakládat jiným konečným způsobem než skládkováním, (např. energetické využití), pak je oprávněn o toto množství výše uvednou hodnotu ponížit, (doplní ho do podžluceného pole) což se promítne do řádku Poplatek za skládkování. Uchazeč současně do nabídky uvede jakým jiným způsobem bude s odpadem (kódy 200301 a 200307) nakládat a toto sdělení (zejména množství odpadů, které nebude skládkováno) bude pro uchazeče závazné a bude zapracováno do smlouvy o dílo před jejím podpisem. Předpokládá se, že na veškerý SKO a Objemný odpad uložený na skládku nebude uplatněna sleva na poplatek za skládkování a poplatek bude bude hrazen v plné výši.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</si>
</sst>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K_č_-;\-* #,##0.00\ _K_č_-;_-* &quot;-&quot;??\ _K_č_-;_-@_-"/>
    <numFmt numFmtId="165" formatCode="#,##0.00\ &quot;Kč&quot;"/>
    <numFmt numFmtId="166" formatCode="#,##0.00\ _K_č"/>
    <numFmt numFmtId="167" formatCode="0_ ;\-0\ "/>
    <numFmt numFmtId="168" formatCode="#,##0.00_ ;\-#,##0.00\ "/>
    <numFmt numFmtId="169" formatCode="#,##0_ ;\-#,##0\ 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5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226">
    <xf numFmtId="0" fontId="0" fillId="0" borderId="0" xfId="0"/>
    <xf numFmtId="0" fontId="15" fillId="0" borderId="0" xfId="0" applyFont="1" applyAlignment="1" applyProtection="1">
      <alignment horizontal="center"/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15" fillId="2" borderId="4" xfId="0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vertical="center" wrapText="1"/>
      <protection hidden="1"/>
    </xf>
    <xf numFmtId="3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4" fontId="10" fillId="0" borderId="7" xfId="0" applyNumberFormat="1" applyFont="1" applyBorder="1" applyAlignment="1" applyProtection="1">
      <alignment horizontal="center" vertical="center" wrapText="1"/>
      <protection hidden="1"/>
    </xf>
    <xf numFmtId="166" fontId="10" fillId="0" borderId="7" xfId="0" applyNumberFormat="1" applyFont="1" applyBorder="1" applyAlignment="1" applyProtection="1">
      <alignment horizontal="center" vertical="center" wrapText="1"/>
      <protection hidden="1"/>
    </xf>
    <xf numFmtId="0" fontId="14" fillId="0" borderId="0" xfId="0" applyFont="1" applyProtection="1">
      <protection hidden="1"/>
    </xf>
    <xf numFmtId="3" fontId="10" fillId="8" borderId="1" xfId="0" applyNumberFormat="1" applyFont="1" applyFill="1" applyBorder="1" applyAlignment="1" applyProtection="1">
      <alignment horizontal="center" vertical="center" wrapText="1"/>
      <protection hidden="1"/>
    </xf>
    <xf numFmtId="166" fontId="1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2" borderId="2" xfId="0" applyFont="1" applyFill="1" applyBorder="1" applyAlignment="1" applyProtection="1">
      <alignment horizontal="left" vertical="center" wrapText="1"/>
      <protection hidden="1"/>
    </xf>
    <xf numFmtId="0" fontId="15" fillId="2" borderId="3" xfId="0" applyFont="1" applyFill="1" applyBorder="1" applyAlignment="1" applyProtection="1">
      <alignment horizontal="left" vertical="center" wrapText="1"/>
      <protection hidden="1"/>
    </xf>
    <xf numFmtId="0" fontId="15" fillId="2" borderId="4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 shrinkToFit="1"/>
      <protection hidden="1"/>
    </xf>
    <xf numFmtId="0" fontId="2" fillId="11" borderId="2" xfId="0" applyFont="1" applyFill="1" applyBorder="1" applyAlignment="1" applyProtection="1">
      <alignment horizontal="left" vertical="center" wrapText="1"/>
      <protection hidden="1"/>
    </xf>
    <xf numFmtId="0" fontId="2" fillId="11" borderId="3" xfId="0" applyFont="1" applyFill="1" applyBorder="1" applyAlignment="1" applyProtection="1">
      <alignment horizontal="left" vertical="center" wrapText="1"/>
      <protection hidden="1"/>
    </xf>
    <xf numFmtId="0" fontId="2" fillId="11" borderId="4" xfId="0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left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10" fillId="11" borderId="2" xfId="0" applyFont="1" applyFill="1" applyBorder="1" applyAlignment="1" applyProtection="1">
      <alignment horizontal="left" vertical="center"/>
      <protection hidden="1"/>
    </xf>
    <xf numFmtId="0" fontId="10" fillId="11" borderId="3" xfId="0" applyFont="1" applyFill="1" applyBorder="1" applyAlignment="1" applyProtection="1">
      <alignment horizontal="left" vertical="center"/>
      <protection hidden="1"/>
    </xf>
    <xf numFmtId="0" fontId="10" fillId="11" borderId="4" xfId="0" applyFont="1" applyFill="1" applyBorder="1" applyAlignment="1" applyProtection="1">
      <alignment horizontal="left" vertical="center"/>
      <protection hidden="1"/>
    </xf>
    <xf numFmtId="0" fontId="10" fillId="0" borderId="1" xfId="0" applyFont="1" applyBorder="1" applyAlignment="1" applyProtection="1">
      <alignment horizontal="left" vertical="center"/>
      <protection hidden="1"/>
    </xf>
    <xf numFmtId="0" fontId="10" fillId="0" borderId="1" xfId="0" applyFont="1" applyBorder="1" applyProtection="1">
      <protection hidden="1"/>
    </xf>
    <xf numFmtId="0" fontId="15" fillId="11" borderId="2" xfId="0" applyFont="1" applyFill="1" applyBorder="1" applyAlignment="1" applyProtection="1">
      <alignment horizontal="left"/>
      <protection hidden="1"/>
    </xf>
    <xf numFmtId="0" fontId="15" fillId="11" borderId="3" xfId="0" applyFont="1" applyFill="1" applyBorder="1" applyAlignment="1" applyProtection="1">
      <alignment horizontal="left"/>
      <protection hidden="1"/>
    </xf>
    <xf numFmtId="0" fontId="15" fillId="11" borderId="4" xfId="0" applyFont="1" applyFill="1" applyBorder="1" applyAlignment="1" applyProtection="1">
      <alignment horizontal="left"/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Protection="1">
      <protection hidden="1"/>
    </xf>
    <xf numFmtId="0" fontId="4" fillId="0" borderId="39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3" fillId="0" borderId="39" xfId="0" applyFont="1" applyBorder="1" applyProtection="1"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justify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horizontal="left" vertical="center" wrapText="1"/>
      <protection hidden="1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10" fillId="8" borderId="7" xfId="0" applyFont="1" applyFill="1" applyBorder="1" applyAlignment="1" applyProtection="1">
      <alignment horizontal="center" vertical="center" wrapText="1"/>
      <protection hidden="1"/>
    </xf>
    <xf numFmtId="0" fontId="10" fillId="7" borderId="5" xfId="0" applyFont="1" applyFill="1" applyBorder="1" applyAlignment="1" applyProtection="1">
      <alignment horizontal="left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Protection="1">
      <protection hidden="1"/>
    </xf>
    <xf numFmtId="0" fontId="10" fillId="8" borderId="4" xfId="0" applyFont="1" applyFill="1" applyBorder="1" applyAlignment="1" applyProtection="1">
      <alignment horizontal="center" vertical="center" wrapText="1"/>
      <protection hidden="1"/>
    </xf>
    <xf numFmtId="0" fontId="5" fillId="8" borderId="4" xfId="0" applyFont="1" applyFill="1" applyBorder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left" wrapText="1"/>
      <protection hidden="1"/>
    </xf>
    <xf numFmtId="0" fontId="17" fillId="7" borderId="0" xfId="0" applyFont="1" applyFill="1" applyAlignment="1" applyProtection="1">
      <alignment horizontal="left" wrapText="1"/>
      <protection hidden="1"/>
    </xf>
    <xf numFmtId="0" fontId="8" fillId="0" borderId="0" xfId="0" applyFont="1" applyAlignment="1" applyProtection="1">
      <alignment horizontal="justify" vertical="center" wrapText="1"/>
      <protection hidden="1"/>
    </xf>
    <xf numFmtId="0" fontId="18" fillId="0" borderId="0" xfId="0" applyFont="1" applyAlignment="1" applyProtection="1">
      <alignment wrapText="1"/>
      <protection hidden="1"/>
    </xf>
    <xf numFmtId="0" fontId="16" fillId="0" borderId="0" xfId="0" applyFont="1" applyProtection="1">
      <protection hidden="1"/>
    </xf>
    <xf numFmtId="0" fontId="1" fillId="0" borderId="2" xfId="0" applyFont="1" applyBorder="1" applyAlignment="1" applyProtection="1">
      <alignment wrapText="1"/>
      <protection hidden="1"/>
    </xf>
    <xf numFmtId="0" fontId="20" fillId="0" borderId="3" xfId="0" applyFont="1" applyBorder="1" applyAlignment="1" applyProtection="1">
      <alignment wrapText="1"/>
      <protection hidden="1"/>
    </xf>
    <xf numFmtId="0" fontId="20" fillId="0" borderId="4" xfId="0" applyFont="1" applyBorder="1" applyAlignment="1" applyProtection="1">
      <alignment wrapText="1"/>
      <protection hidden="1"/>
    </xf>
    <xf numFmtId="0" fontId="3" fillId="3" borderId="0" xfId="0" applyFont="1" applyFill="1" applyAlignment="1" applyProtection="1">
      <alignment horizontal="left" vertical="top"/>
      <protection hidden="1"/>
    </xf>
    <xf numFmtId="165" fontId="10" fillId="3" borderId="1" xfId="0" applyNumberFormat="1" applyFont="1" applyFill="1" applyBorder="1" applyAlignment="1" applyProtection="1">
      <alignment horizontal="center"/>
      <protection locked="0" hidden="1"/>
    </xf>
    <xf numFmtId="165" fontId="10" fillId="3" borderId="1" xfId="0" applyNumberFormat="1" applyFont="1" applyFill="1" applyBorder="1" applyAlignment="1" applyProtection="1">
      <alignment horizontal="center" vertical="center"/>
      <protection locked="0" hidden="1"/>
    </xf>
    <xf numFmtId="165" fontId="10" fillId="3" borderId="4" xfId="0" applyNumberFormat="1" applyFont="1" applyFill="1" applyBorder="1" applyAlignment="1" applyProtection="1">
      <alignment horizontal="center" vertical="center"/>
      <protection locked="0" hidden="1"/>
    </xf>
    <xf numFmtId="165" fontId="5" fillId="3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3" fillId="3" borderId="38" xfId="0" applyFont="1" applyFill="1" applyBorder="1" applyAlignment="1" applyProtection="1">
      <alignment wrapText="1"/>
      <protection locked="0" hidden="1"/>
    </xf>
    <xf numFmtId="0" fontId="0" fillId="3" borderId="34" xfId="0" applyFill="1" applyBorder="1" applyAlignment="1" applyProtection="1">
      <alignment wrapText="1"/>
      <protection locked="0" hidden="1"/>
    </xf>
    <xf numFmtId="0" fontId="0" fillId="3" borderId="7" xfId="0" applyFill="1" applyBorder="1" applyAlignment="1" applyProtection="1">
      <alignment wrapText="1"/>
      <protection locked="0" hidden="1"/>
    </xf>
    <xf numFmtId="0" fontId="9" fillId="0" borderId="17" xfId="0" applyFont="1" applyBorder="1" applyAlignment="1" applyProtection="1">
      <alignment horizontal="center" vertical="center" wrapText="1"/>
      <protection hidden="1"/>
    </xf>
    <xf numFmtId="0" fontId="15" fillId="7" borderId="16" xfId="0" applyFont="1" applyFill="1" applyBorder="1" applyAlignment="1" applyProtection="1">
      <alignment horizontal="center" vertical="center"/>
      <protection hidden="1"/>
    </xf>
    <xf numFmtId="165" fontId="15" fillId="7" borderId="16" xfId="0" applyNumberFormat="1" applyFont="1" applyFill="1" applyBorder="1" applyAlignment="1" applyProtection="1">
      <alignment horizontal="center" vertical="center"/>
      <protection hidden="1"/>
    </xf>
    <xf numFmtId="165" fontId="15" fillId="7" borderId="18" xfId="0" applyNumberFormat="1" applyFont="1" applyFill="1" applyBorder="1" applyAlignment="1" applyProtection="1">
      <alignment horizontal="center" vertical="center"/>
      <protection hidden="1"/>
    </xf>
    <xf numFmtId="165" fontId="15" fillId="7" borderId="19" xfId="0" applyNumberFormat="1" applyFont="1" applyFill="1" applyBorder="1" applyAlignment="1" applyProtection="1">
      <alignment horizontal="center" vertical="center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165" fontId="15" fillId="8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2" borderId="18" xfId="0" applyFont="1" applyFill="1" applyBorder="1" applyAlignment="1" applyProtection="1">
      <alignment horizontal="center" vertical="center"/>
      <protection hidden="1"/>
    </xf>
    <xf numFmtId="0" fontId="2" fillId="2" borderId="19" xfId="0" applyFont="1" applyFill="1" applyBorder="1" applyAlignment="1" applyProtection="1">
      <alignment horizontal="center" vertical="center"/>
      <protection hidden="1"/>
    </xf>
    <xf numFmtId="165" fontId="2" fillId="2" borderId="18" xfId="0" applyNumberFormat="1" applyFont="1" applyFill="1" applyBorder="1" applyAlignment="1" applyProtection="1">
      <alignment horizontal="center" vertical="center"/>
      <protection hidden="1"/>
    </xf>
    <xf numFmtId="165" fontId="2" fillId="2" borderId="19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2" borderId="16" xfId="0" applyFont="1" applyFill="1" applyBorder="1" applyAlignment="1" applyProtection="1">
      <alignment horizontal="center" vertical="center"/>
      <protection hidden="1"/>
    </xf>
    <xf numFmtId="165" fontId="2" fillId="2" borderId="16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3" borderId="0" xfId="0" applyFont="1" applyFill="1" applyAlignment="1" applyProtection="1">
      <alignment horizontal="center" vertical="center" wrapText="1"/>
      <protection hidden="1"/>
    </xf>
    <xf numFmtId="165" fontId="15" fillId="3" borderId="16" xfId="0" applyNumberFormat="1" applyFont="1" applyFill="1" applyBorder="1" applyAlignment="1" applyProtection="1">
      <alignment horizontal="center" vertical="center"/>
      <protection locked="0" hidden="1"/>
    </xf>
    <xf numFmtId="165" fontId="2" fillId="3" borderId="18" xfId="0" applyNumberFormat="1" applyFont="1" applyFill="1" applyBorder="1" applyAlignment="1" applyProtection="1">
      <alignment horizontal="center" vertical="center"/>
      <protection locked="0" hidden="1"/>
    </xf>
    <xf numFmtId="165" fontId="2" fillId="3" borderId="19" xfId="0" applyNumberFormat="1" applyFont="1" applyFill="1" applyBorder="1" applyAlignment="1" applyProtection="1">
      <alignment horizontal="center" vertical="center"/>
      <protection locked="0" hidden="1"/>
    </xf>
    <xf numFmtId="0" fontId="3" fillId="3" borderId="0" xfId="0" applyFont="1" applyFill="1" applyAlignment="1" applyProtection="1">
      <alignment horizontal="left" vertical="top" wrapText="1"/>
      <protection locked="0" hidden="1"/>
    </xf>
    <xf numFmtId="0" fontId="0" fillId="3" borderId="0" xfId="0" applyFill="1" applyAlignment="1" applyProtection="1">
      <alignment horizontal="left" vertical="top" wrapText="1"/>
      <protection locked="0"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10" fillId="5" borderId="7" xfId="0" applyFont="1" applyFill="1" applyBorder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hidden="1"/>
    </xf>
    <xf numFmtId="0" fontId="10" fillId="4" borderId="7" xfId="0" applyFont="1" applyFill="1" applyBorder="1" applyAlignment="1" applyProtection="1">
      <alignment horizontal="center" vertical="center" wrapText="1"/>
      <protection hidden="1"/>
    </xf>
    <xf numFmtId="4" fontId="10" fillId="4" borderId="7" xfId="0" applyNumberFormat="1" applyFont="1" applyFill="1" applyBorder="1" applyAlignment="1" applyProtection="1">
      <alignment horizontal="center" vertical="center" wrapText="1"/>
      <protection hidden="1"/>
    </xf>
    <xf numFmtId="166" fontId="10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Protection="1">
      <protection hidden="1"/>
    </xf>
    <xf numFmtId="0" fontId="21" fillId="4" borderId="7" xfId="0" applyFont="1" applyFill="1" applyBorder="1" applyAlignment="1" applyProtection="1">
      <alignment horizontal="center" vertical="center" wrapText="1"/>
      <protection hidden="1"/>
    </xf>
    <xf numFmtId="166" fontId="21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10" fillId="8" borderId="5" xfId="0" applyFont="1" applyFill="1" applyBorder="1" applyAlignment="1" applyProtection="1">
      <alignment horizontal="left" vertical="center" wrapText="1"/>
      <protection hidden="1"/>
    </xf>
    <xf numFmtId="2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0" fontId="10" fillId="8" borderId="2" xfId="0" applyFont="1" applyFill="1" applyBorder="1" applyAlignment="1" applyProtection="1">
      <alignment horizontal="left" vertical="center" wrapText="1"/>
      <protection hidden="1"/>
    </xf>
    <xf numFmtId="0" fontId="10" fillId="8" borderId="1" xfId="0" applyFont="1" applyFill="1" applyBorder="1" applyAlignment="1" applyProtection="1">
      <alignment horizontal="center" vertical="center" wrapText="1"/>
      <protection hidden="1"/>
    </xf>
    <xf numFmtId="0" fontId="10" fillId="8" borderId="3" xfId="0" applyFont="1" applyFill="1" applyBorder="1" applyAlignment="1" applyProtection="1">
      <alignment horizontal="center" vertical="center" wrapText="1"/>
      <protection hidden="1"/>
    </xf>
    <xf numFmtId="2" fontId="10" fillId="8" borderId="1" xfId="0" applyNumberFormat="1" applyFont="1" applyFill="1" applyBorder="1" applyAlignment="1" applyProtection="1">
      <alignment horizontal="center" vertical="center" wrapText="1"/>
      <protection hidden="1"/>
    </xf>
    <xf numFmtId="166" fontId="10" fillId="8" borderId="4" xfId="0" applyNumberFormat="1" applyFont="1" applyFill="1" applyBorder="1" applyAlignment="1" applyProtection="1">
      <alignment horizontal="center" vertical="center" wrapText="1"/>
      <protection hidden="1"/>
    </xf>
    <xf numFmtId="0" fontId="15" fillId="2" borderId="2" xfId="0" applyFont="1" applyFill="1" applyBorder="1" applyAlignment="1" applyProtection="1">
      <alignment horizontal="justify" vertical="center" wrapText="1"/>
      <protection hidden="1"/>
    </xf>
    <xf numFmtId="0" fontId="15" fillId="2" borderId="3" xfId="0" applyFont="1" applyFill="1" applyBorder="1" applyAlignment="1" applyProtection="1">
      <alignment horizontal="justify" vertical="center" wrapText="1"/>
      <protection hidden="1"/>
    </xf>
    <xf numFmtId="0" fontId="15" fillId="2" borderId="4" xfId="0" applyFont="1" applyFill="1" applyBorder="1" applyAlignment="1" applyProtection="1">
      <alignment horizontal="justify" vertical="center" wrapText="1"/>
      <protection hidden="1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4" fillId="0" borderId="3" xfId="0" applyFont="1" applyBorder="1" applyAlignment="1" applyProtection="1">
      <alignment horizontal="left" vertical="center" wrapText="1"/>
      <protection hidden="1"/>
    </xf>
    <xf numFmtId="0" fontId="4" fillId="0" borderId="4" xfId="0" applyFont="1" applyBorder="1" applyAlignment="1" applyProtection="1">
      <alignment horizontal="left" vertical="center" wrapText="1"/>
      <protection hidden="1"/>
    </xf>
    <xf numFmtId="0" fontId="22" fillId="8" borderId="7" xfId="0" applyFont="1" applyFill="1" applyBorder="1" applyAlignment="1" applyProtection="1">
      <alignment horizontal="center" vertical="center" wrapText="1"/>
      <protection hidden="1"/>
    </xf>
    <xf numFmtId="4" fontId="22" fillId="8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justify" vertical="center" wrapText="1"/>
      <protection hidden="1"/>
    </xf>
    <xf numFmtId="0" fontId="6" fillId="2" borderId="3" xfId="0" applyFont="1" applyFill="1" applyBorder="1" applyAlignment="1" applyProtection="1">
      <alignment horizontal="justify" vertical="center" wrapText="1"/>
      <protection hidden="1"/>
    </xf>
    <xf numFmtId="0" fontId="6" fillId="2" borderId="4" xfId="0" applyFont="1" applyFill="1" applyBorder="1" applyAlignment="1" applyProtection="1">
      <alignment horizontal="justify" vertical="center" wrapText="1"/>
      <protection hidden="1"/>
    </xf>
    <xf numFmtId="166" fontId="2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2" fillId="8" borderId="0" xfId="0" applyFont="1" applyFill="1" applyAlignment="1" applyProtection="1">
      <alignment horizontal="center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textRotation="90" wrapText="1"/>
      <protection hidden="1"/>
    </xf>
    <xf numFmtId="0" fontId="10" fillId="5" borderId="10" xfId="0" applyFont="1" applyFill="1" applyBorder="1" applyAlignment="1" applyProtection="1">
      <alignment horizontal="center" vertical="center" wrapText="1"/>
      <protection hidden="1"/>
    </xf>
    <xf numFmtId="4" fontId="10" fillId="8" borderId="11" xfId="0" applyNumberFormat="1" applyFont="1" applyFill="1" applyBorder="1" applyAlignment="1" applyProtection="1">
      <alignment horizontal="center" vertical="center" wrapText="1"/>
      <protection hidden="1"/>
    </xf>
    <xf numFmtId="0" fontId="10" fillId="5" borderId="11" xfId="0" applyFont="1" applyFill="1" applyBorder="1" applyAlignment="1" applyProtection="1">
      <alignment horizontal="center" vertical="center" wrapText="1"/>
      <protection hidden="1"/>
    </xf>
    <xf numFmtId="166" fontId="5" fillId="5" borderId="11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2" xfId="0" applyFont="1" applyFill="1" applyBorder="1" applyAlignment="1" applyProtection="1">
      <alignment horizontal="left" vertical="center"/>
      <protection hidden="1"/>
    </xf>
    <xf numFmtId="0" fontId="6" fillId="2" borderId="13" xfId="0" applyFont="1" applyFill="1" applyBorder="1" applyAlignment="1" applyProtection="1">
      <alignment horizontal="left" vertical="center"/>
      <protection hidden="1"/>
    </xf>
    <xf numFmtId="0" fontId="6" fillId="2" borderId="14" xfId="0" applyFont="1" applyFill="1" applyBorder="1" applyAlignment="1" applyProtection="1">
      <alignment horizontal="left" vertical="center"/>
      <protection hidden="1"/>
    </xf>
    <xf numFmtId="166" fontId="5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10" fillId="8" borderId="0" xfId="0" applyFont="1" applyFill="1" applyAlignment="1" applyProtection="1">
      <alignment horizontal="center" vertical="center" wrapText="1"/>
      <protection hidden="1"/>
    </xf>
    <xf numFmtId="166" fontId="5" fillId="5" borderId="0" xfId="0" applyNumberFormat="1" applyFont="1" applyFill="1" applyAlignment="1" applyProtection="1">
      <alignment horizontal="center" vertical="center" wrapText="1"/>
      <protection hidden="1"/>
    </xf>
    <xf numFmtId="0" fontId="2" fillId="8" borderId="2" xfId="0" applyFont="1" applyFill="1" applyBorder="1" applyAlignment="1" applyProtection="1">
      <alignment horizontal="center"/>
      <protection hidden="1"/>
    </xf>
    <xf numFmtId="0" fontId="2" fillId="8" borderId="3" xfId="0" applyFont="1" applyFill="1" applyBorder="1" applyAlignment="1" applyProtection="1">
      <alignment horizontal="center"/>
      <protection hidden="1"/>
    </xf>
    <xf numFmtId="0" fontId="2" fillId="8" borderId="4" xfId="0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164" fontId="2" fillId="6" borderId="4" xfId="1" applyFont="1" applyFill="1" applyBorder="1" applyAlignment="1" applyProtection="1">
      <alignment horizontal="center" vertical="center"/>
      <protection hidden="1"/>
    </xf>
    <xf numFmtId="0" fontId="2" fillId="8" borderId="21" xfId="0" applyFont="1" applyFill="1" applyBorder="1" applyAlignment="1" applyProtection="1">
      <alignment wrapText="1"/>
      <protection hidden="1"/>
    </xf>
    <xf numFmtId="0" fontId="5" fillId="8" borderId="21" xfId="0" applyFont="1" applyFill="1" applyBorder="1" applyProtection="1">
      <protection hidden="1"/>
    </xf>
    <xf numFmtId="0" fontId="17" fillId="8" borderId="2" xfId="0" applyFont="1" applyFill="1" applyBorder="1" applyAlignment="1" applyProtection="1">
      <alignment wrapText="1"/>
      <protection hidden="1"/>
    </xf>
    <xf numFmtId="0" fontId="17" fillId="8" borderId="3" xfId="0" applyFont="1" applyFill="1" applyBorder="1" applyAlignment="1" applyProtection="1">
      <alignment wrapText="1"/>
      <protection hidden="1"/>
    </xf>
    <xf numFmtId="0" fontId="17" fillId="8" borderId="4" xfId="0" applyFont="1" applyFill="1" applyBorder="1" applyAlignment="1" applyProtection="1">
      <alignment wrapText="1"/>
      <protection hidden="1"/>
    </xf>
    <xf numFmtId="0" fontId="12" fillId="8" borderId="22" xfId="0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2" fillId="8" borderId="20" xfId="0" applyFont="1" applyFill="1" applyBorder="1" applyAlignment="1" applyProtection="1">
      <alignment wrapText="1"/>
      <protection hidden="1"/>
    </xf>
    <xf numFmtId="0" fontId="5" fillId="8" borderId="32" xfId="0" applyFont="1" applyFill="1" applyBorder="1" applyProtection="1"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8" borderId="6" xfId="0" applyFont="1" applyFill="1" applyBorder="1" applyAlignment="1" applyProtection="1">
      <alignment horizontal="center" vertical="center"/>
      <protection hidden="1"/>
    </xf>
    <xf numFmtId="0" fontId="2" fillId="2" borderId="8" xfId="0" applyFont="1" applyFill="1" applyBorder="1" applyProtection="1">
      <protection hidden="1"/>
    </xf>
    <xf numFmtId="0" fontId="5" fillId="6" borderId="6" xfId="0" applyFont="1" applyFill="1" applyBorder="1" applyAlignment="1" applyProtection="1">
      <alignment horizontal="center"/>
      <protection hidden="1"/>
    </xf>
    <xf numFmtId="164" fontId="5" fillId="6" borderId="29" xfId="0" applyNumberFormat="1" applyFont="1" applyFill="1" applyBorder="1" applyAlignment="1" applyProtection="1">
      <alignment horizontal="center" vertical="center"/>
      <protection hidden="1"/>
    </xf>
    <xf numFmtId="164" fontId="5" fillId="6" borderId="24" xfId="0" applyNumberFormat="1" applyFont="1" applyFill="1" applyBorder="1" applyAlignment="1" applyProtection="1">
      <alignment horizontal="center" vertical="center"/>
      <protection hidden="1"/>
    </xf>
    <xf numFmtId="164" fontId="5" fillId="8" borderId="24" xfId="0" applyNumberFormat="1" applyFont="1" applyFill="1" applyBorder="1" applyAlignment="1" applyProtection="1">
      <alignment horizontal="center" vertical="center"/>
      <protection hidden="1"/>
    </xf>
    <xf numFmtId="0" fontId="2" fillId="8" borderId="8" xfId="0" applyFont="1" applyFill="1" applyBorder="1" applyAlignment="1" applyProtection="1">
      <alignment horizontal="center" vertical="center"/>
      <protection hidden="1"/>
    </xf>
    <xf numFmtId="0" fontId="10" fillId="8" borderId="16" xfId="0" applyFont="1" applyFill="1" applyBorder="1" applyAlignment="1" applyProtection="1">
      <alignment horizontal="left" vertical="center" wrapText="1"/>
      <protection hidden="1"/>
    </xf>
    <xf numFmtId="164" fontId="5" fillId="8" borderId="30" xfId="0" applyNumberFormat="1" applyFont="1" applyFill="1" applyBorder="1" applyAlignment="1" applyProtection="1">
      <alignment horizontal="center" vertical="center"/>
      <protection hidden="1"/>
    </xf>
    <xf numFmtId="164" fontId="5" fillId="8" borderId="28" xfId="0" applyNumberFormat="1" applyFont="1" applyFill="1" applyBorder="1" applyAlignment="1" applyProtection="1">
      <alignment horizontal="center" vertical="center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164" fontId="5" fillId="8" borderId="31" xfId="0" applyNumberFormat="1" applyFont="1" applyFill="1" applyBorder="1" applyAlignment="1" applyProtection="1">
      <alignment horizontal="center" vertical="center"/>
      <protection hidden="1"/>
    </xf>
    <xf numFmtId="164" fontId="5" fillId="8" borderId="25" xfId="0" applyNumberFormat="1" applyFont="1" applyFill="1" applyBorder="1" applyAlignment="1" applyProtection="1">
      <alignment horizontal="center" vertical="center"/>
      <protection hidden="1"/>
    </xf>
    <xf numFmtId="0" fontId="10" fillId="10" borderId="16" xfId="0" applyFont="1" applyFill="1" applyBorder="1" applyAlignment="1" applyProtection="1">
      <alignment horizontal="left" vertical="center" wrapText="1"/>
      <protection hidden="1"/>
    </xf>
    <xf numFmtId="164" fontId="5" fillId="10" borderId="31" xfId="0" applyNumberFormat="1" applyFont="1" applyFill="1" applyBorder="1" applyAlignment="1" applyProtection="1">
      <alignment horizontal="center" vertical="center"/>
      <protection hidden="1"/>
    </xf>
    <xf numFmtId="164" fontId="5" fillId="10" borderId="25" xfId="0" applyNumberFormat="1" applyFont="1" applyFill="1" applyBorder="1" applyAlignment="1" applyProtection="1">
      <alignment horizontal="center" vertical="center"/>
      <protection hidden="1"/>
    </xf>
    <xf numFmtId="0" fontId="2" fillId="8" borderId="16" xfId="0" applyFont="1" applyFill="1" applyBorder="1" applyAlignment="1" applyProtection="1">
      <alignment horizontal="center" vertical="center"/>
      <protection hidden="1"/>
    </xf>
    <xf numFmtId="0" fontId="10" fillId="8" borderId="34" xfId="0" applyFont="1" applyFill="1" applyBorder="1" applyAlignment="1" applyProtection="1">
      <alignment horizontal="left" vertical="center" wrapText="1"/>
      <protection hidden="1"/>
    </xf>
    <xf numFmtId="168" fontId="5" fillId="8" borderId="33" xfId="0" applyNumberFormat="1" applyFont="1" applyFill="1" applyBorder="1" applyAlignment="1" applyProtection="1">
      <alignment horizontal="center" vertical="center"/>
      <protection hidden="1"/>
    </xf>
    <xf numFmtId="168" fontId="5" fillId="8" borderId="25" xfId="0" applyNumberFormat="1" applyFont="1" applyFill="1" applyBorder="1" applyAlignment="1" applyProtection="1">
      <alignment horizontal="center" vertical="center"/>
      <protection hidden="1"/>
    </xf>
    <xf numFmtId="0" fontId="2" fillId="8" borderId="23" xfId="0" applyFont="1" applyFill="1" applyBorder="1" applyAlignment="1" applyProtection="1">
      <alignment horizontal="center" vertical="center"/>
      <protection hidden="1"/>
    </xf>
    <xf numFmtId="0" fontId="15" fillId="10" borderId="1" xfId="0" applyFont="1" applyFill="1" applyBorder="1" applyAlignment="1" applyProtection="1">
      <alignment horizontal="left" vertical="center" wrapText="1"/>
      <protection hidden="1"/>
    </xf>
    <xf numFmtId="168" fontId="2" fillId="10" borderId="30" xfId="0" applyNumberFormat="1" applyFont="1" applyFill="1" applyBorder="1" applyAlignment="1" applyProtection="1">
      <alignment horizontal="center" vertical="center"/>
      <protection hidden="1"/>
    </xf>
    <xf numFmtId="168" fontId="2" fillId="10" borderId="25" xfId="0" applyNumberFormat="1" applyFont="1" applyFill="1" applyBorder="1" applyAlignment="1" applyProtection="1">
      <alignment horizontal="center" vertical="center"/>
      <protection hidden="1"/>
    </xf>
    <xf numFmtId="168" fontId="2" fillId="8" borderId="25" xfId="0" applyNumberFormat="1" applyFont="1" applyFill="1" applyBorder="1" applyAlignment="1" applyProtection="1">
      <alignment horizontal="center" vertical="center"/>
      <protection hidden="1"/>
    </xf>
    <xf numFmtId="0" fontId="10" fillId="8" borderId="35" xfId="0" applyFont="1" applyFill="1" applyBorder="1" applyAlignment="1" applyProtection="1">
      <alignment horizontal="left" vertical="center" wrapText="1"/>
      <protection hidden="1"/>
    </xf>
    <xf numFmtId="169" fontId="5" fillId="8" borderId="25" xfId="0" applyNumberFormat="1" applyFont="1" applyFill="1" applyBorder="1" applyAlignment="1" applyProtection="1">
      <alignment horizontal="center" vertical="center"/>
      <protection hidden="1"/>
    </xf>
    <xf numFmtId="0" fontId="19" fillId="4" borderId="1" xfId="0" applyFont="1" applyFill="1" applyBorder="1" applyAlignment="1" applyProtection="1">
      <alignment horizontal="center" vertical="center" wrapText="1"/>
      <protection hidden="1"/>
    </xf>
    <xf numFmtId="0" fontId="10" fillId="8" borderId="36" xfId="0" applyFont="1" applyFill="1" applyBorder="1" applyAlignment="1" applyProtection="1">
      <alignment horizontal="left" vertical="center" wrapText="1"/>
      <protection hidden="1"/>
    </xf>
    <xf numFmtId="168" fontId="5" fillId="8" borderId="31" xfId="0" applyNumberFormat="1" applyFont="1" applyFill="1" applyBorder="1" applyAlignment="1" applyProtection="1">
      <alignment horizontal="center"/>
      <protection hidden="1"/>
    </xf>
    <xf numFmtId="168" fontId="5" fillId="8" borderId="25" xfId="0" applyNumberFormat="1" applyFont="1" applyFill="1" applyBorder="1" applyAlignment="1" applyProtection="1">
      <alignment horizontal="center"/>
      <protection hidden="1"/>
    </xf>
    <xf numFmtId="0" fontId="10" fillId="10" borderId="37" xfId="0" applyFont="1" applyFill="1" applyBorder="1" applyAlignment="1" applyProtection="1">
      <alignment horizontal="left" vertical="center" wrapText="1"/>
      <protection hidden="1"/>
    </xf>
    <xf numFmtId="168" fontId="2" fillId="10" borderId="31" xfId="0" applyNumberFormat="1" applyFont="1" applyFill="1" applyBorder="1" applyAlignment="1" applyProtection="1">
      <alignment horizontal="center"/>
      <protection hidden="1"/>
    </xf>
    <xf numFmtId="168" fontId="2" fillId="10" borderId="25" xfId="0" applyNumberFormat="1" applyFont="1" applyFill="1" applyBorder="1" applyAlignment="1" applyProtection="1">
      <alignment horizontal="center"/>
      <protection hidden="1"/>
    </xf>
    <xf numFmtId="168" fontId="2" fillId="8" borderId="25" xfId="0" applyNumberFormat="1" applyFont="1" applyFill="1" applyBorder="1" applyAlignment="1" applyProtection="1">
      <alignment horizontal="center"/>
      <protection hidden="1"/>
    </xf>
    <xf numFmtId="0" fontId="10" fillId="0" borderId="7" xfId="0" applyFont="1" applyBorder="1" applyAlignment="1" applyProtection="1">
      <alignment horizontal="left" vertical="center" wrapText="1"/>
      <protection hidden="1"/>
    </xf>
    <xf numFmtId="167" fontId="5" fillId="8" borderId="25" xfId="0" applyNumberFormat="1" applyFont="1" applyFill="1" applyBorder="1" applyAlignment="1" applyProtection="1">
      <alignment horizontal="center" vertical="center"/>
      <protection hidden="1"/>
    </xf>
    <xf numFmtId="0" fontId="2" fillId="8" borderId="16" xfId="0" applyFont="1" applyFill="1" applyBorder="1" applyAlignment="1" applyProtection="1">
      <alignment horizontal="center" vertical="center" wrapText="1"/>
      <protection hidden="1"/>
    </xf>
    <xf numFmtId="0" fontId="10" fillId="8" borderId="4" xfId="0" applyFont="1" applyFill="1" applyBorder="1" applyAlignment="1" applyProtection="1">
      <alignment horizontal="left" vertical="center" wrapText="1"/>
      <protection hidden="1"/>
    </xf>
    <xf numFmtId="168" fontId="5" fillId="8" borderId="31" xfId="0" applyNumberFormat="1" applyFont="1" applyFill="1" applyBorder="1" applyAlignment="1" applyProtection="1">
      <alignment horizontal="center" vertical="center"/>
      <protection hidden="1"/>
    </xf>
    <xf numFmtId="0" fontId="15" fillId="10" borderId="7" xfId="0" applyFont="1" applyFill="1" applyBorder="1" applyAlignment="1" applyProtection="1">
      <alignment horizontal="left" vertical="center" wrapText="1"/>
      <protection hidden="1"/>
    </xf>
    <xf numFmtId="168" fontId="5" fillId="10" borderId="31" xfId="0" applyNumberFormat="1" applyFont="1" applyFill="1" applyBorder="1" applyAlignment="1" applyProtection="1">
      <alignment horizontal="center"/>
      <protection hidden="1"/>
    </xf>
    <xf numFmtId="168" fontId="5" fillId="10" borderId="25" xfId="0" applyNumberFormat="1" applyFont="1" applyFill="1" applyBorder="1" applyAlignment="1" applyProtection="1">
      <alignment horizontal="center"/>
      <protection hidden="1"/>
    </xf>
    <xf numFmtId="0" fontId="2" fillId="8" borderId="16" xfId="0" applyFont="1" applyFill="1" applyBorder="1" applyAlignment="1" applyProtection="1">
      <alignment wrapText="1"/>
      <protection hidden="1"/>
    </xf>
    <xf numFmtId="0" fontId="5" fillId="0" borderId="34" xfId="0" applyFont="1" applyBorder="1" applyAlignment="1" applyProtection="1">
      <alignment horizontal="left"/>
      <protection hidden="1"/>
    </xf>
    <xf numFmtId="4" fontId="10" fillId="6" borderId="26" xfId="0" applyNumberFormat="1" applyFont="1" applyFill="1" applyBorder="1" applyAlignment="1" applyProtection="1">
      <alignment horizontal="center"/>
      <protection hidden="1"/>
    </xf>
    <xf numFmtId="4" fontId="10" fillId="6" borderId="21" xfId="0" applyNumberFormat="1" applyFont="1" applyFill="1" applyBorder="1" applyAlignment="1" applyProtection="1">
      <alignment horizontal="center"/>
      <protection hidden="1"/>
    </xf>
    <xf numFmtId="4" fontId="10" fillId="8" borderId="21" xfId="0" applyNumberFormat="1" applyFont="1" applyFill="1" applyBorder="1" applyAlignment="1" applyProtection="1">
      <alignment horizontal="center"/>
      <protection hidden="1"/>
    </xf>
    <xf numFmtId="0" fontId="2" fillId="2" borderId="34" xfId="0" applyFont="1" applyFill="1" applyBorder="1" applyAlignment="1" applyProtection="1">
      <alignment horizontal="left" wrapText="1"/>
      <protection hidden="1"/>
    </xf>
    <xf numFmtId="4" fontId="5" fillId="2" borderId="27" xfId="0" applyNumberFormat="1" applyFont="1" applyFill="1" applyBorder="1" applyAlignment="1" applyProtection="1">
      <alignment horizontal="center" vertical="center"/>
      <protection hidden="1"/>
    </xf>
    <xf numFmtId="4" fontId="5" fillId="2" borderId="28" xfId="0" applyNumberFormat="1" applyFont="1" applyFill="1" applyBorder="1" applyAlignment="1" applyProtection="1">
      <alignment horizontal="center" vertical="center"/>
      <protection hidden="1"/>
    </xf>
    <xf numFmtId="4" fontId="5" fillId="8" borderId="28" xfId="0" applyNumberFormat="1" applyFont="1" applyFill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wrapText="1"/>
      <protection hidden="1"/>
    </xf>
    <xf numFmtId="0" fontId="2" fillId="2" borderId="4" xfId="0" applyFont="1" applyFill="1" applyBorder="1" applyAlignment="1" applyProtection="1">
      <alignment horizontal="left"/>
      <protection hidden="1"/>
    </xf>
    <xf numFmtId="4" fontId="5" fillId="2" borderId="5" xfId="0" applyNumberFormat="1" applyFont="1" applyFill="1" applyBorder="1" applyAlignment="1" applyProtection="1">
      <alignment horizontal="center"/>
      <protection hidden="1"/>
    </xf>
    <xf numFmtId="4" fontId="5" fillId="8" borderId="5" xfId="0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6" fillId="8" borderId="1" xfId="0" applyFont="1" applyFill="1" applyBorder="1" applyAlignment="1" applyProtection="1">
      <alignment horizontal="center" vertical="center" wrapText="1"/>
      <protection hidden="1"/>
    </xf>
    <xf numFmtId="0" fontId="5" fillId="8" borderId="1" xfId="0" applyFont="1" applyFill="1" applyBorder="1" applyAlignment="1" applyProtection="1">
      <alignment horizontal="left" vertical="center" wrapText="1"/>
      <protection hidden="1"/>
    </xf>
    <xf numFmtId="165" fontId="5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9" borderId="1" xfId="0" applyFont="1" applyFill="1" applyBorder="1" applyAlignment="1" applyProtection="1">
      <alignment horizontal="left" vertical="center" wrapText="1"/>
      <protection hidden="1"/>
    </xf>
    <xf numFmtId="165" fontId="5" fillId="9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9" xfId="0" applyFont="1" applyBorder="1" applyProtection="1">
      <protection hidden="1"/>
    </xf>
    <xf numFmtId="0" fontId="5" fillId="0" borderId="9" xfId="0" applyFont="1" applyBorder="1" applyAlignment="1" applyProtection="1">
      <alignment vertical="center" wrapText="1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169" fontId="5" fillId="3" borderId="31" xfId="0" applyNumberFormat="1" applyFont="1" applyFill="1" applyBorder="1" applyAlignment="1" applyProtection="1">
      <alignment horizontal="center" vertical="center"/>
      <protection locked="0" hidden="1"/>
    </xf>
    <xf numFmtId="169" fontId="5" fillId="3" borderId="25" xfId="0" applyNumberFormat="1" applyFont="1" applyFill="1" applyBorder="1" applyAlignment="1" applyProtection="1">
      <alignment horizontal="center" vertical="center"/>
      <protection locked="0" hidden="1"/>
    </xf>
    <xf numFmtId="167" fontId="5" fillId="3" borderId="31" xfId="0" applyNumberFormat="1" applyFont="1" applyFill="1" applyBorder="1" applyAlignment="1" applyProtection="1">
      <alignment horizontal="center" vertical="center"/>
      <protection locked="0" hidden="1"/>
    </xf>
    <xf numFmtId="167" fontId="5" fillId="3" borderId="25" xfId="0" applyNumberFormat="1" applyFont="1" applyFill="1" applyBorder="1" applyAlignment="1" applyProtection="1">
      <alignment horizontal="center" vertical="center"/>
      <protection locked="0" hidden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132"/>
  <sheetViews>
    <sheetView tabSelected="1" zoomScaleNormal="100" workbookViewId="0">
      <selection activeCell="C9" sqref="C9"/>
    </sheetView>
  </sheetViews>
  <sheetFormatPr defaultRowHeight="14.4" x14ac:dyDescent="0.3"/>
  <cols>
    <col min="1" max="1" width="41.5546875" style="16" customWidth="1"/>
    <col min="2" max="2" width="24.5546875" style="16" customWidth="1"/>
    <col min="3" max="3" width="27.6640625" style="16" customWidth="1"/>
    <col min="4" max="5" width="9.109375" style="16" customWidth="1"/>
    <col min="6" max="16384" width="8.88671875" style="16"/>
  </cols>
  <sheetData>
    <row r="1" spans="1:3" x14ac:dyDescent="0.3">
      <c r="A1" s="15"/>
      <c r="B1" s="15"/>
      <c r="C1" s="15"/>
    </row>
    <row r="2" spans="1:3" ht="22.8" x14ac:dyDescent="0.4">
      <c r="A2" s="17" t="s">
        <v>5</v>
      </c>
      <c r="B2" s="18"/>
      <c r="C2" s="18"/>
    </row>
    <row r="3" spans="1:3" x14ac:dyDescent="0.3">
      <c r="A3" s="15"/>
      <c r="B3" s="15"/>
      <c r="C3" s="15"/>
    </row>
    <row r="4" spans="1:3" x14ac:dyDescent="0.3">
      <c r="A4" s="15"/>
      <c r="B4" s="15"/>
      <c r="C4" s="15"/>
    </row>
    <row r="5" spans="1:3" ht="15.6" x14ac:dyDescent="0.3">
      <c r="A5" s="19" t="s">
        <v>102</v>
      </c>
      <c r="B5" s="19"/>
      <c r="C5" s="19"/>
    </row>
    <row r="6" spans="1:3" ht="16.2" thickBot="1" x14ac:dyDescent="0.35">
      <c r="A6" s="20"/>
      <c r="B6" s="20"/>
      <c r="C6" s="20"/>
    </row>
    <row r="7" spans="1:3" ht="47.4" thickBot="1" x14ac:dyDescent="0.35">
      <c r="A7" s="21" t="s">
        <v>103</v>
      </c>
      <c r="B7" s="21" t="s">
        <v>104</v>
      </c>
      <c r="C7" s="22" t="s">
        <v>105</v>
      </c>
    </row>
    <row r="8" spans="1:3" ht="16.2" thickBot="1" x14ac:dyDescent="0.35">
      <c r="A8" s="23" t="s">
        <v>106</v>
      </c>
      <c r="B8" s="24"/>
      <c r="C8" s="25"/>
    </row>
    <row r="9" spans="1:3" ht="16.2" thickBot="1" x14ac:dyDescent="0.35">
      <c r="A9" s="26" t="s">
        <v>78</v>
      </c>
      <c r="B9" s="27" t="s">
        <v>138</v>
      </c>
      <c r="C9" s="68"/>
    </row>
    <row r="10" spans="1:3" ht="16.2" thickBot="1" x14ac:dyDescent="0.35">
      <c r="A10" s="28" t="s">
        <v>79</v>
      </c>
      <c r="B10" s="29" t="s">
        <v>139</v>
      </c>
      <c r="C10" s="68"/>
    </row>
    <row r="11" spans="1:3" ht="16.2" thickBot="1" x14ac:dyDescent="0.35">
      <c r="A11" s="28" t="s">
        <v>80</v>
      </c>
      <c r="B11" s="29" t="s">
        <v>107</v>
      </c>
      <c r="C11" s="68"/>
    </row>
    <row r="12" spans="1:3" ht="16.2" thickBot="1" x14ac:dyDescent="0.35">
      <c r="A12" s="28" t="s">
        <v>81</v>
      </c>
      <c r="B12" s="29" t="s">
        <v>107</v>
      </c>
      <c r="C12" s="68"/>
    </row>
    <row r="13" spans="1:3" ht="16.2" thickBot="1" x14ac:dyDescent="0.35">
      <c r="A13" s="28" t="s">
        <v>82</v>
      </c>
      <c r="B13" s="29" t="s">
        <v>107</v>
      </c>
      <c r="C13" s="68"/>
    </row>
    <row r="14" spans="1:3" ht="16.2" thickBot="1" x14ac:dyDescent="0.35">
      <c r="A14" s="30" t="s">
        <v>136</v>
      </c>
      <c r="B14" s="29" t="s">
        <v>137</v>
      </c>
      <c r="C14" s="68"/>
    </row>
    <row r="15" spans="1:3" ht="16.2" thickBot="1" x14ac:dyDescent="0.35">
      <c r="A15" s="31"/>
      <c r="B15" s="32"/>
      <c r="C15" s="33"/>
    </row>
    <row r="16" spans="1:3" ht="16.2" thickBot="1" x14ac:dyDescent="0.35">
      <c r="A16" s="34" t="s">
        <v>84</v>
      </c>
      <c r="B16" s="27" t="s">
        <v>140</v>
      </c>
      <c r="C16" s="68"/>
    </row>
    <row r="17" spans="1:3" ht="16.2" thickBot="1" x14ac:dyDescent="0.35">
      <c r="A17" s="35" t="s">
        <v>85</v>
      </c>
      <c r="B17" s="29" t="s">
        <v>140</v>
      </c>
      <c r="C17" s="68"/>
    </row>
    <row r="18" spans="1:3" ht="16.2" thickBot="1" x14ac:dyDescent="0.35">
      <c r="A18" s="35" t="s">
        <v>108</v>
      </c>
      <c r="B18" s="29" t="s">
        <v>107</v>
      </c>
      <c r="C18" s="68"/>
    </row>
    <row r="19" spans="1:3" ht="16.2" thickBot="1" x14ac:dyDescent="0.35">
      <c r="A19" s="36" t="s">
        <v>109</v>
      </c>
      <c r="B19" s="37"/>
      <c r="C19" s="38"/>
    </row>
    <row r="20" spans="1:3" ht="16.2" thickBot="1" x14ac:dyDescent="0.35">
      <c r="A20" s="26" t="s">
        <v>88</v>
      </c>
      <c r="B20" s="27" t="s">
        <v>110</v>
      </c>
      <c r="C20" s="69"/>
    </row>
    <row r="21" spans="1:3" ht="16.2" thickBot="1" x14ac:dyDescent="0.35">
      <c r="A21" s="28" t="s">
        <v>78</v>
      </c>
      <c r="B21" s="29" t="s">
        <v>141</v>
      </c>
      <c r="C21" s="69"/>
    </row>
    <row r="22" spans="1:3" ht="16.5" customHeight="1" thickBot="1" x14ac:dyDescent="0.35">
      <c r="A22" s="28" t="s">
        <v>167</v>
      </c>
      <c r="B22" s="29" t="s">
        <v>110</v>
      </c>
      <c r="C22" s="69"/>
    </row>
    <row r="23" spans="1:3" ht="16.2" thickBot="1" x14ac:dyDescent="0.35">
      <c r="A23" s="28" t="s">
        <v>89</v>
      </c>
      <c r="B23" s="29" t="s">
        <v>141</v>
      </c>
      <c r="C23" s="69"/>
    </row>
    <row r="24" spans="1:3" x14ac:dyDescent="0.3">
      <c r="A24" s="39"/>
      <c r="B24" s="40"/>
      <c r="C24" s="40"/>
    </row>
    <row r="25" spans="1:3" ht="80.25" customHeight="1" x14ac:dyDescent="0.3">
      <c r="A25" s="41" t="s">
        <v>163</v>
      </c>
      <c r="B25" s="42"/>
      <c r="C25" s="42"/>
    </row>
    <row r="26" spans="1:3" ht="15" thickBot="1" x14ac:dyDescent="0.35">
      <c r="A26" s="43"/>
      <c r="B26" s="15"/>
      <c r="C26" s="15"/>
    </row>
    <row r="27" spans="1:3" ht="15.75" customHeight="1" thickBot="1" x14ac:dyDescent="0.35">
      <c r="A27" s="44" t="s">
        <v>91</v>
      </c>
      <c r="B27" s="44" t="s">
        <v>111</v>
      </c>
      <c r="C27" s="21" t="s">
        <v>112</v>
      </c>
    </row>
    <row r="28" spans="1:3" ht="16.2" thickBot="1" x14ac:dyDescent="0.35">
      <c r="A28" s="35" t="s">
        <v>96</v>
      </c>
      <c r="B28" s="45" t="s">
        <v>0</v>
      </c>
      <c r="C28" s="69"/>
    </row>
    <row r="29" spans="1:3" ht="16.2" thickBot="1" x14ac:dyDescent="0.35">
      <c r="A29" s="35" t="s">
        <v>97</v>
      </c>
      <c r="B29" s="45" t="s">
        <v>0</v>
      </c>
      <c r="C29" s="70"/>
    </row>
    <row r="30" spans="1:3" ht="16.2" thickBot="1" x14ac:dyDescent="0.35">
      <c r="A30" s="35" t="s">
        <v>98</v>
      </c>
      <c r="B30" s="45" t="s">
        <v>0</v>
      </c>
      <c r="C30" s="70"/>
    </row>
    <row r="31" spans="1:3" ht="16.2" thickBot="1" x14ac:dyDescent="0.35">
      <c r="A31" s="35" t="s">
        <v>99</v>
      </c>
      <c r="B31" s="45" t="s">
        <v>0</v>
      </c>
      <c r="C31" s="70"/>
    </row>
    <row r="32" spans="1:3" ht="16.2" thickBot="1" x14ac:dyDescent="0.35">
      <c r="A32" s="35" t="s">
        <v>100</v>
      </c>
      <c r="B32" s="45" t="s">
        <v>0</v>
      </c>
      <c r="C32" s="70"/>
    </row>
    <row r="33" spans="1:5" ht="16.2" thickBot="1" x14ac:dyDescent="0.35">
      <c r="A33" s="30" t="s">
        <v>136</v>
      </c>
      <c r="B33" s="45" t="s">
        <v>0</v>
      </c>
      <c r="C33" s="70"/>
    </row>
    <row r="34" spans="1:5" x14ac:dyDescent="0.3">
      <c r="A34" s="15"/>
      <c r="B34" s="15"/>
      <c r="C34" s="15"/>
    </row>
    <row r="35" spans="1:5" ht="15" thickBot="1" x14ac:dyDescent="0.35">
      <c r="A35" s="15"/>
      <c r="B35" s="15"/>
      <c r="C35" s="15"/>
    </row>
    <row r="36" spans="1:5" ht="47.4" thickBot="1" x14ac:dyDescent="0.35">
      <c r="A36" s="46" t="s">
        <v>125</v>
      </c>
      <c r="B36" s="47" t="s">
        <v>126</v>
      </c>
      <c r="C36" s="47" t="s">
        <v>127</v>
      </c>
    </row>
    <row r="37" spans="1:5" ht="16.2" thickBot="1" x14ac:dyDescent="0.35">
      <c r="A37" s="48" t="s">
        <v>128</v>
      </c>
      <c r="B37" s="49" t="s">
        <v>129</v>
      </c>
      <c r="C37" s="71"/>
    </row>
    <row r="38" spans="1:5" ht="30.75" customHeight="1" x14ac:dyDescent="0.3">
      <c r="A38" s="50" t="s">
        <v>135</v>
      </c>
      <c r="B38" s="50"/>
      <c r="C38" s="50"/>
    </row>
    <row r="39" spans="1:5" x14ac:dyDescent="0.3">
      <c r="A39" s="15"/>
      <c r="B39" s="15"/>
      <c r="C39" s="15"/>
    </row>
    <row r="40" spans="1:5" ht="15" thickBot="1" x14ac:dyDescent="0.35">
      <c r="A40" s="15"/>
      <c r="B40" s="15"/>
      <c r="C40" s="15"/>
    </row>
    <row r="41" spans="1:5" ht="54.75" customHeight="1" thickBot="1" x14ac:dyDescent="0.35">
      <c r="A41" s="51" t="s">
        <v>130</v>
      </c>
      <c r="B41" s="47" t="s">
        <v>130</v>
      </c>
      <c r="C41" s="47" t="s">
        <v>131</v>
      </c>
    </row>
    <row r="42" spans="1:5" ht="19.2" thickBot="1" x14ac:dyDescent="0.35">
      <c r="A42" s="52" t="s">
        <v>132</v>
      </c>
      <c r="B42" s="49" t="s">
        <v>133</v>
      </c>
      <c r="C42" s="71"/>
    </row>
    <row r="43" spans="1:5" ht="16.2" thickBot="1" x14ac:dyDescent="0.35">
      <c r="A43" s="52" t="s">
        <v>134</v>
      </c>
      <c r="B43" s="49" t="s">
        <v>133</v>
      </c>
      <c r="C43" s="71"/>
    </row>
    <row r="44" spans="1:5" ht="32.25" customHeight="1" x14ac:dyDescent="0.3">
      <c r="A44" s="50" t="s">
        <v>135</v>
      </c>
      <c r="B44" s="50"/>
      <c r="C44" s="50"/>
    </row>
    <row r="45" spans="1:5" x14ac:dyDescent="0.3">
      <c r="A45" s="15"/>
      <c r="B45" s="15"/>
      <c r="C45" s="15"/>
    </row>
    <row r="46" spans="1:5" x14ac:dyDescent="0.3">
      <c r="A46" s="15"/>
      <c r="B46" s="15"/>
      <c r="C46" s="15"/>
    </row>
    <row r="47" spans="1:5" ht="17.25" customHeight="1" x14ac:dyDescent="0.3">
      <c r="A47" s="19" t="s">
        <v>25</v>
      </c>
      <c r="B47" s="19"/>
      <c r="C47" s="19"/>
      <c r="D47" s="15"/>
      <c r="E47" s="15"/>
    </row>
    <row r="48" spans="1:5" ht="15" thickBot="1" x14ac:dyDescent="0.35">
      <c r="A48" s="15"/>
      <c r="B48" s="15"/>
      <c r="C48" s="15"/>
      <c r="D48" s="15"/>
      <c r="E48" s="15"/>
    </row>
    <row r="49" spans="1:5" ht="31.8" thickBot="1" x14ac:dyDescent="0.35">
      <c r="A49" s="46" t="s">
        <v>20</v>
      </c>
      <c r="B49" s="47" t="s">
        <v>1</v>
      </c>
      <c r="C49" s="47" t="s">
        <v>19</v>
      </c>
      <c r="D49" s="15"/>
      <c r="E49" s="15"/>
    </row>
    <row r="50" spans="1:5" ht="16.2" thickBot="1" x14ac:dyDescent="0.35">
      <c r="A50" s="30" t="s">
        <v>113</v>
      </c>
      <c r="B50" s="53" t="s">
        <v>2</v>
      </c>
      <c r="C50" s="71"/>
      <c r="D50" s="15"/>
      <c r="E50" s="15"/>
    </row>
    <row r="51" spans="1:5" ht="31.8" thickBot="1" x14ac:dyDescent="0.35">
      <c r="A51" s="52" t="s">
        <v>114</v>
      </c>
      <c r="B51" s="53" t="s">
        <v>2</v>
      </c>
      <c r="C51" s="71"/>
      <c r="D51" s="15"/>
      <c r="E51" s="15"/>
    </row>
    <row r="52" spans="1:5" ht="16.2" thickBot="1" x14ac:dyDescent="0.35">
      <c r="A52" s="52" t="s">
        <v>115</v>
      </c>
      <c r="B52" s="53" t="s">
        <v>2</v>
      </c>
      <c r="C52" s="71"/>
      <c r="D52" s="15"/>
      <c r="E52" s="15"/>
    </row>
    <row r="53" spans="1:5" ht="16.2" thickBot="1" x14ac:dyDescent="0.35">
      <c r="A53" s="52" t="s">
        <v>116</v>
      </c>
      <c r="B53" s="53" t="s">
        <v>2</v>
      </c>
      <c r="C53" s="71"/>
      <c r="D53" s="15"/>
      <c r="E53" s="15"/>
    </row>
    <row r="54" spans="1:5" ht="16.2" thickBot="1" x14ac:dyDescent="0.35">
      <c r="A54" s="52" t="s">
        <v>117</v>
      </c>
      <c r="B54" s="53" t="s">
        <v>2</v>
      </c>
      <c r="C54" s="71"/>
      <c r="D54" s="15"/>
      <c r="E54" s="15"/>
    </row>
    <row r="55" spans="1:5" ht="31.8" thickBot="1" x14ac:dyDescent="0.35">
      <c r="A55" s="30" t="s">
        <v>118</v>
      </c>
      <c r="B55" s="53" t="s">
        <v>2</v>
      </c>
      <c r="C55" s="71"/>
      <c r="D55" s="15"/>
      <c r="E55" s="15"/>
    </row>
    <row r="56" spans="1:5" ht="31.8" thickBot="1" x14ac:dyDescent="0.35">
      <c r="A56" s="52" t="s">
        <v>119</v>
      </c>
      <c r="B56" s="53" t="s">
        <v>2</v>
      </c>
      <c r="C56" s="71"/>
      <c r="D56" s="15"/>
      <c r="E56" s="15"/>
    </row>
    <row r="57" spans="1:5" ht="16.2" thickBot="1" x14ac:dyDescent="0.35">
      <c r="A57" s="52" t="s">
        <v>120</v>
      </c>
      <c r="B57" s="53" t="s">
        <v>2</v>
      </c>
      <c r="C57" s="71"/>
      <c r="D57" s="15"/>
      <c r="E57" s="15"/>
    </row>
    <row r="58" spans="1:5" ht="16.2" thickBot="1" x14ac:dyDescent="0.35">
      <c r="A58" s="52" t="s">
        <v>121</v>
      </c>
      <c r="B58" s="53" t="s">
        <v>2</v>
      </c>
      <c r="C58" s="71"/>
      <c r="D58" s="15"/>
      <c r="E58" s="15"/>
    </row>
    <row r="59" spans="1:5" ht="16.2" thickBot="1" x14ac:dyDescent="0.35">
      <c r="A59" s="52" t="s">
        <v>60</v>
      </c>
      <c r="B59" s="53" t="s">
        <v>2</v>
      </c>
      <c r="C59" s="71"/>
      <c r="D59" s="15"/>
      <c r="E59" s="15"/>
    </row>
    <row r="60" spans="1:5" ht="16.2" thickBot="1" x14ac:dyDescent="0.35">
      <c r="A60" s="52" t="s">
        <v>122</v>
      </c>
      <c r="B60" s="53" t="s">
        <v>2</v>
      </c>
      <c r="C60" s="71"/>
      <c r="D60" s="15"/>
      <c r="E60" s="15"/>
    </row>
    <row r="61" spans="1:5" ht="31.8" thickBot="1" x14ac:dyDescent="0.35">
      <c r="A61" s="52" t="s">
        <v>123</v>
      </c>
      <c r="B61" s="53" t="s">
        <v>2</v>
      </c>
      <c r="C61" s="71"/>
      <c r="D61" s="15"/>
      <c r="E61" s="15"/>
    </row>
    <row r="62" spans="1:5" ht="38.25" customHeight="1" thickBot="1" x14ac:dyDescent="0.35">
      <c r="A62" s="52" t="s">
        <v>124</v>
      </c>
      <c r="B62" s="53" t="s">
        <v>2</v>
      </c>
      <c r="C62" s="71"/>
      <c r="D62" s="15"/>
      <c r="E62" s="15"/>
    </row>
    <row r="63" spans="1:5" ht="31.5" customHeight="1" thickBot="1" x14ac:dyDescent="0.35">
      <c r="A63" s="54" t="s">
        <v>62</v>
      </c>
      <c r="B63" s="53" t="s">
        <v>2</v>
      </c>
      <c r="C63" s="71"/>
      <c r="D63" s="15"/>
      <c r="E63" s="15"/>
    </row>
    <row r="64" spans="1:5" ht="28.5" customHeight="1" thickBot="1" x14ac:dyDescent="0.35">
      <c r="A64" s="28" t="s">
        <v>63</v>
      </c>
      <c r="B64" s="53" t="s">
        <v>2</v>
      </c>
      <c r="C64" s="71"/>
      <c r="D64" s="15"/>
      <c r="E64" s="15"/>
    </row>
    <row r="65" spans="1:5" ht="31.8" thickBot="1" x14ac:dyDescent="0.35">
      <c r="A65" s="54" t="s">
        <v>36</v>
      </c>
      <c r="B65" s="53" t="s">
        <v>2</v>
      </c>
      <c r="C65" s="71"/>
      <c r="D65" s="15"/>
      <c r="E65" s="15"/>
    </row>
    <row r="66" spans="1:5" ht="31.8" thickBot="1" x14ac:dyDescent="0.35">
      <c r="A66" s="28" t="s">
        <v>35</v>
      </c>
      <c r="B66" s="55" t="s">
        <v>2</v>
      </c>
      <c r="C66" s="71"/>
      <c r="D66" s="15"/>
      <c r="E66" s="15"/>
    </row>
    <row r="67" spans="1:5" ht="16.2" thickBot="1" x14ac:dyDescent="0.35">
      <c r="A67" s="56" t="s">
        <v>22</v>
      </c>
      <c r="B67" s="57" t="s">
        <v>2</v>
      </c>
      <c r="C67" s="58" t="s">
        <v>23</v>
      </c>
      <c r="D67" s="15"/>
      <c r="E67" s="15"/>
    </row>
    <row r="68" spans="1:5" ht="30" customHeight="1" x14ac:dyDescent="0.35">
      <c r="A68" s="59" t="s">
        <v>21</v>
      </c>
      <c r="B68" s="59"/>
      <c r="C68" s="59"/>
      <c r="D68" s="15"/>
      <c r="E68" s="15"/>
    </row>
    <row r="69" spans="1:5" ht="33" customHeight="1" x14ac:dyDescent="0.35">
      <c r="A69" s="60" t="s">
        <v>33</v>
      </c>
      <c r="B69" s="60"/>
      <c r="C69" s="60"/>
      <c r="D69" s="15"/>
      <c r="E69" s="15"/>
    </row>
    <row r="70" spans="1:5" x14ac:dyDescent="0.3">
      <c r="A70" s="8"/>
      <c r="B70" s="8"/>
      <c r="C70" s="8"/>
      <c r="D70" s="15"/>
      <c r="E70" s="15"/>
    </row>
    <row r="71" spans="1:5" ht="147" customHeight="1" x14ac:dyDescent="0.3">
      <c r="A71" s="61" t="s">
        <v>157</v>
      </c>
      <c r="B71" s="62"/>
      <c r="C71" s="62"/>
      <c r="D71" s="15"/>
      <c r="E71" s="15"/>
    </row>
    <row r="72" spans="1:5" ht="15" thickBot="1" x14ac:dyDescent="0.35">
      <c r="A72" s="63"/>
      <c r="B72" s="63"/>
      <c r="C72" s="63"/>
      <c r="D72" s="15"/>
      <c r="E72" s="15"/>
    </row>
    <row r="73" spans="1:5" ht="30" customHeight="1" thickBot="1" x14ac:dyDescent="0.35">
      <c r="A73" s="64" t="s">
        <v>72</v>
      </c>
      <c r="B73" s="65"/>
      <c r="C73" s="66"/>
      <c r="D73" s="15"/>
      <c r="E73" s="15"/>
    </row>
    <row r="74" spans="1:5" ht="42.75" customHeight="1" thickBot="1" x14ac:dyDescent="0.35">
      <c r="A74" s="72"/>
      <c r="B74" s="73"/>
      <c r="C74" s="74"/>
      <c r="D74" s="15"/>
      <c r="E74" s="15"/>
    </row>
    <row r="75" spans="1:5" x14ac:dyDescent="0.3">
      <c r="A75" s="8"/>
      <c r="B75" s="8"/>
      <c r="C75" s="8"/>
      <c r="D75" s="15"/>
      <c r="E75" s="15"/>
    </row>
    <row r="76" spans="1:5" x14ac:dyDescent="0.3">
      <c r="A76" s="67" t="s">
        <v>59</v>
      </c>
      <c r="B76" s="67"/>
      <c r="C76" s="67"/>
      <c r="D76" s="15"/>
      <c r="E76" s="15"/>
    </row>
    <row r="77" spans="1:5" x14ac:dyDescent="0.3">
      <c r="A77" s="67"/>
      <c r="B77" s="67"/>
      <c r="C77" s="67"/>
      <c r="D77" s="15"/>
      <c r="E77" s="15"/>
    </row>
    <row r="78" spans="1:5" x14ac:dyDescent="0.3">
      <c r="A78" s="67"/>
      <c r="B78" s="67"/>
      <c r="C78" s="67"/>
      <c r="D78" s="15"/>
      <c r="E78" s="15"/>
    </row>
    <row r="79" spans="1:5" x14ac:dyDescent="0.3">
      <c r="A79" s="67"/>
      <c r="B79" s="67"/>
      <c r="C79" s="67"/>
      <c r="D79" s="15"/>
      <c r="E79" s="15"/>
    </row>
    <row r="80" spans="1:5" x14ac:dyDescent="0.3">
      <c r="A80" s="67"/>
      <c r="B80" s="67"/>
      <c r="C80" s="67"/>
      <c r="D80" s="15"/>
      <c r="E80" s="15"/>
    </row>
    <row r="81" spans="1:5" x14ac:dyDescent="0.3">
      <c r="A81" s="15"/>
      <c r="B81" s="15"/>
      <c r="C81" s="15"/>
      <c r="D81" s="15"/>
      <c r="E81" s="15"/>
    </row>
    <row r="82" spans="1:5" x14ac:dyDescent="0.3">
      <c r="A82" s="15"/>
      <c r="B82" s="15"/>
      <c r="C82" s="15"/>
      <c r="D82" s="15"/>
      <c r="E82" s="15"/>
    </row>
    <row r="83" spans="1:5" x14ac:dyDescent="0.3">
      <c r="A83" s="15"/>
      <c r="B83" s="15"/>
      <c r="C83" s="15"/>
      <c r="D83" s="15"/>
      <c r="E83" s="15"/>
    </row>
    <row r="84" spans="1:5" x14ac:dyDescent="0.3">
      <c r="A84" s="15"/>
      <c r="B84" s="15"/>
      <c r="C84" s="15"/>
      <c r="D84" s="15"/>
      <c r="E84" s="15"/>
    </row>
    <row r="85" spans="1:5" x14ac:dyDescent="0.3">
      <c r="A85" s="15"/>
      <c r="B85" s="15"/>
      <c r="C85" s="15"/>
      <c r="D85" s="15"/>
      <c r="E85" s="15"/>
    </row>
    <row r="86" spans="1:5" x14ac:dyDescent="0.3">
      <c r="A86" s="15"/>
      <c r="B86" s="15"/>
      <c r="C86" s="15"/>
      <c r="D86" s="15"/>
      <c r="E86" s="15"/>
    </row>
    <row r="87" spans="1:5" x14ac:dyDescent="0.3">
      <c r="A87" s="15"/>
      <c r="B87" s="15"/>
      <c r="C87" s="15"/>
      <c r="D87" s="15"/>
      <c r="E87" s="15"/>
    </row>
    <row r="88" spans="1:5" x14ac:dyDescent="0.3">
      <c r="A88" s="15"/>
      <c r="B88" s="15"/>
      <c r="C88" s="15"/>
      <c r="D88" s="15"/>
      <c r="E88" s="15"/>
    </row>
    <row r="89" spans="1:5" x14ac:dyDescent="0.3">
      <c r="A89" s="15"/>
      <c r="B89" s="15"/>
      <c r="C89" s="15"/>
      <c r="D89" s="15"/>
      <c r="E89" s="15"/>
    </row>
    <row r="90" spans="1:5" x14ac:dyDescent="0.3">
      <c r="A90" s="15"/>
      <c r="B90" s="15"/>
      <c r="C90" s="15"/>
      <c r="D90" s="15"/>
      <c r="E90" s="15"/>
    </row>
    <row r="91" spans="1:5" x14ac:dyDescent="0.3">
      <c r="A91" s="15"/>
      <c r="B91" s="15"/>
      <c r="C91" s="15"/>
      <c r="D91" s="15"/>
      <c r="E91" s="15"/>
    </row>
    <row r="92" spans="1:5" x14ac:dyDescent="0.3">
      <c r="A92" s="15"/>
      <c r="B92" s="15"/>
      <c r="C92" s="15"/>
      <c r="D92" s="15"/>
      <c r="E92" s="15"/>
    </row>
    <row r="93" spans="1:5" x14ac:dyDescent="0.3">
      <c r="A93" s="15"/>
      <c r="B93" s="15"/>
      <c r="C93" s="15"/>
      <c r="D93" s="15"/>
      <c r="E93" s="15"/>
    </row>
    <row r="94" spans="1:5" x14ac:dyDescent="0.3">
      <c r="A94" s="15"/>
      <c r="B94" s="15"/>
      <c r="C94" s="15"/>
      <c r="D94" s="15"/>
      <c r="E94" s="15"/>
    </row>
    <row r="95" spans="1:5" x14ac:dyDescent="0.3">
      <c r="A95" s="15"/>
      <c r="B95" s="15"/>
      <c r="C95" s="15"/>
      <c r="D95" s="15"/>
      <c r="E95" s="15"/>
    </row>
    <row r="96" spans="1:5" x14ac:dyDescent="0.3">
      <c r="A96" s="15"/>
      <c r="B96" s="15"/>
      <c r="C96" s="15"/>
      <c r="D96" s="15"/>
      <c r="E96" s="15"/>
    </row>
    <row r="97" spans="1:5" x14ac:dyDescent="0.3">
      <c r="A97" s="15"/>
      <c r="B97" s="15"/>
      <c r="C97" s="15"/>
      <c r="D97" s="15"/>
      <c r="E97" s="15"/>
    </row>
    <row r="98" spans="1:5" x14ac:dyDescent="0.3">
      <c r="A98" s="15"/>
      <c r="B98" s="15"/>
      <c r="C98" s="15"/>
      <c r="D98" s="15"/>
      <c r="E98" s="15"/>
    </row>
    <row r="99" spans="1:5" x14ac:dyDescent="0.3">
      <c r="A99" s="15"/>
      <c r="B99" s="15"/>
      <c r="C99" s="15"/>
      <c r="D99" s="15"/>
      <c r="E99" s="15"/>
    </row>
    <row r="100" spans="1:5" x14ac:dyDescent="0.3">
      <c r="A100" s="15"/>
      <c r="B100" s="15"/>
      <c r="C100" s="15"/>
      <c r="D100" s="15"/>
      <c r="E100" s="15"/>
    </row>
    <row r="101" spans="1:5" x14ac:dyDescent="0.3">
      <c r="A101" s="15"/>
      <c r="B101" s="15"/>
      <c r="C101" s="15"/>
      <c r="D101" s="15"/>
      <c r="E101" s="15"/>
    </row>
    <row r="102" spans="1:5" x14ac:dyDescent="0.3">
      <c r="A102" s="15"/>
      <c r="B102" s="15"/>
      <c r="C102" s="15"/>
      <c r="D102" s="15"/>
      <c r="E102" s="15"/>
    </row>
    <row r="103" spans="1:5" x14ac:dyDescent="0.3">
      <c r="A103" s="15"/>
      <c r="B103" s="15"/>
      <c r="C103" s="15"/>
      <c r="D103" s="15"/>
      <c r="E103" s="15"/>
    </row>
    <row r="104" spans="1:5" x14ac:dyDescent="0.3">
      <c r="A104" s="15"/>
      <c r="B104" s="15"/>
      <c r="C104" s="15"/>
      <c r="D104" s="15"/>
      <c r="E104" s="15"/>
    </row>
    <row r="105" spans="1:5" x14ac:dyDescent="0.3">
      <c r="A105" s="15"/>
      <c r="B105" s="15"/>
      <c r="C105" s="15"/>
      <c r="D105" s="15"/>
      <c r="E105" s="15"/>
    </row>
    <row r="106" spans="1:5" x14ac:dyDescent="0.3">
      <c r="A106" s="15"/>
      <c r="B106" s="15"/>
      <c r="C106" s="15"/>
      <c r="D106" s="15"/>
      <c r="E106" s="15"/>
    </row>
    <row r="107" spans="1:5" x14ac:dyDescent="0.3">
      <c r="A107" s="15"/>
      <c r="B107" s="15"/>
      <c r="C107" s="15"/>
      <c r="D107" s="15"/>
      <c r="E107" s="15"/>
    </row>
    <row r="108" spans="1:5" x14ac:dyDescent="0.3">
      <c r="A108" s="15"/>
      <c r="B108" s="15"/>
      <c r="C108" s="15"/>
      <c r="D108" s="15"/>
      <c r="E108" s="15"/>
    </row>
    <row r="109" spans="1:5" x14ac:dyDescent="0.3">
      <c r="A109" s="15"/>
      <c r="B109" s="15"/>
      <c r="C109" s="15"/>
      <c r="D109" s="15"/>
      <c r="E109" s="15"/>
    </row>
    <row r="110" spans="1:5" x14ac:dyDescent="0.3">
      <c r="A110" s="15"/>
      <c r="B110" s="15"/>
      <c r="C110" s="15"/>
      <c r="D110" s="15"/>
      <c r="E110" s="15"/>
    </row>
    <row r="111" spans="1:5" x14ac:dyDescent="0.3">
      <c r="A111" s="15"/>
      <c r="B111" s="15"/>
      <c r="C111" s="15"/>
      <c r="D111" s="15"/>
      <c r="E111" s="15"/>
    </row>
    <row r="112" spans="1:5" x14ac:dyDescent="0.3">
      <c r="A112" s="15"/>
      <c r="B112" s="15"/>
      <c r="C112" s="15"/>
      <c r="D112" s="15"/>
      <c r="E112" s="15"/>
    </row>
    <row r="113" spans="1:5" x14ac:dyDescent="0.3">
      <c r="A113" s="15"/>
      <c r="B113" s="15"/>
      <c r="C113" s="15"/>
      <c r="D113" s="15"/>
      <c r="E113" s="15"/>
    </row>
    <row r="114" spans="1:5" x14ac:dyDescent="0.3">
      <c r="A114" s="15"/>
      <c r="B114" s="15"/>
      <c r="C114" s="15"/>
      <c r="D114" s="15"/>
      <c r="E114" s="15"/>
    </row>
    <row r="115" spans="1:5" x14ac:dyDescent="0.3">
      <c r="A115" s="15"/>
      <c r="B115" s="15"/>
      <c r="C115" s="15"/>
      <c r="D115" s="15"/>
      <c r="E115" s="15"/>
    </row>
    <row r="116" spans="1:5" x14ac:dyDescent="0.3">
      <c r="A116" s="15"/>
      <c r="B116" s="15"/>
      <c r="C116" s="15"/>
      <c r="D116" s="15"/>
      <c r="E116" s="15"/>
    </row>
    <row r="117" spans="1:5" x14ac:dyDescent="0.3">
      <c r="A117" s="15"/>
      <c r="B117" s="15"/>
      <c r="C117" s="15"/>
      <c r="D117" s="15"/>
      <c r="E117" s="15"/>
    </row>
    <row r="118" spans="1:5" x14ac:dyDescent="0.3">
      <c r="A118" s="15"/>
      <c r="B118" s="15"/>
      <c r="C118" s="15"/>
      <c r="D118" s="15"/>
      <c r="E118" s="15"/>
    </row>
    <row r="119" spans="1:5" x14ac:dyDescent="0.3">
      <c r="A119" s="15"/>
      <c r="B119" s="15"/>
      <c r="C119" s="15"/>
      <c r="D119" s="15"/>
      <c r="E119" s="15"/>
    </row>
    <row r="120" spans="1:5" x14ac:dyDescent="0.3">
      <c r="A120" s="15"/>
      <c r="B120" s="15"/>
      <c r="C120" s="15"/>
      <c r="D120" s="15"/>
      <c r="E120" s="15"/>
    </row>
    <row r="121" spans="1:5" x14ac:dyDescent="0.3">
      <c r="A121" s="15"/>
      <c r="B121" s="15"/>
      <c r="C121" s="15"/>
      <c r="D121" s="15"/>
      <c r="E121" s="15"/>
    </row>
    <row r="122" spans="1:5" x14ac:dyDescent="0.3">
      <c r="A122" s="15"/>
      <c r="B122" s="15"/>
      <c r="C122" s="15"/>
      <c r="D122" s="15"/>
      <c r="E122" s="15"/>
    </row>
    <row r="123" spans="1:5" x14ac:dyDescent="0.3">
      <c r="A123" s="15"/>
      <c r="B123" s="15"/>
      <c r="C123" s="15"/>
      <c r="D123" s="15"/>
      <c r="E123" s="15"/>
    </row>
    <row r="124" spans="1:5" x14ac:dyDescent="0.3">
      <c r="A124" s="15"/>
      <c r="B124" s="15"/>
      <c r="C124" s="15"/>
      <c r="D124" s="15"/>
      <c r="E124" s="15"/>
    </row>
    <row r="125" spans="1:5" x14ac:dyDescent="0.3">
      <c r="A125" s="15"/>
      <c r="B125" s="15"/>
      <c r="C125" s="15"/>
      <c r="D125" s="15"/>
      <c r="E125" s="15"/>
    </row>
    <row r="126" spans="1:5" x14ac:dyDescent="0.3">
      <c r="A126" s="15"/>
      <c r="B126" s="15"/>
      <c r="C126" s="15"/>
      <c r="D126" s="15"/>
      <c r="E126" s="15"/>
    </row>
    <row r="127" spans="1:5" x14ac:dyDescent="0.3">
      <c r="A127" s="15"/>
      <c r="B127" s="15"/>
      <c r="C127" s="15"/>
      <c r="D127" s="15"/>
      <c r="E127" s="15"/>
    </row>
    <row r="128" spans="1:5" x14ac:dyDescent="0.3">
      <c r="A128" s="15"/>
      <c r="B128" s="15"/>
      <c r="C128" s="15"/>
      <c r="D128" s="15"/>
      <c r="E128" s="15"/>
    </row>
    <row r="129" spans="1:5" x14ac:dyDescent="0.3">
      <c r="A129" s="15"/>
      <c r="B129" s="15"/>
      <c r="C129" s="15"/>
      <c r="D129" s="15"/>
      <c r="E129" s="15"/>
    </row>
    <row r="130" spans="1:5" x14ac:dyDescent="0.3">
      <c r="A130" s="15"/>
      <c r="B130" s="15"/>
      <c r="C130" s="15"/>
      <c r="D130" s="15"/>
      <c r="E130" s="15"/>
    </row>
    <row r="131" spans="1:5" x14ac:dyDescent="0.3">
      <c r="A131" s="15"/>
      <c r="B131" s="15"/>
      <c r="C131" s="15"/>
      <c r="D131" s="15"/>
      <c r="E131" s="15"/>
    </row>
    <row r="132" spans="1:5" x14ac:dyDescent="0.3">
      <c r="A132" s="15"/>
      <c r="B132" s="15"/>
      <c r="C132" s="15"/>
      <c r="D132" s="15"/>
      <c r="E132" s="15"/>
    </row>
  </sheetData>
  <sheetProtection algorithmName="SHA-512" hashValue="LoEcR/QMGjXrDLbX1EXWk7nPBFNXh0g4PcrlAkoMmsTO8WfOGVeqvMPTCYOui1aYqyGmoxsmd/8gp4bRNWrIKA==" saltValue="2KW+mFICWkVJFXO7xzOiXg==" spinCount="100000" sheet="1" formatCells="0" formatColumns="0" formatRows="0" selectLockedCells="1"/>
  <mergeCells count="15">
    <mergeCell ref="A76:C80"/>
    <mergeCell ref="A71:C71"/>
    <mergeCell ref="A2:C2"/>
    <mergeCell ref="A68:C68"/>
    <mergeCell ref="A47:C47"/>
    <mergeCell ref="A69:C69"/>
    <mergeCell ref="A73:C73"/>
    <mergeCell ref="A74:C74"/>
    <mergeCell ref="A5:C5"/>
    <mergeCell ref="A8:C8"/>
    <mergeCell ref="A15:C15"/>
    <mergeCell ref="A19:C19"/>
    <mergeCell ref="A25:C25"/>
    <mergeCell ref="A44:C44"/>
    <mergeCell ref="A38:C38"/>
  </mergeCells>
  <pageMargins left="0.70866141732283472" right="0.70866141732283472" top="0.78740157480314965" bottom="0.78740157480314965" header="0.31496062992125984" footer="0.31496062992125984"/>
  <pageSetup paperSize="9" scale="92" fitToHeight="0" orientation="portrait" r:id="rId1"/>
  <headerFooter>
    <oddHeader>&amp;R"Svoz a nakládání se separovaným odpadem města Chlumec nad Cidlinou 2026"
Příloha č.6_Výkaz výměr, Výkaz výměr - Stanovení nabídkové ceny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D42"/>
  <sheetViews>
    <sheetView topLeftCell="A8" workbookViewId="0">
      <selection activeCell="A36" sqref="A36:D42"/>
    </sheetView>
  </sheetViews>
  <sheetFormatPr defaultRowHeight="14.4" x14ac:dyDescent="0.3"/>
  <cols>
    <col min="1" max="1" width="8.88671875" style="16"/>
    <col min="2" max="2" width="42.44140625" style="16" customWidth="1"/>
    <col min="3" max="3" width="8.88671875" style="16"/>
    <col min="4" max="4" width="24.6640625" style="16" customWidth="1"/>
    <col min="5" max="16384" width="8.88671875" style="16"/>
  </cols>
  <sheetData>
    <row r="4" spans="1:4" ht="45.75" customHeight="1" thickBot="1" x14ac:dyDescent="0.35">
      <c r="A4" s="75" t="s">
        <v>16</v>
      </c>
      <c r="B4" s="75"/>
      <c r="C4" s="75"/>
      <c r="D4" s="75"/>
    </row>
    <row r="5" spans="1:4" ht="15" thickTop="1" x14ac:dyDescent="0.3"/>
    <row r="7" spans="1:4" ht="15.6" x14ac:dyDescent="0.3">
      <c r="A7" s="76" t="s">
        <v>50</v>
      </c>
      <c r="B7" s="76"/>
      <c r="C7" s="77">
        <f>'Stanovení nabídkové ceny'!C115</f>
        <v>680000</v>
      </c>
      <c r="D7" s="77"/>
    </row>
    <row r="8" spans="1:4" ht="15.6" x14ac:dyDescent="0.3">
      <c r="A8" s="76" t="s">
        <v>51</v>
      </c>
      <c r="B8" s="76"/>
      <c r="C8" s="92"/>
      <c r="D8" s="92"/>
    </row>
    <row r="9" spans="1:4" ht="15.6" x14ac:dyDescent="0.3">
      <c r="A9" s="76" t="s">
        <v>52</v>
      </c>
      <c r="B9" s="76"/>
      <c r="C9" s="77">
        <f>C7+C8</f>
        <v>680000</v>
      </c>
      <c r="D9" s="77"/>
    </row>
    <row r="10" spans="1:4" ht="15.6" x14ac:dyDescent="0.3">
      <c r="A10" s="11"/>
      <c r="B10" s="11"/>
      <c r="C10" s="11"/>
      <c r="D10" s="11"/>
    </row>
    <row r="11" spans="1:4" ht="15.6" x14ac:dyDescent="0.3">
      <c r="A11" s="76" t="s">
        <v>53</v>
      </c>
      <c r="B11" s="76"/>
      <c r="C11" s="78">
        <f>'Stanovení nabídkové ceny'!D115</f>
        <v>864000</v>
      </c>
      <c r="D11" s="79"/>
    </row>
    <row r="12" spans="1:4" ht="15.6" x14ac:dyDescent="0.3">
      <c r="A12" s="76" t="s">
        <v>54</v>
      </c>
      <c r="B12" s="76"/>
      <c r="C12" s="92"/>
      <c r="D12" s="92"/>
    </row>
    <row r="13" spans="1:4" ht="15.6" x14ac:dyDescent="0.3">
      <c r="A13" s="76" t="s">
        <v>55</v>
      </c>
      <c r="B13" s="76"/>
      <c r="C13" s="77">
        <f>C11+C12</f>
        <v>864000</v>
      </c>
      <c r="D13" s="77"/>
    </row>
    <row r="14" spans="1:4" ht="15.6" x14ac:dyDescent="0.3">
      <c r="A14" s="1"/>
      <c r="B14" s="1"/>
      <c r="C14" s="1"/>
      <c r="D14" s="1"/>
    </row>
    <row r="15" spans="1:4" ht="15.6" x14ac:dyDescent="0.3">
      <c r="A15" s="76" t="s">
        <v>56</v>
      </c>
      <c r="B15" s="76"/>
      <c r="C15" s="78">
        <f>'Stanovení nabídkové ceny'!E115</f>
        <v>888000</v>
      </c>
      <c r="D15" s="79"/>
    </row>
    <row r="16" spans="1:4" ht="15.6" x14ac:dyDescent="0.3">
      <c r="A16" s="76" t="s">
        <v>57</v>
      </c>
      <c r="B16" s="76"/>
      <c r="C16" s="92"/>
      <c r="D16" s="92"/>
    </row>
    <row r="17" spans="1:4" ht="15.6" x14ac:dyDescent="0.3">
      <c r="A17" s="76" t="s">
        <v>58</v>
      </c>
      <c r="B17" s="76"/>
      <c r="C17" s="77">
        <f>C15+C16</f>
        <v>888000</v>
      </c>
      <c r="D17" s="77"/>
    </row>
    <row r="18" spans="1:4" ht="15.6" x14ac:dyDescent="0.3">
      <c r="A18" s="1"/>
      <c r="B18" s="1"/>
      <c r="C18" s="1"/>
      <c r="D18" s="1"/>
    </row>
    <row r="19" spans="1:4" ht="15.6" x14ac:dyDescent="0.3">
      <c r="A19" s="80"/>
      <c r="B19" s="80"/>
      <c r="C19" s="81"/>
      <c r="D19" s="81"/>
    </row>
    <row r="20" spans="1:4" ht="15.6" x14ac:dyDescent="0.3">
      <c r="A20" s="82"/>
      <c r="B20" s="82"/>
      <c r="C20" s="82"/>
      <c r="D20" s="82"/>
    </row>
    <row r="21" spans="1:4" ht="30" customHeight="1" x14ac:dyDescent="0.3">
      <c r="A21" s="83" t="s">
        <v>164</v>
      </c>
      <c r="B21" s="84"/>
      <c r="C21" s="85">
        <f>C7+C11+C15</f>
        <v>2432000</v>
      </c>
      <c r="D21" s="86"/>
    </row>
    <row r="22" spans="1:4" ht="9" customHeight="1" x14ac:dyDescent="0.3">
      <c r="A22" s="87"/>
      <c r="B22" s="87"/>
      <c r="C22" s="87"/>
      <c r="D22" s="87"/>
    </row>
    <row r="23" spans="1:4" ht="30" customHeight="1" x14ac:dyDescent="0.3">
      <c r="A23" s="88" t="s">
        <v>165</v>
      </c>
      <c r="B23" s="88"/>
      <c r="C23" s="93"/>
      <c r="D23" s="94"/>
    </row>
    <row r="24" spans="1:4" ht="9" customHeight="1" x14ac:dyDescent="0.3">
      <c r="A24" s="87"/>
      <c r="B24" s="87"/>
      <c r="C24" s="87"/>
      <c r="D24" s="87"/>
    </row>
    <row r="25" spans="1:4" ht="30" customHeight="1" x14ac:dyDescent="0.3">
      <c r="A25" s="88" t="s">
        <v>166</v>
      </c>
      <c r="B25" s="88"/>
      <c r="C25" s="89">
        <f>C21+C23</f>
        <v>2432000</v>
      </c>
      <c r="D25" s="89"/>
    </row>
    <row r="26" spans="1:4" x14ac:dyDescent="0.3">
      <c r="A26" s="15"/>
      <c r="B26" s="15"/>
      <c r="C26" s="15"/>
      <c r="D26" s="15"/>
    </row>
    <row r="27" spans="1:4" x14ac:dyDescent="0.3">
      <c r="A27" s="90" t="s">
        <v>17</v>
      </c>
      <c r="B27" s="90"/>
      <c r="C27" s="90"/>
      <c r="D27" s="90"/>
    </row>
    <row r="29" spans="1:4" x14ac:dyDescent="0.3">
      <c r="A29" s="91" t="s">
        <v>34</v>
      </c>
      <c r="B29" s="91"/>
      <c r="C29" s="91"/>
      <c r="D29" s="91"/>
    </row>
    <row r="30" spans="1:4" x14ac:dyDescent="0.3">
      <c r="A30" s="91"/>
      <c r="B30" s="91"/>
      <c r="C30" s="91"/>
      <c r="D30" s="91"/>
    </row>
    <row r="31" spans="1:4" x14ac:dyDescent="0.3">
      <c r="A31" s="91"/>
      <c r="B31" s="91"/>
      <c r="C31" s="91"/>
      <c r="D31" s="91"/>
    </row>
    <row r="32" spans="1:4" x14ac:dyDescent="0.3">
      <c r="A32" s="91"/>
      <c r="B32" s="91"/>
      <c r="C32" s="91"/>
      <c r="D32" s="91"/>
    </row>
    <row r="33" spans="1:4" x14ac:dyDescent="0.3">
      <c r="A33" s="91"/>
      <c r="B33" s="91"/>
      <c r="C33" s="91"/>
      <c r="D33" s="91"/>
    </row>
    <row r="34" spans="1:4" x14ac:dyDescent="0.3">
      <c r="A34" s="91"/>
      <c r="B34" s="91"/>
      <c r="C34" s="91"/>
      <c r="D34" s="91"/>
    </row>
    <row r="36" spans="1:4" x14ac:dyDescent="0.3">
      <c r="A36" s="95" t="s">
        <v>18</v>
      </c>
      <c r="B36" s="96"/>
      <c r="C36" s="96"/>
      <c r="D36" s="96"/>
    </row>
    <row r="37" spans="1:4" x14ac:dyDescent="0.3">
      <c r="A37" s="96"/>
      <c r="B37" s="96"/>
      <c r="C37" s="96"/>
      <c r="D37" s="96"/>
    </row>
    <row r="38" spans="1:4" x14ac:dyDescent="0.3">
      <c r="A38" s="96"/>
      <c r="B38" s="96"/>
      <c r="C38" s="96"/>
      <c r="D38" s="96"/>
    </row>
    <row r="39" spans="1:4" x14ac:dyDescent="0.3">
      <c r="A39" s="96"/>
      <c r="B39" s="96"/>
      <c r="C39" s="96"/>
      <c r="D39" s="96"/>
    </row>
    <row r="40" spans="1:4" x14ac:dyDescent="0.3">
      <c r="A40" s="96"/>
      <c r="B40" s="96"/>
      <c r="C40" s="96"/>
      <c r="D40" s="96"/>
    </row>
    <row r="41" spans="1:4" x14ac:dyDescent="0.3">
      <c r="A41" s="96"/>
      <c r="B41" s="96"/>
      <c r="C41" s="96"/>
      <c r="D41" s="96"/>
    </row>
    <row r="42" spans="1:4" x14ac:dyDescent="0.3">
      <c r="A42" s="96"/>
      <c r="B42" s="96"/>
      <c r="C42" s="96"/>
      <c r="D42" s="96"/>
    </row>
  </sheetData>
  <sheetProtection algorithmName="SHA-512" hashValue="PGS9xe5Hwiy6ECa1rWClMu3h7rJLvsUDb7vghaG+YSKr8Lo4bsj85WHsNcyzDceFtYf3/UrbtIIg5BRwoT4uIQ==" saltValue="HBTKY2GVhU/L8nQKKUpZkA==" spinCount="100000" sheet="1" formatCells="0" formatColumns="0" formatRows="0" selectLockedCells="1"/>
  <mergeCells count="29">
    <mergeCell ref="A15:B15"/>
    <mergeCell ref="C15:D15"/>
    <mergeCell ref="A16:B16"/>
    <mergeCell ref="C16:D16"/>
    <mergeCell ref="A17:B17"/>
    <mergeCell ref="C17:D17"/>
    <mergeCell ref="C13:D13"/>
    <mergeCell ref="A4:D4"/>
    <mergeCell ref="A7:B7"/>
    <mergeCell ref="A8:B8"/>
    <mergeCell ref="A9:B9"/>
    <mergeCell ref="C8:D8"/>
    <mergeCell ref="C9:D9"/>
    <mergeCell ref="A27:D27"/>
    <mergeCell ref="A29:D34"/>
    <mergeCell ref="A36:D42"/>
    <mergeCell ref="C7:D7"/>
    <mergeCell ref="A10:D10"/>
    <mergeCell ref="A21:B21"/>
    <mergeCell ref="A23:B23"/>
    <mergeCell ref="A25:B25"/>
    <mergeCell ref="C21:D21"/>
    <mergeCell ref="C23:D23"/>
    <mergeCell ref="C25:D25"/>
    <mergeCell ref="A11:B11"/>
    <mergeCell ref="C11:D11"/>
    <mergeCell ref="A12:B12"/>
    <mergeCell ref="C12:D12"/>
    <mergeCell ref="A13:B13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7"/>
  <sheetViews>
    <sheetView topLeftCell="A83" zoomScaleNormal="100" workbookViewId="0">
      <selection activeCell="D95" sqref="D95"/>
    </sheetView>
  </sheetViews>
  <sheetFormatPr defaultRowHeight="14.4" x14ac:dyDescent="0.3"/>
  <cols>
    <col min="1" max="1" width="24.5546875" style="16" customWidth="1"/>
    <col min="2" max="2" width="38.6640625" style="16" customWidth="1"/>
    <col min="3" max="3" width="16" style="16" customWidth="1"/>
    <col min="4" max="4" width="17.6640625" style="16" customWidth="1"/>
    <col min="5" max="5" width="16.109375" style="16" customWidth="1"/>
    <col min="6" max="6" width="16.33203125" style="16" customWidth="1"/>
    <col min="7" max="7" width="19.109375" style="16" customWidth="1"/>
    <col min="8" max="16384" width="8.88671875" style="16"/>
  </cols>
  <sheetData>
    <row r="1" spans="1:6" x14ac:dyDescent="0.3">
      <c r="A1" s="15"/>
      <c r="B1" s="15"/>
      <c r="C1" s="15"/>
      <c r="D1" s="15"/>
      <c r="E1" s="15"/>
      <c r="F1" s="15"/>
    </row>
    <row r="2" spans="1:6" ht="39.75" customHeight="1" x14ac:dyDescent="0.3">
      <c r="A2" s="97" t="s">
        <v>3</v>
      </c>
      <c r="B2" s="97"/>
      <c r="C2" s="97"/>
      <c r="D2" s="97"/>
      <c r="E2" s="97"/>
      <c r="F2" s="15"/>
    </row>
    <row r="3" spans="1:6" x14ac:dyDescent="0.3">
      <c r="A3" s="15"/>
      <c r="B3" s="15"/>
      <c r="C3" s="15"/>
      <c r="D3" s="15"/>
      <c r="E3" s="15"/>
      <c r="F3" s="15"/>
    </row>
    <row r="4" spans="1:6" x14ac:dyDescent="0.3">
      <c r="A4" s="15"/>
      <c r="B4" s="15"/>
      <c r="C4" s="15"/>
      <c r="D4" s="15"/>
      <c r="E4" s="15"/>
      <c r="F4" s="15"/>
    </row>
    <row r="5" spans="1:6" x14ac:dyDescent="0.3">
      <c r="A5" s="15"/>
      <c r="B5" s="15"/>
      <c r="C5" s="15"/>
      <c r="D5" s="15"/>
      <c r="E5" s="15"/>
      <c r="F5" s="15"/>
    </row>
    <row r="6" spans="1:6" ht="15.6" x14ac:dyDescent="0.3">
      <c r="A6" s="19" t="s">
        <v>4</v>
      </c>
      <c r="B6" s="19"/>
      <c r="C6" s="19"/>
      <c r="D6" s="19"/>
      <c r="E6" s="19"/>
      <c r="F6" s="15"/>
    </row>
    <row r="7" spans="1:6" ht="15" thickBot="1" x14ac:dyDescent="0.35">
      <c r="A7" s="15"/>
      <c r="B7" s="15"/>
      <c r="C7" s="15"/>
      <c r="D7" s="15"/>
      <c r="E7" s="15"/>
      <c r="F7" s="15"/>
    </row>
    <row r="8" spans="1:6" ht="63" thickBot="1" x14ac:dyDescent="0.35">
      <c r="A8" s="21" t="s">
        <v>74</v>
      </c>
      <c r="B8" s="47" t="s">
        <v>75</v>
      </c>
      <c r="C8" s="47" t="s">
        <v>76</v>
      </c>
      <c r="D8" s="47" t="s">
        <v>105</v>
      </c>
      <c r="E8" s="47" t="s">
        <v>77</v>
      </c>
      <c r="F8" s="15"/>
    </row>
    <row r="9" spans="1:6" ht="16.2" thickBot="1" x14ac:dyDescent="0.35">
      <c r="A9" s="26" t="s">
        <v>78</v>
      </c>
      <c r="B9" s="55">
        <v>22</v>
      </c>
      <c r="C9" s="98">
        <v>52</v>
      </c>
      <c r="D9" s="6">
        <f>'Výkaz výměr'!C9</f>
        <v>0</v>
      </c>
      <c r="E9" s="7">
        <f t="shared" ref="E9:E18" si="0">B9*C9*D9</f>
        <v>0</v>
      </c>
      <c r="F9" s="15"/>
    </row>
    <row r="10" spans="1:6" ht="16.2" thickBot="1" x14ac:dyDescent="0.35">
      <c r="A10" s="28" t="s">
        <v>79</v>
      </c>
      <c r="B10" s="55">
        <v>27</v>
      </c>
      <c r="C10" s="98">
        <v>104</v>
      </c>
      <c r="D10" s="6">
        <f>'Výkaz výměr'!C10</f>
        <v>0</v>
      </c>
      <c r="E10" s="7">
        <f t="shared" si="0"/>
        <v>0</v>
      </c>
      <c r="F10" s="15"/>
    </row>
    <row r="11" spans="1:6" ht="16.2" thickBot="1" x14ac:dyDescent="0.35">
      <c r="A11" s="28" t="s">
        <v>80</v>
      </c>
      <c r="B11" s="53">
        <v>8</v>
      </c>
      <c r="C11" s="98">
        <v>12</v>
      </c>
      <c r="D11" s="6">
        <f>'Výkaz výměr'!C11</f>
        <v>0</v>
      </c>
      <c r="E11" s="7">
        <f t="shared" si="0"/>
        <v>0</v>
      </c>
      <c r="F11" s="15"/>
    </row>
    <row r="12" spans="1:6" ht="16.2" thickBot="1" x14ac:dyDescent="0.35">
      <c r="A12" s="28" t="s">
        <v>81</v>
      </c>
      <c r="B12" s="53">
        <v>11</v>
      </c>
      <c r="C12" s="98">
        <v>12</v>
      </c>
      <c r="D12" s="6">
        <f>'Výkaz výměr'!C12</f>
        <v>0</v>
      </c>
      <c r="E12" s="7">
        <f t="shared" si="0"/>
        <v>0</v>
      </c>
      <c r="F12" s="15"/>
    </row>
    <row r="13" spans="1:6" ht="31.8" thickBot="1" x14ac:dyDescent="0.35">
      <c r="A13" s="28" t="s">
        <v>82</v>
      </c>
      <c r="B13" s="53">
        <v>4</v>
      </c>
      <c r="C13" s="98">
        <v>12</v>
      </c>
      <c r="D13" s="6">
        <f>'Výkaz výměr'!C13</f>
        <v>0</v>
      </c>
      <c r="E13" s="7">
        <f t="shared" si="0"/>
        <v>0</v>
      </c>
      <c r="F13" s="15"/>
    </row>
    <row r="14" spans="1:6" ht="31.8" thickBot="1" x14ac:dyDescent="0.35">
      <c r="A14" s="30" t="s">
        <v>136</v>
      </c>
      <c r="B14" s="53">
        <v>6</v>
      </c>
      <c r="C14" s="98">
        <v>12</v>
      </c>
      <c r="D14" s="6">
        <f>'Výkaz výměr'!C14</f>
        <v>0</v>
      </c>
      <c r="E14" s="7">
        <f t="shared" si="0"/>
        <v>0</v>
      </c>
      <c r="F14" s="15"/>
    </row>
    <row r="15" spans="1:6" ht="16.2" thickBot="1" x14ac:dyDescent="0.35">
      <c r="A15" s="99" t="s">
        <v>83</v>
      </c>
      <c r="B15" s="100"/>
      <c r="C15" s="100"/>
      <c r="D15" s="101"/>
      <c r="E15" s="102"/>
      <c r="F15" s="15"/>
    </row>
    <row r="16" spans="1:6" ht="31.8" thickBot="1" x14ac:dyDescent="0.35">
      <c r="A16" s="30" t="s">
        <v>84</v>
      </c>
      <c r="B16" s="53">
        <v>5</v>
      </c>
      <c r="C16" s="98">
        <v>52</v>
      </c>
      <c r="D16" s="6">
        <f>'Výkaz výměr'!C16</f>
        <v>0</v>
      </c>
      <c r="E16" s="7">
        <f t="shared" si="0"/>
        <v>0</v>
      </c>
      <c r="F16" s="15"/>
    </row>
    <row r="17" spans="1:6" ht="31.8" thickBot="1" x14ac:dyDescent="0.35">
      <c r="A17" s="52" t="s">
        <v>85</v>
      </c>
      <c r="B17" s="53">
        <v>6</v>
      </c>
      <c r="C17" s="98">
        <v>52</v>
      </c>
      <c r="D17" s="6">
        <f>'Výkaz výměr'!C17</f>
        <v>0</v>
      </c>
      <c r="E17" s="7">
        <f t="shared" si="0"/>
        <v>0</v>
      </c>
      <c r="F17" s="15"/>
    </row>
    <row r="18" spans="1:6" ht="31.8" thickBot="1" x14ac:dyDescent="0.35">
      <c r="A18" s="52" t="s">
        <v>86</v>
      </c>
      <c r="B18" s="53">
        <v>5</v>
      </c>
      <c r="C18" s="98">
        <v>12</v>
      </c>
      <c r="D18" s="6">
        <f>'Výkaz výměr'!C18</f>
        <v>0</v>
      </c>
      <c r="E18" s="7">
        <f t="shared" si="0"/>
        <v>0</v>
      </c>
      <c r="F18" s="15"/>
    </row>
    <row r="19" spans="1:6" ht="16.2" thickBot="1" x14ac:dyDescent="0.35">
      <c r="A19" s="103" t="s">
        <v>87</v>
      </c>
      <c r="B19" s="104"/>
      <c r="C19" s="104"/>
      <c r="D19" s="104"/>
      <c r="E19" s="105"/>
      <c r="F19" s="15"/>
    </row>
    <row r="20" spans="1:6" ht="16.2" thickBot="1" x14ac:dyDescent="0.35">
      <c r="A20" s="106" t="s">
        <v>88</v>
      </c>
      <c r="B20" s="53">
        <v>783</v>
      </c>
      <c r="C20" s="53">
        <v>12</v>
      </c>
      <c r="D20" s="107">
        <f>'Výkaz výměr'!C20</f>
        <v>0</v>
      </c>
      <c r="E20" s="108">
        <f>B20*C20*D20</f>
        <v>0</v>
      </c>
      <c r="F20" s="15"/>
    </row>
    <row r="21" spans="1:6" ht="16.5" customHeight="1" thickBot="1" x14ac:dyDescent="0.35">
      <c r="A21" s="106" t="s">
        <v>78</v>
      </c>
      <c r="B21" s="53">
        <v>9</v>
      </c>
      <c r="C21" s="53">
        <v>12</v>
      </c>
      <c r="D21" s="107">
        <f>'Výkaz výměr'!C21</f>
        <v>0</v>
      </c>
      <c r="E21" s="108">
        <f t="shared" ref="E21:E25" si="1">B21*C21*D21</f>
        <v>0</v>
      </c>
      <c r="F21" s="15"/>
    </row>
    <row r="22" spans="1:6" ht="16.5" customHeight="1" thickBot="1" x14ac:dyDescent="0.35">
      <c r="A22" s="106" t="s">
        <v>161</v>
      </c>
      <c r="B22" s="53">
        <v>2</v>
      </c>
      <c r="C22" s="53">
        <v>24</v>
      </c>
      <c r="D22" s="107">
        <f>'Výkaz výměr'!C21</f>
        <v>0</v>
      </c>
      <c r="E22" s="108">
        <f t="shared" si="1"/>
        <v>0</v>
      </c>
      <c r="F22" s="15"/>
    </row>
    <row r="23" spans="1:6" ht="16.2" thickBot="1" x14ac:dyDescent="0.35">
      <c r="A23" s="106" t="s">
        <v>167</v>
      </c>
      <c r="B23" s="53">
        <v>1067</v>
      </c>
      <c r="C23" s="53">
        <v>12</v>
      </c>
      <c r="D23" s="107">
        <f>'Výkaz výměr'!C22</f>
        <v>0</v>
      </c>
      <c r="E23" s="108">
        <f t="shared" si="1"/>
        <v>0</v>
      </c>
      <c r="F23" s="15"/>
    </row>
    <row r="24" spans="1:6" ht="16.2" thickBot="1" x14ac:dyDescent="0.35">
      <c r="A24" s="106" t="s">
        <v>89</v>
      </c>
      <c r="B24" s="53">
        <v>10</v>
      </c>
      <c r="C24" s="53">
        <v>12</v>
      </c>
      <c r="D24" s="107">
        <f>'Výkaz výměr'!C23</f>
        <v>0</v>
      </c>
      <c r="E24" s="108">
        <f t="shared" si="1"/>
        <v>0</v>
      </c>
      <c r="F24" s="15"/>
    </row>
    <row r="25" spans="1:6" ht="16.2" thickBot="1" x14ac:dyDescent="0.35">
      <c r="A25" s="109" t="s">
        <v>162</v>
      </c>
      <c r="B25" s="110">
        <v>2</v>
      </c>
      <c r="C25" s="111">
        <v>24</v>
      </c>
      <c r="D25" s="112">
        <f>'Výkaz výměr'!C23</f>
        <v>0</v>
      </c>
      <c r="E25" s="113">
        <f t="shared" si="1"/>
        <v>0</v>
      </c>
      <c r="F25" s="15"/>
    </row>
    <row r="26" spans="1:6" ht="16.5" customHeight="1" thickBot="1" x14ac:dyDescent="0.35">
      <c r="A26" s="114" t="s">
        <v>90</v>
      </c>
      <c r="B26" s="115"/>
      <c r="C26" s="115"/>
      <c r="D26" s="116"/>
      <c r="E26" s="10">
        <f>SUM(E9:E25)</f>
        <v>0</v>
      </c>
      <c r="F26" s="15"/>
    </row>
    <row r="27" spans="1:6" x14ac:dyDescent="0.3">
      <c r="A27" s="15"/>
      <c r="B27" s="15"/>
      <c r="C27" s="15"/>
      <c r="D27" s="15"/>
      <c r="E27" s="15"/>
      <c r="F27" s="15"/>
    </row>
    <row r="28" spans="1:6" ht="15" thickBot="1" x14ac:dyDescent="0.35">
      <c r="A28" s="15"/>
      <c r="B28" s="15"/>
      <c r="C28" s="15"/>
      <c r="D28" s="15"/>
      <c r="E28" s="15"/>
      <c r="F28" s="15"/>
    </row>
    <row r="29" spans="1:6" ht="21.75" customHeight="1" thickBot="1" x14ac:dyDescent="0.35">
      <c r="A29" s="117" t="s">
        <v>160</v>
      </c>
      <c r="B29" s="118"/>
      <c r="C29" s="118"/>
      <c r="D29" s="118"/>
      <c r="E29" s="119"/>
      <c r="F29" s="15"/>
    </row>
    <row r="30" spans="1:6" x14ac:dyDescent="0.3">
      <c r="A30" s="15"/>
      <c r="B30" s="15"/>
      <c r="C30" s="15"/>
      <c r="D30" s="15"/>
      <c r="E30" s="15"/>
      <c r="F30" s="15"/>
    </row>
    <row r="31" spans="1:6" ht="15.6" x14ac:dyDescent="0.3">
      <c r="A31" s="19" t="s">
        <v>91</v>
      </c>
      <c r="B31" s="19"/>
      <c r="C31" s="19"/>
      <c r="D31" s="19"/>
      <c r="E31" s="19"/>
      <c r="F31" s="15"/>
    </row>
    <row r="32" spans="1:6" ht="15" thickBot="1" x14ac:dyDescent="0.35">
      <c r="A32" s="15"/>
      <c r="B32" s="15"/>
      <c r="C32" s="15"/>
      <c r="D32" s="15"/>
      <c r="E32" s="15"/>
      <c r="F32" s="15"/>
    </row>
    <row r="33" spans="1:6" ht="63" thickBot="1" x14ac:dyDescent="0.35">
      <c r="A33" s="21" t="s">
        <v>92</v>
      </c>
      <c r="B33" s="47" t="s">
        <v>75</v>
      </c>
      <c r="C33" s="47" t="s">
        <v>93</v>
      </c>
      <c r="D33" s="47" t="s">
        <v>94</v>
      </c>
      <c r="E33" s="47" t="s">
        <v>95</v>
      </c>
      <c r="F33" s="15"/>
    </row>
    <row r="34" spans="1:6" ht="16.2" thickBot="1" x14ac:dyDescent="0.35">
      <c r="A34" s="106" t="s">
        <v>96</v>
      </c>
      <c r="B34" s="120">
        <v>29</v>
      </c>
      <c r="C34" s="120">
        <v>12</v>
      </c>
      <c r="D34" s="121">
        <f>'Výkaz výměr'!C28</f>
        <v>0</v>
      </c>
      <c r="E34" s="121">
        <f t="shared" ref="E34:E39" si="2">B34*C34*D34</f>
        <v>0</v>
      </c>
      <c r="F34" s="15"/>
    </row>
    <row r="35" spans="1:6" ht="16.2" thickBot="1" x14ac:dyDescent="0.35">
      <c r="A35" s="106" t="s">
        <v>97</v>
      </c>
      <c r="B35" s="120">
        <v>783</v>
      </c>
      <c r="C35" s="120">
        <v>12</v>
      </c>
      <c r="D35" s="121">
        <f>'Výkaz výměr'!C29</f>
        <v>0</v>
      </c>
      <c r="E35" s="121">
        <f t="shared" si="2"/>
        <v>0</v>
      </c>
      <c r="F35" s="15"/>
    </row>
    <row r="36" spans="1:6" ht="16.2" thickBot="1" x14ac:dyDescent="0.35">
      <c r="A36" s="106" t="s">
        <v>98</v>
      </c>
      <c r="B36" s="120">
        <v>32</v>
      </c>
      <c r="C36" s="120">
        <v>12</v>
      </c>
      <c r="D36" s="121">
        <f>'Výkaz výměr'!C30</f>
        <v>0</v>
      </c>
      <c r="E36" s="121">
        <f t="shared" si="2"/>
        <v>0</v>
      </c>
      <c r="F36" s="15"/>
    </row>
    <row r="37" spans="1:6" ht="16.2" thickBot="1" x14ac:dyDescent="0.35">
      <c r="A37" s="106" t="s">
        <v>99</v>
      </c>
      <c r="B37" s="120">
        <v>2</v>
      </c>
      <c r="C37" s="120">
        <v>12</v>
      </c>
      <c r="D37" s="121">
        <f>'Výkaz výměr'!C31</f>
        <v>0</v>
      </c>
      <c r="E37" s="121">
        <f t="shared" si="2"/>
        <v>0</v>
      </c>
      <c r="F37" s="15"/>
    </row>
    <row r="38" spans="1:6" ht="16.2" thickBot="1" x14ac:dyDescent="0.35">
      <c r="A38" s="28" t="s">
        <v>100</v>
      </c>
      <c r="B38" s="120">
        <v>5</v>
      </c>
      <c r="C38" s="120">
        <v>12</v>
      </c>
      <c r="D38" s="121">
        <f>'Výkaz výměr'!C32</f>
        <v>0</v>
      </c>
      <c r="E38" s="121">
        <f t="shared" si="2"/>
        <v>0</v>
      </c>
      <c r="F38" s="15"/>
    </row>
    <row r="39" spans="1:6" ht="16.5" customHeight="1" thickBot="1" x14ac:dyDescent="0.35">
      <c r="A39" s="28" t="s">
        <v>142</v>
      </c>
      <c r="B39" s="53">
        <v>6</v>
      </c>
      <c r="C39" s="55">
        <v>12</v>
      </c>
      <c r="D39" s="6">
        <f>'Výkaz výměr'!C33</f>
        <v>0</v>
      </c>
      <c r="E39" s="6">
        <f t="shared" si="2"/>
        <v>0</v>
      </c>
      <c r="F39" s="15"/>
    </row>
    <row r="40" spans="1:6" ht="16.2" thickBot="1" x14ac:dyDescent="0.35">
      <c r="A40" s="122" t="s">
        <v>101</v>
      </c>
      <c r="B40" s="123"/>
      <c r="C40" s="123"/>
      <c r="D40" s="124"/>
      <c r="E40" s="125">
        <f>SUM(E34:E39)</f>
        <v>0</v>
      </c>
      <c r="F40" s="15"/>
    </row>
    <row r="41" spans="1:6" x14ac:dyDescent="0.3">
      <c r="A41" s="15"/>
      <c r="B41" s="15"/>
      <c r="C41" s="15"/>
      <c r="D41" s="15"/>
      <c r="E41" s="15"/>
      <c r="F41" s="15"/>
    </row>
    <row r="42" spans="1:6" x14ac:dyDescent="0.3">
      <c r="A42" s="15"/>
      <c r="B42" s="15"/>
      <c r="C42" s="15"/>
      <c r="D42" s="15"/>
      <c r="E42" s="15"/>
      <c r="F42" s="15"/>
    </row>
    <row r="43" spans="1:6" ht="15.6" x14ac:dyDescent="0.3">
      <c r="A43" s="11" t="s">
        <v>149</v>
      </c>
      <c r="B43" s="11"/>
      <c r="C43" s="11"/>
      <c r="D43" s="11"/>
      <c r="E43" s="11"/>
      <c r="F43" s="15"/>
    </row>
    <row r="44" spans="1:6" ht="16.2" thickBot="1" x14ac:dyDescent="0.35">
      <c r="A44" s="1"/>
      <c r="B44" s="1"/>
      <c r="C44" s="1"/>
      <c r="D44" s="1"/>
      <c r="E44" s="1"/>
      <c r="F44" s="15"/>
    </row>
    <row r="45" spans="1:6" ht="47.4" thickBot="1" x14ac:dyDescent="0.35">
      <c r="A45" s="2" t="s">
        <v>150</v>
      </c>
      <c r="B45" s="3" t="s">
        <v>156</v>
      </c>
      <c r="C45" s="3" t="s">
        <v>146</v>
      </c>
      <c r="D45" s="3" t="s">
        <v>147</v>
      </c>
      <c r="E45" s="1"/>
      <c r="F45" s="15"/>
    </row>
    <row r="46" spans="1:6" ht="31.8" thickBot="1" x14ac:dyDescent="0.35">
      <c r="A46" s="4" t="s">
        <v>128</v>
      </c>
      <c r="B46" s="5">
        <v>4</v>
      </c>
      <c r="C46" s="6">
        <f>'Výkaz výměr'!C37</f>
        <v>0</v>
      </c>
      <c r="D46" s="7">
        <f>B46*C46</f>
        <v>0</v>
      </c>
      <c r="E46" s="8"/>
      <c r="F46" s="15"/>
    </row>
    <row r="47" spans="1:6" ht="16.2" thickBot="1" x14ac:dyDescent="0.35">
      <c r="A47" s="12" t="s">
        <v>151</v>
      </c>
      <c r="B47" s="13"/>
      <c r="C47" s="14"/>
      <c r="D47" s="10">
        <f>SUM(D46)</f>
        <v>0</v>
      </c>
      <c r="E47" s="8"/>
      <c r="F47" s="15"/>
    </row>
    <row r="48" spans="1:6" x14ac:dyDescent="0.3">
      <c r="A48" s="15"/>
      <c r="B48" s="15"/>
      <c r="C48" s="15"/>
      <c r="D48" s="15"/>
      <c r="E48" s="15"/>
      <c r="F48" s="15"/>
    </row>
    <row r="49" spans="1:6" x14ac:dyDescent="0.3">
      <c r="A49" s="15"/>
      <c r="B49" s="15"/>
      <c r="C49" s="15"/>
      <c r="D49" s="15"/>
      <c r="E49" s="15"/>
      <c r="F49" s="15"/>
    </row>
    <row r="50" spans="1:6" ht="16.5" customHeight="1" x14ac:dyDescent="0.3">
      <c r="A50" s="11" t="s">
        <v>143</v>
      </c>
      <c r="B50" s="11"/>
      <c r="C50" s="11"/>
      <c r="D50" s="11"/>
      <c r="E50" s="11"/>
      <c r="F50" s="15"/>
    </row>
    <row r="51" spans="1:6" ht="16.2" thickBot="1" x14ac:dyDescent="0.35">
      <c r="A51" s="1"/>
      <c r="B51" s="1"/>
      <c r="C51" s="1"/>
      <c r="D51" s="1"/>
      <c r="E51" s="1"/>
      <c r="F51" s="15"/>
    </row>
    <row r="52" spans="1:6" ht="47.4" thickBot="1" x14ac:dyDescent="0.35">
      <c r="A52" s="2" t="s">
        <v>144</v>
      </c>
      <c r="B52" s="3" t="s">
        <v>145</v>
      </c>
      <c r="C52" s="3" t="s">
        <v>146</v>
      </c>
      <c r="D52" s="3" t="s">
        <v>147</v>
      </c>
      <c r="E52" s="1"/>
      <c r="F52" s="15"/>
    </row>
    <row r="53" spans="1:6" ht="34.799999999999997" thickBot="1" x14ac:dyDescent="0.35">
      <c r="A53" s="52" t="s">
        <v>132</v>
      </c>
      <c r="B53" s="5">
        <v>24</v>
      </c>
      <c r="C53" s="6">
        <f>'Výkaz výměr'!C42</f>
        <v>0</v>
      </c>
      <c r="D53" s="7">
        <f>B53*C53</f>
        <v>0</v>
      </c>
      <c r="E53" s="8"/>
      <c r="F53" s="15"/>
    </row>
    <row r="54" spans="1:6" ht="31.8" thickBot="1" x14ac:dyDescent="0.35">
      <c r="A54" s="52" t="s">
        <v>134</v>
      </c>
      <c r="B54" s="9">
        <v>52</v>
      </c>
      <c r="C54" s="6">
        <f>'Výkaz výměr'!C43</f>
        <v>0</v>
      </c>
      <c r="D54" s="7">
        <f t="shared" ref="D54" si="3">B54*C54</f>
        <v>0</v>
      </c>
      <c r="E54" s="8"/>
      <c r="F54" s="15"/>
    </row>
    <row r="55" spans="1:6" ht="16.2" thickBot="1" x14ac:dyDescent="0.35">
      <c r="A55" s="12" t="s">
        <v>148</v>
      </c>
      <c r="B55" s="13"/>
      <c r="C55" s="14"/>
      <c r="D55" s="10">
        <f>SUM(D53:D54)</f>
        <v>0</v>
      </c>
      <c r="E55" s="8"/>
      <c r="F55" s="15"/>
    </row>
    <row r="56" spans="1:6" ht="20.25" customHeight="1" x14ac:dyDescent="0.3">
      <c r="A56" s="126"/>
      <c r="B56" s="126"/>
      <c r="C56" s="15"/>
      <c r="D56" s="15"/>
      <c r="E56" s="15"/>
      <c r="F56" s="15"/>
    </row>
    <row r="57" spans="1:6" ht="20.25" customHeight="1" x14ac:dyDescent="0.3">
      <c r="A57" s="126"/>
      <c r="B57" s="126"/>
      <c r="C57" s="15"/>
      <c r="D57" s="15"/>
      <c r="E57" s="15"/>
      <c r="F57" s="15"/>
    </row>
    <row r="58" spans="1:6" x14ac:dyDescent="0.3">
      <c r="A58" s="15"/>
      <c r="B58" s="15"/>
      <c r="C58" s="15"/>
      <c r="D58" s="15"/>
      <c r="E58" s="15"/>
      <c r="F58" s="15"/>
    </row>
    <row r="59" spans="1:6" ht="15.6" x14ac:dyDescent="0.3">
      <c r="A59" s="127" t="s">
        <v>24</v>
      </c>
      <c r="B59" s="127"/>
      <c r="C59" s="127"/>
      <c r="D59" s="127"/>
      <c r="E59" s="127"/>
      <c r="F59" s="127"/>
    </row>
    <row r="60" spans="1:6" ht="15" thickBot="1" x14ac:dyDescent="0.35">
      <c r="A60" s="15"/>
      <c r="B60" s="15"/>
      <c r="C60" s="15"/>
      <c r="D60" s="15"/>
      <c r="E60" s="15"/>
      <c r="F60" s="15"/>
    </row>
    <row r="61" spans="1:6" ht="57" thickBot="1" x14ac:dyDescent="0.35">
      <c r="A61" s="128" t="s">
        <v>6</v>
      </c>
      <c r="B61" s="46" t="s">
        <v>7</v>
      </c>
      <c r="C61" s="129" t="s">
        <v>8</v>
      </c>
      <c r="D61" s="47" t="s">
        <v>9</v>
      </c>
      <c r="E61" s="47" t="s">
        <v>10</v>
      </c>
      <c r="F61" s="47" t="s">
        <v>11</v>
      </c>
    </row>
    <row r="62" spans="1:6" ht="16.2" thickBot="1" x14ac:dyDescent="0.35">
      <c r="A62" s="130">
        <v>200101</v>
      </c>
      <c r="B62" s="28" t="s">
        <v>41</v>
      </c>
      <c r="C62" s="98" t="s">
        <v>12</v>
      </c>
      <c r="D62" s="131">
        <v>150</v>
      </c>
      <c r="E62" s="132">
        <f>'Výkaz výměr'!C50</f>
        <v>0</v>
      </c>
      <c r="F62" s="133">
        <f t="shared" ref="F62:F68" si="4">D62*E62</f>
        <v>0</v>
      </c>
    </row>
    <row r="63" spans="1:6" ht="16.2" thickBot="1" x14ac:dyDescent="0.35">
      <c r="A63" s="130">
        <v>20010101</v>
      </c>
      <c r="B63" s="28" t="s">
        <v>152</v>
      </c>
      <c r="C63" s="98" t="s">
        <v>12</v>
      </c>
      <c r="D63" s="131">
        <v>3</v>
      </c>
      <c r="E63" s="132">
        <f>'Výkaz výměr'!C51</f>
        <v>0</v>
      </c>
      <c r="F63" s="133">
        <f t="shared" si="4"/>
        <v>0</v>
      </c>
    </row>
    <row r="64" spans="1:6" ht="16.2" thickBot="1" x14ac:dyDescent="0.35">
      <c r="A64" s="130">
        <v>200102</v>
      </c>
      <c r="B64" s="28" t="s">
        <v>42</v>
      </c>
      <c r="C64" s="98" t="s">
        <v>12</v>
      </c>
      <c r="D64" s="131">
        <v>85</v>
      </c>
      <c r="E64" s="132">
        <f>'Výkaz výměr'!C52</f>
        <v>0</v>
      </c>
      <c r="F64" s="133">
        <f t="shared" si="4"/>
        <v>0</v>
      </c>
    </row>
    <row r="65" spans="1:6" ht="16.2" thickBot="1" x14ac:dyDescent="0.35">
      <c r="A65" s="130">
        <v>200139</v>
      </c>
      <c r="B65" s="28" t="s">
        <v>37</v>
      </c>
      <c r="C65" s="98" t="s">
        <v>12</v>
      </c>
      <c r="D65" s="131">
        <v>140</v>
      </c>
      <c r="E65" s="132">
        <f>'Výkaz výměr'!C53</f>
        <v>0</v>
      </c>
      <c r="F65" s="133">
        <f t="shared" si="4"/>
        <v>0</v>
      </c>
    </row>
    <row r="66" spans="1:6" ht="16.2" thickBot="1" x14ac:dyDescent="0.35">
      <c r="A66" s="130">
        <v>200140</v>
      </c>
      <c r="B66" s="28" t="s">
        <v>153</v>
      </c>
      <c r="C66" s="98" t="s">
        <v>12</v>
      </c>
      <c r="D66" s="131">
        <v>4</v>
      </c>
      <c r="E66" s="132">
        <f>'Výkaz výměr'!C54</f>
        <v>0</v>
      </c>
      <c r="F66" s="133">
        <f t="shared" si="4"/>
        <v>0</v>
      </c>
    </row>
    <row r="67" spans="1:6" ht="31.8" thickBot="1" x14ac:dyDescent="0.35">
      <c r="A67" s="130">
        <v>170601</v>
      </c>
      <c r="B67" s="26" t="s">
        <v>118</v>
      </c>
      <c r="C67" s="98" t="s">
        <v>13</v>
      </c>
      <c r="D67" s="131">
        <v>5</v>
      </c>
      <c r="E67" s="132">
        <f>'Výkaz výměr'!C55</f>
        <v>0</v>
      </c>
      <c r="F67" s="133">
        <f t="shared" si="4"/>
        <v>0</v>
      </c>
    </row>
    <row r="68" spans="1:6" ht="31.8" thickBot="1" x14ac:dyDescent="0.35">
      <c r="A68" s="130">
        <v>170605</v>
      </c>
      <c r="B68" s="28" t="s">
        <v>119</v>
      </c>
      <c r="C68" s="98" t="s">
        <v>13</v>
      </c>
      <c r="D68" s="131">
        <v>20</v>
      </c>
      <c r="E68" s="132">
        <f>'Výkaz výměr'!C56</f>
        <v>0</v>
      </c>
      <c r="F68" s="133">
        <f t="shared" si="4"/>
        <v>0</v>
      </c>
    </row>
    <row r="69" spans="1:6" ht="16.2" thickBot="1" x14ac:dyDescent="0.35">
      <c r="A69" s="130">
        <v>200113</v>
      </c>
      <c r="B69" s="28" t="s">
        <v>43</v>
      </c>
      <c r="C69" s="98" t="s">
        <v>13</v>
      </c>
      <c r="D69" s="131">
        <v>0.1</v>
      </c>
      <c r="E69" s="132">
        <f>'Výkaz výměr'!C57</f>
        <v>0</v>
      </c>
      <c r="F69" s="133">
        <f t="shared" ref="F69:F74" si="5">D69*E69</f>
        <v>0</v>
      </c>
    </row>
    <row r="70" spans="1:6" ht="16.2" thickBot="1" x14ac:dyDescent="0.35">
      <c r="A70" s="130">
        <v>200114</v>
      </c>
      <c r="B70" s="28" t="s">
        <v>46</v>
      </c>
      <c r="C70" s="98" t="s">
        <v>13</v>
      </c>
      <c r="D70" s="131">
        <v>0.1</v>
      </c>
      <c r="E70" s="132">
        <f>'Výkaz výměr'!C58</f>
        <v>0</v>
      </c>
      <c r="F70" s="133">
        <f t="shared" si="5"/>
        <v>0</v>
      </c>
    </row>
    <row r="71" spans="1:6" ht="16.2" thickBot="1" x14ac:dyDescent="0.35">
      <c r="A71" s="130">
        <v>200115</v>
      </c>
      <c r="B71" s="28" t="s">
        <v>61</v>
      </c>
      <c r="C71" s="98" t="s">
        <v>13</v>
      </c>
      <c r="D71" s="131">
        <v>0.1</v>
      </c>
      <c r="E71" s="132">
        <f>'Výkaz výměr'!C59</f>
        <v>0</v>
      </c>
      <c r="F71" s="133">
        <f t="shared" si="5"/>
        <v>0</v>
      </c>
    </row>
    <row r="72" spans="1:6" ht="16.2" thickBot="1" x14ac:dyDescent="0.35">
      <c r="A72" s="130">
        <v>200119</v>
      </c>
      <c r="B72" s="28" t="s">
        <v>26</v>
      </c>
      <c r="C72" s="98" t="s">
        <v>13</v>
      </c>
      <c r="D72" s="131">
        <v>0.1</v>
      </c>
      <c r="E72" s="132">
        <f>'Výkaz výměr'!C60</f>
        <v>0</v>
      </c>
      <c r="F72" s="133">
        <f t="shared" si="5"/>
        <v>0</v>
      </c>
    </row>
    <row r="73" spans="1:6" ht="16.2" thickBot="1" x14ac:dyDescent="0.35">
      <c r="A73" s="130">
        <v>200126</v>
      </c>
      <c r="B73" s="28" t="s">
        <v>44</v>
      </c>
      <c r="C73" s="98" t="s">
        <v>13</v>
      </c>
      <c r="D73" s="131">
        <v>2</v>
      </c>
      <c r="E73" s="132">
        <f>'Výkaz výměr'!C61</f>
        <v>0</v>
      </c>
      <c r="F73" s="133">
        <f t="shared" si="5"/>
        <v>0</v>
      </c>
    </row>
    <row r="74" spans="1:6" ht="31.8" thickBot="1" x14ac:dyDescent="0.35">
      <c r="A74" s="130">
        <v>200127</v>
      </c>
      <c r="B74" s="28" t="s">
        <v>27</v>
      </c>
      <c r="C74" s="98" t="s">
        <v>13</v>
      </c>
      <c r="D74" s="131">
        <v>5</v>
      </c>
      <c r="E74" s="132">
        <f>'Výkaz výměr'!C62</f>
        <v>0</v>
      </c>
      <c r="F74" s="133">
        <f t="shared" si="5"/>
        <v>0</v>
      </c>
    </row>
    <row r="75" spans="1:6" ht="16.2" thickBot="1" x14ac:dyDescent="0.35">
      <c r="A75" s="134" t="s">
        <v>73</v>
      </c>
      <c r="B75" s="135"/>
      <c r="C75" s="135"/>
      <c r="D75" s="135"/>
      <c r="E75" s="136"/>
      <c r="F75" s="137">
        <f>SUM(F62:F74)</f>
        <v>0</v>
      </c>
    </row>
    <row r="76" spans="1:6" ht="16.2" thickTop="1" x14ac:dyDescent="0.3">
      <c r="A76" s="138"/>
      <c r="B76" s="139"/>
      <c r="C76" s="138"/>
      <c r="D76" s="140"/>
      <c r="E76" s="138"/>
      <c r="F76" s="141"/>
    </row>
    <row r="77" spans="1:6" ht="16.2" thickBot="1" x14ac:dyDescent="0.35">
      <c r="A77" s="138"/>
      <c r="B77" s="139"/>
      <c r="C77" s="138"/>
      <c r="D77" s="140"/>
      <c r="E77" s="138"/>
      <c r="F77" s="141"/>
    </row>
    <row r="78" spans="1:6" ht="16.2" thickBot="1" x14ac:dyDescent="0.35">
      <c r="A78" s="142" t="s">
        <v>71</v>
      </c>
      <c r="B78" s="143"/>
      <c r="C78" s="143"/>
      <c r="D78" s="143"/>
      <c r="E78" s="143"/>
      <c r="F78" s="144"/>
    </row>
    <row r="79" spans="1:6" ht="10.5" customHeight="1" thickBot="1" x14ac:dyDescent="0.35">
      <c r="A79" s="20"/>
      <c r="B79" s="20"/>
      <c r="C79" s="20"/>
      <c r="D79" s="20"/>
      <c r="E79" s="20"/>
      <c r="F79" s="20"/>
    </row>
    <row r="80" spans="1:6" ht="32.25" customHeight="1" thickBot="1" x14ac:dyDescent="0.35">
      <c r="A80" s="145" t="s">
        <v>64</v>
      </c>
      <c r="B80" s="146">
        <v>60</v>
      </c>
      <c r="C80" s="20"/>
      <c r="D80" s="20"/>
      <c r="E80" s="20"/>
      <c r="F80" s="20"/>
    </row>
    <row r="81" spans="1:7" ht="48" customHeight="1" thickBot="1" x14ac:dyDescent="0.35">
      <c r="A81" s="145" t="s">
        <v>65</v>
      </c>
      <c r="B81" s="146">
        <v>420</v>
      </c>
      <c r="C81" s="20"/>
      <c r="D81" s="20"/>
      <c r="E81" s="20"/>
      <c r="F81" s="20"/>
    </row>
    <row r="82" spans="1:7" ht="15.75" customHeight="1" thickBot="1" x14ac:dyDescent="0.35">
      <c r="A82" s="147"/>
      <c r="B82" s="148"/>
      <c r="C82" s="20"/>
      <c r="D82" s="20"/>
      <c r="E82" s="20"/>
      <c r="F82" s="20"/>
    </row>
    <row r="83" spans="1:7" ht="113.25" customHeight="1" thickBot="1" x14ac:dyDescent="0.4">
      <c r="A83" s="149" t="s">
        <v>168</v>
      </c>
      <c r="B83" s="150"/>
      <c r="C83" s="150"/>
      <c r="D83" s="150"/>
      <c r="E83" s="150"/>
      <c r="F83" s="151"/>
    </row>
    <row r="84" spans="1:7" ht="15.75" customHeight="1" x14ac:dyDescent="0.35">
      <c r="A84" s="152"/>
      <c r="B84" s="153"/>
      <c r="C84" s="153"/>
      <c r="D84" s="153"/>
      <c r="E84" s="153"/>
      <c r="F84" s="153"/>
    </row>
    <row r="85" spans="1:7" ht="15.75" customHeight="1" x14ac:dyDescent="0.35">
      <c r="A85" s="152"/>
      <c r="B85" s="153"/>
      <c r="C85" s="153"/>
      <c r="D85" s="153"/>
      <c r="E85" s="153"/>
      <c r="F85" s="153"/>
    </row>
    <row r="86" spans="1:7" ht="15.75" customHeight="1" thickBot="1" x14ac:dyDescent="0.4">
      <c r="A86" s="152"/>
      <c r="B86" s="153"/>
      <c r="C86" s="153"/>
      <c r="D86" s="153"/>
      <c r="E86" s="153"/>
      <c r="F86" s="153"/>
    </row>
    <row r="87" spans="1:7" ht="16.2" thickBot="1" x14ac:dyDescent="0.35">
      <c r="A87" s="154" t="s">
        <v>29</v>
      </c>
      <c r="B87" s="155"/>
      <c r="C87" s="156" t="s">
        <v>47</v>
      </c>
      <c r="D87" s="156" t="s">
        <v>48</v>
      </c>
      <c r="E87" s="156" t="s">
        <v>49</v>
      </c>
      <c r="F87" s="157"/>
    </row>
    <row r="88" spans="1:7" ht="16.2" thickBot="1" x14ac:dyDescent="0.35">
      <c r="A88" s="158" t="s">
        <v>28</v>
      </c>
      <c r="B88" s="159" t="s">
        <v>38</v>
      </c>
      <c r="C88" s="160">
        <f>C89+C92</f>
        <v>400</v>
      </c>
      <c r="D88" s="161">
        <f t="shared" ref="D88:E88" si="6">D89+D92</f>
        <v>480</v>
      </c>
      <c r="E88" s="161">
        <f t="shared" si="6"/>
        <v>480</v>
      </c>
      <c r="F88" s="162"/>
    </row>
    <row r="89" spans="1:7" ht="31.8" thickBot="1" x14ac:dyDescent="0.35">
      <c r="A89" s="163"/>
      <c r="B89" s="164" t="s">
        <v>66</v>
      </c>
      <c r="C89" s="165">
        <f>(B80/12*10-C95)</f>
        <v>50</v>
      </c>
      <c r="D89" s="166">
        <f>(B80-D95)</f>
        <v>60</v>
      </c>
      <c r="E89" s="166">
        <f>(B80-E95)</f>
        <v>60</v>
      </c>
      <c r="F89" s="166"/>
    </row>
    <row r="90" spans="1:7" ht="16.2" thickBot="1" x14ac:dyDescent="0.35">
      <c r="A90" s="167"/>
      <c r="B90" s="164" t="s">
        <v>40</v>
      </c>
      <c r="C90" s="168">
        <f>('Výkaz výměr'!C63)</f>
        <v>0</v>
      </c>
      <c r="D90" s="169">
        <f>('Výkaz výměr'!C63)</f>
        <v>0</v>
      </c>
      <c r="E90" s="169">
        <f>('Výkaz výměr'!C63)</f>
        <v>0</v>
      </c>
      <c r="F90" s="169"/>
    </row>
    <row r="91" spans="1:7" ht="16.2" thickBot="1" x14ac:dyDescent="0.35">
      <c r="A91" s="167"/>
      <c r="B91" s="170" t="s">
        <v>39</v>
      </c>
      <c r="C91" s="171">
        <f>C90*C89</f>
        <v>0</v>
      </c>
      <c r="D91" s="172">
        <f t="shared" ref="D91:E91" si="7">D90*D89</f>
        <v>0</v>
      </c>
      <c r="E91" s="172">
        <f t="shared" si="7"/>
        <v>0</v>
      </c>
      <c r="F91" s="169"/>
    </row>
    <row r="92" spans="1:7" ht="30" customHeight="1" thickBot="1" x14ac:dyDescent="0.35">
      <c r="A92" s="167"/>
      <c r="B92" s="164" t="s">
        <v>45</v>
      </c>
      <c r="C92" s="168">
        <f>(B81/12*10-C98)</f>
        <v>350</v>
      </c>
      <c r="D92" s="169">
        <f>(B81-D98)</f>
        <v>420</v>
      </c>
      <c r="E92" s="169">
        <f>(B81-E98)</f>
        <v>420</v>
      </c>
      <c r="F92" s="169"/>
    </row>
    <row r="93" spans="1:7" ht="16.2" thickBot="1" x14ac:dyDescent="0.35">
      <c r="A93" s="173"/>
      <c r="B93" s="174" t="s">
        <v>40</v>
      </c>
      <c r="C93" s="175">
        <f>('Výkaz výměr'!C65)</f>
        <v>0</v>
      </c>
      <c r="D93" s="176">
        <f>('Výkaz výměr'!C65)</f>
        <v>0</v>
      </c>
      <c r="E93" s="176">
        <f>('Výkaz výměr'!C65)</f>
        <v>0</v>
      </c>
      <c r="F93" s="176"/>
    </row>
    <row r="94" spans="1:7" ht="16.2" thickBot="1" x14ac:dyDescent="0.35">
      <c r="A94" s="177"/>
      <c r="B94" s="178" t="s">
        <v>39</v>
      </c>
      <c r="C94" s="179">
        <f>C93*C92</f>
        <v>0</v>
      </c>
      <c r="D94" s="180">
        <f t="shared" ref="D94:E94" si="8">D93*D92</f>
        <v>0</v>
      </c>
      <c r="E94" s="180">
        <f t="shared" si="8"/>
        <v>0</v>
      </c>
      <c r="F94" s="181"/>
    </row>
    <row r="95" spans="1:7" ht="44.25" customHeight="1" thickBot="1" x14ac:dyDescent="0.35">
      <c r="A95" s="167"/>
      <c r="B95" s="182" t="s">
        <v>67</v>
      </c>
      <c r="C95" s="222"/>
      <c r="D95" s="223"/>
      <c r="E95" s="223"/>
      <c r="F95" s="183"/>
      <c r="G95" s="184" t="s">
        <v>158</v>
      </c>
    </row>
    <row r="96" spans="1:7" ht="16.2" thickBot="1" x14ac:dyDescent="0.35">
      <c r="A96" s="167"/>
      <c r="B96" s="185" t="s">
        <v>40</v>
      </c>
      <c r="C96" s="186">
        <f>('Výkaz výměr'!C64)</f>
        <v>0</v>
      </c>
      <c r="D96" s="187">
        <f>('Výkaz výměr'!C64)</f>
        <v>0</v>
      </c>
      <c r="E96" s="187">
        <f>('Výkaz výměr'!C64)</f>
        <v>0</v>
      </c>
      <c r="F96" s="187"/>
    </row>
    <row r="97" spans="1:7" ht="16.2" thickBot="1" x14ac:dyDescent="0.35">
      <c r="A97" s="167"/>
      <c r="B97" s="188" t="s">
        <v>39</v>
      </c>
      <c r="C97" s="189">
        <f>C96*C95</f>
        <v>0</v>
      </c>
      <c r="D97" s="190">
        <f t="shared" ref="D97" si="9">D96*D95</f>
        <v>0</v>
      </c>
      <c r="E97" s="190">
        <f t="shared" ref="E97" si="10">E96*E95</f>
        <v>0</v>
      </c>
      <c r="F97" s="191"/>
    </row>
    <row r="98" spans="1:7" ht="44.25" customHeight="1" thickBot="1" x14ac:dyDescent="0.35">
      <c r="A98" s="173"/>
      <c r="B98" s="192" t="s">
        <v>35</v>
      </c>
      <c r="C98" s="224"/>
      <c r="D98" s="225"/>
      <c r="E98" s="225"/>
      <c r="F98" s="193"/>
      <c r="G98" s="184" t="s">
        <v>159</v>
      </c>
    </row>
    <row r="99" spans="1:7" ht="16.2" thickBot="1" x14ac:dyDescent="0.35">
      <c r="A99" s="194"/>
      <c r="B99" s="195" t="s">
        <v>40</v>
      </c>
      <c r="C99" s="196">
        <f>('Výkaz výměr'!C66)</f>
        <v>0</v>
      </c>
      <c r="D99" s="176">
        <f>('Výkaz výměr'!C66)</f>
        <v>0</v>
      </c>
      <c r="E99" s="176">
        <f>('Výkaz výměr'!C66)</f>
        <v>0</v>
      </c>
      <c r="F99" s="176"/>
    </row>
    <row r="100" spans="1:7" ht="16.2" thickBot="1" x14ac:dyDescent="0.35">
      <c r="A100" s="194"/>
      <c r="B100" s="197" t="s">
        <v>39</v>
      </c>
      <c r="C100" s="198">
        <f t="shared" ref="C100" si="11">C99*C98</f>
        <v>0</v>
      </c>
      <c r="D100" s="199">
        <f t="shared" ref="D100" si="12">D99*D98</f>
        <v>0</v>
      </c>
      <c r="E100" s="199">
        <f t="shared" ref="E100" si="13">E99*E98</f>
        <v>0</v>
      </c>
      <c r="F100" s="187"/>
    </row>
    <row r="101" spans="1:7" ht="16.2" thickBot="1" x14ac:dyDescent="0.35">
      <c r="A101" s="200"/>
      <c r="B101" s="201" t="s">
        <v>68</v>
      </c>
      <c r="C101" s="202">
        <v>1700</v>
      </c>
      <c r="D101" s="203">
        <v>1800</v>
      </c>
      <c r="E101" s="203">
        <v>1850</v>
      </c>
      <c r="F101" s="204"/>
    </row>
    <row r="102" spans="1:7" ht="31.8" thickBot="1" x14ac:dyDescent="0.35">
      <c r="A102" s="200"/>
      <c r="B102" s="205" t="s">
        <v>70</v>
      </c>
      <c r="C102" s="206">
        <f>C91+C94+C97+C100</f>
        <v>0</v>
      </c>
      <c r="D102" s="207">
        <f t="shared" ref="D102:E102" si="14">D91+D94+D97+D100</f>
        <v>0</v>
      </c>
      <c r="E102" s="207">
        <f t="shared" si="14"/>
        <v>0</v>
      </c>
      <c r="F102" s="208"/>
    </row>
    <row r="103" spans="1:7" ht="16.2" thickBot="1" x14ac:dyDescent="0.35">
      <c r="A103" s="209"/>
      <c r="B103" s="210" t="s">
        <v>30</v>
      </c>
      <c r="C103" s="211">
        <f>C88*C101</f>
        <v>680000</v>
      </c>
      <c r="D103" s="211">
        <f>D88*D101</f>
        <v>864000</v>
      </c>
      <c r="E103" s="211">
        <f>E88*E101</f>
        <v>888000</v>
      </c>
      <c r="F103" s="212"/>
    </row>
    <row r="104" spans="1:7" ht="15.6" x14ac:dyDescent="0.3">
      <c r="A104" s="20"/>
      <c r="B104" s="20"/>
      <c r="C104" s="20"/>
      <c r="D104" s="20"/>
      <c r="E104" s="20"/>
      <c r="F104" s="20"/>
    </row>
    <row r="105" spans="1:7" ht="16.2" thickBot="1" x14ac:dyDescent="0.35">
      <c r="A105" s="20"/>
      <c r="B105" s="20"/>
      <c r="C105" s="20"/>
      <c r="D105" s="20"/>
      <c r="E105" s="20"/>
      <c r="F105" s="20"/>
    </row>
    <row r="106" spans="1:7" ht="15.75" customHeight="1" thickBot="1" x14ac:dyDescent="0.35">
      <c r="A106" s="20"/>
      <c r="B106" s="213" t="s">
        <v>14</v>
      </c>
      <c r="C106" s="46" t="s">
        <v>15</v>
      </c>
      <c r="D106" s="46" t="s">
        <v>15</v>
      </c>
      <c r="E106" s="46" t="s">
        <v>15</v>
      </c>
      <c r="F106" s="214"/>
    </row>
    <row r="107" spans="1:7" ht="16.5" customHeight="1" thickBot="1" x14ac:dyDescent="0.35">
      <c r="A107" s="20"/>
      <c r="B107" s="213"/>
      <c r="C107" s="46" t="s">
        <v>47</v>
      </c>
      <c r="D107" s="46" t="s">
        <v>48</v>
      </c>
      <c r="E107" s="46" t="s">
        <v>49</v>
      </c>
      <c r="F107" s="214"/>
    </row>
    <row r="108" spans="1:7" ht="16.2" thickBot="1" x14ac:dyDescent="0.35">
      <c r="A108" s="20"/>
      <c r="B108" s="215" t="s">
        <v>154</v>
      </c>
      <c r="C108" s="216">
        <f>(E26)/12*10</f>
        <v>0</v>
      </c>
      <c r="D108" s="216">
        <f>(E26)</f>
        <v>0</v>
      </c>
      <c r="E108" s="216">
        <f>(E26)</f>
        <v>0</v>
      </c>
      <c r="F108" s="216"/>
    </row>
    <row r="109" spans="1:7" ht="16.2" thickBot="1" x14ac:dyDescent="0.35">
      <c r="A109" s="20"/>
      <c r="B109" s="215" t="s">
        <v>91</v>
      </c>
      <c r="C109" s="216">
        <f>(E40)/12*10</f>
        <v>0</v>
      </c>
      <c r="D109" s="216">
        <f>(E40)</f>
        <v>0</v>
      </c>
      <c r="E109" s="216">
        <f>(E40)</f>
        <v>0</v>
      </c>
      <c r="F109" s="216"/>
    </row>
    <row r="110" spans="1:7" ht="16.2" thickBot="1" x14ac:dyDescent="0.35">
      <c r="A110" s="20"/>
      <c r="B110" s="215" t="s">
        <v>150</v>
      </c>
      <c r="C110" s="216">
        <f>(D47)/12*10</f>
        <v>0</v>
      </c>
      <c r="D110" s="216">
        <f>(D47)</f>
        <v>0</v>
      </c>
      <c r="E110" s="216">
        <f>(D50)</f>
        <v>0</v>
      </c>
      <c r="F110" s="216"/>
    </row>
    <row r="111" spans="1:7" ht="16.2" thickBot="1" x14ac:dyDescent="0.35">
      <c r="A111" s="20"/>
      <c r="B111" s="215" t="s">
        <v>155</v>
      </c>
      <c r="C111" s="216">
        <f>(D55)/12*10</f>
        <v>0</v>
      </c>
      <c r="D111" s="216">
        <f>(D55)</f>
        <v>0</v>
      </c>
      <c r="E111" s="216">
        <f>(D55)</f>
        <v>0</v>
      </c>
      <c r="F111" s="216"/>
    </row>
    <row r="112" spans="1:7" ht="16.2" thickBot="1" x14ac:dyDescent="0.35">
      <c r="A112" s="20"/>
      <c r="B112" s="215" t="s">
        <v>31</v>
      </c>
      <c r="C112" s="216">
        <f>F75/12*10</f>
        <v>0</v>
      </c>
      <c r="D112" s="216">
        <f>F75</f>
        <v>0</v>
      </c>
      <c r="E112" s="216">
        <f>F75</f>
        <v>0</v>
      </c>
      <c r="F112" s="216"/>
    </row>
    <row r="113" spans="1:6" ht="16.2" thickBot="1" x14ac:dyDescent="0.35">
      <c r="A113" s="20"/>
      <c r="B113" s="215" t="s">
        <v>69</v>
      </c>
      <c r="C113" s="216">
        <f t="shared" ref="C113:E114" si="15">C102</f>
        <v>0</v>
      </c>
      <c r="D113" s="216">
        <f t="shared" si="15"/>
        <v>0</v>
      </c>
      <c r="E113" s="216">
        <f t="shared" si="15"/>
        <v>0</v>
      </c>
      <c r="F113" s="216"/>
    </row>
    <row r="114" spans="1:6" ht="16.2" thickBot="1" x14ac:dyDescent="0.35">
      <c r="A114" s="20"/>
      <c r="B114" s="215" t="s">
        <v>28</v>
      </c>
      <c r="C114" s="216">
        <f t="shared" si="15"/>
        <v>680000</v>
      </c>
      <c r="D114" s="216">
        <f t="shared" si="15"/>
        <v>864000</v>
      </c>
      <c r="E114" s="216">
        <f t="shared" si="15"/>
        <v>888000</v>
      </c>
      <c r="F114" s="216"/>
    </row>
    <row r="115" spans="1:6" ht="16.5" customHeight="1" thickBot="1" x14ac:dyDescent="0.35">
      <c r="A115" s="20"/>
      <c r="B115" s="217" t="s">
        <v>32</v>
      </c>
      <c r="C115" s="218">
        <f>SUM(C108:C114)</f>
        <v>680000</v>
      </c>
      <c r="D115" s="218">
        <f>SUM(D108:D114)</f>
        <v>864000</v>
      </c>
      <c r="E115" s="218">
        <f>SUM(E108:E114)</f>
        <v>888000</v>
      </c>
      <c r="F115" s="216"/>
    </row>
    <row r="116" spans="1:6" ht="15.6" x14ac:dyDescent="0.3">
      <c r="A116" s="20"/>
      <c r="B116" s="219"/>
      <c r="C116" s="220"/>
      <c r="D116" s="220"/>
      <c r="E116" s="20"/>
      <c r="F116" s="20"/>
    </row>
    <row r="117" spans="1:6" ht="15.6" x14ac:dyDescent="0.3">
      <c r="A117" s="221"/>
      <c r="B117" s="221"/>
      <c r="C117" s="221"/>
      <c r="D117" s="221"/>
      <c r="E117" s="20"/>
      <c r="F117" s="20"/>
    </row>
  </sheetData>
  <sheetProtection algorithmName="SHA-512" hashValue="+0Qd5gXk+YJgccMADCaYFsPAwwgFl2rCIDWvT41TtOLq7twhaNkf1YUfbbUeCmnlnd3LWoQTJEFhMKvpCIxP/A==" saltValue="p57ab47u/yvS7H+cZf+bZw==" spinCount="100000" sheet="1" formatCells="0" formatColumns="0" formatRows="0" selectLockedCells="1"/>
  <mergeCells count="16">
    <mergeCell ref="A50:E50"/>
    <mergeCell ref="A55:C55"/>
    <mergeCell ref="A6:E6"/>
    <mergeCell ref="A117:D117"/>
    <mergeCell ref="A2:E2"/>
    <mergeCell ref="A59:F59"/>
    <mergeCell ref="B106:B107"/>
    <mergeCell ref="A83:F83"/>
    <mergeCell ref="A75:E75"/>
    <mergeCell ref="A78:F78"/>
    <mergeCell ref="A26:D26"/>
    <mergeCell ref="A29:E29"/>
    <mergeCell ref="A31:E31"/>
    <mergeCell ref="A40:D40"/>
    <mergeCell ref="A43:E43"/>
    <mergeCell ref="A47:C47"/>
  </mergeCells>
  <dataValidations count="8">
    <dataValidation type="whole" allowBlank="1" showInputMessage="1" showErrorMessage="1" sqref="C98" xr:uid="{00000000-0002-0000-0200-000000000000}">
      <formula1>0</formula1>
      <formula2>B81/12*10</formula2>
    </dataValidation>
    <dataValidation type="whole" allowBlank="1" showInputMessage="1" showErrorMessage="1" sqref="D98" xr:uid="{00000000-0002-0000-0200-000001000000}">
      <formula1>0</formula1>
      <formula2>B81</formula2>
    </dataValidation>
    <dataValidation type="whole" allowBlank="1" showInputMessage="1" showErrorMessage="1" sqref="E98" xr:uid="{00000000-0002-0000-0200-000002000000}">
      <formula1>0</formula1>
      <formula2>B81</formula2>
    </dataValidation>
    <dataValidation type="whole" allowBlank="1" showInputMessage="1" showErrorMessage="1" sqref="F98" xr:uid="{00000000-0002-0000-0200-000003000000}">
      <formula1>0</formula1>
      <formula2>B81</formula2>
    </dataValidation>
    <dataValidation type="whole" allowBlank="1" showInputMessage="1" showErrorMessage="1" sqref="C95" xr:uid="{00000000-0002-0000-0200-000004000000}">
      <formula1>0</formula1>
      <formula2>B80/12*10</formula2>
    </dataValidation>
    <dataValidation type="whole" allowBlank="1" showInputMessage="1" showErrorMessage="1" sqref="D95" xr:uid="{00000000-0002-0000-0200-000005000000}">
      <formula1>0</formula1>
      <formula2>B80</formula2>
    </dataValidation>
    <dataValidation type="whole" allowBlank="1" showInputMessage="1" showErrorMessage="1" sqref="E95" xr:uid="{00000000-0002-0000-0200-000006000000}">
      <formula1>0</formula1>
      <formula2>B80</formula2>
    </dataValidation>
    <dataValidation type="whole" allowBlank="1" showInputMessage="1" showErrorMessage="1" sqref="F95" xr:uid="{00000000-0002-0000-0200-000007000000}">
      <formula1>0</formula1>
      <formula2>B80</formula2>
    </dataValidation>
  </dataValidations>
  <pageMargins left="0.7" right="0.7" top="0.78740157499999996" bottom="0.78740157499999996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výměr</vt:lpstr>
      <vt:lpstr>Nabídková cena</vt:lpstr>
      <vt:lpstr>Stanovení nabídkové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horky</dc:creator>
  <cp:lastModifiedBy>Jana Trachtová</cp:lastModifiedBy>
  <cp:lastPrinted>2026-10-01T09:39:18Z</cp:lastPrinted>
  <dcterms:created xsi:type="dcterms:W3CDTF">2015-06-05T18:19:34Z</dcterms:created>
  <dcterms:modified xsi:type="dcterms:W3CDTF">2026-10-21T11:38:40Z</dcterms:modified>
</cp:coreProperties>
</file>