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KSTAV\Projekce\Projekty 2020\004-20 Okříšky školka změna stavby před dokončením\PDF dokumentace pro provedení stavby\Dotazy IV\"/>
    </mc:Choice>
  </mc:AlternateContent>
  <xr:revisionPtr revIDLastSave="0" documentId="8_{5750E09E-9D10-4584-A467-87CEDEB2D24D}" xr6:coauthVersionLast="45" xr6:coauthVersionMax="45" xr10:uidLastSave="{00000000-0000-0000-0000-000000000000}"/>
  <bookViews>
    <workbookView xWindow="345" yWindow="2220" windowWidth="21600" windowHeight="11385" activeTab="5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Přístavba" sheetId="12" r:id="rId4"/>
    <sheet name="Rekonstrukce" sheetId="13" r:id="rId5"/>
    <sheet name="Venkovní plochy" sheetId="14" r:id="rId6"/>
  </sheets>
  <externalReferences>
    <externalReference r:id="rId7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Přístavba!$1:$7</definedName>
    <definedName name="_xlnm.Print_Titles" localSheetId="4">Rekonstrukce!$1:$7</definedName>
    <definedName name="_xlnm.Print_Titles" localSheetId="5">'Venkovní plochy'!$1:$7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Přístavba!$A$1:$X$240</definedName>
    <definedName name="_xlnm.Print_Area" localSheetId="4">Rekonstrukce!$A$1:$X$70</definedName>
    <definedName name="_xlnm.Print_Area" localSheetId="1">Stavba!$A$1:$J$88</definedName>
    <definedName name="_xlnm.Print_Area" localSheetId="5">'Venkovní plochy'!$A$1:$X$74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4" l="1"/>
  <c r="M9" i="14" s="1"/>
  <c r="I9" i="14"/>
  <c r="K9" i="14"/>
  <c r="O9" i="14"/>
  <c r="Q9" i="14"/>
  <c r="V9" i="14"/>
  <c r="G10" i="14"/>
  <c r="I10" i="14"/>
  <c r="K10" i="14"/>
  <c r="O10" i="14"/>
  <c r="Q10" i="14"/>
  <c r="V10" i="14"/>
  <c r="G11" i="14"/>
  <c r="I11" i="14"/>
  <c r="K11" i="14"/>
  <c r="M11" i="14"/>
  <c r="O11" i="14"/>
  <c r="Q11" i="14"/>
  <c r="V11" i="14"/>
  <c r="G12" i="14"/>
  <c r="M12" i="14" s="1"/>
  <c r="I12" i="14"/>
  <c r="K12" i="14"/>
  <c r="O12" i="14"/>
  <c r="Q12" i="14"/>
  <c r="V12" i="14"/>
  <c r="G13" i="14"/>
  <c r="I13" i="14"/>
  <c r="K13" i="14"/>
  <c r="M13" i="14"/>
  <c r="O13" i="14"/>
  <c r="Q13" i="14"/>
  <c r="V13" i="14"/>
  <c r="G14" i="14"/>
  <c r="M14" i="14" s="1"/>
  <c r="I14" i="14"/>
  <c r="K14" i="14"/>
  <c r="O14" i="14"/>
  <c r="Q14" i="14"/>
  <c r="V14" i="14"/>
  <c r="G15" i="14"/>
  <c r="I15" i="14"/>
  <c r="K15" i="14"/>
  <c r="O15" i="14"/>
  <c r="Q15" i="14"/>
  <c r="V15" i="14"/>
  <c r="G16" i="14"/>
  <c r="M16" i="14" s="1"/>
  <c r="I16" i="14"/>
  <c r="K16" i="14"/>
  <c r="O16" i="14"/>
  <c r="Q16" i="14"/>
  <c r="V16" i="14"/>
  <c r="G17" i="14"/>
  <c r="I17" i="14"/>
  <c r="K17" i="14"/>
  <c r="M17" i="14"/>
  <c r="O17" i="14"/>
  <c r="Q17" i="14"/>
  <c r="V17" i="14"/>
  <c r="G18" i="14"/>
  <c r="M18" i="14" s="1"/>
  <c r="I18" i="14"/>
  <c r="K18" i="14"/>
  <c r="O18" i="14"/>
  <c r="Q18" i="14"/>
  <c r="V18" i="14"/>
  <c r="G20" i="14"/>
  <c r="I20" i="14"/>
  <c r="K20" i="14"/>
  <c r="O20" i="14"/>
  <c r="Q20" i="14"/>
  <c r="V20" i="14"/>
  <c r="G21" i="14"/>
  <c r="M21" i="14" s="1"/>
  <c r="I21" i="14"/>
  <c r="K21" i="14"/>
  <c r="O21" i="14"/>
  <c r="Q21" i="14"/>
  <c r="V21" i="14"/>
  <c r="G22" i="14"/>
  <c r="M22" i="14" s="1"/>
  <c r="I22" i="14"/>
  <c r="K22" i="14"/>
  <c r="O22" i="14"/>
  <c r="Q22" i="14"/>
  <c r="V22" i="14"/>
  <c r="G23" i="14"/>
  <c r="I23" i="14"/>
  <c r="K23" i="14"/>
  <c r="M23" i="14"/>
  <c r="O23" i="14"/>
  <c r="Q23" i="14"/>
  <c r="V23" i="14"/>
  <c r="G24" i="14"/>
  <c r="M24" i="14" s="1"/>
  <c r="I24" i="14"/>
  <c r="K24" i="14"/>
  <c r="O24" i="14"/>
  <c r="Q24" i="14"/>
  <c r="V24" i="14"/>
  <c r="G25" i="14"/>
  <c r="M25" i="14" s="1"/>
  <c r="I25" i="14"/>
  <c r="K25" i="14"/>
  <c r="O25" i="14"/>
  <c r="Q25" i="14"/>
  <c r="V25" i="14"/>
  <c r="G26" i="14"/>
  <c r="M26" i="14" s="1"/>
  <c r="I26" i="14"/>
  <c r="K26" i="14"/>
  <c r="O26" i="14"/>
  <c r="Q26" i="14"/>
  <c r="V26" i="14"/>
  <c r="G27" i="14"/>
  <c r="I27" i="14"/>
  <c r="K27" i="14"/>
  <c r="M27" i="14"/>
  <c r="O27" i="14"/>
  <c r="Q27" i="14"/>
  <c r="V27" i="14"/>
  <c r="G28" i="14"/>
  <c r="M28" i="14" s="1"/>
  <c r="I28" i="14"/>
  <c r="K28" i="14"/>
  <c r="O28" i="14"/>
  <c r="Q28" i="14"/>
  <c r="V28" i="14"/>
  <c r="G29" i="14"/>
  <c r="M29" i="14" s="1"/>
  <c r="I29" i="14"/>
  <c r="K29" i="14"/>
  <c r="O29" i="14"/>
  <c r="Q29" i="14"/>
  <c r="V29" i="14"/>
  <c r="G31" i="14"/>
  <c r="I31" i="14"/>
  <c r="I30" i="14" s="1"/>
  <c r="K31" i="14"/>
  <c r="M31" i="14"/>
  <c r="O31" i="14"/>
  <c r="Q31" i="14"/>
  <c r="Q30" i="14" s="1"/>
  <c r="V31" i="14"/>
  <c r="G32" i="14"/>
  <c r="I32" i="14"/>
  <c r="K32" i="14"/>
  <c r="K30" i="14" s="1"/>
  <c r="O32" i="14"/>
  <c r="Q32" i="14"/>
  <c r="V32" i="14"/>
  <c r="G33" i="14"/>
  <c r="M33" i="14" s="1"/>
  <c r="I33" i="14"/>
  <c r="K33" i="14"/>
  <c r="O33" i="14"/>
  <c r="Q33" i="14"/>
  <c r="V33" i="14"/>
  <c r="G35" i="14"/>
  <c r="I35" i="14"/>
  <c r="K35" i="14"/>
  <c r="M35" i="14"/>
  <c r="O35" i="14"/>
  <c r="Q35" i="14"/>
  <c r="Q34" i="14" s="1"/>
  <c r="V35" i="14"/>
  <c r="G36" i="14"/>
  <c r="I36" i="14"/>
  <c r="K36" i="14"/>
  <c r="K34" i="14" s="1"/>
  <c r="O36" i="14"/>
  <c r="Q36" i="14"/>
  <c r="V36" i="14"/>
  <c r="G37" i="14"/>
  <c r="M37" i="14" s="1"/>
  <c r="I37" i="14"/>
  <c r="K37" i="14"/>
  <c r="O37" i="14"/>
  <c r="Q37" i="14"/>
  <c r="V37" i="14"/>
  <c r="G38" i="14"/>
  <c r="M38" i="14" s="1"/>
  <c r="I38" i="14"/>
  <c r="K38" i="14"/>
  <c r="O38" i="14"/>
  <c r="Q38" i="14"/>
  <c r="V38" i="14"/>
  <c r="G40" i="14"/>
  <c r="I40" i="14"/>
  <c r="K40" i="14"/>
  <c r="O40" i="14"/>
  <c r="Q40" i="14"/>
  <c r="V40" i="14"/>
  <c r="G41" i="14"/>
  <c r="I41" i="14"/>
  <c r="K41" i="14"/>
  <c r="M41" i="14"/>
  <c r="O41" i="14"/>
  <c r="Q41" i="14"/>
  <c r="Q39" i="14" s="1"/>
  <c r="V41" i="14"/>
  <c r="G42" i="14"/>
  <c r="M42" i="14" s="1"/>
  <c r="I42" i="14"/>
  <c r="K42" i="14"/>
  <c r="O42" i="14"/>
  <c r="Q42" i="14"/>
  <c r="V42" i="14"/>
  <c r="G43" i="14"/>
  <c r="M43" i="14" s="1"/>
  <c r="I43" i="14"/>
  <c r="K43" i="14"/>
  <c r="O43" i="14"/>
  <c r="Q43" i="14"/>
  <c r="V43" i="14"/>
  <c r="G44" i="14"/>
  <c r="M44" i="14" s="1"/>
  <c r="I44" i="14"/>
  <c r="K44" i="14"/>
  <c r="O44" i="14"/>
  <c r="Q44" i="14"/>
  <c r="V44" i="14"/>
  <c r="G46" i="14"/>
  <c r="G45" i="14" s="1"/>
  <c r="I62" i="1" s="1"/>
  <c r="I46" i="14"/>
  <c r="I45" i="14" s="1"/>
  <c r="K46" i="14"/>
  <c r="K45" i="14" s="1"/>
  <c r="O46" i="14"/>
  <c r="O45" i="14" s="1"/>
  <c r="Q46" i="14"/>
  <c r="Q45" i="14" s="1"/>
  <c r="V46" i="14"/>
  <c r="V45" i="14" s="1"/>
  <c r="G48" i="14"/>
  <c r="G47" i="14" s="1"/>
  <c r="I48" i="14"/>
  <c r="I47" i="14" s="1"/>
  <c r="K48" i="14"/>
  <c r="K47" i="14" s="1"/>
  <c r="O48" i="14"/>
  <c r="O47" i="14" s="1"/>
  <c r="Q48" i="14"/>
  <c r="Q47" i="14" s="1"/>
  <c r="V48" i="14"/>
  <c r="V47" i="14" s="1"/>
  <c r="G50" i="14"/>
  <c r="G49" i="14" s="1"/>
  <c r="I50" i="14"/>
  <c r="I49" i="14" s="1"/>
  <c r="K50" i="14"/>
  <c r="K49" i="14" s="1"/>
  <c r="M50" i="14"/>
  <c r="M49" i="14" s="1"/>
  <c r="O50" i="14"/>
  <c r="O49" i="14" s="1"/>
  <c r="Q50" i="14"/>
  <c r="Q49" i="14" s="1"/>
  <c r="V50" i="14"/>
  <c r="V49" i="14" s="1"/>
  <c r="K51" i="14"/>
  <c r="V51" i="14"/>
  <c r="G52" i="14"/>
  <c r="G51" i="14" s="1"/>
  <c r="I52" i="14"/>
  <c r="I51" i="14" s="1"/>
  <c r="K52" i="14"/>
  <c r="M52" i="14"/>
  <c r="M51" i="14" s="1"/>
  <c r="O52" i="14"/>
  <c r="O51" i="14" s="1"/>
  <c r="Q52" i="14"/>
  <c r="Q51" i="14" s="1"/>
  <c r="V52" i="14"/>
  <c r="G54" i="14"/>
  <c r="M54" i="14" s="1"/>
  <c r="I54" i="14"/>
  <c r="K54" i="14"/>
  <c r="O54" i="14"/>
  <c r="Q54" i="14"/>
  <c r="Q53" i="14" s="1"/>
  <c r="V54" i="14"/>
  <c r="G55" i="14"/>
  <c r="M55" i="14" s="1"/>
  <c r="I55" i="14"/>
  <c r="K55" i="14"/>
  <c r="O55" i="14"/>
  <c r="Q55" i="14"/>
  <c r="V55" i="14"/>
  <c r="V53" i="14" s="1"/>
  <c r="G57" i="14"/>
  <c r="I57" i="14"/>
  <c r="K57" i="14"/>
  <c r="O57" i="14"/>
  <c r="O56" i="14" s="1"/>
  <c r="Q57" i="14"/>
  <c r="V57" i="14"/>
  <c r="V56" i="14" s="1"/>
  <c r="G58" i="14"/>
  <c r="I58" i="14"/>
  <c r="K58" i="14"/>
  <c r="M58" i="14"/>
  <c r="O58" i="14"/>
  <c r="Q58" i="14"/>
  <c r="V58" i="14"/>
  <c r="G59" i="14"/>
  <c r="M59" i="14" s="1"/>
  <c r="I59" i="14"/>
  <c r="K59" i="14"/>
  <c r="O59" i="14"/>
  <c r="Q59" i="14"/>
  <c r="V59" i="14"/>
  <c r="G60" i="14"/>
  <c r="M60" i="14" s="1"/>
  <c r="I60" i="14"/>
  <c r="K60" i="14"/>
  <c r="O60" i="14"/>
  <c r="Q60" i="14"/>
  <c r="V60" i="14"/>
  <c r="K61" i="14"/>
  <c r="O61" i="14"/>
  <c r="V61" i="14"/>
  <c r="G62" i="14"/>
  <c r="G61" i="14" s="1"/>
  <c r="I62" i="14"/>
  <c r="I61" i="14" s="1"/>
  <c r="K62" i="14"/>
  <c r="M62" i="14"/>
  <c r="M61" i="14" s="1"/>
  <c r="O62" i="14"/>
  <c r="Q62" i="14"/>
  <c r="Q61" i="14" s="1"/>
  <c r="V62" i="14"/>
  <c r="AE64" i="14"/>
  <c r="F43" i="1" s="1"/>
  <c r="G9" i="13"/>
  <c r="I9" i="13"/>
  <c r="K9" i="13"/>
  <c r="M9" i="13"/>
  <c r="O9" i="13"/>
  <c r="Q9" i="13"/>
  <c r="V9" i="13"/>
  <c r="G10" i="13"/>
  <c r="I10" i="13"/>
  <c r="K10" i="13"/>
  <c r="K8" i="13" s="1"/>
  <c r="O10" i="13"/>
  <c r="Q10" i="13"/>
  <c r="V10" i="13"/>
  <c r="G11" i="13"/>
  <c r="M11" i="13" s="1"/>
  <c r="I11" i="13"/>
  <c r="K11" i="13"/>
  <c r="O11" i="13"/>
  <c r="Q11" i="13"/>
  <c r="V11" i="13"/>
  <c r="G12" i="13"/>
  <c r="M12" i="13" s="1"/>
  <c r="I12" i="13"/>
  <c r="K12" i="13"/>
  <c r="O12" i="13"/>
  <c r="Q12" i="13"/>
  <c r="V12" i="13"/>
  <c r="G13" i="13"/>
  <c r="I13" i="13"/>
  <c r="K13" i="13"/>
  <c r="M13" i="13"/>
  <c r="O13" i="13"/>
  <c r="Q13" i="13"/>
  <c r="V13" i="13"/>
  <c r="G15" i="13"/>
  <c r="I15" i="13"/>
  <c r="I14" i="13" s="1"/>
  <c r="K15" i="13"/>
  <c r="K14" i="13" s="1"/>
  <c r="O15" i="13"/>
  <c r="O14" i="13" s="1"/>
  <c r="Q15" i="13"/>
  <c r="Q14" i="13" s="1"/>
  <c r="V15" i="13"/>
  <c r="V14" i="13" s="1"/>
  <c r="G17" i="13"/>
  <c r="I17" i="13"/>
  <c r="I16" i="13" s="1"/>
  <c r="K17" i="13"/>
  <c r="M17" i="13"/>
  <c r="O17" i="13"/>
  <c r="Q17" i="13"/>
  <c r="Q16" i="13" s="1"/>
  <c r="V17" i="13"/>
  <c r="G18" i="13"/>
  <c r="G16" i="13" s="1"/>
  <c r="I18" i="13"/>
  <c r="K18" i="13"/>
  <c r="K16" i="13" s="1"/>
  <c r="O18" i="13"/>
  <c r="Q18" i="13"/>
  <c r="V18" i="13"/>
  <c r="V16" i="13" s="1"/>
  <c r="G20" i="13"/>
  <c r="G19" i="13" s="1"/>
  <c r="I20" i="13"/>
  <c r="K20" i="13"/>
  <c r="O20" i="13"/>
  <c r="Q20" i="13"/>
  <c r="V20" i="13"/>
  <c r="G21" i="13"/>
  <c r="M21" i="13" s="1"/>
  <c r="I21" i="13"/>
  <c r="K21" i="13"/>
  <c r="O21" i="13"/>
  <c r="Q21" i="13"/>
  <c r="V21" i="13"/>
  <c r="G22" i="13"/>
  <c r="M22" i="13" s="1"/>
  <c r="I22" i="13"/>
  <c r="K22" i="13"/>
  <c r="O22" i="13"/>
  <c r="Q22" i="13"/>
  <c r="V22" i="13"/>
  <c r="G24" i="13"/>
  <c r="G23" i="13" s="1"/>
  <c r="I24" i="13"/>
  <c r="I23" i="13" s="1"/>
  <c r="K24" i="13"/>
  <c r="K23" i="13" s="1"/>
  <c r="O24" i="13"/>
  <c r="O23" i="13" s="1"/>
  <c r="Q24" i="13"/>
  <c r="Q23" i="13" s="1"/>
  <c r="V24" i="13"/>
  <c r="V23" i="13" s="1"/>
  <c r="Q25" i="13"/>
  <c r="G26" i="13"/>
  <c r="G25" i="13" s="1"/>
  <c r="I26" i="13"/>
  <c r="I25" i="13" s="1"/>
  <c r="K26" i="13"/>
  <c r="K25" i="13" s="1"/>
  <c r="O26" i="13"/>
  <c r="O25" i="13" s="1"/>
  <c r="Q26" i="13"/>
  <c r="V26" i="13"/>
  <c r="V25" i="13" s="1"/>
  <c r="G28" i="13"/>
  <c r="I28" i="13"/>
  <c r="K28" i="13"/>
  <c r="O28" i="13"/>
  <c r="Q28" i="13"/>
  <c r="V28" i="13"/>
  <c r="V27" i="13" s="1"/>
  <c r="G29" i="13"/>
  <c r="I29" i="13"/>
  <c r="K29" i="13"/>
  <c r="M29" i="13"/>
  <c r="O29" i="13"/>
  <c r="Q29" i="13"/>
  <c r="V29" i="13"/>
  <c r="G30" i="13"/>
  <c r="M30" i="13" s="1"/>
  <c r="I30" i="13"/>
  <c r="K30" i="13"/>
  <c r="O30" i="13"/>
  <c r="Q30" i="13"/>
  <c r="V30" i="13"/>
  <c r="G31" i="13"/>
  <c r="M31" i="13" s="1"/>
  <c r="I31" i="13"/>
  <c r="K31" i="13"/>
  <c r="O31" i="13"/>
  <c r="Q31" i="13"/>
  <c r="V31" i="13"/>
  <c r="G32" i="13"/>
  <c r="M32" i="13" s="1"/>
  <c r="I32" i="13"/>
  <c r="K32" i="13"/>
  <c r="O32" i="13"/>
  <c r="Q32" i="13"/>
  <c r="V32" i="13"/>
  <c r="G33" i="13"/>
  <c r="I33" i="13"/>
  <c r="K33" i="13"/>
  <c r="M33" i="13"/>
  <c r="O33" i="13"/>
  <c r="Q33" i="13"/>
  <c r="V33" i="13"/>
  <c r="G34" i="13"/>
  <c r="M34" i="13" s="1"/>
  <c r="I34" i="13"/>
  <c r="K34" i="13"/>
  <c r="O34" i="13"/>
  <c r="Q34" i="13"/>
  <c r="V34" i="13"/>
  <c r="G35" i="13"/>
  <c r="M35" i="13" s="1"/>
  <c r="I35" i="13"/>
  <c r="K35" i="13"/>
  <c r="O35" i="13"/>
  <c r="Q35" i="13"/>
  <c r="V35" i="13"/>
  <c r="G37" i="13"/>
  <c r="I37" i="13"/>
  <c r="K37" i="13"/>
  <c r="K36" i="13" s="1"/>
  <c r="O37" i="13"/>
  <c r="Q37" i="13"/>
  <c r="V37" i="13"/>
  <c r="V36" i="13" s="1"/>
  <c r="G38" i="13"/>
  <c r="M38" i="13" s="1"/>
  <c r="I38" i="13"/>
  <c r="K38" i="13"/>
  <c r="O38" i="13"/>
  <c r="Q38" i="13"/>
  <c r="Q36" i="13" s="1"/>
  <c r="V38" i="13"/>
  <c r="G40" i="13"/>
  <c r="M40" i="13" s="1"/>
  <c r="I40" i="13"/>
  <c r="K40" i="13"/>
  <c r="O40" i="13"/>
  <c r="Q40" i="13"/>
  <c r="V40" i="13"/>
  <c r="G41" i="13"/>
  <c r="M41" i="13" s="1"/>
  <c r="I41" i="13"/>
  <c r="K41" i="13"/>
  <c r="O41" i="13"/>
  <c r="Q41" i="13"/>
  <c r="V41" i="13"/>
  <c r="G42" i="13"/>
  <c r="M42" i="13" s="1"/>
  <c r="I42" i="13"/>
  <c r="K42" i="13"/>
  <c r="O42" i="13"/>
  <c r="Q42" i="13"/>
  <c r="V42" i="13"/>
  <c r="G43" i="13"/>
  <c r="M43" i="13" s="1"/>
  <c r="I43" i="13"/>
  <c r="K43" i="13"/>
  <c r="O43" i="13"/>
  <c r="Q43" i="13"/>
  <c r="V43" i="13"/>
  <c r="G44" i="13"/>
  <c r="M44" i="13" s="1"/>
  <c r="I44" i="13"/>
  <c r="K44" i="13"/>
  <c r="O44" i="13"/>
  <c r="Q44" i="13"/>
  <c r="V44" i="13"/>
  <c r="G45" i="13"/>
  <c r="M45" i="13" s="1"/>
  <c r="I45" i="13"/>
  <c r="K45" i="13"/>
  <c r="O45" i="13"/>
  <c r="Q45" i="13"/>
  <c r="V45" i="13"/>
  <c r="G47" i="13"/>
  <c r="G46" i="13" s="1"/>
  <c r="I47" i="13"/>
  <c r="I46" i="13" s="1"/>
  <c r="K47" i="13"/>
  <c r="K46" i="13" s="1"/>
  <c r="O47" i="13"/>
  <c r="O46" i="13" s="1"/>
  <c r="Q47" i="13"/>
  <c r="Q46" i="13" s="1"/>
  <c r="V47" i="13"/>
  <c r="V46" i="13" s="1"/>
  <c r="Q48" i="13"/>
  <c r="G49" i="13"/>
  <c r="G48" i="13" s="1"/>
  <c r="I82" i="1" s="1"/>
  <c r="I49" i="13"/>
  <c r="I48" i="13" s="1"/>
  <c r="K49" i="13"/>
  <c r="K48" i="13" s="1"/>
  <c r="O49" i="13"/>
  <c r="O48" i="13" s="1"/>
  <c r="Q49" i="13"/>
  <c r="V49" i="13"/>
  <c r="V48" i="13" s="1"/>
  <c r="G51" i="13"/>
  <c r="G50" i="13" s="1"/>
  <c r="I51" i="13"/>
  <c r="I50" i="13" s="1"/>
  <c r="K51" i="13"/>
  <c r="K50" i="13" s="1"/>
  <c r="O51" i="13"/>
  <c r="O50" i="13" s="1"/>
  <c r="Q51" i="13"/>
  <c r="Q50" i="13" s="1"/>
  <c r="V51" i="13"/>
  <c r="V50" i="13" s="1"/>
  <c r="G53" i="13"/>
  <c r="I53" i="13"/>
  <c r="K53" i="13"/>
  <c r="K52" i="13" s="1"/>
  <c r="O53" i="13"/>
  <c r="Q53" i="13"/>
  <c r="V53" i="13"/>
  <c r="G54" i="13"/>
  <c r="M54" i="13" s="1"/>
  <c r="I54" i="13"/>
  <c r="K54" i="13"/>
  <c r="O54" i="13"/>
  <c r="Q54" i="13"/>
  <c r="V54" i="13"/>
  <c r="G55" i="13"/>
  <c r="M55" i="13" s="1"/>
  <c r="I55" i="13"/>
  <c r="K55" i="13"/>
  <c r="O55" i="13"/>
  <c r="Q55" i="13"/>
  <c r="V55" i="13"/>
  <c r="G56" i="13"/>
  <c r="I56" i="13"/>
  <c r="K56" i="13"/>
  <c r="M56" i="13"/>
  <c r="O56" i="13"/>
  <c r="Q56" i="13"/>
  <c r="V56" i="13"/>
  <c r="G57" i="13"/>
  <c r="K57" i="13"/>
  <c r="V57" i="13"/>
  <c r="G58" i="13"/>
  <c r="M58" i="13" s="1"/>
  <c r="M57" i="13" s="1"/>
  <c r="I58" i="13"/>
  <c r="I57" i="13" s="1"/>
  <c r="K58" i="13"/>
  <c r="O58" i="13"/>
  <c r="O57" i="13" s="1"/>
  <c r="Q58" i="13"/>
  <c r="Q57" i="13" s="1"/>
  <c r="V58" i="13"/>
  <c r="AE60" i="13"/>
  <c r="F42" i="1" s="1"/>
  <c r="G9" i="12"/>
  <c r="M9" i="12" s="1"/>
  <c r="I9" i="12"/>
  <c r="K9" i="12"/>
  <c r="O9" i="12"/>
  <c r="Q9" i="12"/>
  <c r="V9" i="12"/>
  <c r="G10" i="12"/>
  <c r="I10" i="12"/>
  <c r="K10" i="12"/>
  <c r="O10" i="12"/>
  <c r="Q10" i="12"/>
  <c r="V10" i="12"/>
  <c r="V8" i="12" s="1"/>
  <c r="G11" i="12"/>
  <c r="I11" i="12"/>
  <c r="K11" i="12"/>
  <c r="M11" i="12"/>
  <c r="O11" i="12"/>
  <c r="Q11" i="12"/>
  <c r="V11" i="12"/>
  <c r="G12" i="12"/>
  <c r="M12" i="12" s="1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20" i="12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4" i="12"/>
  <c r="M24" i="12" s="1"/>
  <c r="I24" i="12"/>
  <c r="K24" i="12"/>
  <c r="O24" i="12"/>
  <c r="Q24" i="12"/>
  <c r="V24" i="12"/>
  <c r="G25" i="12"/>
  <c r="I25" i="12"/>
  <c r="K25" i="12"/>
  <c r="M25" i="12"/>
  <c r="O25" i="12"/>
  <c r="Q25" i="12"/>
  <c r="V25" i="12"/>
  <c r="G26" i="12"/>
  <c r="M26" i="12" s="1"/>
  <c r="I26" i="12"/>
  <c r="K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30" i="12"/>
  <c r="I30" i="12"/>
  <c r="K30" i="12"/>
  <c r="O30" i="12"/>
  <c r="Q30" i="12"/>
  <c r="V30" i="12"/>
  <c r="G31" i="12"/>
  <c r="I31" i="12"/>
  <c r="K31" i="12"/>
  <c r="M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7" i="12"/>
  <c r="I37" i="12"/>
  <c r="K37" i="12"/>
  <c r="M37" i="12"/>
  <c r="O37" i="12"/>
  <c r="Q37" i="12"/>
  <c r="V37" i="12"/>
  <c r="G38" i="12"/>
  <c r="M38" i="12" s="1"/>
  <c r="I38" i="12"/>
  <c r="K38" i="12"/>
  <c r="O38" i="12"/>
  <c r="Q38" i="12"/>
  <c r="V38" i="12"/>
  <c r="G39" i="12"/>
  <c r="I39" i="12"/>
  <c r="K39" i="12"/>
  <c r="M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2" i="12"/>
  <c r="I42" i="12"/>
  <c r="K42" i="12"/>
  <c r="M42" i="12"/>
  <c r="O42" i="12"/>
  <c r="Q42" i="12"/>
  <c r="V42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I46" i="12"/>
  <c r="K46" i="12"/>
  <c r="M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I50" i="12"/>
  <c r="K50" i="12"/>
  <c r="M50" i="12"/>
  <c r="O50" i="12"/>
  <c r="Q50" i="12"/>
  <c r="V50" i="12"/>
  <c r="G51" i="12"/>
  <c r="M51" i="12" s="1"/>
  <c r="I51" i="12"/>
  <c r="K51" i="12"/>
  <c r="O51" i="12"/>
  <c r="Q51" i="12"/>
  <c r="V51" i="12"/>
  <c r="G52" i="12"/>
  <c r="I52" i="12"/>
  <c r="K52" i="12"/>
  <c r="M52" i="12"/>
  <c r="O52" i="12"/>
  <c r="Q52" i="12"/>
  <c r="V52" i="12"/>
  <c r="G53" i="12"/>
  <c r="M53" i="12" s="1"/>
  <c r="I53" i="12"/>
  <c r="K53" i="12"/>
  <c r="O53" i="12"/>
  <c r="Q53" i="12"/>
  <c r="V53" i="12"/>
  <c r="G54" i="12"/>
  <c r="I54" i="12"/>
  <c r="K54" i="12"/>
  <c r="M54" i="12"/>
  <c r="O54" i="12"/>
  <c r="Q54" i="12"/>
  <c r="V54" i="12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8" i="12"/>
  <c r="M58" i="12" s="1"/>
  <c r="I58" i="12"/>
  <c r="K58" i="12"/>
  <c r="O58" i="12"/>
  <c r="Q58" i="12"/>
  <c r="V58" i="12"/>
  <c r="G59" i="12"/>
  <c r="M59" i="12" s="1"/>
  <c r="I59" i="12"/>
  <c r="K59" i="12"/>
  <c r="O59" i="12"/>
  <c r="O57" i="12" s="1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I64" i="12"/>
  <c r="K64" i="12"/>
  <c r="M64" i="12"/>
  <c r="O64" i="12"/>
  <c r="Q64" i="12"/>
  <c r="V64" i="12"/>
  <c r="G66" i="12"/>
  <c r="M66" i="12" s="1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V65" i="12" s="1"/>
  <c r="G68" i="12"/>
  <c r="I68" i="12"/>
  <c r="K68" i="12"/>
  <c r="M68" i="12"/>
  <c r="O68" i="12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I74" i="12"/>
  <c r="K74" i="12"/>
  <c r="M74" i="12"/>
  <c r="O74" i="12"/>
  <c r="Q74" i="12"/>
  <c r="V74" i="12"/>
  <c r="G76" i="12"/>
  <c r="M76" i="12" s="1"/>
  <c r="I76" i="12"/>
  <c r="K76" i="12"/>
  <c r="O76" i="12"/>
  <c r="Q76" i="12"/>
  <c r="V76" i="12"/>
  <c r="G77" i="12"/>
  <c r="M77" i="12" s="1"/>
  <c r="I77" i="12"/>
  <c r="K77" i="12"/>
  <c r="O77" i="12"/>
  <c r="O75" i="12" s="1"/>
  <c r="Q77" i="12"/>
  <c r="V77" i="12"/>
  <c r="G78" i="12"/>
  <c r="I78" i="12"/>
  <c r="K78" i="12"/>
  <c r="M78" i="12"/>
  <c r="O78" i="12"/>
  <c r="Q78" i="12"/>
  <c r="V78" i="12"/>
  <c r="G79" i="12"/>
  <c r="M79" i="12" s="1"/>
  <c r="I79" i="12"/>
  <c r="K79" i="12"/>
  <c r="O79" i="12"/>
  <c r="Q79" i="12"/>
  <c r="V79" i="12"/>
  <c r="G81" i="12"/>
  <c r="I81" i="12"/>
  <c r="K81" i="12"/>
  <c r="O81" i="12"/>
  <c r="Q81" i="12"/>
  <c r="Q80" i="12" s="1"/>
  <c r="V81" i="12"/>
  <c r="G82" i="12"/>
  <c r="I82" i="12"/>
  <c r="K82" i="12"/>
  <c r="M82" i="12"/>
  <c r="O82" i="12"/>
  <c r="Q82" i="12"/>
  <c r="V82" i="12"/>
  <c r="G83" i="12"/>
  <c r="I83" i="12"/>
  <c r="K83" i="12"/>
  <c r="M83" i="12"/>
  <c r="O83" i="12"/>
  <c r="Q83" i="12"/>
  <c r="V83" i="12"/>
  <c r="G84" i="12"/>
  <c r="M84" i="12" s="1"/>
  <c r="I84" i="12"/>
  <c r="K84" i="12"/>
  <c r="O84" i="12"/>
  <c r="Q84" i="12"/>
  <c r="V84" i="12"/>
  <c r="G85" i="12"/>
  <c r="M85" i="12" s="1"/>
  <c r="I85" i="12"/>
  <c r="K85" i="12"/>
  <c r="O85" i="12"/>
  <c r="Q85" i="12"/>
  <c r="V85" i="12"/>
  <c r="G87" i="12"/>
  <c r="I87" i="12"/>
  <c r="K87" i="12"/>
  <c r="M87" i="12"/>
  <c r="O87" i="12"/>
  <c r="Q87" i="12"/>
  <c r="V87" i="12"/>
  <c r="G88" i="12"/>
  <c r="G86" i="12" s="1"/>
  <c r="I88" i="12"/>
  <c r="K88" i="12"/>
  <c r="O88" i="12"/>
  <c r="Q88" i="12"/>
  <c r="V88" i="12"/>
  <c r="G89" i="12"/>
  <c r="M89" i="12" s="1"/>
  <c r="I89" i="12"/>
  <c r="K89" i="12"/>
  <c r="O89" i="12"/>
  <c r="Q89" i="12"/>
  <c r="V89" i="12"/>
  <c r="G90" i="12"/>
  <c r="M90" i="12" s="1"/>
  <c r="I90" i="12"/>
  <c r="K90" i="12"/>
  <c r="O90" i="12"/>
  <c r="Q90" i="12"/>
  <c r="V90" i="12"/>
  <c r="G91" i="12"/>
  <c r="M91" i="12" s="1"/>
  <c r="I91" i="12"/>
  <c r="K91" i="12"/>
  <c r="O91" i="12"/>
  <c r="Q91" i="12"/>
  <c r="V91" i="12"/>
  <c r="G92" i="12"/>
  <c r="M92" i="12" s="1"/>
  <c r="I92" i="12"/>
  <c r="K92" i="12"/>
  <c r="O92" i="12"/>
  <c r="Q92" i="12"/>
  <c r="V92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G96" i="12"/>
  <c r="I96" i="12"/>
  <c r="K96" i="12"/>
  <c r="M96" i="12"/>
  <c r="O96" i="12"/>
  <c r="Q96" i="12"/>
  <c r="V96" i="12"/>
  <c r="G97" i="12"/>
  <c r="M97" i="12" s="1"/>
  <c r="I97" i="12"/>
  <c r="K97" i="12"/>
  <c r="O97" i="12"/>
  <c r="Q97" i="12"/>
  <c r="V97" i="12"/>
  <c r="G98" i="12"/>
  <c r="M98" i="12" s="1"/>
  <c r="I98" i="12"/>
  <c r="K98" i="12"/>
  <c r="O98" i="12"/>
  <c r="Q98" i="12"/>
  <c r="V98" i="12"/>
  <c r="G99" i="12"/>
  <c r="I99" i="12"/>
  <c r="K99" i="12"/>
  <c r="M99" i="12"/>
  <c r="O99" i="12"/>
  <c r="Q99" i="12"/>
  <c r="V99" i="12"/>
  <c r="G100" i="12"/>
  <c r="M100" i="12" s="1"/>
  <c r="I100" i="12"/>
  <c r="K100" i="12"/>
  <c r="O100" i="12"/>
  <c r="Q100" i="12"/>
  <c r="V100" i="12"/>
  <c r="G101" i="12"/>
  <c r="I101" i="12"/>
  <c r="K101" i="12"/>
  <c r="M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I103" i="12"/>
  <c r="K103" i="12"/>
  <c r="M103" i="12"/>
  <c r="O103" i="12"/>
  <c r="Q103" i="12"/>
  <c r="V103" i="12"/>
  <c r="G104" i="12"/>
  <c r="I104" i="12"/>
  <c r="K104" i="12"/>
  <c r="M104" i="12"/>
  <c r="O104" i="12"/>
  <c r="Q104" i="12"/>
  <c r="V104" i="12"/>
  <c r="G105" i="12"/>
  <c r="M105" i="12" s="1"/>
  <c r="I105" i="12"/>
  <c r="K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I107" i="12"/>
  <c r="K107" i="12"/>
  <c r="M107" i="12"/>
  <c r="O107" i="12"/>
  <c r="Q107" i="12"/>
  <c r="V107" i="12"/>
  <c r="G108" i="12"/>
  <c r="M108" i="12" s="1"/>
  <c r="I108" i="12"/>
  <c r="K108" i="12"/>
  <c r="O108" i="12"/>
  <c r="Q108" i="12"/>
  <c r="V108" i="12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I111" i="12"/>
  <c r="K111" i="12"/>
  <c r="M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G115" i="12"/>
  <c r="M115" i="12" s="1"/>
  <c r="I115" i="12"/>
  <c r="K115" i="12"/>
  <c r="O115" i="12"/>
  <c r="Q115" i="12"/>
  <c r="V115" i="12"/>
  <c r="G116" i="12"/>
  <c r="I116" i="12"/>
  <c r="K116" i="12"/>
  <c r="O116" i="12"/>
  <c r="Q116" i="12"/>
  <c r="V116" i="12"/>
  <c r="V114" i="12" s="1"/>
  <c r="G117" i="12"/>
  <c r="I117" i="12"/>
  <c r="K117" i="12"/>
  <c r="M117" i="12"/>
  <c r="O117" i="12"/>
  <c r="Q117" i="12"/>
  <c r="V117" i="12"/>
  <c r="G118" i="12"/>
  <c r="M118" i="12" s="1"/>
  <c r="I118" i="12"/>
  <c r="K118" i="12"/>
  <c r="O118" i="12"/>
  <c r="Q118" i="12"/>
  <c r="V118" i="12"/>
  <c r="G120" i="12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M122" i="12" s="1"/>
  <c r="I122" i="12"/>
  <c r="K122" i="12"/>
  <c r="O122" i="12"/>
  <c r="Q122" i="12"/>
  <c r="V122" i="12"/>
  <c r="G123" i="12"/>
  <c r="I123" i="12"/>
  <c r="K123" i="12"/>
  <c r="M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I125" i="12"/>
  <c r="K125" i="12"/>
  <c r="M125" i="12"/>
  <c r="O125" i="12"/>
  <c r="Q125" i="12"/>
  <c r="V125" i="12"/>
  <c r="K126" i="12"/>
  <c r="V126" i="12"/>
  <c r="G127" i="12"/>
  <c r="M127" i="12" s="1"/>
  <c r="M126" i="12" s="1"/>
  <c r="I127" i="12"/>
  <c r="I126" i="12" s="1"/>
  <c r="K127" i="12"/>
  <c r="O127" i="12"/>
  <c r="O126" i="12" s="1"/>
  <c r="Q127" i="12"/>
  <c r="Q126" i="12" s="1"/>
  <c r="V127" i="12"/>
  <c r="G128" i="12"/>
  <c r="I66" i="1" s="1"/>
  <c r="G129" i="12"/>
  <c r="M129" i="12" s="1"/>
  <c r="M128" i="12" s="1"/>
  <c r="I129" i="12"/>
  <c r="I128" i="12" s="1"/>
  <c r="K129" i="12"/>
  <c r="K128" i="12" s="1"/>
  <c r="O129" i="12"/>
  <c r="O128" i="12" s="1"/>
  <c r="Q129" i="12"/>
  <c r="Q128" i="12" s="1"/>
  <c r="V129" i="12"/>
  <c r="V128" i="12" s="1"/>
  <c r="G131" i="12"/>
  <c r="I131" i="12"/>
  <c r="K131" i="12"/>
  <c r="M131" i="12"/>
  <c r="O131" i="12"/>
  <c r="Q131" i="12"/>
  <c r="V131" i="12"/>
  <c r="G132" i="12"/>
  <c r="I132" i="12"/>
  <c r="K132" i="12"/>
  <c r="O132" i="12"/>
  <c r="Q132" i="12"/>
  <c r="V132" i="12"/>
  <c r="G133" i="12"/>
  <c r="M133" i="12" s="1"/>
  <c r="I133" i="12"/>
  <c r="K133" i="12"/>
  <c r="O133" i="12"/>
  <c r="Q133" i="12"/>
  <c r="V133" i="12"/>
  <c r="G134" i="12"/>
  <c r="M134" i="12" s="1"/>
  <c r="I134" i="12"/>
  <c r="K134" i="12"/>
  <c r="O134" i="12"/>
  <c r="Q134" i="12"/>
  <c r="V134" i="12"/>
  <c r="G135" i="12"/>
  <c r="M135" i="12" s="1"/>
  <c r="I135" i="12"/>
  <c r="K135" i="12"/>
  <c r="O135" i="12"/>
  <c r="Q135" i="12"/>
  <c r="V135" i="12"/>
  <c r="G136" i="12"/>
  <c r="M136" i="12" s="1"/>
  <c r="I136" i="12"/>
  <c r="K136" i="12"/>
  <c r="O136" i="12"/>
  <c r="Q136" i="12"/>
  <c r="V136" i="12"/>
  <c r="G137" i="12"/>
  <c r="I137" i="12"/>
  <c r="K137" i="12"/>
  <c r="M137" i="12"/>
  <c r="O137" i="12"/>
  <c r="Q137" i="12"/>
  <c r="V137" i="12"/>
  <c r="G138" i="12"/>
  <c r="M138" i="12" s="1"/>
  <c r="I138" i="12"/>
  <c r="K138" i="12"/>
  <c r="O138" i="12"/>
  <c r="Q138" i="12"/>
  <c r="V138" i="12"/>
  <c r="G139" i="12"/>
  <c r="I139" i="12"/>
  <c r="K139" i="12"/>
  <c r="M139" i="12"/>
  <c r="O139" i="12"/>
  <c r="Q139" i="12"/>
  <c r="V139" i="12"/>
  <c r="G140" i="12"/>
  <c r="M140" i="12" s="1"/>
  <c r="I140" i="12"/>
  <c r="K140" i="12"/>
  <c r="O140" i="12"/>
  <c r="Q140" i="12"/>
  <c r="V140" i="12"/>
  <c r="G142" i="12"/>
  <c r="I142" i="12"/>
  <c r="K142" i="12"/>
  <c r="O142" i="12"/>
  <c r="Q142" i="12"/>
  <c r="V142" i="12"/>
  <c r="V141" i="12" s="1"/>
  <c r="G143" i="12"/>
  <c r="I143" i="12"/>
  <c r="K143" i="12"/>
  <c r="M143" i="12"/>
  <c r="O143" i="12"/>
  <c r="Q143" i="12"/>
  <c r="V143" i="12"/>
  <c r="G144" i="12"/>
  <c r="M144" i="12" s="1"/>
  <c r="I144" i="12"/>
  <c r="K144" i="12"/>
  <c r="O144" i="12"/>
  <c r="Q144" i="12"/>
  <c r="V144" i="12"/>
  <c r="G146" i="12"/>
  <c r="I146" i="12"/>
  <c r="K146" i="12"/>
  <c r="M146" i="12"/>
  <c r="O146" i="12"/>
  <c r="Q146" i="12"/>
  <c r="V146" i="12"/>
  <c r="G147" i="12"/>
  <c r="M147" i="12" s="1"/>
  <c r="I147" i="12"/>
  <c r="K147" i="12"/>
  <c r="O147" i="12"/>
  <c r="Q147" i="12"/>
  <c r="V147" i="12"/>
  <c r="G148" i="12"/>
  <c r="M148" i="12" s="1"/>
  <c r="I148" i="12"/>
  <c r="K148" i="12"/>
  <c r="O148" i="12"/>
  <c r="Q148" i="12"/>
  <c r="V148" i="12"/>
  <c r="G149" i="12"/>
  <c r="M149" i="12" s="1"/>
  <c r="I149" i="12"/>
  <c r="K149" i="12"/>
  <c r="O149" i="12"/>
  <c r="Q149" i="12"/>
  <c r="V149" i="12"/>
  <c r="G150" i="12"/>
  <c r="M150" i="12" s="1"/>
  <c r="I150" i="12"/>
  <c r="K150" i="12"/>
  <c r="O150" i="12"/>
  <c r="Q150" i="12"/>
  <c r="V150" i="12"/>
  <c r="G151" i="12"/>
  <c r="M151" i="12" s="1"/>
  <c r="I151" i="12"/>
  <c r="K151" i="12"/>
  <c r="O151" i="12"/>
  <c r="Q151" i="12"/>
  <c r="V151" i="12"/>
  <c r="G152" i="12"/>
  <c r="I152" i="12"/>
  <c r="K152" i="12"/>
  <c r="M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M154" i="12" s="1"/>
  <c r="I154" i="12"/>
  <c r="K154" i="12"/>
  <c r="O154" i="12"/>
  <c r="Q154" i="12"/>
  <c r="V154" i="12"/>
  <c r="G155" i="12"/>
  <c r="M155" i="12" s="1"/>
  <c r="I155" i="12"/>
  <c r="K155" i="12"/>
  <c r="O155" i="12"/>
  <c r="Q155" i="12"/>
  <c r="V155" i="12"/>
  <c r="G156" i="12"/>
  <c r="M156" i="12" s="1"/>
  <c r="I156" i="12"/>
  <c r="K156" i="12"/>
  <c r="O156" i="12"/>
  <c r="Q156" i="12"/>
  <c r="V156" i="12"/>
  <c r="G157" i="12"/>
  <c r="M157" i="12" s="1"/>
  <c r="I157" i="12"/>
  <c r="K157" i="12"/>
  <c r="O157" i="12"/>
  <c r="Q157" i="12"/>
  <c r="V157" i="12"/>
  <c r="G158" i="12"/>
  <c r="I158" i="12"/>
  <c r="K158" i="12"/>
  <c r="M158" i="12"/>
  <c r="O158" i="12"/>
  <c r="Q158" i="12"/>
  <c r="V158" i="12"/>
  <c r="G159" i="12"/>
  <c r="M159" i="12" s="1"/>
  <c r="I159" i="12"/>
  <c r="K159" i="12"/>
  <c r="O159" i="12"/>
  <c r="Q159" i="12"/>
  <c r="V159" i="12"/>
  <c r="G160" i="12"/>
  <c r="I160" i="12"/>
  <c r="K160" i="12"/>
  <c r="M160" i="12"/>
  <c r="O160" i="12"/>
  <c r="Q160" i="12"/>
  <c r="V160" i="12"/>
  <c r="G161" i="12"/>
  <c r="M161" i="12" s="1"/>
  <c r="I161" i="12"/>
  <c r="K161" i="12"/>
  <c r="O161" i="12"/>
  <c r="Q161" i="12"/>
  <c r="V161" i="12"/>
  <c r="G162" i="12"/>
  <c r="M162" i="12" s="1"/>
  <c r="I162" i="12"/>
  <c r="K162" i="12"/>
  <c r="O162" i="12"/>
  <c r="Q162" i="12"/>
  <c r="V162" i="12"/>
  <c r="G163" i="12"/>
  <c r="M163" i="12" s="1"/>
  <c r="I163" i="12"/>
  <c r="K163" i="12"/>
  <c r="O163" i="12"/>
  <c r="Q163" i="12"/>
  <c r="V163" i="12"/>
  <c r="G164" i="12"/>
  <c r="M164" i="12" s="1"/>
  <c r="I164" i="12"/>
  <c r="K164" i="12"/>
  <c r="O164" i="12"/>
  <c r="Q164" i="12"/>
  <c r="V164" i="12"/>
  <c r="O165" i="12"/>
  <c r="G166" i="12"/>
  <c r="M166" i="12" s="1"/>
  <c r="M165" i="12" s="1"/>
  <c r="I166" i="12"/>
  <c r="I165" i="12" s="1"/>
  <c r="K166" i="12"/>
  <c r="K165" i="12" s="1"/>
  <c r="O166" i="12"/>
  <c r="Q166" i="12"/>
  <c r="Q165" i="12" s="1"/>
  <c r="V166" i="12"/>
  <c r="V165" i="12" s="1"/>
  <c r="O167" i="12"/>
  <c r="V167" i="12"/>
  <c r="G168" i="12"/>
  <c r="G167" i="12" s="1"/>
  <c r="I71" i="1" s="1"/>
  <c r="I168" i="12"/>
  <c r="I167" i="12" s="1"/>
  <c r="K168" i="12"/>
  <c r="K167" i="12" s="1"/>
  <c r="M168" i="12"/>
  <c r="M167" i="12" s="1"/>
  <c r="O168" i="12"/>
  <c r="Q168" i="12"/>
  <c r="Q167" i="12" s="1"/>
  <c r="V168" i="12"/>
  <c r="V169" i="12"/>
  <c r="G170" i="12"/>
  <c r="G169" i="12" s="1"/>
  <c r="I72" i="1" s="1"/>
  <c r="I170" i="12"/>
  <c r="I169" i="12" s="1"/>
  <c r="K170" i="12"/>
  <c r="K169" i="12" s="1"/>
  <c r="O170" i="12"/>
  <c r="O169" i="12" s="1"/>
  <c r="Q170" i="12"/>
  <c r="Q169" i="12" s="1"/>
  <c r="V170" i="12"/>
  <c r="G171" i="12"/>
  <c r="I73" i="1" s="1"/>
  <c r="K171" i="12"/>
  <c r="V171" i="12"/>
  <c r="G172" i="12"/>
  <c r="M172" i="12" s="1"/>
  <c r="M171" i="12" s="1"/>
  <c r="I172" i="12"/>
  <c r="I171" i="12" s="1"/>
  <c r="K172" i="12"/>
  <c r="O172" i="12"/>
  <c r="O171" i="12" s="1"/>
  <c r="Q172" i="12"/>
  <c r="Q171" i="12" s="1"/>
  <c r="V172" i="12"/>
  <c r="G173" i="12"/>
  <c r="I74" i="1" s="1"/>
  <c r="O173" i="12"/>
  <c r="G174" i="12"/>
  <c r="M174" i="12" s="1"/>
  <c r="M173" i="12" s="1"/>
  <c r="I174" i="12"/>
  <c r="I173" i="12" s="1"/>
  <c r="K174" i="12"/>
  <c r="K173" i="12" s="1"/>
  <c r="O174" i="12"/>
  <c r="Q174" i="12"/>
  <c r="Q173" i="12" s="1"/>
  <c r="V174" i="12"/>
  <c r="V173" i="12" s="1"/>
  <c r="G176" i="12"/>
  <c r="I176" i="12"/>
  <c r="I175" i="12" s="1"/>
  <c r="K176" i="12"/>
  <c r="M176" i="12"/>
  <c r="O176" i="12"/>
  <c r="Q176" i="12"/>
  <c r="V176" i="12"/>
  <c r="G177" i="12"/>
  <c r="M177" i="12" s="1"/>
  <c r="I177" i="12"/>
  <c r="K177" i="12"/>
  <c r="O177" i="12"/>
  <c r="O175" i="12" s="1"/>
  <c r="Q177" i="12"/>
  <c r="V177" i="12"/>
  <c r="G179" i="12"/>
  <c r="I179" i="12"/>
  <c r="K179" i="12"/>
  <c r="O179" i="12"/>
  <c r="Q179" i="12"/>
  <c r="V179" i="12"/>
  <c r="G180" i="12"/>
  <c r="M180" i="12" s="1"/>
  <c r="I180" i="12"/>
  <c r="K180" i="12"/>
  <c r="O180" i="12"/>
  <c r="Q180" i="12"/>
  <c r="V180" i="12"/>
  <c r="G181" i="12"/>
  <c r="M181" i="12" s="1"/>
  <c r="I181" i="12"/>
  <c r="K181" i="12"/>
  <c r="O181" i="12"/>
  <c r="Q181" i="12"/>
  <c r="V181" i="12"/>
  <c r="G182" i="12"/>
  <c r="I182" i="12"/>
  <c r="K182" i="12"/>
  <c r="M182" i="12"/>
  <c r="O182" i="12"/>
  <c r="Q182" i="12"/>
  <c r="V182" i="12"/>
  <c r="G183" i="12"/>
  <c r="M183" i="12" s="1"/>
  <c r="I183" i="12"/>
  <c r="K183" i="12"/>
  <c r="O183" i="12"/>
  <c r="Q183" i="12"/>
  <c r="V183" i="12"/>
  <c r="G184" i="12"/>
  <c r="M184" i="12" s="1"/>
  <c r="I184" i="12"/>
  <c r="K184" i="12"/>
  <c r="O184" i="12"/>
  <c r="Q184" i="12"/>
  <c r="V184" i="12"/>
  <c r="G186" i="12"/>
  <c r="I186" i="12"/>
  <c r="K186" i="12"/>
  <c r="M186" i="12"/>
  <c r="O186" i="12"/>
  <c r="Q186" i="12"/>
  <c r="V186" i="12"/>
  <c r="G187" i="12"/>
  <c r="M187" i="12" s="1"/>
  <c r="I187" i="12"/>
  <c r="K187" i="12"/>
  <c r="O187" i="12"/>
  <c r="O185" i="12" s="1"/>
  <c r="Q187" i="12"/>
  <c r="V187" i="12"/>
  <c r="G188" i="12"/>
  <c r="M188" i="12" s="1"/>
  <c r="I188" i="12"/>
  <c r="K188" i="12"/>
  <c r="O188" i="12"/>
  <c r="Q188" i="12"/>
  <c r="V188" i="12"/>
  <c r="G190" i="12"/>
  <c r="I190" i="12"/>
  <c r="K190" i="12"/>
  <c r="M190" i="12"/>
  <c r="O190" i="12"/>
  <c r="Q190" i="12"/>
  <c r="V190" i="12"/>
  <c r="G191" i="12"/>
  <c r="M191" i="12" s="1"/>
  <c r="I191" i="12"/>
  <c r="K191" i="12"/>
  <c r="O191" i="12"/>
  <c r="Q191" i="12"/>
  <c r="V191" i="12"/>
  <c r="G192" i="12"/>
  <c r="M192" i="12" s="1"/>
  <c r="I192" i="12"/>
  <c r="K192" i="12"/>
  <c r="O192" i="12"/>
  <c r="Q192" i="12"/>
  <c r="V192" i="12"/>
  <c r="G193" i="12"/>
  <c r="M193" i="12" s="1"/>
  <c r="I193" i="12"/>
  <c r="K193" i="12"/>
  <c r="O193" i="12"/>
  <c r="Q193" i="12"/>
  <c r="V193" i="12"/>
  <c r="I194" i="12"/>
  <c r="Q194" i="12"/>
  <c r="G195" i="12"/>
  <c r="G194" i="12" s="1"/>
  <c r="I79" i="1" s="1"/>
  <c r="I195" i="12"/>
  <c r="K195" i="12"/>
  <c r="K194" i="12" s="1"/>
  <c r="O195" i="12"/>
  <c r="O194" i="12" s="1"/>
  <c r="Q195" i="12"/>
  <c r="V195" i="12"/>
  <c r="V194" i="12" s="1"/>
  <c r="G197" i="12"/>
  <c r="G196" i="12" s="1"/>
  <c r="I80" i="1" s="1"/>
  <c r="I197" i="12"/>
  <c r="K197" i="12"/>
  <c r="O197" i="12"/>
  <c r="Q197" i="12"/>
  <c r="V197" i="12"/>
  <c r="G198" i="12"/>
  <c r="I198" i="12"/>
  <c r="K198" i="12"/>
  <c r="M198" i="12"/>
  <c r="O198" i="12"/>
  <c r="Q198" i="12"/>
  <c r="V198" i="12"/>
  <c r="G199" i="12"/>
  <c r="M199" i="12" s="1"/>
  <c r="I199" i="12"/>
  <c r="K199" i="12"/>
  <c r="O199" i="12"/>
  <c r="Q199" i="12"/>
  <c r="V199" i="12"/>
  <c r="G200" i="12"/>
  <c r="M200" i="12" s="1"/>
  <c r="I200" i="12"/>
  <c r="K200" i="12"/>
  <c r="O200" i="12"/>
  <c r="Q200" i="12"/>
  <c r="V200" i="12"/>
  <c r="G201" i="12"/>
  <c r="M201" i="12" s="1"/>
  <c r="I201" i="12"/>
  <c r="K201" i="12"/>
  <c r="O201" i="12"/>
  <c r="Q201" i="12"/>
  <c r="V201" i="12"/>
  <c r="G202" i="12"/>
  <c r="M202" i="12" s="1"/>
  <c r="I202" i="12"/>
  <c r="K202" i="12"/>
  <c r="O202" i="12"/>
  <c r="Q202" i="12"/>
  <c r="V202" i="12"/>
  <c r="G203" i="12"/>
  <c r="M203" i="12" s="1"/>
  <c r="I203" i="12"/>
  <c r="K203" i="12"/>
  <c r="O203" i="12"/>
  <c r="Q203" i="12"/>
  <c r="V203" i="12"/>
  <c r="I204" i="12"/>
  <c r="G205" i="12"/>
  <c r="G204" i="12" s="1"/>
  <c r="I81" i="1" s="1"/>
  <c r="I205" i="12"/>
  <c r="K205" i="12"/>
  <c r="K204" i="12" s="1"/>
  <c r="O205" i="12"/>
  <c r="O204" i="12" s="1"/>
  <c r="Q205" i="12"/>
  <c r="Q204" i="12" s="1"/>
  <c r="V205" i="12"/>
  <c r="V204" i="12" s="1"/>
  <c r="G207" i="12"/>
  <c r="G206" i="12" s="1"/>
  <c r="I207" i="12"/>
  <c r="I206" i="12" s="1"/>
  <c r="K207" i="12"/>
  <c r="K206" i="12" s="1"/>
  <c r="O207" i="12"/>
  <c r="O206" i="12" s="1"/>
  <c r="Q207" i="12"/>
  <c r="Q206" i="12" s="1"/>
  <c r="V207" i="12"/>
  <c r="V206" i="12" s="1"/>
  <c r="G209" i="12"/>
  <c r="I209" i="12"/>
  <c r="K209" i="12"/>
  <c r="O209" i="12"/>
  <c r="Q209" i="12"/>
  <c r="V209" i="12"/>
  <c r="G210" i="12"/>
  <c r="M210" i="12" s="1"/>
  <c r="I210" i="12"/>
  <c r="K210" i="12"/>
  <c r="O210" i="12"/>
  <c r="Q210" i="12"/>
  <c r="V210" i="12"/>
  <c r="G211" i="12"/>
  <c r="M211" i="12" s="1"/>
  <c r="I211" i="12"/>
  <c r="K211" i="12"/>
  <c r="O211" i="12"/>
  <c r="Q211" i="12"/>
  <c r="V211" i="12"/>
  <c r="G212" i="12"/>
  <c r="M212" i="12" s="1"/>
  <c r="I212" i="12"/>
  <c r="K212" i="12"/>
  <c r="O212" i="12"/>
  <c r="Q212" i="12"/>
  <c r="V212" i="12"/>
  <c r="G213" i="12"/>
  <c r="M213" i="12" s="1"/>
  <c r="I213" i="12"/>
  <c r="K213" i="12"/>
  <c r="O213" i="12"/>
  <c r="Q213" i="12"/>
  <c r="V213" i="12"/>
  <c r="G214" i="12"/>
  <c r="M214" i="12" s="1"/>
  <c r="I214" i="12"/>
  <c r="K214" i="12"/>
  <c r="O214" i="12"/>
  <c r="Q214" i="12"/>
  <c r="V214" i="12"/>
  <c r="G215" i="12"/>
  <c r="M215" i="12" s="1"/>
  <c r="I215" i="12"/>
  <c r="K215" i="12"/>
  <c r="O215" i="12"/>
  <c r="Q215" i="12"/>
  <c r="V215" i="12"/>
  <c r="G216" i="12"/>
  <c r="I216" i="12"/>
  <c r="K216" i="12"/>
  <c r="M216" i="12"/>
  <c r="O216" i="12"/>
  <c r="Q216" i="12"/>
  <c r="V216" i="12"/>
  <c r="G217" i="12"/>
  <c r="M217" i="12" s="1"/>
  <c r="I217" i="12"/>
  <c r="K217" i="12"/>
  <c r="O217" i="12"/>
  <c r="Q217" i="12"/>
  <c r="V217" i="12"/>
  <c r="G218" i="12"/>
  <c r="M218" i="12" s="1"/>
  <c r="I218" i="12"/>
  <c r="K218" i="12"/>
  <c r="O218" i="12"/>
  <c r="Q218" i="12"/>
  <c r="V218" i="12"/>
  <c r="G219" i="12"/>
  <c r="M219" i="12" s="1"/>
  <c r="I219" i="12"/>
  <c r="K219" i="12"/>
  <c r="O219" i="12"/>
  <c r="Q219" i="12"/>
  <c r="V219" i="12"/>
  <c r="G220" i="12"/>
  <c r="M220" i="12" s="1"/>
  <c r="I220" i="12"/>
  <c r="K220" i="12"/>
  <c r="O220" i="12"/>
  <c r="Q220" i="12"/>
  <c r="V220" i="12"/>
  <c r="G221" i="12"/>
  <c r="M221" i="12" s="1"/>
  <c r="I221" i="12"/>
  <c r="K221" i="12"/>
  <c r="O221" i="12"/>
  <c r="Q221" i="12"/>
  <c r="V221" i="12"/>
  <c r="G222" i="12"/>
  <c r="I222" i="12"/>
  <c r="K222" i="12"/>
  <c r="M222" i="12"/>
  <c r="O222" i="12"/>
  <c r="Q222" i="12"/>
  <c r="V222" i="12"/>
  <c r="G223" i="12"/>
  <c r="M223" i="12" s="1"/>
  <c r="I223" i="12"/>
  <c r="K223" i="12"/>
  <c r="O223" i="12"/>
  <c r="Q223" i="12"/>
  <c r="V223" i="12"/>
  <c r="G224" i="12"/>
  <c r="I224" i="12"/>
  <c r="K224" i="12"/>
  <c r="M224" i="12"/>
  <c r="O224" i="12"/>
  <c r="Q224" i="12"/>
  <c r="V224" i="12"/>
  <c r="V225" i="12"/>
  <c r="G226" i="12"/>
  <c r="G225" i="12" s="1"/>
  <c r="I85" i="1" s="1"/>
  <c r="I18" i="1" s="1"/>
  <c r="I226" i="12"/>
  <c r="I225" i="12" s="1"/>
  <c r="K226" i="12"/>
  <c r="K225" i="12" s="1"/>
  <c r="O226" i="12"/>
  <c r="O225" i="12" s="1"/>
  <c r="Q226" i="12"/>
  <c r="Q225" i="12" s="1"/>
  <c r="V226" i="12"/>
  <c r="G227" i="12"/>
  <c r="I87" i="1" s="1"/>
  <c r="I19" i="1" s="1"/>
  <c r="K227" i="12"/>
  <c r="V227" i="12"/>
  <c r="G228" i="12"/>
  <c r="M228" i="12" s="1"/>
  <c r="M227" i="12" s="1"/>
  <c r="I228" i="12"/>
  <c r="I227" i="12" s="1"/>
  <c r="K228" i="12"/>
  <c r="O228" i="12"/>
  <c r="O227" i="12" s="1"/>
  <c r="Q228" i="12"/>
  <c r="Q227" i="12" s="1"/>
  <c r="V228" i="12"/>
  <c r="AE230" i="12"/>
  <c r="AF230" i="12"/>
  <c r="I20" i="1"/>
  <c r="H44" i="1"/>
  <c r="O145" i="12" l="1"/>
  <c r="Q130" i="12"/>
  <c r="V178" i="12"/>
  <c r="M170" i="12"/>
  <c r="M169" i="12" s="1"/>
  <c r="K145" i="12"/>
  <c r="Q145" i="12"/>
  <c r="I145" i="12"/>
  <c r="I57" i="12"/>
  <c r="I208" i="12"/>
  <c r="K130" i="12"/>
  <c r="Q208" i="12"/>
  <c r="M226" i="12"/>
  <c r="M225" i="12" s="1"/>
  <c r="G80" i="12"/>
  <c r="I58" i="1" s="1"/>
  <c r="M81" i="12"/>
  <c r="M80" i="12" s="1"/>
  <c r="Q29" i="12"/>
  <c r="O29" i="12"/>
  <c r="O39" i="13"/>
  <c r="I39" i="13"/>
  <c r="G41" i="1"/>
  <c r="K178" i="12"/>
  <c r="I130" i="12"/>
  <c r="I43" i="1"/>
  <c r="V196" i="12"/>
  <c r="O189" i="12"/>
  <c r="G126" i="12"/>
  <c r="K119" i="12"/>
  <c r="M15" i="13"/>
  <c r="M14" i="13" s="1"/>
  <c r="G14" i="13"/>
  <c r="Q19" i="12"/>
  <c r="V52" i="13"/>
  <c r="K39" i="13"/>
  <c r="Q8" i="13"/>
  <c r="I8" i="13"/>
  <c r="AF64" i="14"/>
  <c r="G43" i="1" s="1"/>
  <c r="K57" i="12"/>
  <c r="O19" i="12"/>
  <c r="Q39" i="13"/>
  <c r="I83" i="1"/>
  <c r="Q196" i="12"/>
  <c r="O196" i="12"/>
  <c r="K189" i="12"/>
  <c r="I189" i="12"/>
  <c r="Q185" i="12"/>
  <c r="G178" i="12"/>
  <c r="I76" i="1" s="1"/>
  <c r="G165" i="12"/>
  <c r="I70" i="1" s="1"/>
  <c r="G130" i="12"/>
  <c r="Q119" i="12"/>
  <c r="G119" i="12"/>
  <c r="I64" i="1" s="1"/>
  <c r="O114" i="12"/>
  <c r="I114" i="12"/>
  <c r="V95" i="12"/>
  <c r="K95" i="12"/>
  <c r="K86" i="12"/>
  <c r="Q86" i="12"/>
  <c r="I86" i="12"/>
  <c r="K80" i="12"/>
  <c r="V75" i="12"/>
  <c r="O65" i="12"/>
  <c r="V57" i="12"/>
  <c r="V29" i="12"/>
  <c r="I29" i="12"/>
  <c r="K19" i="12"/>
  <c r="O8" i="12"/>
  <c r="V39" i="13"/>
  <c r="Q27" i="13"/>
  <c r="I27" i="13"/>
  <c r="O27" i="13"/>
  <c r="I56" i="14"/>
  <c r="O53" i="14"/>
  <c r="O86" i="12"/>
  <c r="O80" i="12"/>
  <c r="Q57" i="12"/>
  <c r="I19" i="12"/>
  <c r="G8" i="12"/>
  <c r="F40" i="1"/>
  <c r="F41" i="1"/>
  <c r="I41" i="1" s="1"/>
  <c r="F39" i="1"/>
  <c r="I196" i="12"/>
  <c r="Q189" i="12"/>
  <c r="K185" i="12"/>
  <c r="I185" i="12"/>
  <c r="K175" i="12"/>
  <c r="Q175" i="12"/>
  <c r="K196" i="12"/>
  <c r="V189" i="12"/>
  <c r="V185" i="12"/>
  <c r="Q178" i="12"/>
  <c r="I178" i="12"/>
  <c r="O178" i="12"/>
  <c r="V175" i="12"/>
  <c r="O130" i="12"/>
  <c r="O119" i="12"/>
  <c r="K114" i="12"/>
  <c r="Q114" i="12"/>
  <c r="Q95" i="12"/>
  <c r="I95" i="12"/>
  <c r="V80" i="12"/>
  <c r="I80" i="12"/>
  <c r="G29" i="12"/>
  <c r="V19" i="12"/>
  <c r="Q52" i="13"/>
  <c r="I52" i="13"/>
  <c r="O52" i="13"/>
  <c r="I36" i="13"/>
  <c r="O36" i="13"/>
  <c r="K27" i="13"/>
  <c r="K19" i="13"/>
  <c r="G8" i="13"/>
  <c r="V145" i="12"/>
  <c r="I141" i="12"/>
  <c r="O141" i="12"/>
  <c r="V130" i="12"/>
  <c r="V119" i="12"/>
  <c r="I119" i="12"/>
  <c r="G114" i="12"/>
  <c r="I63" i="1" s="1"/>
  <c r="O95" i="12"/>
  <c r="G95" i="12"/>
  <c r="I60" i="1" s="1"/>
  <c r="V86" i="12"/>
  <c r="K75" i="12"/>
  <c r="Q75" i="12"/>
  <c r="I75" i="12"/>
  <c r="K65" i="12"/>
  <c r="Q65" i="12"/>
  <c r="I65" i="12"/>
  <c r="K29" i="12"/>
  <c r="G19" i="12"/>
  <c r="I52" i="1" s="1"/>
  <c r="K8" i="12"/>
  <c r="Q8" i="12"/>
  <c r="I8" i="12"/>
  <c r="G52" i="13"/>
  <c r="G36" i="13"/>
  <c r="G27" i="13"/>
  <c r="Q19" i="13"/>
  <c r="I19" i="13"/>
  <c r="O19" i="13"/>
  <c r="V8" i="13"/>
  <c r="Q56" i="14"/>
  <c r="G56" i="14"/>
  <c r="K53" i="14"/>
  <c r="I53" i="14"/>
  <c r="I39" i="14"/>
  <c r="O39" i="14"/>
  <c r="I34" i="14"/>
  <c r="K19" i="14"/>
  <c r="G8" i="14"/>
  <c r="K39" i="14"/>
  <c r="V34" i="14"/>
  <c r="V30" i="14"/>
  <c r="V19" i="14"/>
  <c r="M15" i="14"/>
  <c r="O8" i="14"/>
  <c r="V19" i="13"/>
  <c r="O16" i="13"/>
  <c r="O8" i="13"/>
  <c r="K56" i="14"/>
  <c r="V39" i="14"/>
  <c r="G34" i="14"/>
  <c r="I59" i="1" s="1"/>
  <c r="G30" i="14"/>
  <c r="G19" i="14"/>
  <c r="K8" i="14"/>
  <c r="Q8" i="14"/>
  <c r="I8" i="14"/>
  <c r="G39" i="14"/>
  <c r="I61" i="1" s="1"/>
  <c r="O34" i="14"/>
  <c r="O30" i="14"/>
  <c r="Q19" i="14"/>
  <c r="I19" i="14"/>
  <c r="O19" i="14"/>
  <c r="V8" i="14"/>
  <c r="M53" i="14"/>
  <c r="G53" i="14"/>
  <c r="M48" i="14"/>
  <c r="M47" i="14" s="1"/>
  <c r="M46" i="14"/>
  <c r="M45" i="14" s="1"/>
  <c r="M40" i="14"/>
  <c r="M39" i="14" s="1"/>
  <c r="M36" i="14"/>
  <c r="M34" i="14" s="1"/>
  <c r="M32" i="14"/>
  <c r="M30" i="14" s="1"/>
  <c r="M20" i="14"/>
  <c r="M19" i="14" s="1"/>
  <c r="M10" i="14"/>
  <c r="M57" i="14"/>
  <c r="M56" i="14" s="1"/>
  <c r="M39" i="13"/>
  <c r="G39" i="13"/>
  <c r="M28" i="13"/>
  <c r="M27" i="13" s="1"/>
  <c r="M26" i="13"/>
  <c r="M25" i="13" s="1"/>
  <c r="M24" i="13"/>
  <c r="M23" i="13" s="1"/>
  <c r="M20" i="13"/>
  <c r="M19" i="13" s="1"/>
  <c r="M18" i="13"/>
  <c r="M16" i="13" s="1"/>
  <c r="M10" i="13"/>
  <c r="M8" i="13" s="1"/>
  <c r="AF60" i="13"/>
  <c r="G42" i="1" s="1"/>
  <c r="I42" i="1" s="1"/>
  <c r="M53" i="13"/>
  <c r="M52" i="13" s="1"/>
  <c r="M51" i="13"/>
  <c r="M50" i="13" s="1"/>
  <c r="M49" i="13"/>
  <c r="M48" i="13" s="1"/>
  <c r="M47" i="13"/>
  <c r="M46" i="13" s="1"/>
  <c r="M37" i="13"/>
  <c r="M36" i="13" s="1"/>
  <c r="V208" i="12"/>
  <c r="O208" i="12"/>
  <c r="M189" i="12"/>
  <c r="M185" i="12"/>
  <c r="M175" i="12"/>
  <c r="K208" i="12"/>
  <c r="G208" i="12"/>
  <c r="I84" i="1" s="1"/>
  <c r="M209" i="12"/>
  <c r="M208" i="12" s="1"/>
  <c r="M145" i="12"/>
  <c r="G189" i="12"/>
  <c r="G185" i="12"/>
  <c r="I77" i="1" s="1"/>
  <c r="G175" i="12"/>
  <c r="I75" i="1" s="1"/>
  <c r="G145" i="12"/>
  <c r="I69" i="1" s="1"/>
  <c r="Q141" i="12"/>
  <c r="M75" i="12"/>
  <c r="M65" i="12"/>
  <c r="M57" i="12"/>
  <c r="M207" i="12"/>
  <c r="M206" i="12" s="1"/>
  <c r="M205" i="12"/>
  <c r="M204" i="12" s="1"/>
  <c r="M197" i="12"/>
  <c r="M196" i="12" s="1"/>
  <c r="M195" i="12"/>
  <c r="M194" i="12" s="1"/>
  <c r="M179" i="12"/>
  <c r="M178" i="12" s="1"/>
  <c r="K141" i="12"/>
  <c r="G141" i="12"/>
  <c r="I68" i="1" s="1"/>
  <c r="M95" i="12"/>
  <c r="M142" i="12"/>
  <c r="M141" i="12" s="1"/>
  <c r="M132" i="12"/>
  <c r="M130" i="12" s="1"/>
  <c r="M120" i="12"/>
  <c r="M119" i="12" s="1"/>
  <c r="M116" i="12"/>
  <c r="M114" i="12" s="1"/>
  <c r="M88" i="12"/>
  <c r="M86" i="12" s="1"/>
  <c r="G75" i="12"/>
  <c r="I57" i="1" s="1"/>
  <c r="G65" i="12"/>
  <c r="I56" i="1" s="1"/>
  <c r="G57" i="12"/>
  <c r="I55" i="1" s="1"/>
  <c r="M30" i="12"/>
  <c r="M29" i="12" s="1"/>
  <c r="M20" i="12"/>
  <c r="M19" i="12" s="1"/>
  <c r="M10" i="12"/>
  <c r="M8" i="12" s="1"/>
  <c r="J28" i="1"/>
  <c r="J26" i="1"/>
  <c r="G38" i="1"/>
  <c r="F38" i="1"/>
  <c r="J23" i="1"/>
  <c r="J24" i="1"/>
  <c r="J25" i="1"/>
  <c r="J27" i="1"/>
  <c r="E24" i="1"/>
  <c r="G24" i="1"/>
  <c r="E26" i="1"/>
  <c r="G26" i="1"/>
  <c r="G64" i="14" l="1"/>
  <c r="F44" i="1"/>
  <c r="G23" i="1" s="1"/>
  <c r="G39" i="1"/>
  <c r="G44" i="1" s="1"/>
  <c r="G25" i="1" s="1"/>
  <c r="I78" i="1"/>
  <c r="I54" i="1"/>
  <c r="G60" i="13"/>
  <c r="I65" i="1"/>
  <c r="M8" i="14"/>
  <c r="I53" i="1"/>
  <c r="I86" i="1"/>
  <c r="I51" i="1"/>
  <c r="G230" i="12"/>
  <c r="I67" i="1"/>
  <c r="I17" i="1" s="1"/>
  <c r="G40" i="1"/>
  <c r="I40" i="1" s="1"/>
  <c r="A27" i="1" l="1"/>
  <c r="A28" i="1" s="1"/>
  <c r="G28" i="1" s="1"/>
  <c r="G27" i="1" s="1"/>
  <c r="G29" i="1" s="1"/>
  <c r="I39" i="1"/>
  <c r="I44" i="1" s="1"/>
  <c r="I88" i="1"/>
  <c r="I16" i="1"/>
  <c r="I21" i="1" s="1"/>
  <c r="J87" i="1" l="1"/>
  <c r="J68" i="1"/>
  <c r="J60" i="1"/>
  <c r="J52" i="1"/>
  <c r="J74" i="1"/>
  <c r="J66" i="1"/>
  <c r="J58" i="1"/>
  <c r="J70" i="1"/>
  <c r="J54" i="1"/>
  <c r="J64" i="1"/>
  <c r="J62" i="1"/>
  <c r="J72" i="1"/>
  <c r="J56" i="1"/>
  <c r="J51" i="1"/>
  <c r="J59" i="1"/>
  <c r="J67" i="1"/>
  <c r="J75" i="1"/>
  <c r="J79" i="1"/>
  <c r="J83" i="1"/>
  <c r="J53" i="1"/>
  <c r="J61" i="1"/>
  <c r="J69" i="1"/>
  <c r="J76" i="1"/>
  <c r="J80" i="1"/>
  <c r="J84" i="1"/>
  <c r="J55" i="1"/>
  <c r="J63" i="1"/>
  <c r="J71" i="1"/>
  <c r="J77" i="1"/>
  <c r="J81" i="1"/>
  <c r="J85" i="1"/>
  <c r="J57" i="1"/>
  <c r="J65" i="1"/>
  <c r="J73" i="1"/>
  <c r="J78" i="1"/>
  <c r="J82" i="1"/>
  <c r="J86" i="1"/>
  <c r="J43" i="1"/>
  <c r="J41" i="1"/>
  <c r="J42" i="1"/>
  <c r="J40" i="1"/>
  <c r="J39" i="1"/>
  <c r="J44" i="1" s="1"/>
  <c r="J8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Svobodová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Svobodová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Svobodová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<sst xmlns="http://schemas.openxmlformats.org/spreadsheetml/2006/main" count="2442" uniqueCount="676">
  <si>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</si>
  <si>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</si>
  <si>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</si>
  <si>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</si>
  <si>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</si>
  <si>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</si>
  <si>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</si>
  <si>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</si>
  <si>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</si>
  <si>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</si>
  <si>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</si>
  <si>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</si>
  <si>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</si>
  <si>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</si>
  <si>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</si>
  <si>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</si>
  <si>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</si>
  <si>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</si>
  <si>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</si>
  <si>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</si>
  <si>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</si>
  <si>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</si>
  <si>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</si>
  <si>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</si>
  <si>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</si>
  <si>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</si>
  <si>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</si>
  <si>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</si>
  <si>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</si>
  <si>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</si>
  <si>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</si>
  <si>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</si>
  <si>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</si>
  <si>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</si>
  <si>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</si>
  <si>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</si>
  <si>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</si>
  <si>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</si>
  <si>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</si>
  <si>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</si>
  <si>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</si>
  <si>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</si>
  <si>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</si>
  <si>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Mateřská školka Okříšky - přístavba</t>
  </si>
  <si>
    <t>Stavba</t>
  </si>
  <si>
    <t>Mateřská školka Okříšky - přístavba 169/2016</t>
  </si>
  <si>
    <t>Přístavba</t>
  </si>
  <si>
    <t>Rekonstrukce ve stávající části školky</t>
  </si>
  <si>
    <t>Venkovní plochy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</si>
  <si>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</si>
  <si>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</si>
  <si>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</si>
  <si>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</si>
  <si>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</si>
  <si>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</si>
  <si>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</si>
  <si>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</si>
  <si>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</si>
  <si>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</si>
  <si>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Svislé konstrukce</t>
  </si>
  <si>
    <t>34</t>
  </si>
  <si>
    <t>Stěny a příčky</t>
  </si>
  <si>
    <t>4</t>
  </si>
  <si>
    <t>Vodorovné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</si>
  <si>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</si>
  <si>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</si>
  <si>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</si>
  <si>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</si>
  <si>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</si>
  <si>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</si>
  <si>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</si>
  <si>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</si>
  <si>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</si>
  <si>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</si>
  <si>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</si>
  <si>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</si>
  <si>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</si>
  <si>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</si>
  <si>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</si>
  <si>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</si>
  <si>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</si>
  <si>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</si>
  <si>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</si>
  <si>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</si>
  <si>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</si>
  <si>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</si>
  <si>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</si>
  <si>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</si>
  <si>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</si>
  <si>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</si>
  <si>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</si>
  <si>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</si>
  <si>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</si>
  <si>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</si>
  <si>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</si>
  <si>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</si>
  <si>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728</t>
  </si>
  <si>
    <t>Vzduchotechnika</t>
  </si>
  <si>
    <t>730</t>
  </si>
  <si>
    <t>Ústřední vytápění</t>
  </si>
  <si>
    <t>731</t>
  </si>
  <si>
    <t>Kotelny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</si>
  <si>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</si>
  <si>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</si>
  <si>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</si>
  <si>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</si>
  <si>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</si>
  <si>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</si>
  <si>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</si>
  <si>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</si>
  <si>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</si>
  <si>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</si>
  <si>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</si>
  <si>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</si>
  <si>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</si>
  <si>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</si>
  <si>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</si>
  <si>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</si>
  <si>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</si>
  <si>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</si>
  <si>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</si>
  <si>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</si>
  <si>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</si>
  <si>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</si>
  <si>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</si>
  <si>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</si>
  <si>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</si>
  <si>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</si>
  <si>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</si>
  <si>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</si>
  <si>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</si>
  <si>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</si>
  <si>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</si>
  <si>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</si>
  <si>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</si>
  <si>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</si>
  <si>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</si>
  <si>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</si>
  <si>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</si>
  <si>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</si>
  <si>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</si>
  <si>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</si>
  <si>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</si>
  <si>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</si>
  <si>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</si>
  <si>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</si>
  <si>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</si>
  <si>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</si>
  <si>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</si>
  <si>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</si>
  <si>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</si>
  <si>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</si>
  <si>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</si>
  <si>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</si>
  <si>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121101103R00</t>
  </si>
  <si>
    <t>Sejmutí ornice s přemístěním přes 100 do 250 m</t>
  </si>
  <si>
    <t>m3</t>
  </si>
  <si>
    <t>RTS 20/ I</t>
  </si>
  <si>
    <t>Práce</t>
  </si>
  <si>
    <t>POL1_</t>
  </si>
  <si>
    <t>131301112R00</t>
  </si>
  <si>
    <t>Hloubení nezapaž. jam hor.4 do 1000 m3, STROJNĚ</t>
  </si>
  <si>
    <t>131301119R00</t>
  </si>
  <si>
    <t>Příplatek za lepivost - hloubení nezap.jam v hor.4</t>
  </si>
  <si>
    <t>132301211R00</t>
  </si>
  <si>
    <t>Hloubení rýh š.do 200 cm hor.4 do 100 m3, STROJNĚ</t>
  </si>
  <si>
    <t>132301219R00</t>
  </si>
  <si>
    <t>Přípl.za lepivost,hloubení rýh 200cm,hor.4,STROJNĚ</t>
  </si>
  <si>
    <t>162301101R00</t>
  </si>
  <si>
    <t>Vodorovné přemístění výkopku z hor.1-4 do 500 m</t>
  </si>
  <si>
    <t>167101102R00</t>
  </si>
  <si>
    <t>Nakládání výkopku z hor.1-4 v množství nad 100 m3</t>
  </si>
  <si>
    <t>171201101R00</t>
  </si>
  <si>
    <t>Uložení sypaniny do násypů nezhutněných</t>
  </si>
  <si>
    <t>174101101R00</t>
  </si>
  <si>
    <t>Zásyp jam, rýh, šachet se zhutněním</t>
  </si>
  <si>
    <t>181301103R00</t>
  </si>
  <si>
    <t>Rozprostření ornice, rovina, tl. 15-20 cm,do 500m2</t>
  </si>
  <si>
    <t>m2</t>
  </si>
  <si>
    <t>271571111R00</t>
  </si>
  <si>
    <t>Polštář základu ze štěrkopísku tříděného</t>
  </si>
  <si>
    <t>273321321R00</t>
  </si>
  <si>
    <t>Železobeton základových desek C 20/25</t>
  </si>
  <si>
    <t>273351215R00</t>
  </si>
  <si>
    <t>Bednění stěn základových desek - zřízení</t>
  </si>
  <si>
    <t>273351216R00</t>
  </si>
  <si>
    <t>Bednění stěn základových desek - odstranění</t>
  </si>
  <si>
    <t>273361921RT4</t>
  </si>
  <si>
    <t>Výztuž základových desek ze svařovaných sítí průměr drátu  6,0, oka 100/100 mm</t>
  </si>
  <si>
    <t>t</t>
  </si>
  <si>
    <t>274321321R00</t>
  </si>
  <si>
    <t xml:space="preserve">Železobeton základových pasů C 20/25 </t>
  </si>
  <si>
    <t>274361721R00</t>
  </si>
  <si>
    <t>Výztuž základových pasů z oceli BSt 500 S</t>
  </si>
  <si>
    <t>311112140RT3</t>
  </si>
  <si>
    <t>Stěna z tvárnic ztraceného bednění, tl. 40 cm zalití tvárnic betonem C 20/25</t>
  </si>
  <si>
    <t>311112315RT3</t>
  </si>
  <si>
    <t>Stěna z tvárnic ztraceného bednění, tl. 15 cm zalití tvárnic betonem C 20/25</t>
  </si>
  <si>
    <t>311112125RT3</t>
  </si>
  <si>
    <t>Stěna z tvárnic ztraceného bednění, tl. 25 cm zalití tvárnic betonem C 20/25</t>
  </si>
  <si>
    <t>311237423R00</t>
  </si>
  <si>
    <t>Zdivo brouš. P10, tl.20 cm, lep.celoplošné</t>
  </si>
  <si>
    <t>311237446R00</t>
  </si>
  <si>
    <t>Zdivo z broušených P15, tl. 30 cm,lep.celopl</t>
  </si>
  <si>
    <t>311237493R00</t>
  </si>
  <si>
    <t>Zdivo brouš. P8, tl. 50 cm,lep.celopl</t>
  </si>
  <si>
    <t>311237373R00</t>
  </si>
  <si>
    <t>Zdivo z cihel broušených P 15 na MC 15 tl. 25 cm</t>
  </si>
  <si>
    <t>311321312R00</t>
  </si>
  <si>
    <t>Železobeton nadzákladových zdí C 20/25</t>
  </si>
  <si>
    <t>311351105R00</t>
  </si>
  <si>
    <t>Bednění nadzákladových zdí oboustranné - zřízení</t>
  </si>
  <si>
    <t>311351106R00</t>
  </si>
  <si>
    <t>Bednění nadzákladových zdí oboustranné-odstranění</t>
  </si>
  <si>
    <t>311361821R00</t>
  </si>
  <si>
    <t>Výztuž nadzáklad. zdí z betonářské oceli 10505 (R)</t>
  </si>
  <si>
    <t>317167122R00</t>
  </si>
  <si>
    <t>Překlad plochý 11,5/7,1/125 cm</t>
  </si>
  <si>
    <t>kus</t>
  </si>
  <si>
    <t>317167125R00</t>
  </si>
  <si>
    <t>Překlad plochý 11,5/7,1/200 cm</t>
  </si>
  <si>
    <t>317167132R00</t>
  </si>
  <si>
    <t>Překlad plochý 14,5/7,1/125 cm</t>
  </si>
  <si>
    <t>317167210R00</t>
  </si>
  <si>
    <t>Překlad vysoký, nosný 23,8/7/100 cm</t>
  </si>
  <si>
    <t>317167211R00</t>
  </si>
  <si>
    <t>Překlad vysoký, nosný 23,8/7/125 cm</t>
  </si>
  <si>
    <t>317167212R00</t>
  </si>
  <si>
    <t>Překlad vysoký, nosný 23,8/7/150 cm</t>
  </si>
  <si>
    <t>317167215R00</t>
  </si>
  <si>
    <t>Překlad vysoký, nosný 23,8/7/225 cm</t>
  </si>
  <si>
    <t>317321411R00</t>
  </si>
  <si>
    <t>Beton překladů železový  C 25/30</t>
  </si>
  <si>
    <t>317351107R00</t>
  </si>
  <si>
    <t>Bednění překladů - zřízení</t>
  </si>
  <si>
    <t>317351108R00</t>
  </si>
  <si>
    <t>Bednění překladů - odstranění</t>
  </si>
  <si>
    <t>317351109R00</t>
  </si>
  <si>
    <t>Příplatek za podpěrnou konstrukcí výšky 4-6 m</t>
  </si>
  <si>
    <t>317361821R00</t>
  </si>
  <si>
    <t>Výztuž překladů a říms z betonářské oceli 10505(R)</t>
  </si>
  <si>
    <t>330321410R00</t>
  </si>
  <si>
    <t>Beton sloupů a pilířů železový C 25/30</t>
  </si>
  <si>
    <t>331361821R00</t>
  </si>
  <si>
    <t>Výztuž sloupů hranatých z betonář. oceli 10505 (R)</t>
  </si>
  <si>
    <t>334351111R00</t>
  </si>
  <si>
    <t>Bednění opěr,pilířů a prahů výšky do 20 m, zřízení</t>
  </si>
  <si>
    <t>334351211R00</t>
  </si>
  <si>
    <t>Bednění opěr,pilířů a prahů v. do 20 m, odstranění</t>
  </si>
  <si>
    <t>342247532R00</t>
  </si>
  <si>
    <t>Příčky z cihel broušených, lepidlo, tl. 11,5</t>
  </si>
  <si>
    <t>342247542R00</t>
  </si>
  <si>
    <t>Příčky z cihel broušených, lepidlo, tl.14 cm</t>
  </si>
  <si>
    <t>342264513R00</t>
  </si>
  <si>
    <t>Revizní dvířka do SDK podhledu, 300x300 mm</t>
  </si>
  <si>
    <t>342264514R00</t>
  </si>
  <si>
    <t>Revizní dvířka do SDK podhledu, 400x400 mm</t>
  </si>
  <si>
    <t>342264516R00</t>
  </si>
  <si>
    <t>Revizní dvířka do SDK podhledu, 600x600 mm</t>
  </si>
  <si>
    <t>347015111R00</t>
  </si>
  <si>
    <t>Předstěna SDK,tl.65mm,oc.kce CW,1x RB 12,5mm,izol.</t>
  </si>
  <si>
    <t>342264051RT1</t>
  </si>
  <si>
    <t>Podhled sádrokartonový na zavěšenou ocel. konstr. desky standard tl. 12,5 mm, bez izolace</t>
  </si>
  <si>
    <t>31</t>
  </si>
  <si>
    <t>Záchodová dělící stěna</t>
  </si>
  <si>
    <t>ks</t>
  </si>
  <si>
    <t>Vlastní</t>
  </si>
  <si>
    <t>Indiv</t>
  </si>
  <si>
    <t>35</t>
  </si>
  <si>
    <t>Revizní dvířka 600x600, EW 15 DP 3</t>
  </si>
  <si>
    <t>430321414R00</t>
  </si>
  <si>
    <t>Beton schodišťových konstrukcí železový C 25/30</t>
  </si>
  <si>
    <t>430361821R00</t>
  </si>
  <si>
    <t>Výztuž schodišťových konstrukcí z ocelí 10505(R)</t>
  </si>
  <si>
    <t>431351121R00</t>
  </si>
  <si>
    <t>Bednění podest a podstup.desek přímočar.- zřízení</t>
  </si>
  <si>
    <t>431351122R00</t>
  </si>
  <si>
    <t>Bednění podest a podstup.desek přímočar.odstranění</t>
  </si>
  <si>
    <t>431351128R00</t>
  </si>
  <si>
    <t>Příplatek za podpěrnou konstrukci podest - zřízení</t>
  </si>
  <si>
    <t>431351129R00</t>
  </si>
  <si>
    <t>Příplatek za podpěrnou konstrukci podest - odstran</t>
  </si>
  <si>
    <t>434351141R00</t>
  </si>
  <si>
    <t>Bednění stupňů přímočarých - zřízení</t>
  </si>
  <si>
    <t>434351142R00</t>
  </si>
  <si>
    <t>Bednění stupňů přímočarých - odstranění</t>
  </si>
  <si>
    <t>411320044RAB</t>
  </si>
  <si>
    <t>Strop ze železobetonu beton C 25/30, tl. 20 cm bednění, výztuž 120 kg/m3, podpěrná konstrukce</t>
  </si>
  <si>
    <t>Agregovaná položka</t>
  </si>
  <si>
    <t>POL2_</t>
  </si>
  <si>
    <t>611421133R00</t>
  </si>
  <si>
    <t>Omítka vnitřní stropů rovných, MVC, štuková</t>
  </si>
  <si>
    <t>612403388R00</t>
  </si>
  <si>
    <t>Hrubá výplň rýh ve stěnách do 15x15cm maltou z SMS</t>
  </si>
  <si>
    <t>m</t>
  </si>
  <si>
    <t>612421615R00</t>
  </si>
  <si>
    <t>Omítka vnitřní zdiva, MVC, hrubá zatřená</t>
  </si>
  <si>
    <t>612421637R00</t>
  </si>
  <si>
    <t>Omítka vnitřní zdiva, MVC, štuková</t>
  </si>
  <si>
    <t>622311524R00</t>
  </si>
  <si>
    <t>622311135R00</t>
  </si>
  <si>
    <t>622311137R00</t>
  </si>
  <si>
    <t>622311835RT3</t>
  </si>
  <si>
    <t>622311837RT3</t>
  </si>
  <si>
    <t>631312611R00</t>
  </si>
  <si>
    <t>Mazanina betonová tl. 5 - 8 cm C 16/20</t>
  </si>
  <si>
    <t>632443221R00</t>
  </si>
  <si>
    <t>632443222R00</t>
  </si>
  <si>
    <t>639571120R00</t>
  </si>
  <si>
    <t>Podklad pod okapový chodník ze štěrku tl.200 mm</t>
  </si>
  <si>
    <t>639571210R00</t>
  </si>
  <si>
    <t>Kačírek pro okapový chodník tl. 100 mm</t>
  </si>
  <si>
    <t>639571311R00</t>
  </si>
  <si>
    <t>Okapový chodník - textilie proti prorůstání 45g/m2</t>
  </si>
  <si>
    <t>916561111R00</t>
  </si>
  <si>
    <t>Osazení záhon.obrubníků do lože z C 12/15 s opěrou</t>
  </si>
  <si>
    <t>59217330R</t>
  </si>
  <si>
    <t>Obrubník záhonový  ABO 100-5/25 1000x50x250 mm</t>
  </si>
  <si>
    <t>SPCM</t>
  </si>
  <si>
    <t>RTS 18/ II</t>
  </si>
  <si>
    <t>Specifikace</t>
  </si>
  <si>
    <t>POL3_</t>
  </si>
  <si>
    <t>28</t>
  </si>
  <si>
    <t>D+M venkovní žaluzie</t>
  </si>
  <si>
    <t>soubor</t>
  </si>
  <si>
    <t>42</t>
  </si>
  <si>
    <t>D+M žaluziové boxy</t>
  </si>
  <si>
    <t>64_01</t>
  </si>
  <si>
    <t xml:space="preserve">D+M hliníkové vstupní dveře 1750x2175, ozn. C01, specifikace viz výpis dveří </t>
  </si>
  <si>
    <t>64_02</t>
  </si>
  <si>
    <t xml:space="preserve">D+M hliníkové venkovní dveře 1000x2275, ozn. C02, specifikace viz výpis dveří </t>
  </si>
  <si>
    <t>64_03</t>
  </si>
  <si>
    <t>D+M hliníkové interiérové dveře 1750x2175, ozn. C03, specifikace viz výpis dveří, vč zárubní</t>
  </si>
  <si>
    <t>64_05</t>
  </si>
  <si>
    <t>D+M dřevěné dveře interiérové 900x1970 ozn. C05, specifikace viz výpis dveří vč zárubní</t>
  </si>
  <si>
    <t>64_06</t>
  </si>
  <si>
    <t xml:space="preserve">D+M dřevěné dveře interiérové 900x1970 ozn. C06, specifikace viz výpis dveří, vč zárubní </t>
  </si>
  <si>
    <t>64_07</t>
  </si>
  <si>
    <t>D+M dřevěné dveře interiérové 900x1970 ozn. C07, specifikace viz výpis dveří, vč zárubní</t>
  </si>
  <si>
    <t>64_10</t>
  </si>
  <si>
    <t>D+M dřevěné dveře interiérové 800x1970 ozn. C10, specifikace viz výpis dveří, vč zárubní</t>
  </si>
  <si>
    <t>64_11</t>
  </si>
  <si>
    <t xml:space="preserve">D+M dřevěné dveře interiérové 800x1970 ozn. C11, specifikace viz výpis dveří, vč zárubní </t>
  </si>
  <si>
    <t>64_12</t>
  </si>
  <si>
    <t xml:space="preserve">D+M dřevěné dveře interiérové 700x1970 ozn. C12, specifikace viz výpis dveří, vč zárubní </t>
  </si>
  <si>
    <t>64_13</t>
  </si>
  <si>
    <t xml:space="preserve">D+M dřevěné dveře interiérové 700x1970 ozn. C13, specifikace viz výpis dveří, vč zárubní </t>
  </si>
  <si>
    <t>64_O01</t>
  </si>
  <si>
    <t>D+M okno hliníkové 6240x2650 ozn. O01, specifikace dle výpisu okeních prvků</t>
  </si>
  <si>
    <t>64_O02</t>
  </si>
  <si>
    <t>D+M okno hliníkové 6240x2850 ozn. O02, specifikace dle výpisu okeních prvků</t>
  </si>
  <si>
    <t>64_O03</t>
  </si>
  <si>
    <t>D+M okno hliníkové 5000x2850 ozn. O03, specifikace dle výpisu okeních prvků</t>
  </si>
  <si>
    <t>64_O04</t>
  </si>
  <si>
    <t>D+M okno hliníkové 5000x2650 ozn. O04, specifikace dle výpisu okeních prvků</t>
  </si>
  <si>
    <t>64_O05</t>
  </si>
  <si>
    <t>D+M okno hliníkové 625x1275 ozn. O05, specifikace dle výpisu okeních prvků</t>
  </si>
  <si>
    <t>64_O06</t>
  </si>
  <si>
    <t>D+M okno hliníkové 625x1275 ozn. O06, specifikace dle výpisu okeních prvků</t>
  </si>
  <si>
    <t>941941051R00</t>
  </si>
  <si>
    <t>Montáž lešení leh.řad.s podlahami,š.1,5 m, H 10 m</t>
  </si>
  <si>
    <t>941941391R00</t>
  </si>
  <si>
    <t>Příplatek za každý měsíc použití lešení k pol.1051</t>
  </si>
  <si>
    <t>941941852R00</t>
  </si>
  <si>
    <t>Demontáž lešení leh.řad.s podlahami,š.1,5 m,H 24 m</t>
  </si>
  <si>
    <t>941955002R00</t>
  </si>
  <si>
    <t>Lešení lehké pomocné, výška podlahy do 1,9 m</t>
  </si>
  <si>
    <t>952901111R00</t>
  </si>
  <si>
    <t>Vyčištění budov o výšce podlaží do 4 m</t>
  </si>
  <si>
    <t>12</t>
  </si>
  <si>
    <t>D+M čistící zóna I</t>
  </si>
  <si>
    <t>13</t>
  </si>
  <si>
    <t>D+M čistící zóna II</t>
  </si>
  <si>
    <t>14</t>
  </si>
  <si>
    <t>D+M čistící zóna III</t>
  </si>
  <si>
    <t>15</t>
  </si>
  <si>
    <t>Zapravení prostupů pro VZT</t>
  </si>
  <si>
    <t>17</t>
  </si>
  <si>
    <t>Utěsnění prostupů střechou</t>
  </si>
  <si>
    <t>974031164R00</t>
  </si>
  <si>
    <t>Vysekání rýh ve zdi cihelné 15 x 15 cm</t>
  </si>
  <si>
    <t>998011002R00</t>
  </si>
  <si>
    <t>Přesun hmot pro budovy zděné výšky do 12 m</t>
  </si>
  <si>
    <t>Přesun hmot</t>
  </si>
  <si>
    <t>POL7_</t>
  </si>
  <si>
    <t>711111001RZ1</t>
  </si>
  <si>
    <t>Izolace proti vlhkosti vodor. nátěr za studena 1x nátěr - včetně dodávky penetračního laku</t>
  </si>
  <si>
    <t>711112001R00</t>
  </si>
  <si>
    <t>Izolace proti vlhkosti svis. nátěr ALP, za studena</t>
  </si>
  <si>
    <t>711141559R00</t>
  </si>
  <si>
    <t>Izolace proti vlhk. vodorovná pásy přitavením</t>
  </si>
  <si>
    <t>711142559R00</t>
  </si>
  <si>
    <t>Izolace proti vlhkosti svislá pásy přitavením</t>
  </si>
  <si>
    <t>711212000R00</t>
  </si>
  <si>
    <t>Penetrace podkladu pod hydroizolační nátěr,vč.dod.</t>
  </si>
  <si>
    <t>711212002RT1</t>
  </si>
  <si>
    <t>11163111R</t>
  </si>
  <si>
    <t xml:space="preserve">Lak asfaltový izolační ALP/9 </t>
  </si>
  <si>
    <t>kg</t>
  </si>
  <si>
    <t>62832132R</t>
  </si>
  <si>
    <t xml:space="preserve">Pás asfaltovaný těžký </t>
  </si>
  <si>
    <t>62836109R</t>
  </si>
  <si>
    <t>Pás asfaltovaný těžký protiradonový</t>
  </si>
  <si>
    <t>998711101R00</t>
  </si>
  <si>
    <t>Přesun hmot pro izolace proti vodě, výšky do 6 m</t>
  </si>
  <si>
    <t>712371801RZ5</t>
  </si>
  <si>
    <t>Povlaková krytina střech do 10°, fólií PVC 1 vrstva - včetně fólie tl. 2,0 mm</t>
  </si>
  <si>
    <t>712391171RZ5</t>
  </si>
  <si>
    <t>Povlaková krytina střech do 10°, podklad. textilie 1 vrstva - včetně dodávky textilie</t>
  </si>
  <si>
    <t>998712101R00</t>
  </si>
  <si>
    <t>Přesun hmot pro povlakové krytiny, výšky do 6 m</t>
  </si>
  <si>
    <t>713121111R00</t>
  </si>
  <si>
    <t>Izolace tepelná podlah na sucho, jednovrstvá</t>
  </si>
  <si>
    <t>713121121R00</t>
  </si>
  <si>
    <t>Izolace tepelná podlah na sucho, dvouvrstvá</t>
  </si>
  <si>
    <t>713131130R00</t>
  </si>
  <si>
    <t>Izolace tepelná stěn vložením do konstrukce</t>
  </si>
  <si>
    <t>713131131R00</t>
  </si>
  <si>
    <t>Izolace tepelná stěn lepením</t>
  </si>
  <si>
    <t>713131152R00</t>
  </si>
  <si>
    <t>Montáž izolace na tmel a hmožd.</t>
  </si>
  <si>
    <t>713141151R00</t>
  </si>
  <si>
    <t>Izolace tepelná střech kladená na sucho 1vrstvá</t>
  </si>
  <si>
    <t>713141313R00</t>
  </si>
  <si>
    <t>Izolace tepelná střech do tl.200 mm,1vrstva,kotvy</t>
  </si>
  <si>
    <t>713141221R00</t>
  </si>
  <si>
    <t>Montáž parozábrany, ploché střechy, přelep. spojů</t>
  </si>
  <si>
    <t>41</t>
  </si>
  <si>
    <t>D+M fólie PE-AL, odrazová s rastrem</t>
  </si>
  <si>
    <t>713120010RAB</t>
  </si>
  <si>
    <t>Izolace podlah kročejová minerální z desek  tloušťka 20 mm</t>
  </si>
  <si>
    <t>28375472R</t>
  </si>
  <si>
    <t>Deska polystyrenová XPS, tl. 60</t>
  </si>
  <si>
    <t>28375475R</t>
  </si>
  <si>
    <t>Deska polystyrenová XPS, tl. 100</t>
  </si>
  <si>
    <t>28375705R</t>
  </si>
  <si>
    <t>Deska izolační stabilizov. EPS 150  1000 x 500 mm</t>
  </si>
  <si>
    <t>283759206R</t>
  </si>
  <si>
    <t>Deska fasádní polystyrenová EPS 70 F  tl. 120 mm</t>
  </si>
  <si>
    <t>28375972R</t>
  </si>
  <si>
    <t xml:space="preserve">Deska spádová EPS </t>
  </si>
  <si>
    <t>28376501R</t>
  </si>
  <si>
    <t>Deska izolační PIR pro střechy 1250x2500x100mm</t>
  </si>
  <si>
    <t>628522691R</t>
  </si>
  <si>
    <t>63151401R</t>
  </si>
  <si>
    <t>Deska z minerální plsti tl. 50 mm</t>
  </si>
  <si>
    <t>998713101R00</t>
  </si>
  <si>
    <t>Přesun hmot pro izolace tepelné, výšky do 6 m</t>
  </si>
  <si>
    <t>23</t>
  </si>
  <si>
    <t>Rozvody kanalizace, viz. samostatná příloha</t>
  </si>
  <si>
    <t>24</t>
  </si>
  <si>
    <t>Rozvody vodovod, viz. samostatná příloha</t>
  </si>
  <si>
    <t>26</t>
  </si>
  <si>
    <t>Rozvody plyn, viz. samostatná příloha</t>
  </si>
  <si>
    <t>21</t>
  </si>
  <si>
    <t>Rozvody vzduchotechnika, viz. samostatná příloha</t>
  </si>
  <si>
    <t>25</t>
  </si>
  <si>
    <t>Rozvody vytápění, viz. samostatná příloha</t>
  </si>
  <si>
    <t>731412211R00</t>
  </si>
  <si>
    <t>Odkouř. koax.svislé 80/125 PP dl.1,5m vč.stř.nást.</t>
  </si>
  <si>
    <t>sada</t>
  </si>
  <si>
    <t>731412253R00</t>
  </si>
  <si>
    <t>Kus prodlužovací odkouření 80/125 mm PP dl. 2,0 m</t>
  </si>
  <si>
    <t>764391210R00</t>
  </si>
  <si>
    <t>Závětrná lišta z Pz plechu, rš 250 mm</t>
  </si>
  <si>
    <t>764410250R00</t>
  </si>
  <si>
    <t>Oplechování parapetů včetně rohů Pz, rš 330 mm</t>
  </si>
  <si>
    <t>764410270R00</t>
  </si>
  <si>
    <t>Oplechování parapetů včetně rohů Pz, rš 500 mm</t>
  </si>
  <si>
    <t>764817163R00</t>
  </si>
  <si>
    <t>Oplechování zdí (atik) z lak.Pz plechu, rš 630 mm</t>
  </si>
  <si>
    <t>11</t>
  </si>
  <si>
    <t>D+M kotvící bod</t>
  </si>
  <si>
    <t>998764101R00</t>
  </si>
  <si>
    <t>Přesun hmot pro klempířské konstr., výšky do 6 m</t>
  </si>
  <si>
    <t>766211200R00</t>
  </si>
  <si>
    <t>Montáž madel schodišť. dřevěných průběžných</t>
  </si>
  <si>
    <t>766416112R00</t>
  </si>
  <si>
    <t>Obložení stěn nad 5 m2 panely SM, pl. do 1,5 m2</t>
  </si>
  <si>
    <t>59590739R</t>
  </si>
  <si>
    <t>Deska cementotřísková tl. 15 mm</t>
  </si>
  <si>
    <t>767586102R00</t>
  </si>
  <si>
    <t>Nosný rošt podhledu</t>
  </si>
  <si>
    <t>767586203RT1</t>
  </si>
  <si>
    <t>Podhled minerální</t>
  </si>
  <si>
    <t>27</t>
  </si>
  <si>
    <t>D+M točité schodiště, zinkováno + nátěr</t>
  </si>
  <si>
    <t>37</t>
  </si>
  <si>
    <t>Prostup střešním pláštěm</t>
  </si>
  <si>
    <t>771570014RA0</t>
  </si>
  <si>
    <t>Dlažba z dlaždic keramických, vč. dodávky</t>
  </si>
  <si>
    <t>622323041R00</t>
  </si>
  <si>
    <t>Penetrace podkladu</t>
  </si>
  <si>
    <t>775413040R00</t>
  </si>
  <si>
    <t>Montáž podlahové lišty lepením</t>
  </si>
  <si>
    <t>775981124RT1</t>
  </si>
  <si>
    <t>Lišta nerezová podlahová krycí</t>
  </si>
  <si>
    <t>776521200RV1</t>
  </si>
  <si>
    <t>Lepení povlakových podlah z dílců PVC a CV (vinyl) včetně vinylové podlahoviny tl. 2 mm</t>
  </si>
  <si>
    <t>777553210R00</t>
  </si>
  <si>
    <t>Vyrovnání podlah, samonivel. hmota tl. 2mm</t>
  </si>
  <si>
    <t>28342400R</t>
  </si>
  <si>
    <t>Lišta podlahová z měkčeného PVC</t>
  </si>
  <si>
    <t>998775101R00</t>
  </si>
  <si>
    <t>Přesun hmot pro podlahy vlysové, výšky do 6 m</t>
  </si>
  <si>
    <t>781470010RA0</t>
  </si>
  <si>
    <t>Obklad vnitřní keramický</t>
  </si>
  <si>
    <t>784195222R00</t>
  </si>
  <si>
    <t>Malba, barva, bez penetrace, 2 x</t>
  </si>
  <si>
    <t>D+M výtah</t>
  </si>
  <si>
    <t>1.1</t>
  </si>
  <si>
    <t>Bezpečnostní tabulky a značení - Total stop</t>
  </si>
  <si>
    <t>1.2</t>
  </si>
  <si>
    <t xml:space="preserve">Bezpečnostní tabulky a značení - Výtah </t>
  </si>
  <si>
    <t>Kalkul</t>
  </si>
  <si>
    <t>1.3</t>
  </si>
  <si>
    <t>Bezpečnostní tabulky a značení - Sdružená</t>
  </si>
  <si>
    <t>1.4</t>
  </si>
  <si>
    <t>Bezpečnostní tabulky a značení - Únikový východ</t>
  </si>
  <si>
    <t>1.5</t>
  </si>
  <si>
    <t>Bezpečnostní tabulky a značení - Hasící přístroj</t>
  </si>
  <si>
    <t>1.6</t>
  </si>
  <si>
    <t>Bezpečnostní tabulky a značení - Hlavní uzávěr plynu</t>
  </si>
  <si>
    <t>1.7</t>
  </si>
  <si>
    <t>Bezpečnostní tabulky a značení - Poplachové pořární směrnice</t>
  </si>
  <si>
    <t>1.8</t>
  </si>
  <si>
    <t>Bezpečnostní tabulky a značení - Požární evakuační plán</t>
  </si>
  <si>
    <t>32</t>
  </si>
  <si>
    <t>D+M střešní vtok vyhřívaný dn 125 vč nástavce</t>
  </si>
  <si>
    <t>33</t>
  </si>
  <si>
    <t>D+M větrací komínek DN 160</t>
  </si>
  <si>
    <t>D+M pojistný přepad</t>
  </si>
  <si>
    <t>38</t>
  </si>
  <si>
    <t>D+M hasící přístroj</t>
  </si>
  <si>
    <t>49</t>
  </si>
  <si>
    <t>D+M větrací komínek DN 110</t>
  </si>
  <si>
    <t>50</t>
  </si>
  <si>
    <t>D+M větrací komínek DN 75</t>
  </si>
  <si>
    <t>9</t>
  </si>
  <si>
    <t>D+M světlíku 1000x1500</t>
  </si>
  <si>
    <t>22</t>
  </si>
  <si>
    <t>Rozvody elektro, viz. samostatná příloha</t>
  </si>
  <si>
    <t>005121 R</t>
  </si>
  <si>
    <t>Zařízení staveniště</t>
  </si>
  <si>
    <t>Soubor</t>
  </si>
  <si>
    <t>VRN</t>
  </si>
  <si>
    <t>POL99_2</t>
  </si>
  <si>
    <t>SUM</t>
  </si>
  <si>
    <t>Poznámky uchazeče k zadání</t>
  </si>
  <si>
    <t>POPUZIV</t>
  </si>
  <si>
    <t>END</t>
  </si>
  <si>
    <t>310237241R00</t>
  </si>
  <si>
    <t>Zazdívka otvorů pl. 0,25 m2 cihlami, tl. zdi 30 cm</t>
  </si>
  <si>
    <t>310239211R00</t>
  </si>
  <si>
    <t>Zazdívka otvorů plochy do 4 m2 cihlami na MVC</t>
  </si>
  <si>
    <t>342266111RA1</t>
  </si>
  <si>
    <t>Obklad stěn sádrokartonem na ocelovou konstrukci desky standard tl. 12,5 mm 2x, bez izolace</t>
  </si>
  <si>
    <t>612409991R00</t>
  </si>
  <si>
    <t>Začištění omítek kolem oken,dveří apod.</t>
  </si>
  <si>
    <t>D+M dveře protipožár. 900x1970, vč. zárubní</t>
  </si>
  <si>
    <t>642940016RAA</t>
  </si>
  <si>
    <t>Dveře jednokřídlové 90/197, zárubeň, práh dřevěné hladké plné</t>
  </si>
  <si>
    <t>1.</t>
  </si>
  <si>
    <t>962031116R00</t>
  </si>
  <si>
    <t>Bourání příček z cihel pálených plných tl. 140 mm</t>
  </si>
  <si>
    <t>962032231R00</t>
  </si>
  <si>
    <t>Bourání zdiva z cihel pálených na MVC</t>
  </si>
  <si>
    <t>965042231R00</t>
  </si>
  <si>
    <t>Bourání mazanin betonových tl. nad 10 cm, pl. 4 m2</t>
  </si>
  <si>
    <t>968061125R00</t>
  </si>
  <si>
    <t>Vyvěšení dřevěných dveřních křídel pl. do 2 m2</t>
  </si>
  <si>
    <t>971033631R00</t>
  </si>
  <si>
    <t>Vybourání otv. zeď cihel. pl.4 m2, tl.15 cm, MVC</t>
  </si>
  <si>
    <t>971033641R00</t>
  </si>
  <si>
    <t>Vybourání otv. zeď cihel. pl.4 m2, tl.30 cm, MVC</t>
  </si>
  <si>
    <t>973031325R00</t>
  </si>
  <si>
    <t>Vysekání kapes zeď cihel. MVC, pl. 0,1m2, hl. 30cm</t>
  </si>
  <si>
    <t>962200041RA0</t>
  </si>
  <si>
    <t>Bourání příček ze sklobetonu</t>
  </si>
  <si>
    <t>711212621R00</t>
  </si>
  <si>
    <t xml:space="preserve">Těsnění prostupů těsnicí manžetou </t>
  </si>
  <si>
    <t>27344354R</t>
  </si>
  <si>
    <t>Manžeta prostupová 76 - 152 mm</t>
  </si>
  <si>
    <t>767995104R00</t>
  </si>
  <si>
    <t>Výroba a montáž kov. atypických konstr. do 50 kg</t>
  </si>
  <si>
    <t>13331714R</t>
  </si>
  <si>
    <t>Úhelník rovnoramenný L jakost S235  50x50x6 mm 11375</t>
  </si>
  <si>
    <t>13384325R</t>
  </si>
  <si>
    <t>Tyč průřezu U 100, střední, jakost oceli 11373</t>
  </si>
  <si>
    <t>14125351R</t>
  </si>
  <si>
    <t>Trubky bezešvé hladké jakost 11353.1 D 82,5x5,0 mm</t>
  </si>
  <si>
    <t>55347146R</t>
  </si>
  <si>
    <t>Rošt podlahový 30/3 svařovaný 1000x1000 mm</t>
  </si>
  <si>
    <t>998767101R00</t>
  </si>
  <si>
    <t>Přesun hmot pro zámečnické konstr., výšky do 6 m</t>
  </si>
  <si>
    <t>781475114RA0</t>
  </si>
  <si>
    <t>Obklad vnitřní keram., tmel, do 30 x 30 cm</t>
  </si>
  <si>
    <t>783222100R00</t>
  </si>
  <si>
    <t>Nátěr syntetický kovových konstrukcí dvojnásobný</t>
  </si>
  <si>
    <t>784195112R00</t>
  </si>
  <si>
    <t>Malba, bílá, bez penetrace, 2 x</t>
  </si>
  <si>
    <t>979095312R00</t>
  </si>
  <si>
    <t>Naložení a složení suti</t>
  </si>
  <si>
    <t>Přesun suti</t>
  </si>
  <si>
    <t>POL8_</t>
  </si>
  <si>
    <t>979083117R00</t>
  </si>
  <si>
    <t>Vodorovné přemístění suti na skládku do 6000 m</t>
  </si>
  <si>
    <t>979990001R00</t>
  </si>
  <si>
    <t>Poplatek za skládku stavební suti</t>
  </si>
  <si>
    <t>979093111R00</t>
  </si>
  <si>
    <t>Uložení suti na skládku bez zhutnění</t>
  </si>
  <si>
    <t>112101102R00</t>
  </si>
  <si>
    <t>Kácení stromů listnatých o průměru kmene 30-50 cm</t>
  </si>
  <si>
    <t>121101102R00</t>
  </si>
  <si>
    <t>Sejmutí ornice s přemístěním přes 50 do 100 m</t>
  </si>
  <si>
    <t>131301111R00</t>
  </si>
  <si>
    <t>Hloubení nezapaž. jam hor.4 do 100 m3, STROJNĚ</t>
  </si>
  <si>
    <t>167101101R00</t>
  </si>
  <si>
    <t>Nakládání výkopku z hor.1-4 v množství do 100 m3</t>
  </si>
  <si>
    <t>175101101RT2</t>
  </si>
  <si>
    <t>Obsyp potrubí bez prohození sypaniny s dodáním štěrkopísku frakce 0 - 22 mm</t>
  </si>
  <si>
    <t>175101201R00</t>
  </si>
  <si>
    <t>Obsyp objektu bez prohození sypaniny</t>
  </si>
  <si>
    <t>271531113R00</t>
  </si>
  <si>
    <t>Polštář základu z kameniva hr. drceného 16-32 mm</t>
  </si>
  <si>
    <t>273321411R00</t>
  </si>
  <si>
    <t>Železobeton základových desek C 25/30</t>
  </si>
  <si>
    <t>Výztuž základových desek ze svařovaných sítí průměr drátu  6,0, oka 100/100 mm KH30</t>
  </si>
  <si>
    <t>274313621R00</t>
  </si>
  <si>
    <t xml:space="preserve">Beton základových pasů prostý C 20/25 </t>
  </si>
  <si>
    <t>279351102R00</t>
  </si>
  <si>
    <t>Bednění stěn základových zdí, jednostranné-odstran</t>
  </si>
  <si>
    <t>279351105R00</t>
  </si>
  <si>
    <t>Bednění stěn základových zdí, oboustranné-zřízení</t>
  </si>
  <si>
    <t>279361821R00</t>
  </si>
  <si>
    <t>Výztuž základových zdí z betonář. oceli 10 505 (R)</t>
  </si>
  <si>
    <t>899623161R00</t>
  </si>
  <si>
    <t>Obetonování potrubí nebo zdiva stok betonem C20/25</t>
  </si>
  <si>
    <t>345232123RT1</t>
  </si>
  <si>
    <t>Stříška plotu ze zákrytových desek, šířka 500 mm včetně dodávky desek</t>
  </si>
  <si>
    <t>348922321R00</t>
  </si>
  <si>
    <t>Zdivo plot.tl.300mm z tvar.1str.štíp.příro</t>
  </si>
  <si>
    <t>631571003R00</t>
  </si>
  <si>
    <t>Násyp ze štěrkopísku 0 - 32,  zpevňující</t>
  </si>
  <si>
    <t>632921913R00</t>
  </si>
  <si>
    <t>Dlažba z dlaždic betonových do písku, tl. 60 mm</t>
  </si>
  <si>
    <t>894402211RT2</t>
  </si>
  <si>
    <t>Osazení beton. skruží přechodových včetně skruže přechod.</t>
  </si>
  <si>
    <t>899103111RT2</t>
  </si>
  <si>
    <t>Osazení poklopu s rámem do 150 kg včetně dodávky poklopu lit. kruhového D 600</t>
  </si>
  <si>
    <t>831350012RAB</t>
  </si>
  <si>
    <t>Kanalizace z trub PVC hrdlových D 160 mm hloubka 1,5 m</t>
  </si>
  <si>
    <t>894431121RBC</t>
  </si>
  <si>
    <t>Šachta, D 315 mm, dl.šach.roury 2,0 m, přímá dno PP KG D 160 mm, poklop děrovaný litina 40 t</t>
  </si>
  <si>
    <t>894431331RAA</t>
  </si>
  <si>
    <t>Šachta, D 425 mm, dl.šach.roury 3,0 m, přímá dno KG D 110 mm, poklop litina 12,5 t</t>
  </si>
  <si>
    <t>917832111RT5</t>
  </si>
  <si>
    <t>Osazení stojat. obrub. bet.bez opěry,lože z C12/15 včetně obrubníku ABO 100/10/25</t>
  </si>
  <si>
    <t>962052211R00</t>
  </si>
  <si>
    <t>Bourání zdiva železobetonového nadzákladového</t>
  </si>
  <si>
    <t>998223011R00</t>
  </si>
  <si>
    <t>Přesun hmot, pozemní komunikace, kryt dlážděný</t>
  </si>
  <si>
    <t>711131101RZ1</t>
  </si>
  <si>
    <t>Izolace proti vlhkosti vodorovná pásy na sucho 1 vrstva - včetně dodávky</t>
  </si>
  <si>
    <t>D+M vsakovací objekt (tunelový systém) s objemem 1700l</t>
  </si>
  <si>
    <t>kpl</t>
  </si>
  <si>
    <t>D+M jímka na dešťové vody 6m3, plastová</t>
  </si>
  <si>
    <t>Zateplovací systém, sokl, XPS tl. 140 mm</t>
  </si>
  <si>
    <t>Zateplovací systém, fasáda, EPS F tl.160 mm</t>
  </si>
  <si>
    <t>Zateplovací systém, fasáda, EPS F tl.200 mm</t>
  </si>
  <si>
    <t xml:space="preserve">Zatepl.syst., fasáda, miner.desky PV 160 mm s omítkou, lepidlo </t>
  </si>
  <si>
    <t>Zatepl.syst., fasáda, miner.desky PV 200 mm s omítkou, lepidlo</t>
  </si>
  <si>
    <t>Potěr, plocha do 500 m2, tl. 50 mm</t>
  </si>
  <si>
    <t>Potěr, do 500 m2, přípl. zkd 5 mm</t>
  </si>
  <si>
    <t>Hydroizolační povlak - nátěr nebo stěrka,proti vlhkosti, tl. 2mm</t>
  </si>
  <si>
    <t>Pás modifikovaný asfalt AL 40 mineral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</si>
</sst>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4" xfId="0" applyNumberFormat="1" applyFont="1" applyBorder="1" applyAlignment="1">
      <alignment horizontal="right" vertical="center" wrapText="1" shrinkToFit="1"/>
    </xf>
    <xf numFmtId="4" fontId="3" fillId="0" borderId="34" xfId="0" applyNumberFormat="1" applyFont="1" applyBorder="1" applyAlignment="1">
      <alignment horizontal="right" vertical="center" shrinkToFit="1"/>
    </xf>
    <xf numFmtId="4" fontId="0" fillId="0" borderId="34" xfId="0" applyNumberFormat="1" applyBorder="1" applyAlignment="1">
      <alignment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 wrapText="1" shrinkToFit="1"/>
    </xf>
    <xf numFmtId="4" fontId="5" fillId="0" borderId="34" xfId="0" applyNumberFormat="1" applyFont="1" applyBorder="1" applyAlignment="1">
      <alignment vertical="center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4" xfId="0" applyNumberFormat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shrinkToFit="1"/>
    </xf>
    <xf numFmtId="4" fontId="0" fillId="3" borderId="38" xfId="0" applyNumberFormat="1" applyFill="1" applyBorder="1" applyAlignment="1">
      <alignment vertical="center" shrinkToFit="1"/>
    </xf>
    <xf numFmtId="3" fontId="0" fillId="3" borderId="38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8" xfId="0" applyNumberFormat="1" applyFont="1" applyFill="1" applyBorder="1" applyAlignment="1">
      <alignment horizontal="center" vertical="center"/>
    </xf>
    <xf numFmtId="4" fontId="3" fillId="3" borderId="38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9" xfId="0" applyNumberFormat="1" applyFont="1" applyFill="1" applyBorder="1" applyAlignment="1">
      <alignment vertical="top" shrinkToFit="1"/>
    </xf>
    <xf numFmtId="0" fontId="17" fillId="0" borderId="40" xfId="0" applyFont="1" applyBorder="1" applyAlignment="1">
      <alignment vertical="top"/>
    </xf>
    <xf numFmtId="49" fontId="17" fillId="0" borderId="41" xfId="0" applyNumberFormat="1" applyFont="1" applyBorder="1" applyAlignment="1">
      <alignment vertical="top"/>
    </xf>
    <xf numFmtId="0" fontId="17" fillId="0" borderId="41" xfId="0" applyFont="1" applyBorder="1" applyAlignment="1">
      <alignment horizontal="center" vertical="top" shrinkToFit="1"/>
    </xf>
    <xf numFmtId="164" fontId="17" fillId="0" borderId="41" xfId="0" applyNumberFormat="1" applyFont="1" applyBorder="1" applyAlignment="1">
      <alignment vertical="top" shrinkToFit="1"/>
    </xf>
    <xf numFmtId="4" fontId="17" fillId="4" borderId="41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0" fontId="17" fillId="0" borderId="43" xfId="0" applyFont="1" applyBorder="1" applyAlignment="1">
      <alignment vertical="top"/>
    </xf>
    <xf numFmtId="49" fontId="17" fillId="0" borderId="44" xfId="0" applyNumberFormat="1" applyFont="1" applyBorder="1" applyAlignment="1">
      <alignment vertical="top"/>
    </xf>
    <xf numFmtId="0" fontId="17" fillId="0" borderId="44" xfId="0" applyFont="1" applyBorder="1" applyAlignment="1">
      <alignment horizontal="center" vertical="top" shrinkToFit="1"/>
    </xf>
    <xf numFmtId="164" fontId="17" fillId="0" borderId="44" xfId="0" applyNumberFormat="1" applyFont="1" applyBorder="1" applyAlignment="1">
      <alignment vertical="top" shrinkToFit="1"/>
    </xf>
    <xf numFmtId="4" fontId="17" fillId="4" borderId="44" xfId="0" applyNumberFormat="1" applyFont="1" applyFill="1" applyBorder="1" applyAlignment="1" applyProtection="1">
      <alignment vertical="top" shrinkToFit="1"/>
      <protection locked="0"/>
    </xf>
    <xf numFmtId="4" fontId="17" fillId="0" borderId="45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44" xfId="0" applyNumberFormat="1" applyFont="1" applyBorder="1" applyAlignment="1">
      <alignment horizontal="left" vertical="top" wrapText="1"/>
    </xf>
    <xf numFmtId="49" fontId="17" fillId="0" borderId="4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5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kstav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6" t="s">
        <v>41</v>
      </c>
      <c r="B2" s="186"/>
      <c r="C2" s="186"/>
      <c r="D2" s="186"/>
      <c r="E2" s="186"/>
      <c r="F2" s="186"/>
      <c r="G2" s="18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1"/>
  <sheetViews>
    <sheetView showGridLines="0" topLeftCell="B79" zoomScaleNormal="100" zoomScaleSheetLayoutView="75" workbookViewId="0">
      <selection activeCell="B40" sqref="B40:B43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0" t="s">
        <v>4</v>
      </c>
      <c r="C1" s="221"/>
      <c r="D1" s="221"/>
      <c r="E1" s="221"/>
      <c r="F1" s="221"/>
      <c r="G1" s="221"/>
      <c r="H1" s="221"/>
      <c r="I1" s="221"/>
      <c r="J1" s="222"/>
    </row>
    <row r="2" spans="1:15" ht="36" customHeight="1" x14ac:dyDescent="0.2">
      <c r="A2" s="2"/>
      <c r="B2" s="76" t="s">
        <v>24</v>
      </c>
      <c r="C2" s="77"/>
      <c r="D2" s="78"/>
      <c r="E2" s="226" t="s">
        <v>43</v>
      </c>
      <c r="F2" s="227"/>
      <c r="G2" s="227"/>
      <c r="H2" s="227"/>
      <c r="I2" s="227"/>
      <c r="J2" s="228"/>
      <c r="O2" s="1"/>
    </row>
    <row r="3" spans="1:15" ht="27" hidden="1" customHeight="1" x14ac:dyDescent="0.2">
      <c r="A3" s="2"/>
      <c r="B3" s="79"/>
      <c r="C3" s="77"/>
      <c r="D3" s="80"/>
      <c r="E3" s="229"/>
      <c r="F3" s="230"/>
      <c r="G3" s="230"/>
      <c r="H3" s="230"/>
      <c r="I3" s="230"/>
      <c r="J3" s="231"/>
    </row>
    <row r="4" spans="1:15" ht="23.25" customHeight="1" x14ac:dyDescent="0.2">
      <c r="A4" s="2"/>
      <c r="B4" s="81"/>
      <c r="C4" s="82"/>
      <c r="D4" s="83"/>
      <c r="E4" s="210"/>
      <c r="F4" s="210"/>
      <c r="G4" s="210"/>
      <c r="H4" s="210"/>
      <c r="I4" s="210"/>
      <c r="J4" s="211"/>
    </row>
    <row r="5" spans="1:15" ht="24" customHeight="1" x14ac:dyDescent="0.2">
      <c r="A5" s="2"/>
      <c r="B5" s="31" t="s">
        <v>23</v>
      </c>
      <c r="D5" s="214"/>
      <c r="E5" s="215"/>
      <c r="F5" s="215"/>
      <c r="G5" s="215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16"/>
      <c r="E6" s="217"/>
      <c r="F6" s="217"/>
      <c r="G6" s="217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18"/>
      <c r="F7" s="219"/>
      <c r="G7" s="219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3"/>
      <c r="E11" s="233"/>
      <c r="F11" s="233"/>
      <c r="G11" s="233"/>
      <c r="H11" s="18" t="s">
        <v>42</v>
      </c>
      <c r="I11" s="85"/>
      <c r="J11" s="8"/>
    </row>
    <row r="12" spans="1:15" ht="15.75" customHeight="1" x14ac:dyDescent="0.2">
      <c r="A12" s="2"/>
      <c r="B12" s="28"/>
      <c r="C12" s="55"/>
      <c r="D12" s="209"/>
      <c r="E12" s="209"/>
      <c r="F12" s="209"/>
      <c r="G12" s="209"/>
      <c r="H12" s="18" t="s">
        <v>36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12"/>
      <c r="F13" s="213"/>
      <c r="G13" s="213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2"/>
      <c r="F15" s="232"/>
      <c r="G15" s="234"/>
      <c r="H15" s="234"/>
      <c r="I15" s="234" t="s">
        <v>31</v>
      </c>
      <c r="J15" s="235"/>
    </row>
    <row r="16" spans="1:15" ht="23.25" customHeight="1" x14ac:dyDescent="0.2">
      <c r="A16" s="142" t="s">
        <v>26</v>
      </c>
      <c r="B16" s="38" t="s">
        <v>26</v>
      </c>
      <c r="C16" s="62"/>
      <c r="D16" s="63"/>
      <c r="E16" s="198"/>
      <c r="F16" s="199"/>
      <c r="G16" s="198"/>
      <c r="H16" s="199"/>
      <c r="I16" s="198">
        <f>SUMIF(F51:F87,A16,I51:I87)+SUMIF(F51:F87,"PSU",I51:I87)</f>
        <v>0</v>
      </c>
      <c r="J16" s="200"/>
    </row>
    <row r="17" spans="1:10" ht="23.25" customHeight="1" x14ac:dyDescent="0.2">
      <c r="A17" s="142" t="s">
        <v>27</v>
      </c>
      <c r="B17" s="38" t="s">
        <v>27</v>
      </c>
      <c r="C17" s="62"/>
      <c r="D17" s="63"/>
      <c r="E17" s="198"/>
      <c r="F17" s="199"/>
      <c r="G17" s="198"/>
      <c r="H17" s="199"/>
      <c r="I17" s="198">
        <f>SUMIF(F51:F87,A17,I51:I87)</f>
        <v>0</v>
      </c>
      <c r="J17" s="200"/>
    </row>
    <row r="18" spans="1:10" ht="23.25" customHeight="1" x14ac:dyDescent="0.2">
      <c r="A18" s="142" t="s">
        <v>28</v>
      </c>
      <c r="B18" s="38" t="s">
        <v>28</v>
      </c>
      <c r="C18" s="62"/>
      <c r="D18" s="63"/>
      <c r="E18" s="198"/>
      <c r="F18" s="199"/>
      <c r="G18" s="198"/>
      <c r="H18" s="199"/>
      <c r="I18" s="198">
        <f>SUMIF(F51:F87,A18,I51:I87)</f>
        <v>0</v>
      </c>
      <c r="J18" s="200"/>
    </row>
    <row r="19" spans="1:10" ht="23.25" customHeight="1" x14ac:dyDescent="0.2">
      <c r="A19" s="142" t="s">
        <v>125</v>
      </c>
      <c r="B19" s="38" t="s">
        <v>29</v>
      </c>
      <c r="C19" s="62"/>
      <c r="D19" s="63"/>
      <c r="E19" s="198"/>
      <c r="F19" s="199"/>
      <c r="G19" s="198"/>
      <c r="H19" s="199"/>
      <c r="I19" s="198">
        <f>SUMIF(F51:F87,A19,I51:I87)</f>
        <v>0</v>
      </c>
      <c r="J19" s="200"/>
    </row>
    <row r="20" spans="1:10" ht="23.25" customHeight="1" x14ac:dyDescent="0.2">
      <c r="A20" s="142" t="s">
        <v>126</v>
      </c>
      <c r="B20" s="38" t="s">
        <v>30</v>
      </c>
      <c r="C20" s="62"/>
      <c r="D20" s="63"/>
      <c r="E20" s="198"/>
      <c r="F20" s="199"/>
      <c r="G20" s="198"/>
      <c r="H20" s="199"/>
      <c r="I20" s="198">
        <f>SUMIF(F51:F87,A20,I51:I87)</f>
        <v>0</v>
      </c>
      <c r="J20" s="200"/>
    </row>
    <row r="21" spans="1:10" ht="23.25" customHeight="1" x14ac:dyDescent="0.2">
      <c r="A21" s="2"/>
      <c r="B21" s="48" t="s">
        <v>31</v>
      </c>
      <c r="C21" s="64"/>
      <c r="D21" s="65"/>
      <c r="E21" s="201"/>
      <c r="F21" s="236"/>
      <c r="G21" s="201"/>
      <c r="H21" s="236"/>
      <c r="I21" s="201">
        <f>SUM(I16:J20)</f>
        <v>0</v>
      </c>
      <c r="J21" s="2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196">
        <f>ZakladDPHSniVypocet</f>
        <v>0</v>
      </c>
      <c r="H23" s="197"/>
      <c r="I23" s="197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94">
        <f>I23*E23/100</f>
        <v>0</v>
      </c>
      <c r="H24" s="195"/>
      <c r="I24" s="195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196">
        <f>ZakladDPHZaklVypocet</f>
        <v>0</v>
      </c>
      <c r="H25" s="197"/>
      <c r="I25" s="197"/>
      <c r="J25" s="40" t="str">
        <f t="shared" si="0"/>
        <v>CZK</v>
      </c>
    </row>
    <row r="26" spans="1:10" ht="23.25" hidden="1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23">
        <f>I25*E25/100</f>
        <v>0</v>
      </c>
      <c r="H26" s="224"/>
      <c r="I26" s="224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5</v>
      </c>
      <c r="C27" s="70"/>
      <c r="D27" s="71"/>
      <c r="E27" s="70"/>
      <c r="F27" s="16"/>
      <c r="G27" s="225">
        <f>CenaCelkemBezDPH-(ZakladDPHSni+ZakladDPHZakl)</f>
        <v>0</v>
      </c>
      <c r="H27" s="225"/>
      <c r="I27" s="225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6" t="s">
        <v>25</v>
      </c>
      <c r="C28" s="117"/>
      <c r="D28" s="117"/>
      <c r="E28" s="118"/>
      <c r="F28" s="119"/>
      <c r="G28" s="204">
        <f>IF(A28&gt;50, ROUNDUP(A27, 0), ROUNDDOWN(A27, 0))</f>
        <v>0</v>
      </c>
      <c r="H28" s="204"/>
      <c r="I28" s="204"/>
      <c r="J28" s="120" t="str">
        <f t="shared" si="0"/>
        <v>CZK</v>
      </c>
    </row>
    <row r="29" spans="1:10" ht="27.75" hidden="1" customHeight="1" thickBot="1" x14ac:dyDescent="0.25">
      <c r="A29" s="2"/>
      <c r="B29" s="116" t="s">
        <v>37</v>
      </c>
      <c r="C29" s="121"/>
      <c r="D29" s="121"/>
      <c r="E29" s="121"/>
      <c r="F29" s="122"/>
      <c r="G29" s="203">
        <f>ZakladDPHSni+DPHSni+ZakladDPHZakl+DPHZakl+Zaokrouhleni</f>
        <v>0</v>
      </c>
      <c r="H29" s="203"/>
      <c r="I29" s="203"/>
      <c r="J29" s="123" t="s">
        <v>50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5"/>
      <c r="E34" s="206"/>
      <c r="G34" s="207"/>
      <c r="H34" s="208"/>
      <c r="I34" s="208"/>
      <c r="J34" s="25"/>
    </row>
    <row r="35" spans="1:10" ht="12.75" customHeight="1" x14ac:dyDescent="0.2">
      <c r="A35" s="2"/>
      <c r="B35" s="2"/>
      <c r="D35" s="193" t="s">
        <v>2</v>
      </c>
      <c r="E35" s="193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7" t="s">
        <v>1</v>
      </c>
      <c r="J38" s="98" t="s">
        <v>0</v>
      </c>
    </row>
    <row r="39" spans="1:10" ht="25.5" hidden="1" customHeight="1" x14ac:dyDescent="0.2">
      <c r="A39" s="88">
        <v>1</v>
      </c>
      <c r="B39" s="99" t="s">
        <v>44</v>
      </c>
      <c r="C39" s="191"/>
      <c r="D39" s="191"/>
      <c r="E39" s="191"/>
      <c r="F39" s="100">
        <f>Přístavba!AE230+Rekonstrukce!AE60+'Venkovní plochy'!AE64</f>
        <v>0</v>
      </c>
      <c r="G39" s="101">
        <f>Přístavba!AF230+Rekonstrukce!AF60+'Venkovní plochy'!AF64</f>
        <v>0</v>
      </c>
      <c r="H39" s="102"/>
      <c r="I39" s="103">
        <f>F39+G39+H39</f>
        <v>0</v>
      </c>
      <c r="J39" s="104" t="str">
        <f>IF(CenaCelkemVypocet=0,"",I39/CenaCelkemVypocet*100)</f>
        <v/>
      </c>
    </row>
    <row r="40" spans="1:10" ht="25.5" customHeight="1" x14ac:dyDescent="0.2">
      <c r="A40" s="88">
        <v>2</v>
      </c>
      <c r="B40" s="105"/>
      <c r="C40" s="192" t="s">
        <v>45</v>
      </c>
      <c r="D40" s="192"/>
      <c r="E40" s="192"/>
      <c r="F40" s="106">
        <f>Přístavba!AE230+Rekonstrukce!AE60+'Venkovní plochy'!AE64</f>
        <v>0</v>
      </c>
      <c r="G40" s="107">
        <f>Přístavba!AF230+Rekonstrukce!AF60+'Venkovní plochy'!AF64</f>
        <v>0</v>
      </c>
      <c r="H40" s="107"/>
      <c r="I40" s="108">
        <f>F40+G40+H40</f>
        <v>0</v>
      </c>
      <c r="J40" s="109" t="str">
        <f>IF(CenaCelkemVypocet=0,"",I40/CenaCelkemVypocet*100)</f>
        <v/>
      </c>
    </row>
    <row r="41" spans="1:10" ht="25.5" customHeight="1" x14ac:dyDescent="0.2">
      <c r="A41" s="88">
        <v>3</v>
      </c>
      <c r="B41" s="110"/>
      <c r="C41" s="191" t="s">
        <v>46</v>
      </c>
      <c r="D41" s="191"/>
      <c r="E41" s="191"/>
      <c r="F41" s="111">
        <f>Přístavba!AE230</f>
        <v>0</v>
      </c>
      <c r="G41" s="102">
        <f>Přístavba!AF230</f>
        <v>0</v>
      </c>
      <c r="H41" s="102"/>
      <c r="I41" s="103">
        <f>F41+G41+H41</f>
        <v>0</v>
      </c>
      <c r="J41" s="104" t="str">
        <f>IF(CenaCelkemVypocet=0,"",I41/CenaCelkemVypocet*100)</f>
        <v/>
      </c>
    </row>
    <row r="42" spans="1:10" ht="25.5" customHeight="1" x14ac:dyDescent="0.2">
      <c r="A42" s="88">
        <v>3</v>
      </c>
      <c r="B42" s="110"/>
      <c r="C42" s="191" t="s">
        <v>47</v>
      </c>
      <c r="D42" s="191"/>
      <c r="E42" s="191"/>
      <c r="F42" s="111">
        <f>Rekonstrukce!AE60</f>
        <v>0</v>
      </c>
      <c r="G42" s="102">
        <f>Rekonstrukce!AF60</f>
        <v>0</v>
      </c>
      <c r="H42" s="102"/>
      <c r="I42" s="103">
        <f>F42+G42+H42</f>
        <v>0</v>
      </c>
      <c r="J42" s="104" t="str">
        <f>IF(CenaCelkemVypocet=0,"",I42/CenaCelkemVypocet*100)</f>
        <v/>
      </c>
    </row>
    <row r="43" spans="1:10" ht="25.5" customHeight="1" x14ac:dyDescent="0.2">
      <c r="A43" s="88">
        <v>3</v>
      </c>
      <c r="B43" s="110"/>
      <c r="C43" s="191" t="s">
        <v>48</v>
      </c>
      <c r="D43" s="191"/>
      <c r="E43" s="191"/>
      <c r="F43" s="111">
        <f>'Venkovní plochy'!AE64</f>
        <v>0</v>
      </c>
      <c r="G43" s="102">
        <f>'Venkovní plochy'!AF64</f>
        <v>0</v>
      </c>
      <c r="H43" s="102"/>
      <c r="I43" s="103">
        <f>F43+G43+H43</f>
        <v>0</v>
      </c>
      <c r="J43" s="104" t="str">
        <f>IF(CenaCelkemVypocet=0,"",I43/CenaCelkemVypocet*100)</f>
        <v/>
      </c>
    </row>
    <row r="44" spans="1:10" ht="25.5" customHeight="1" x14ac:dyDescent="0.2">
      <c r="A44" s="88"/>
      <c r="B44" s="189" t="s">
        <v>49</v>
      </c>
      <c r="C44" s="190"/>
      <c r="D44" s="190"/>
      <c r="E44" s="190"/>
      <c r="F44" s="112">
        <f>SUMIF(A39:A43,"=1",F39:F43)</f>
        <v>0</v>
      </c>
      <c r="G44" s="113">
        <f>SUMIF(A39:A43,"=1",G39:G43)</f>
        <v>0</v>
      </c>
      <c r="H44" s="113">
        <f>SUMIF(A39:A43,"=1",H39:H43)</f>
        <v>0</v>
      </c>
      <c r="I44" s="114">
        <f>SUMIF(A39:A43,"=1",I39:I43)</f>
        <v>0</v>
      </c>
      <c r="J44" s="115">
        <f>SUMIF(A39:A43,"=1",J39:J43)</f>
        <v>0</v>
      </c>
    </row>
    <row r="48" spans="1:10" ht="15.75" x14ac:dyDescent="0.25">
      <c r="B48" s="124" t="s">
        <v>51</v>
      </c>
    </row>
    <row r="50" spans="1:10" ht="25.5" customHeight="1" x14ac:dyDescent="0.2">
      <c r="A50" s="126"/>
      <c r="B50" s="129" t="s">
        <v>18</v>
      </c>
      <c r="C50" s="129" t="s">
        <v>6</v>
      </c>
      <c r="D50" s="130"/>
      <c r="E50" s="130"/>
      <c r="F50" s="131" t="s">
        <v>52</v>
      </c>
      <c r="G50" s="131"/>
      <c r="H50" s="131"/>
      <c r="I50" s="131" t="s">
        <v>31</v>
      </c>
      <c r="J50" s="131" t="s">
        <v>0</v>
      </c>
    </row>
    <row r="51" spans="1:10" ht="36.75" customHeight="1" x14ac:dyDescent="0.2">
      <c r="A51" s="127"/>
      <c r="B51" s="132" t="s">
        <v>53</v>
      </c>
      <c r="C51" s="187" t="s">
        <v>54</v>
      </c>
      <c r="D51" s="188"/>
      <c r="E51" s="188"/>
      <c r="F51" s="138" t="s">
        <v>26</v>
      </c>
      <c r="G51" s="139"/>
      <c r="H51" s="139"/>
      <c r="I51" s="139">
        <f>Přístavba!G8+'Venkovní plochy'!G8</f>
        <v>0</v>
      </c>
      <c r="J51" s="136" t="str">
        <f>IF(I88=0,"",I51/I88*100)</f>
        <v/>
      </c>
    </row>
    <row r="52" spans="1:10" ht="36.75" customHeight="1" x14ac:dyDescent="0.2">
      <c r="A52" s="127"/>
      <c r="B52" s="132" t="s">
        <v>55</v>
      </c>
      <c r="C52" s="187" t="s">
        <v>56</v>
      </c>
      <c r="D52" s="188"/>
      <c r="E52" s="188"/>
      <c r="F52" s="138" t="s">
        <v>26</v>
      </c>
      <c r="G52" s="139"/>
      <c r="H52" s="139"/>
      <c r="I52" s="139">
        <f>Přístavba!G19+'Venkovní plochy'!G19</f>
        <v>0</v>
      </c>
      <c r="J52" s="136" t="str">
        <f>IF(I88=0,"",I52/I88*100)</f>
        <v/>
      </c>
    </row>
    <row r="53" spans="1:10" ht="36.75" customHeight="1" x14ac:dyDescent="0.2">
      <c r="A53" s="127"/>
      <c r="B53" s="132" t="s">
        <v>57</v>
      </c>
      <c r="C53" s="187" t="s">
        <v>58</v>
      </c>
      <c r="D53" s="188"/>
      <c r="E53" s="188"/>
      <c r="F53" s="138" t="s">
        <v>26</v>
      </c>
      <c r="G53" s="139"/>
      <c r="H53" s="139"/>
      <c r="I53" s="139">
        <f>Přístavba!G29+'Venkovní plochy'!G30</f>
        <v>0</v>
      </c>
      <c r="J53" s="136" t="str">
        <f>IF(I88=0,"",I53/I88*100)</f>
        <v/>
      </c>
    </row>
    <row r="54" spans="1:10" ht="36.75" customHeight="1" x14ac:dyDescent="0.2">
      <c r="A54" s="127"/>
      <c r="B54" s="132" t="s">
        <v>57</v>
      </c>
      <c r="C54" s="187" t="s">
        <v>59</v>
      </c>
      <c r="D54" s="188"/>
      <c r="E54" s="188"/>
      <c r="F54" s="138" t="s">
        <v>26</v>
      </c>
      <c r="G54" s="139"/>
      <c r="H54" s="139"/>
      <c r="I54" s="139">
        <f>Rekonstrukce!G8</f>
        <v>0</v>
      </c>
      <c r="J54" s="136" t="str">
        <f>IF(I88=0,"",I54/I88*100)</f>
        <v/>
      </c>
    </row>
    <row r="55" spans="1:10" ht="36.75" customHeight="1" x14ac:dyDescent="0.2">
      <c r="A55" s="127"/>
      <c r="B55" s="132" t="s">
        <v>60</v>
      </c>
      <c r="C55" s="187" t="s">
        <v>61</v>
      </c>
      <c r="D55" s="188"/>
      <c r="E55" s="188"/>
      <c r="F55" s="138" t="s">
        <v>26</v>
      </c>
      <c r="G55" s="139"/>
      <c r="H55" s="139"/>
      <c r="I55" s="139">
        <f>Přístavba!G57+Rekonstrukce!G14</f>
        <v>0</v>
      </c>
      <c r="J55" s="136" t="str">
        <f>IF(I88=0,"",I55/I88*100)</f>
        <v/>
      </c>
    </row>
    <row r="56" spans="1:10" ht="36.75" customHeight="1" x14ac:dyDescent="0.2">
      <c r="A56" s="127"/>
      <c r="B56" s="132" t="s">
        <v>62</v>
      </c>
      <c r="C56" s="187" t="s">
        <v>63</v>
      </c>
      <c r="D56" s="188"/>
      <c r="E56" s="188"/>
      <c r="F56" s="138" t="s">
        <v>26</v>
      </c>
      <c r="G56" s="139"/>
      <c r="H56" s="139"/>
      <c r="I56" s="139">
        <f>Přístavba!G65</f>
        <v>0</v>
      </c>
      <c r="J56" s="136" t="str">
        <f>IF(I88=0,"",I56/I88*100)</f>
        <v/>
      </c>
    </row>
    <row r="57" spans="1:10" ht="36.75" customHeight="1" x14ac:dyDescent="0.2">
      <c r="A57" s="127"/>
      <c r="B57" s="132" t="s">
        <v>64</v>
      </c>
      <c r="C57" s="187" t="s">
        <v>65</v>
      </c>
      <c r="D57" s="188"/>
      <c r="E57" s="188"/>
      <c r="F57" s="138" t="s">
        <v>26</v>
      </c>
      <c r="G57" s="139"/>
      <c r="H57" s="139"/>
      <c r="I57" s="139">
        <f>Přístavba!G75+Rekonstrukce!G16</f>
        <v>0</v>
      </c>
      <c r="J57" s="136" t="str">
        <f>IF(I88=0,"",I57/I88*100)</f>
        <v/>
      </c>
    </row>
    <row r="58" spans="1:10" ht="36.75" customHeight="1" x14ac:dyDescent="0.2">
      <c r="A58" s="127"/>
      <c r="B58" s="132" t="s">
        <v>66</v>
      </c>
      <c r="C58" s="187" t="s">
        <v>67</v>
      </c>
      <c r="D58" s="188"/>
      <c r="E58" s="188"/>
      <c r="F58" s="138" t="s">
        <v>26</v>
      </c>
      <c r="G58" s="139"/>
      <c r="H58" s="139"/>
      <c r="I58" s="139">
        <f>Přístavba!G80</f>
        <v>0</v>
      </c>
      <c r="J58" s="136" t="str">
        <f>IF(I88=0,"",I58/I88*100)</f>
        <v/>
      </c>
    </row>
    <row r="59" spans="1:10" ht="36.75" customHeight="1" x14ac:dyDescent="0.2">
      <c r="A59" s="127"/>
      <c r="B59" s="132" t="s">
        <v>68</v>
      </c>
      <c r="C59" s="187" t="s">
        <v>69</v>
      </c>
      <c r="D59" s="188"/>
      <c r="E59" s="188"/>
      <c r="F59" s="138" t="s">
        <v>26</v>
      </c>
      <c r="G59" s="139"/>
      <c r="H59" s="139"/>
      <c r="I59" s="139">
        <f>Přístavba!G86+'Venkovní plochy'!G34</f>
        <v>0</v>
      </c>
      <c r="J59" s="136" t="str">
        <f>IF(I88=0,"",I59/I88*100)</f>
        <v/>
      </c>
    </row>
    <row r="60" spans="1:10" ht="36.75" customHeight="1" x14ac:dyDescent="0.2">
      <c r="A60" s="127"/>
      <c r="B60" s="132" t="s">
        <v>70</v>
      </c>
      <c r="C60" s="187" t="s">
        <v>71</v>
      </c>
      <c r="D60" s="188"/>
      <c r="E60" s="188"/>
      <c r="F60" s="138" t="s">
        <v>26</v>
      </c>
      <c r="G60" s="139"/>
      <c r="H60" s="139"/>
      <c r="I60" s="139">
        <f>Přístavba!G95+Rekonstrukce!G19</f>
        <v>0</v>
      </c>
      <c r="J60" s="136" t="str">
        <f>IF(I88=0,"",I60/I88*100)</f>
        <v/>
      </c>
    </row>
    <row r="61" spans="1:10" ht="36.75" customHeight="1" x14ac:dyDescent="0.2">
      <c r="A61" s="127"/>
      <c r="B61" s="132" t="s">
        <v>72</v>
      </c>
      <c r="C61" s="187" t="s">
        <v>73</v>
      </c>
      <c r="D61" s="188"/>
      <c r="E61" s="188"/>
      <c r="F61" s="138" t="s">
        <v>26</v>
      </c>
      <c r="G61" s="139"/>
      <c r="H61" s="139"/>
      <c r="I61" s="139">
        <f>'Venkovní plochy'!G39</f>
        <v>0</v>
      </c>
      <c r="J61" s="136" t="str">
        <f>IF(I88=0,"",I61/I88*100)</f>
        <v/>
      </c>
    </row>
    <row r="62" spans="1:10" ht="36.75" customHeight="1" x14ac:dyDescent="0.2">
      <c r="A62" s="127"/>
      <c r="B62" s="132" t="s">
        <v>74</v>
      </c>
      <c r="C62" s="187" t="s">
        <v>75</v>
      </c>
      <c r="D62" s="188"/>
      <c r="E62" s="188"/>
      <c r="F62" s="138" t="s">
        <v>26</v>
      </c>
      <c r="G62" s="139"/>
      <c r="H62" s="139"/>
      <c r="I62" s="139">
        <f>'Venkovní plochy'!G45</f>
        <v>0</v>
      </c>
      <c r="J62" s="136" t="str">
        <f>IF(I88=0,"",I62/I88*100)</f>
        <v/>
      </c>
    </row>
    <row r="63" spans="1:10" ht="36.75" customHeight="1" x14ac:dyDescent="0.2">
      <c r="A63" s="127"/>
      <c r="B63" s="132" t="s">
        <v>76</v>
      </c>
      <c r="C63" s="187" t="s">
        <v>77</v>
      </c>
      <c r="D63" s="188"/>
      <c r="E63" s="188"/>
      <c r="F63" s="138" t="s">
        <v>26</v>
      </c>
      <c r="G63" s="139"/>
      <c r="H63" s="139"/>
      <c r="I63" s="139">
        <f>Přístavba!G114+Rekonstrukce!G23</f>
        <v>0</v>
      </c>
      <c r="J63" s="136" t="str">
        <f>IF(I88=0,"",I63/I88*100)</f>
        <v/>
      </c>
    </row>
    <row r="64" spans="1:10" ht="36.75" customHeight="1" x14ac:dyDescent="0.2">
      <c r="A64" s="127"/>
      <c r="B64" s="132" t="s">
        <v>78</v>
      </c>
      <c r="C64" s="187" t="s">
        <v>79</v>
      </c>
      <c r="D64" s="188"/>
      <c r="E64" s="188"/>
      <c r="F64" s="138" t="s">
        <v>26</v>
      </c>
      <c r="G64" s="139"/>
      <c r="H64" s="139"/>
      <c r="I64" s="139">
        <f>Přístavba!G119+Rekonstrukce!G25</f>
        <v>0</v>
      </c>
      <c r="J64" s="136" t="str">
        <f>IF(I88=0,"",I64/I88*100)</f>
        <v/>
      </c>
    </row>
    <row r="65" spans="1:10" ht="36.75" customHeight="1" x14ac:dyDescent="0.2">
      <c r="A65" s="127"/>
      <c r="B65" s="132" t="s">
        <v>80</v>
      </c>
      <c r="C65" s="187" t="s">
        <v>81</v>
      </c>
      <c r="D65" s="188"/>
      <c r="E65" s="188"/>
      <c r="F65" s="138" t="s">
        <v>26</v>
      </c>
      <c r="G65" s="139"/>
      <c r="H65" s="139"/>
      <c r="I65" s="139">
        <f>Přístavba!G126+Rekonstrukce!G27+'Venkovní plochy'!G47</f>
        <v>0</v>
      </c>
      <c r="J65" s="136" t="str">
        <f>IF(I88=0,"",I65/I88*100)</f>
        <v/>
      </c>
    </row>
    <row r="66" spans="1:10" ht="36.75" customHeight="1" x14ac:dyDescent="0.2">
      <c r="A66" s="127"/>
      <c r="B66" s="132" t="s">
        <v>82</v>
      </c>
      <c r="C66" s="187" t="s">
        <v>83</v>
      </c>
      <c r="D66" s="188"/>
      <c r="E66" s="188"/>
      <c r="F66" s="138" t="s">
        <v>26</v>
      </c>
      <c r="G66" s="139"/>
      <c r="H66" s="139"/>
      <c r="I66" s="139">
        <f>Přístavba!G128+'Venkovní plochy'!G49</f>
        <v>0</v>
      </c>
      <c r="J66" s="136" t="str">
        <f>IF(I88=0,"",I66/I88*100)</f>
        <v/>
      </c>
    </row>
    <row r="67" spans="1:10" ht="36.75" customHeight="1" x14ac:dyDescent="0.2">
      <c r="A67" s="127"/>
      <c r="B67" s="132" t="s">
        <v>84</v>
      </c>
      <c r="C67" s="187" t="s">
        <v>85</v>
      </c>
      <c r="D67" s="188"/>
      <c r="E67" s="188"/>
      <c r="F67" s="138" t="s">
        <v>27</v>
      </c>
      <c r="G67" s="139"/>
      <c r="H67" s="139"/>
      <c r="I67" s="139">
        <f>Přístavba!G130+Rekonstrukce!G36+'Venkovní plochy'!G51</f>
        <v>0</v>
      </c>
      <c r="J67" s="136" t="str">
        <f>IF(I88=0,"",I67/I88*100)</f>
        <v/>
      </c>
    </row>
    <row r="68" spans="1:10" ht="36.75" customHeight="1" x14ac:dyDescent="0.2">
      <c r="A68" s="127"/>
      <c r="B68" s="132" t="s">
        <v>86</v>
      </c>
      <c r="C68" s="187" t="s">
        <v>87</v>
      </c>
      <c r="D68" s="188"/>
      <c r="E68" s="188"/>
      <c r="F68" s="138" t="s">
        <v>27</v>
      </c>
      <c r="G68" s="139"/>
      <c r="H68" s="139"/>
      <c r="I68" s="139">
        <f>Přístavba!G141</f>
        <v>0</v>
      </c>
      <c r="J68" s="136" t="str">
        <f>IF(I88=0,"",I68/I88*100)</f>
        <v/>
      </c>
    </row>
    <row r="69" spans="1:10" ht="36.75" customHeight="1" x14ac:dyDescent="0.2">
      <c r="A69" s="127"/>
      <c r="B69" s="132" t="s">
        <v>88</v>
      </c>
      <c r="C69" s="187" t="s">
        <v>89</v>
      </c>
      <c r="D69" s="188"/>
      <c r="E69" s="188"/>
      <c r="F69" s="138" t="s">
        <v>27</v>
      </c>
      <c r="G69" s="139"/>
      <c r="H69" s="139"/>
      <c r="I69" s="139">
        <f>Přístavba!G145</f>
        <v>0</v>
      </c>
      <c r="J69" s="136" t="str">
        <f>IF(I88=0,"",I69/I88*100)</f>
        <v/>
      </c>
    </row>
    <row r="70" spans="1:10" ht="36.75" customHeight="1" x14ac:dyDescent="0.2">
      <c r="A70" s="127"/>
      <c r="B70" s="132" t="s">
        <v>90</v>
      </c>
      <c r="C70" s="187" t="s">
        <v>91</v>
      </c>
      <c r="D70" s="188"/>
      <c r="E70" s="188"/>
      <c r="F70" s="138" t="s">
        <v>27</v>
      </c>
      <c r="G70" s="139"/>
      <c r="H70" s="139"/>
      <c r="I70" s="139">
        <f>Přístavba!G165</f>
        <v>0</v>
      </c>
      <c r="J70" s="136" t="str">
        <f>IF(I88=0,"",I70/I88*100)</f>
        <v/>
      </c>
    </row>
    <row r="71" spans="1:10" ht="36.75" customHeight="1" x14ac:dyDescent="0.2">
      <c r="A71" s="127"/>
      <c r="B71" s="132" t="s">
        <v>92</v>
      </c>
      <c r="C71" s="187" t="s">
        <v>93</v>
      </c>
      <c r="D71" s="188"/>
      <c r="E71" s="188"/>
      <c r="F71" s="138" t="s">
        <v>27</v>
      </c>
      <c r="G71" s="139"/>
      <c r="H71" s="139"/>
      <c r="I71" s="139">
        <f>Přístavba!G167</f>
        <v>0</v>
      </c>
      <c r="J71" s="136" t="str">
        <f>IF(I88=0,"",I71/I88*100)</f>
        <v/>
      </c>
    </row>
    <row r="72" spans="1:10" ht="36.75" customHeight="1" x14ac:dyDescent="0.2">
      <c r="A72" s="127"/>
      <c r="B72" s="132" t="s">
        <v>94</v>
      </c>
      <c r="C72" s="187" t="s">
        <v>95</v>
      </c>
      <c r="D72" s="188"/>
      <c r="E72" s="188"/>
      <c r="F72" s="138" t="s">
        <v>27</v>
      </c>
      <c r="G72" s="139"/>
      <c r="H72" s="139"/>
      <c r="I72" s="139">
        <f>Přístavba!G169</f>
        <v>0</v>
      </c>
      <c r="J72" s="136" t="str">
        <f>IF(I88=0,"",I72/I88*100)</f>
        <v/>
      </c>
    </row>
    <row r="73" spans="1:10" ht="36.75" customHeight="1" x14ac:dyDescent="0.2">
      <c r="A73" s="127"/>
      <c r="B73" s="132" t="s">
        <v>96</v>
      </c>
      <c r="C73" s="187" t="s">
        <v>97</v>
      </c>
      <c r="D73" s="188"/>
      <c r="E73" s="188"/>
      <c r="F73" s="138" t="s">
        <v>27</v>
      </c>
      <c r="G73" s="139"/>
      <c r="H73" s="139"/>
      <c r="I73" s="139">
        <f>Přístavba!G171</f>
        <v>0</v>
      </c>
      <c r="J73" s="136" t="str">
        <f>IF(I88=0,"",I73/I88*100)</f>
        <v/>
      </c>
    </row>
    <row r="74" spans="1:10" ht="36.75" customHeight="1" x14ac:dyDescent="0.2">
      <c r="A74" s="127"/>
      <c r="B74" s="132" t="s">
        <v>98</v>
      </c>
      <c r="C74" s="187" t="s">
        <v>99</v>
      </c>
      <c r="D74" s="188"/>
      <c r="E74" s="188"/>
      <c r="F74" s="138" t="s">
        <v>27</v>
      </c>
      <c r="G74" s="139"/>
      <c r="H74" s="139"/>
      <c r="I74" s="139">
        <f>Přístavba!G173</f>
        <v>0</v>
      </c>
      <c r="J74" s="136" t="str">
        <f>IF(I88=0,"",I74/I88*100)</f>
        <v/>
      </c>
    </row>
    <row r="75" spans="1:10" ht="36.75" customHeight="1" x14ac:dyDescent="0.2">
      <c r="A75" s="127"/>
      <c r="B75" s="132" t="s">
        <v>100</v>
      </c>
      <c r="C75" s="187" t="s">
        <v>101</v>
      </c>
      <c r="D75" s="188"/>
      <c r="E75" s="188"/>
      <c r="F75" s="138" t="s">
        <v>27</v>
      </c>
      <c r="G75" s="139"/>
      <c r="H75" s="139"/>
      <c r="I75" s="139">
        <f>Přístavba!G175</f>
        <v>0</v>
      </c>
      <c r="J75" s="136" t="str">
        <f>IF(I88=0,"",I75/I88*100)</f>
        <v/>
      </c>
    </row>
    <row r="76" spans="1:10" ht="36.75" customHeight="1" x14ac:dyDescent="0.2">
      <c r="A76" s="127"/>
      <c r="B76" s="132" t="s">
        <v>102</v>
      </c>
      <c r="C76" s="187" t="s">
        <v>103</v>
      </c>
      <c r="D76" s="188"/>
      <c r="E76" s="188"/>
      <c r="F76" s="138" t="s">
        <v>27</v>
      </c>
      <c r="G76" s="139"/>
      <c r="H76" s="139"/>
      <c r="I76" s="139">
        <f>Přístavba!G178</f>
        <v>0</v>
      </c>
      <c r="J76" s="136" t="str">
        <f>IF(I88=0,"",I76/I88*100)</f>
        <v/>
      </c>
    </row>
    <row r="77" spans="1:10" ht="36.75" customHeight="1" x14ac:dyDescent="0.2">
      <c r="A77" s="127"/>
      <c r="B77" s="132" t="s">
        <v>104</v>
      </c>
      <c r="C77" s="187" t="s">
        <v>105</v>
      </c>
      <c r="D77" s="188"/>
      <c r="E77" s="188"/>
      <c r="F77" s="138" t="s">
        <v>27</v>
      </c>
      <c r="G77" s="139"/>
      <c r="H77" s="139"/>
      <c r="I77" s="139">
        <f>Přístavba!G185</f>
        <v>0</v>
      </c>
      <c r="J77" s="136" t="str">
        <f>IF(I88=0,"",I77/I88*100)</f>
        <v/>
      </c>
    </row>
    <row r="78" spans="1:10" ht="36.75" customHeight="1" x14ac:dyDescent="0.2">
      <c r="A78" s="127"/>
      <c r="B78" s="132" t="s">
        <v>106</v>
      </c>
      <c r="C78" s="187" t="s">
        <v>107</v>
      </c>
      <c r="D78" s="188"/>
      <c r="E78" s="188"/>
      <c r="F78" s="138" t="s">
        <v>27</v>
      </c>
      <c r="G78" s="139"/>
      <c r="H78" s="139"/>
      <c r="I78" s="139">
        <f>Přístavba!G189+Rekonstrukce!G39</f>
        <v>0</v>
      </c>
      <c r="J78" s="136" t="str">
        <f>IF(I88=0,"",I78/I88*100)</f>
        <v/>
      </c>
    </row>
    <row r="79" spans="1:10" ht="36.75" customHeight="1" x14ac:dyDescent="0.2">
      <c r="A79" s="127"/>
      <c r="B79" s="132" t="s">
        <v>108</v>
      </c>
      <c r="C79" s="187" t="s">
        <v>109</v>
      </c>
      <c r="D79" s="188"/>
      <c r="E79" s="188"/>
      <c r="F79" s="138" t="s">
        <v>27</v>
      </c>
      <c r="G79" s="139"/>
      <c r="H79" s="139"/>
      <c r="I79" s="139">
        <f>Přístavba!G194</f>
        <v>0</v>
      </c>
      <c r="J79" s="136" t="str">
        <f>IF(I88=0,"",I79/I88*100)</f>
        <v/>
      </c>
    </row>
    <row r="80" spans="1:10" ht="36.75" customHeight="1" x14ac:dyDescent="0.2">
      <c r="A80" s="127"/>
      <c r="B80" s="132" t="s">
        <v>110</v>
      </c>
      <c r="C80" s="187" t="s">
        <v>111</v>
      </c>
      <c r="D80" s="188"/>
      <c r="E80" s="188"/>
      <c r="F80" s="138" t="s">
        <v>27</v>
      </c>
      <c r="G80" s="139"/>
      <c r="H80" s="139"/>
      <c r="I80" s="139">
        <f>Přístavba!G196</f>
        <v>0</v>
      </c>
      <c r="J80" s="136" t="str">
        <f>IF(I88=0,"",I80/I88*100)</f>
        <v/>
      </c>
    </row>
    <row r="81" spans="1:10" ht="36.75" customHeight="1" x14ac:dyDescent="0.2">
      <c r="A81" s="127"/>
      <c r="B81" s="132" t="s">
        <v>112</v>
      </c>
      <c r="C81" s="187" t="s">
        <v>113</v>
      </c>
      <c r="D81" s="188"/>
      <c r="E81" s="188"/>
      <c r="F81" s="138" t="s">
        <v>27</v>
      </c>
      <c r="G81" s="139"/>
      <c r="H81" s="139"/>
      <c r="I81" s="139">
        <f>Přístavba!G204+Rekonstrukce!G46</f>
        <v>0</v>
      </c>
      <c r="J81" s="136" t="str">
        <f>IF(I88=0,"",I81/I88*100)</f>
        <v/>
      </c>
    </row>
    <row r="82" spans="1:10" ht="36.75" customHeight="1" x14ac:dyDescent="0.2">
      <c r="A82" s="127"/>
      <c r="B82" s="132" t="s">
        <v>114</v>
      </c>
      <c r="C82" s="187" t="s">
        <v>115</v>
      </c>
      <c r="D82" s="188"/>
      <c r="E82" s="188"/>
      <c r="F82" s="138" t="s">
        <v>27</v>
      </c>
      <c r="G82" s="139"/>
      <c r="H82" s="139"/>
      <c r="I82" s="139">
        <f>Rekonstrukce!G48</f>
        <v>0</v>
      </c>
      <c r="J82" s="136" t="str">
        <f>IF(I88=0,"",I82/I88*100)</f>
        <v/>
      </c>
    </row>
    <row r="83" spans="1:10" ht="36.75" customHeight="1" x14ac:dyDescent="0.2">
      <c r="A83" s="127"/>
      <c r="B83" s="132" t="s">
        <v>116</v>
      </c>
      <c r="C83" s="187" t="s">
        <v>117</v>
      </c>
      <c r="D83" s="188"/>
      <c r="E83" s="188"/>
      <c r="F83" s="138" t="s">
        <v>27</v>
      </c>
      <c r="G83" s="139"/>
      <c r="H83" s="139"/>
      <c r="I83" s="139">
        <f>Přístavba!G206+Rekonstrukce!G50</f>
        <v>0</v>
      </c>
      <c r="J83" s="136" t="str">
        <f>IF(I88=0,"",I83/I88*100)</f>
        <v/>
      </c>
    </row>
    <row r="84" spans="1:10" ht="36.75" customHeight="1" x14ac:dyDescent="0.2">
      <c r="A84" s="127"/>
      <c r="B84" s="132" t="s">
        <v>118</v>
      </c>
      <c r="C84" s="187" t="s">
        <v>119</v>
      </c>
      <c r="D84" s="188"/>
      <c r="E84" s="188"/>
      <c r="F84" s="138" t="s">
        <v>27</v>
      </c>
      <c r="G84" s="139"/>
      <c r="H84" s="139"/>
      <c r="I84" s="139">
        <f>Přístavba!G208+'Venkovní plochy'!G53</f>
        <v>0</v>
      </c>
      <c r="J84" s="136" t="str">
        <f>IF(I88=0,"",I84/I88*100)</f>
        <v/>
      </c>
    </row>
    <row r="85" spans="1:10" ht="36.75" customHeight="1" x14ac:dyDescent="0.2">
      <c r="A85" s="127"/>
      <c r="B85" s="132" t="s">
        <v>120</v>
      </c>
      <c r="C85" s="187" t="s">
        <v>121</v>
      </c>
      <c r="D85" s="188"/>
      <c r="E85" s="188"/>
      <c r="F85" s="138" t="s">
        <v>28</v>
      </c>
      <c r="G85" s="139"/>
      <c r="H85" s="139"/>
      <c r="I85" s="139">
        <f>Přístavba!G225</f>
        <v>0</v>
      </c>
      <c r="J85" s="136" t="str">
        <f>IF(I88=0,"",I85/I88*100)</f>
        <v/>
      </c>
    </row>
    <row r="86" spans="1:10" ht="36.75" customHeight="1" x14ac:dyDescent="0.2">
      <c r="A86" s="127"/>
      <c r="B86" s="132" t="s">
        <v>122</v>
      </c>
      <c r="C86" s="187" t="s">
        <v>123</v>
      </c>
      <c r="D86" s="188"/>
      <c r="E86" s="188"/>
      <c r="F86" s="138" t="s">
        <v>124</v>
      </c>
      <c r="G86" s="139"/>
      <c r="H86" s="139"/>
      <c r="I86" s="139">
        <f>Rekonstrukce!G52+'Venkovní plochy'!G56</f>
        <v>0</v>
      </c>
      <c r="J86" s="136" t="str">
        <f>IF(I88=0,"",I86/I88*100)</f>
        <v/>
      </c>
    </row>
    <row r="87" spans="1:10" ht="36.75" customHeight="1" x14ac:dyDescent="0.2">
      <c r="A87" s="127"/>
      <c r="B87" s="132" t="s">
        <v>125</v>
      </c>
      <c r="C87" s="187" t="s">
        <v>29</v>
      </c>
      <c r="D87" s="188"/>
      <c r="E87" s="188"/>
      <c r="F87" s="138" t="s">
        <v>125</v>
      </c>
      <c r="G87" s="139"/>
      <c r="H87" s="139"/>
      <c r="I87" s="139">
        <f>Přístavba!G227+Rekonstrukce!G57+'Venkovní plochy'!G61</f>
        <v>0</v>
      </c>
      <c r="J87" s="136" t="str">
        <f>IF(I88=0,"",I87/I88*100)</f>
        <v/>
      </c>
    </row>
    <row r="88" spans="1:10" ht="25.5" customHeight="1" x14ac:dyDescent="0.2">
      <c r="A88" s="128"/>
      <c r="B88" s="133" t="s">
        <v>1</v>
      </c>
      <c r="C88" s="134"/>
      <c r="D88" s="135"/>
      <c r="E88" s="135"/>
      <c r="F88" s="140"/>
      <c r="G88" s="141"/>
      <c r="H88" s="141"/>
      <c r="I88" s="141">
        <f>SUM(I51:I87)</f>
        <v>0</v>
      </c>
      <c r="J88" s="137">
        <f>SUM(J51:J87)</f>
        <v>0</v>
      </c>
    </row>
    <row r="89" spans="1:10" x14ac:dyDescent="0.2">
      <c r="F89" s="86"/>
      <c r="G89" s="86"/>
      <c r="H89" s="86"/>
      <c r="I89" s="86"/>
      <c r="J89" s="87"/>
    </row>
    <row r="90" spans="1:10" x14ac:dyDescent="0.2">
      <c r="F90" s="86"/>
      <c r="G90" s="86"/>
      <c r="H90" s="86"/>
      <c r="I90" s="86"/>
      <c r="J90" s="87"/>
    </row>
    <row r="91" spans="1:10" x14ac:dyDescent="0.2">
      <c r="F91" s="86"/>
      <c r="G91" s="86"/>
      <c r="H91" s="86"/>
      <c r="I91" s="86"/>
      <c r="J91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B44:E44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5:E85"/>
    <mergeCell ref="C86:E86"/>
    <mergeCell ref="C87:E87"/>
    <mergeCell ref="C80:E80"/>
    <mergeCell ref="C81:E81"/>
    <mergeCell ref="C82:E82"/>
    <mergeCell ref="C83:E83"/>
    <mergeCell ref="C84:E8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7" t="s">
        <v>7</v>
      </c>
      <c r="B1" s="237"/>
      <c r="C1" s="238"/>
      <c r="D1" s="237"/>
      <c r="E1" s="237"/>
      <c r="F1" s="237"/>
      <c r="G1" s="237"/>
    </row>
    <row r="2" spans="1:7" ht="24.95" customHeight="1" x14ac:dyDescent="0.2">
      <c r="A2" s="50" t="s">
        <v>8</v>
      </c>
      <c r="B2" s="49"/>
      <c r="C2" s="239"/>
      <c r="D2" s="239"/>
      <c r="E2" s="239"/>
      <c r="F2" s="239"/>
      <c r="G2" s="240"/>
    </row>
    <row r="3" spans="1:7" ht="24.95" customHeight="1" x14ac:dyDescent="0.2">
      <c r="A3" s="50" t="s">
        <v>9</v>
      </c>
      <c r="B3" s="49"/>
      <c r="C3" s="239"/>
      <c r="D3" s="239"/>
      <c r="E3" s="239"/>
      <c r="F3" s="239"/>
      <c r="G3" s="240"/>
    </row>
    <row r="4" spans="1:7" ht="24.95" customHeight="1" x14ac:dyDescent="0.2">
      <c r="A4" s="50" t="s">
        <v>10</v>
      </c>
      <c r="B4" s="49"/>
      <c r="C4" s="239"/>
      <c r="D4" s="239"/>
      <c r="E4" s="239"/>
      <c r="F4" s="239"/>
      <c r="G4" s="24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203" activePane="bottomLeft" state="frozen"/>
      <selection pane="bottomLeft" activeCell="C164" sqref="C164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1" t="s">
        <v>7</v>
      </c>
      <c r="B1" s="241"/>
      <c r="C1" s="241"/>
      <c r="D1" s="241"/>
      <c r="E1" s="241"/>
      <c r="F1" s="241"/>
      <c r="G1" s="241"/>
      <c r="AG1" t="s">
        <v>127</v>
      </c>
    </row>
    <row r="2" spans="1:60" ht="24.95" customHeight="1" x14ac:dyDescent="0.2">
      <c r="A2" s="143" t="s">
        <v>8</v>
      </c>
      <c r="B2" s="49"/>
      <c r="C2" s="242" t="s">
        <v>43</v>
      </c>
      <c r="D2" s="243"/>
      <c r="E2" s="243"/>
      <c r="F2" s="243"/>
      <c r="G2" s="244"/>
      <c r="AG2" t="s">
        <v>128</v>
      </c>
    </row>
    <row r="3" spans="1:60" ht="24.95" customHeight="1" x14ac:dyDescent="0.2">
      <c r="A3" s="143" t="s">
        <v>9</v>
      </c>
      <c r="B3" s="49"/>
      <c r="C3" s="242" t="s">
        <v>45</v>
      </c>
      <c r="D3" s="243"/>
      <c r="E3" s="243"/>
      <c r="F3" s="243"/>
      <c r="G3" s="244"/>
      <c r="AC3" s="125" t="s">
        <v>128</v>
      </c>
      <c r="AG3" t="s">
        <v>129</v>
      </c>
    </row>
    <row r="4" spans="1:60" ht="24.95" customHeight="1" x14ac:dyDescent="0.2">
      <c r="A4" s="144" t="s">
        <v>10</v>
      </c>
      <c r="B4" s="145"/>
      <c r="C4" s="245" t="s">
        <v>46</v>
      </c>
      <c r="D4" s="246"/>
      <c r="E4" s="246"/>
      <c r="F4" s="246"/>
      <c r="G4" s="247"/>
      <c r="AG4" t="s">
        <v>130</v>
      </c>
    </row>
    <row r="5" spans="1:60" x14ac:dyDescent="0.2">
      <c r="D5" s="10"/>
    </row>
    <row r="6" spans="1:60" ht="38.25" x14ac:dyDescent="0.2">
      <c r="A6" s="147" t="s">
        <v>131</v>
      </c>
      <c r="B6" s="149" t="s">
        <v>132</v>
      </c>
      <c r="C6" s="149" t="s">
        <v>133</v>
      </c>
      <c r="D6" s="148" t="s">
        <v>134</v>
      </c>
      <c r="E6" s="147" t="s">
        <v>135</v>
      </c>
      <c r="F6" s="146" t="s">
        <v>136</v>
      </c>
      <c r="G6" s="147" t="s">
        <v>31</v>
      </c>
      <c r="H6" s="150" t="s">
        <v>32</v>
      </c>
      <c r="I6" s="150" t="s">
        <v>137</v>
      </c>
      <c r="J6" s="150" t="s">
        <v>33</v>
      </c>
      <c r="K6" s="150" t="s">
        <v>138</v>
      </c>
      <c r="L6" s="150" t="s">
        <v>139</v>
      </c>
      <c r="M6" s="150" t="s">
        <v>140</v>
      </c>
      <c r="N6" s="150" t="s">
        <v>141</v>
      </c>
      <c r="O6" s="150" t="s">
        <v>142</v>
      </c>
      <c r="P6" s="150" t="s">
        <v>143</v>
      </c>
      <c r="Q6" s="150" t="s">
        <v>144</v>
      </c>
      <c r="R6" s="150" t="s">
        <v>145</v>
      </c>
      <c r="S6" s="150" t="s">
        <v>146</v>
      </c>
      <c r="T6" s="150" t="s">
        <v>147</v>
      </c>
      <c r="U6" s="150" t="s">
        <v>148</v>
      </c>
      <c r="V6" s="150" t="s">
        <v>149</v>
      </c>
      <c r="W6" s="150" t="s">
        <v>150</v>
      </c>
      <c r="X6" s="150" t="s">
        <v>151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1" t="s">
        <v>152</v>
      </c>
      <c r="B8" s="162" t="s">
        <v>53</v>
      </c>
      <c r="C8" s="180" t="s">
        <v>54</v>
      </c>
      <c r="D8" s="163"/>
      <c r="E8" s="164"/>
      <c r="F8" s="165"/>
      <c r="G8" s="166">
        <f>SUMIF(AG9:AG18,"&lt;&gt;NOR",G9:G18)</f>
        <v>0</v>
      </c>
      <c r="H8" s="160"/>
      <c r="I8" s="160">
        <f>SUM(I9:I18)</f>
        <v>0</v>
      </c>
      <c r="J8" s="160"/>
      <c r="K8" s="160">
        <f>SUM(K9:K18)</f>
        <v>0</v>
      </c>
      <c r="L8" s="160"/>
      <c r="M8" s="160">
        <f>SUM(M9:M18)</f>
        <v>0</v>
      </c>
      <c r="N8" s="160"/>
      <c r="O8" s="160">
        <f>SUM(O9:O18)</f>
        <v>0</v>
      </c>
      <c r="P8" s="160"/>
      <c r="Q8" s="160">
        <f>SUM(Q9:Q18)</f>
        <v>0</v>
      </c>
      <c r="R8" s="160"/>
      <c r="S8" s="160"/>
      <c r="T8" s="160"/>
      <c r="U8" s="160"/>
      <c r="V8" s="160">
        <f>SUM(V9:V18)</f>
        <v>179.11</v>
      </c>
      <c r="W8" s="160"/>
      <c r="X8" s="160"/>
      <c r="AG8" t="s">
        <v>153</v>
      </c>
    </row>
    <row r="9" spans="1:60" outlineLevel="1" x14ac:dyDescent="0.2">
      <c r="A9" s="173">
        <v>1</v>
      </c>
      <c r="B9" s="174" t="s">
        <v>154</v>
      </c>
      <c r="C9" s="181" t="s">
        <v>155</v>
      </c>
      <c r="D9" s="175" t="s">
        <v>156</v>
      </c>
      <c r="E9" s="176">
        <v>50.777999999999999</v>
      </c>
      <c r="F9" s="177"/>
      <c r="G9" s="178">
        <f t="shared" ref="G9:G18" si="0">ROUND(E9*F9,2)</f>
        <v>0</v>
      </c>
      <c r="H9" s="159"/>
      <c r="I9" s="158">
        <f t="shared" ref="I9:I18" si="1">ROUND(E9*H9,2)</f>
        <v>0</v>
      </c>
      <c r="J9" s="159"/>
      <c r="K9" s="158">
        <f t="shared" ref="K9:K18" si="2">ROUND(E9*J9,2)</f>
        <v>0</v>
      </c>
      <c r="L9" s="158">
        <v>21</v>
      </c>
      <c r="M9" s="158">
        <f t="shared" ref="M9:M18" si="3">G9*(1+L9/100)</f>
        <v>0</v>
      </c>
      <c r="N9" s="158">
        <v>0</v>
      </c>
      <c r="O9" s="158">
        <f t="shared" ref="O9:O18" si="4">ROUND(E9*N9,2)</f>
        <v>0</v>
      </c>
      <c r="P9" s="158">
        <v>0</v>
      </c>
      <c r="Q9" s="158">
        <f t="shared" ref="Q9:Q18" si="5">ROUND(E9*P9,2)</f>
        <v>0</v>
      </c>
      <c r="R9" s="158"/>
      <c r="S9" s="158" t="s">
        <v>157</v>
      </c>
      <c r="T9" s="158" t="s">
        <v>157</v>
      </c>
      <c r="U9" s="158">
        <v>1.34E-2</v>
      </c>
      <c r="V9" s="158">
        <f t="shared" ref="V9:V18" si="6">ROUND(E9*U9,2)</f>
        <v>0.68</v>
      </c>
      <c r="W9" s="158"/>
      <c r="X9" s="158" t="s">
        <v>158</v>
      </c>
      <c r="Y9" s="151"/>
      <c r="Z9" s="151"/>
      <c r="AA9" s="151"/>
      <c r="AB9" s="151"/>
      <c r="AC9" s="151"/>
      <c r="AD9" s="151"/>
      <c r="AE9" s="151"/>
      <c r="AF9" s="151"/>
      <c r="AG9" s="151" t="s">
        <v>159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3">
        <v>2</v>
      </c>
      <c r="B10" s="174" t="s">
        <v>160</v>
      </c>
      <c r="C10" s="181" t="s">
        <v>161</v>
      </c>
      <c r="D10" s="175" t="s">
        <v>156</v>
      </c>
      <c r="E10" s="176">
        <v>132.28200000000001</v>
      </c>
      <c r="F10" s="177"/>
      <c r="G10" s="178">
        <f t="shared" si="0"/>
        <v>0</v>
      </c>
      <c r="H10" s="159"/>
      <c r="I10" s="158">
        <f t="shared" si="1"/>
        <v>0</v>
      </c>
      <c r="J10" s="159"/>
      <c r="K10" s="158">
        <f t="shared" si="2"/>
        <v>0</v>
      </c>
      <c r="L10" s="158">
        <v>21</v>
      </c>
      <c r="M10" s="158">
        <f t="shared" si="3"/>
        <v>0</v>
      </c>
      <c r="N10" s="158">
        <v>0</v>
      </c>
      <c r="O10" s="158">
        <f t="shared" si="4"/>
        <v>0</v>
      </c>
      <c r="P10" s="158">
        <v>0</v>
      </c>
      <c r="Q10" s="158">
        <f t="shared" si="5"/>
        <v>0</v>
      </c>
      <c r="R10" s="158"/>
      <c r="S10" s="158" t="s">
        <v>157</v>
      </c>
      <c r="T10" s="158" t="s">
        <v>157</v>
      </c>
      <c r="U10" s="158">
        <v>0.16</v>
      </c>
      <c r="V10" s="158">
        <f t="shared" si="6"/>
        <v>21.17</v>
      </c>
      <c r="W10" s="158"/>
      <c r="X10" s="158" t="s">
        <v>158</v>
      </c>
      <c r="Y10" s="151"/>
      <c r="Z10" s="151"/>
      <c r="AA10" s="151"/>
      <c r="AB10" s="151"/>
      <c r="AC10" s="151"/>
      <c r="AD10" s="151"/>
      <c r="AE10" s="151"/>
      <c r="AF10" s="151"/>
      <c r="AG10" s="151" t="s">
        <v>159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3">
        <v>3</v>
      </c>
      <c r="B11" s="174" t="s">
        <v>162</v>
      </c>
      <c r="C11" s="181" t="s">
        <v>163</v>
      </c>
      <c r="D11" s="175" t="s">
        <v>156</v>
      </c>
      <c r="E11" s="176">
        <v>132.28200000000001</v>
      </c>
      <c r="F11" s="177"/>
      <c r="G11" s="178">
        <f t="shared" si="0"/>
        <v>0</v>
      </c>
      <c r="H11" s="159"/>
      <c r="I11" s="158">
        <f t="shared" si="1"/>
        <v>0</v>
      </c>
      <c r="J11" s="159"/>
      <c r="K11" s="158">
        <f t="shared" si="2"/>
        <v>0</v>
      </c>
      <c r="L11" s="158">
        <v>21</v>
      </c>
      <c r="M11" s="158">
        <f t="shared" si="3"/>
        <v>0</v>
      </c>
      <c r="N11" s="158">
        <v>0</v>
      </c>
      <c r="O11" s="158">
        <f t="shared" si="4"/>
        <v>0</v>
      </c>
      <c r="P11" s="158">
        <v>0</v>
      </c>
      <c r="Q11" s="158">
        <f t="shared" si="5"/>
        <v>0</v>
      </c>
      <c r="R11" s="158"/>
      <c r="S11" s="158" t="s">
        <v>157</v>
      </c>
      <c r="T11" s="158" t="s">
        <v>157</v>
      </c>
      <c r="U11" s="158">
        <v>0.1024</v>
      </c>
      <c r="V11" s="158">
        <f t="shared" si="6"/>
        <v>13.55</v>
      </c>
      <c r="W11" s="158"/>
      <c r="X11" s="158" t="s">
        <v>158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159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73">
        <v>4</v>
      </c>
      <c r="B12" s="174" t="s">
        <v>164</v>
      </c>
      <c r="C12" s="181" t="s">
        <v>165</v>
      </c>
      <c r="D12" s="175" t="s">
        <v>156</v>
      </c>
      <c r="E12" s="176">
        <v>46.266249999999999</v>
      </c>
      <c r="F12" s="177"/>
      <c r="G12" s="178">
        <f t="shared" si="0"/>
        <v>0</v>
      </c>
      <c r="H12" s="159"/>
      <c r="I12" s="158">
        <f t="shared" si="1"/>
        <v>0</v>
      </c>
      <c r="J12" s="159"/>
      <c r="K12" s="158">
        <f t="shared" si="2"/>
        <v>0</v>
      </c>
      <c r="L12" s="158">
        <v>21</v>
      </c>
      <c r="M12" s="158">
        <f t="shared" si="3"/>
        <v>0</v>
      </c>
      <c r="N12" s="158">
        <v>0</v>
      </c>
      <c r="O12" s="158">
        <f t="shared" si="4"/>
        <v>0</v>
      </c>
      <c r="P12" s="158">
        <v>0</v>
      </c>
      <c r="Q12" s="158">
        <f t="shared" si="5"/>
        <v>0</v>
      </c>
      <c r="R12" s="158"/>
      <c r="S12" s="158" t="s">
        <v>157</v>
      </c>
      <c r="T12" s="158" t="s">
        <v>157</v>
      </c>
      <c r="U12" s="158">
        <v>0.35</v>
      </c>
      <c r="V12" s="158">
        <f t="shared" si="6"/>
        <v>16.190000000000001</v>
      </c>
      <c r="W12" s="158"/>
      <c r="X12" s="158" t="s">
        <v>158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159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3">
        <v>5</v>
      </c>
      <c r="B13" s="174" t="s">
        <v>166</v>
      </c>
      <c r="C13" s="181" t="s">
        <v>167</v>
      </c>
      <c r="D13" s="175" t="s">
        <v>156</v>
      </c>
      <c r="E13" s="176">
        <v>46.266249999999999</v>
      </c>
      <c r="F13" s="177"/>
      <c r="G13" s="178">
        <f t="shared" si="0"/>
        <v>0</v>
      </c>
      <c r="H13" s="159"/>
      <c r="I13" s="158">
        <f t="shared" si="1"/>
        <v>0</v>
      </c>
      <c r="J13" s="159"/>
      <c r="K13" s="158">
        <f t="shared" si="2"/>
        <v>0</v>
      </c>
      <c r="L13" s="158">
        <v>21</v>
      </c>
      <c r="M13" s="158">
        <f t="shared" si="3"/>
        <v>0</v>
      </c>
      <c r="N13" s="158">
        <v>0</v>
      </c>
      <c r="O13" s="158">
        <f t="shared" si="4"/>
        <v>0</v>
      </c>
      <c r="P13" s="158">
        <v>0</v>
      </c>
      <c r="Q13" s="158">
        <f t="shared" si="5"/>
        <v>0</v>
      </c>
      <c r="R13" s="158"/>
      <c r="S13" s="158" t="s">
        <v>157</v>
      </c>
      <c r="T13" s="158" t="s">
        <v>157</v>
      </c>
      <c r="U13" s="158">
        <v>0.14829999999999999</v>
      </c>
      <c r="V13" s="158">
        <f t="shared" si="6"/>
        <v>6.86</v>
      </c>
      <c r="W13" s="158"/>
      <c r="X13" s="158" t="s">
        <v>158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159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3">
        <v>6</v>
      </c>
      <c r="B14" s="174" t="s">
        <v>168</v>
      </c>
      <c r="C14" s="181" t="s">
        <v>169</v>
      </c>
      <c r="D14" s="175" t="s">
        <v>156</v>
      </c>
      <c r="E14" s="176">
        <v>294.16825</v>
      </c>
      <c r="F14" s="177"/>
      <c r="G14" s="178">
        <f t="shared" si="0"/>
        <v>0</v>
      </c>
      <c r="H14" s="159"/>
      <c r="I14" s="158">
        <f t="shared" si="1"/>
        <v>0</v>
      </c>
      <c r="J14" s="159"/>
      <c r="K14" s="158">
        <f t="shared" si="2"/>
        <v>0</v>
      </c>
      <c r="L14" s="158">
        <v>21</v>
      </c>
      <c r="M14" s="158">
        <f t="shared" si="3"/>
        <v>0</v>
      </c>
      <c r="N14" s="158">
        <v>0</v>
      </c>
      <c r="O14" s="158">
        <f t="shared" si="4"/>
        <v>0</v>
      </c>
      <c r="P14" s="158">
        <v>0</v>
      </c>
      <c r="Q14" s="158">
        <f t="shared" si="5"/>
        <v>0</v>
      </c>
      <c r="R14" s="158"/>
      <c r="S14" s="158" t="s">
        <v>157</v>
      </c>
      <c r="T14" s="158" t="s">
        <v>157</v>
      </c>
      <c r="U14" s="158">
        <v>1.0999999999999999E-2</v>
      </c>
      <c r="V14" s="158">
        <f t="shared" si="6"/>
        <v>3.24</v>
      </c>
      <c r="W14" s="158"/>
      <c r="X14" s="158" t="s">
        <v>158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159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3">
        <v>7</v>
      </c>
      <c r="B15" s="174" t="s">
        <v>170</v>
      </c>
      <c r="C15" s="181" t="s">
        <v>171</v>
      </c>
      <c r="D15" s="175" t="s">
        <v>156</v>
      </c>
      <c r="E15" s="176">
        <v>115.62</v>
      </c>
      <c r="F15" s="177"/>
      <c r="G15" s="178">
        <f t="shared" si="0"/>
        <v>0</v>
      </c>
      <c r="H15" s="159"/>
      <c r="I15" s="158">
        <f t="shared" si="1"/>
        <v>0</v>
      </c>
      <c r="J15" s="159"/>
      <c r="K15" s="158">
        <f t="shared" si="2"/>
        <v>0</v>
      </c>
      <c r="L15" s="158">
        <v>21</v>
      </c>
      <c r="M15" s="158">
        <f t="shared" si="3"/>
        <v>0</v>
      </c>
      <c r="N15" s="158">
        <v>0</v>
      </c>
      <c r="O15" s="158">
        <f t="shared" si="4"/>
        <v>0</v>
      </c>
      <c r="P15" s="158">
        <v>0</v>
      </c>
      <c r="Q15" s="158">
        <f t="shared" si="5"/>
        <v>0</v>
      </c>
      <c r="R15" s="158"/>
      <c r="S15" s="158" t="s">
        <v>157</v>
      </c>
      <c r="T15" s="158" t="s">
        <v>157</v>
      </c>
      <c r="U15" s="158">
        <v>5.2999999999999999E-2</v>
      </c>
      <c r="V15" s="158">
        <f t="shared" si="6"/>
        <v>6.13</v>
      </c>
      <c r="W15" s="158"/>
      <c r="X15" s="158" t="s">
        <v>158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159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3">
        <v>8</v>
      </c>
      <c r="B16" s="174" t="s">
        <v>172</v>
      </c>
      <c r="C16" s="181" t="s">
        <v>173</v>
      </c>
      <c r="D16" s="175" t="s">
        <v>156</v>
      </c>
      <c r="E16" s="176">
        <v>62.928249999999998</v>
      </c>
      <c r="F16" s="177"/>
      <c r="G16" s="178">
        <f t="shared" si="0"/>
        <v>0</v>
      </c>
      <c r="H16" s="159"/>
      <c r="I16" s="158">
        <f t="shared" si="1"/>
        <v>0</v>
      </c>
      <c r="J16" s="159"/>
      <c r="K16" s="158">
        <f t="shared" si="2"/>
        <v>0</v>
      </c>
      <c r="L16" s="158">
        <v>21</v>
      </c>
      <c r="M16" s="158">
        <f t="shared" si="3"/>
        <v>0</v>
      </c>
      <c r="N16" s="158">
        <v>0</v>
      </c>
      <c r="O16" s="158">
        <f t="shared" si="4"/>
        <v>0</v>
      </c>
      <c r="P16" s="158">
        <v>0</v>
      </c>
      <c r="Q16" s="158">
        <f t="shared" si="5"/>
        <v>0</v>
      </c>
      <c r="R16" s="158"/>
      <c r="S16" s="158" t="s">
        <v>157</v>
      </c>
      <c r="T16" s="158" t="s">
        <v>157</v>
      </c>
      <c r="U16" s="158">
        <v>3.1E-2</v>
      </c>
      <c r="V16" s="158">
        <f t="shared" si="6"/>
        <v>1.95</v>
      </c>
      <c r="W16" s="158"/>
      <c r="X16" s="158" t="s">
        <v>158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159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3">
        <v>9</v>
      </c>
      <c r="B17" s="174" t="s">
        <v>174</v>
      </c>
      <c r="C17" s="181" t="s">
        <v>175</v>
      </c>
      <c r="D17" s="175" t="s">
        <v>156</v>
      </c>
      <c r="E17" s="176">
        <v>115.62</v>
      </c>
      <c r="F17" s="177"/>
      <c r="G17" s="178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21</v>
      </c>
      <c r="M17" s="158">
        <f t="shared" si="3"/>
        <v>0</v>
      </c>
      <c r="N17" s="158">
        <v>0</v>
      </c>
      <c r="O17" s="158">
        <f t="shared" si="4"/>
        <v>0</v>
      </c>
      <c r="P17" s="158">
        <v>0</v>
      </c>
      <c r="Q17" s="158">
        <f t="shared" si="5"/>
        <v>0</v>
      </c>
      <c r="R17" s="158"/>
      <c r="S17" s="158" t="s">
        <v>157</v>
      </c>
      <c r="T17" s="158" t="s">
        <v>157</v>
      </c>
      <c r="U17" s="158">
        <v>0.20200000000000001</v>
      </c>
      <c r="V17" s="158">
        <f t="shared" si="6"/>
        <v>23.36</v>
      </c>
      <c r="W17" s="158"/>
      <c r="X17" s="158" t="s">
        <v>158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159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3">
        <v>10</v>
      </c>
      <c r="B18" s="174" t="s">
        <v>176</v>
      </c>
      <c r="C18" s="181" t="s">
        <v>177</v>
      </c>
      <c r="D18" s="175" t="s">
        <v>178</v>
      </c>
      <c r="E18" s="176">
        <v>338.52</v>
      </c>
      <c r="F18" s="177"/>
      <c r="G18" s="178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21</v>
      </c>
      <c r="M18" s="158">
        <f t="shared" si="3"/>
        <v>0</v>
      </c>
      <c r="N18" s="158">
        <v>0</v>
      </c>
      <c r="O18" s="158">
        <f t="shared" si="4"/>
        <v>0</v>
      </c>
      <c r="P18" s="158">
        <v>0</v>
      </c>
      <c r="Q18" s="158">
        <f t="shared" si="5"/>
        <v>0</v>
      </c>
      <c r="R18" s="158"/>
      <c r="S18" s="158" t="s">
        <v>157</v>
      </c>
      <c r="T18" s="158" t="s">
        <v>157</v>
      </c>
      <c r="U18" s="158">
        <v>0.254</v>
      </c>
      <c r="V18" s="158">
        <f t="shared" si="6"/>
        <v>85.98</v>
      </c>
      <c r="W18" s="158"/>
      <c r="X18" s="158" t="s">
        <v>158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159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x14ac:dyDescent="0.2">
      <c r="A19" s="161" t="s">
        <v>152</v>
      </c>
      <c r="B19" s="162" t="s">
        <v>55</v>
      </c>
      <c r="C19" s="180" t="s">
        <v>56</v>
      </c>
      <c r="D19" s="163"/>
      <c r="E19" s="164"/>
      <c r="F19" s="165"/>
      <c r="G19" s="166">
        <f>SUMIF(AG20:AG28,"&lt;&gt;NOR",G20:G28)</f>
        <v>0</v>
      </c>
      <c r="H19" s="160"/>
      <c r="I19" s="160">
        <f>SUM(I20:I28)</f>
        <v>0</v>
      </c>
      <c r="J19" s="160"/>
      <c r="K19" s="160">
        <f>SUM(K20:K28)</f>
        <v>0</v>
      </c>
      <c r="L19" s="160"/>
      <c r="M19" s="160">
        <f>SUM(M20:M28)</f>
        <v>0</v>
      </c>
      <c r="N19" s="160"/>
      <c r="O19" s="160">
        <f>SUM(O20:O28)</f>
        <v>458.67</v>
      </c>
      <c r="P19" s="160"/>
      <c r="Q19" s="160">
        <f>SUM(Q20:Q28)</f>
        <v>0</v>
      </c>
      <c r="R19" s="160"/>
      <c r="S19" s="160"/>
      <c r="T19" s="160"/>
      <c r="U19" s="160"/>
      <c r="V19" s="160">
        <f>SUM(V20:V28)</f>
        <v>427.06</v>
      </c>
      <c r="W19" s="160"/>
      <c r="X19" s="160"/>
      <c r="AG19" t="s">
        <v>153</v>
      </c>
    </row>
    <row r="20" spans="1:60" outlineLevel="1" x14ac:dyDescent="0.2">
      <c r="A20" s="173">
        <v>11</v>
      </c>
      <c r="B20" s="174" t="s">
        <v>179</v>
      </c>
      <c r="C20" s="181" t="s">
        <v>180</v>
      </c>
      <c r="D20" s="175" t="s">
        <v>156</v>
      </c>
      <c r="E20" s="176">
        <v>36.092350000000003</v>
      </c>
      <c r="F20" s="177"/>
      <c r="G20" s="178">
        <f t="shared" ref="G20:G28" si="7">ROUND(E20*F20,2)</f>
        <v>0</v>
      </c>
      <c r="H20" s="159"/>
      <c r="I20" s="158">
        <f t="shared" ref="I20:I28" si="8">ROUND(E20*H20,2)</f>
        <v>0</v>
      </c>
      <c r="J20" s="159"/>
      <c r="K20" s="158">
        <f t="shared" ref="K20:K28" si="9">ROUND(E20*J20,2)</f>
        <v>0</v>
      </c>
      <c r="L20" s="158">
        <v>21</v>
      </c>
      <c r="M20" s="158">
        <f t="shared" ref="M20:M28" si="10">G20*(1+L20/100)</f>
        <v>0</v>
      </c>
      <c r="N20" s="158">
        <v>2.1</v>
      </c>
      <c r="O20" s="158">
        <f t="shared" ref="O20:O28" si="11">ROUND(E20*N20,2)</f>
        <v>75.790000000000006</v>
      </c>
      <c r="P20" s="158">
        <v>0</v>
      </c>
      <c r="Q20" s="158">
        <f t="shared" ref="Q20:Q28" si="12">ROUND(E20*P20,2)</f>
        <v>0</v>
      </c>
      <c r="R20" s="158"/>
      <c r="S20" s="158" t="s">
        <v>157</v>
      </c>
      <c r="T20" s="158" t="s">
        <v>157</v>
      </c>
      <c r="U20" s="158">
        <v>0.96499999999999997</v>
      </c>
      <c r="V20" s="158">
        <f t="shared" ref="V20:V28" si="13">ROUND(E20*U20,2)</f>
        <v>34.83</v>
      </c>
      <c r="W20" s="158"/>
      <c r="X20" s="158" t="s">
        <v>158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159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3">
        <v>12</v>
      </c>
      <c r="B21" s="174" t="s">
        <v>181</v>
      </c>
      <c r="C21" s="181" t="s">
        <v>182</v>
      </c>
      <c r="D21" s="175" t="s">
        <v>156</v>
      </c>
      <c r="E21" s="176">
        <v>36.335250000000002</v>
      </c>
      <c r="F21" s="177"/>
      <c r="G21" s="178">
        <f t="shared" si="7"/>
        <v>0</v>
      </c>
      <c r="H21" s="159"/>
      <c r="I21" s="158">
        <f t="shared" si="8"/>
        <v>0</v>
      </c>
      <c r="J21" s="159"/>
      <c r="K21" s="158">
        <f t="shared" si="9"/>
        <v>0</v>
      </c>
      <c r="L21" s="158">
        <v>21</v>
      </c>
      <c r="M21" s="158">
        <f t="shared" si="10"/>
        <v>0</v>
      </c>
      <c r="N21" s="158">
        <v>2.5249999999999999</v>
      </c>
      <c r="O21" s="158">
        <f t="shared" si="11"/>
        <v>91.75</v>
      </c>
      <c r="P21" s="158">
        <v>0</v>
      </c>
      <c r="Q21" s="158">
        <f t="shared" si="12"/>
        <v>0</v>
      </c>
      <c r="R21" s="158"/>
      <c r="S21" s="158" t="s">
        <v>157</v>
      </c>
      <c r="T21" s="158" t="s">
        <v>157</v>
      </c>
      <c r="U21" s="158">
        <v>0.48</v>
      </c>
      <c r="V21" s="158">
        <f t="shared" si="13"/>
        <v>17.440000000000001</v>
      </c>
      <c r="W21" s="158"/>
      <c r="X21" s="158" t="s">
        <v>158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159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3">
        <v>13</v>
      </c>
      <c r="B22" s="174" t="s">
        <v>183</v>
      </c>
      <c r="C22" s="181" t="s">
        <v>184</v>
      </c>
      <c r="D22" s="175" t="s">
        <v>178</v>
      </c>
      <c r="E22" s="176">
        <v>13.67</v>
      </c>
      <c r="F22" s="177"/>
      <c r="G22" s="178">
        <f t="shared" si="7"/>
        <v>0</v>
      </c>
      <c r="H22" s="159"/>
      <c r="I22" s="158">
        <f t="shared" si="8"/>
        <v>0</v>
      </c>
      <c r="J22" s="159"/>
      <c r="K22" s="158">
        <f t="shared" si="9"/>
        <v>0</v>
      </c>
      <c r="L22" s="158">
        <v>21</v>
      </c>
      <c r="M22" s="158">
        <f t="shared" si="10"/>
        <v>0</v>
      </c>
      <c r="N22" s="158">
        <v>3.9199999999999999E-2</v>
      </c>
      <c r="O22" s="158">
        <f t="shared" si="11"/>
        <v>0.54</v>
      </c>
      <c r="P22" s="158">
        <v>0</v>
      </c>
      <c r="Q22" s="158">
        <f t="shared" si="12"/>
        <v>0</v>
      </c>
      <c r="R22" s="158"/>
      <c r="S22" s="158" t="s">
        <v>157</v>
      </c>
      <c r="T22" s="158" t="s">
        <v>157</v>
      </c>
      <c r="U22" s="158">
        <v>1.6</v>
      </c>
      <c r="V22" s="158">
        <f t="shared" si="13"/>
        <v>21.87</v>
      </c>
      <c r="W22" s="158"/>
      <c r="X22" s="158" t="s">
        <v>158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159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3">
        <v>14</v>
      </c>
      <c r="B23" s="174" t="s">
        <v>185</v>
      </c>
      <c r="C23" s="181" t="s">
        <v>186</v>
      </c>
      <c r="D23" s="175" t="s">
        <v>178</v>
      </c>
      <c r="E23" s="176">
        <v>19.82752</v>
      </c>
      <c r="F23" s="177"/>
      <c r="G23" s="178">
        <f t="shared" si="7"/>
        <v>0</v>
      </c>
      <c r="H23" s="159"/>
      <c r="I23" s="158">
        <f t="shared" si="8"/>
        <v>0</v>
      </c>
      <c r="J23" s="159"/>
      <c r="K23" s="158">
        <f t="shared" si="9"/>
        <v>0</v>
      </c>
      <c r="L23" s="158">
        <v>21</v>
      </c>
      <c r="M23" s="158">
        <f t="shared" si="10"/>
        <v>0</v>
      </c>
      <c r="N23" s="158">
        <v>0</v>
      </c>
      <c r="O23" s="158">
        <f t="shared" si="11"/>
        <v>0</v>
      </c>
      <c r="P23" s="158">
        <v>0</v>
      </c>
      <c r="Q23" s="158">
        <f t="shared" si="12"/>
        <v>0</v>
      </c>
      <c r="R23" s="158"/>
      <c r="S23" s="158" t="s">
        <v>157</v>
      </c>
      <c r="T23" s="158" t="s">
        <v>157</v>
      </c>
      <c r="U23" s="158">
        <v>0.32</v>
      </c>
      <c r="V23" s="158">
        <f t="shared" si="13"/>
        <v>6.34</v>
      </c>
      <c r="W23" s="158"/>
      <c r="X23" s="158" t="s">
        <v>158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159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73">
        <v>15</v>
      </c>
      <c r="B24" s="174" t="s">
        <v>187</v>
      </c>
      <c r="C24" s="181" t="s">
        <v>188</v>
      </c>
      <c r="D24" s="175" t="s">
        <v>189</v>
      </c>
      <c r="E24" s="176">
        <v>1.97136</v>
      </c>
      <c r="F24" s="177"/>
      <c r="G24" s="178">
        <f t="shared" si="7"/>
        <v>0</v>
      </c>
      <c r="H24" s="159"/>
      <c r="I24" s="158">
        <f t="shared" si="8"/>
        <v>0</v>
      </c>
      <c r="J24" s="159"/>
      <c r="K24" s="158">
        <f t="shared" si="9"/>
        <v>0</v>
      </c>
      <c r="L24" s="158">
        <v>21</v>
      </c>
      <c r="M24" s="158">
        <f t="shared" si="10"/>
        <v>0</v>
      </c>
      <c r="N24" s="158">
        <v>1.04548</v>
      </c>
      <c r="O24" s="158">
        <f t="shared" si="11"/>
        <v>2.06</v>
      </c>
      <c r="P24" s="158">
        <v>0</v>
      </c>
      <c r="Q24" s="158">
        <f t="shared" si="12"/>
        <v>0</v>
      </c>
      <c r="R24" s="158"/>
      <c r="S24" s="158" t="s">
        <v>157</v>
      </c>
      <c r="T24" s="158" t="s">
        <v>157</v>
      </c>
      <c r="U24" s="158">
        <v>15.231</v>
      </c>
      <c r="V24" s="158">
        <f t="shared" si="13"/>
        <v>30.03</v>
      </c>
      <c r="W24" s="158"/>
      <c r="X24" s="158" t="s">
        <v>158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159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3">
        <v>16</v>
      </c>
      <c r="B25" s="174" t="s">
        <v>190</v>
      </c>
      <c r="C25" s="181" t="s">
        <v>191</v>
      </c>
      <c r="D25" s="175" t="s">
        <v>156</v>
      </c>
      <c r="E25" s="176">
        <v>36.453510000000001</v>
      </c>
      <c r="F25" s="177"/>
      <c r="G25" s="178">
        <f t="shared" si="7"/>
        <v>0</v>
      </c>
      <c r="H25" s="159"/>
      <c r="I25" s="158">
        <f t="shared" si="8"/>
        <v>0</v>
      </c>
      <c r="J25" s="159"/>
      <c r="K25" s="158">
        <f t="shared" si="9"/>
        <v>0</v>
      </c>
      <c r="L25" s="158">
        <v>21</v>
      </c>
      <c r="M25" s="158">
        <f t="shared" si="10"/>
        <v>0</v>
      </c>
      <c r="N25" s="158">
        <v>2.5249999999999999</v>
      </c>
      <c r="O25" s="158">
        <f t="shared" si="11"/>
        <v>92.05</v>
      </c>
      <c r="P25" s="158">
        <v>0</v>
      </c>
      <c r="Q25" s="158">
        <f t="shared" si="12"/>
        <v>0</v>
      </c>
      <c r="R25" s="158"/>
      <c r="S25" s="158" t="s">
        <v>157</v>
      </c>
      <c r="T25" s="158" t="s">
        <v>157</v>
      </c>
      <c r="U25" s="158">
        <v>0.48</v>
      </c>
      <c r="V25" s="158">
        <f t="shared" si="13"/>
        <v>17.5</v>
      </c>
      <c r="W25" s="158"/>
      <c r="X25" s="158" t="s">
        <v>158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159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3">
        <v>17</v>
      </c>
      <c r="B26" s="174" t="s">
        <v>192</v>
      </c>
      <c r="C26" s="181" t="s">
        <v>193</v>
      </c>
      <c r="D26" s="175" t="s">
        <v>189</v>
      </c>
      <c r="E26" s="176">
        <v>2.1872099999999999</v>
      </c>
      <c r="F26" s="177"/>
      <c r="G26" s="178">
        <f t="shared" si="7"/>
        <v>0</v>
      </c>
      <c r="H26" s="159"/>
      <c r="I26" s="158">
        <f t="shared" si="8"/>
        <v>0</v>
      </c>
      <c r="J26" s="159"/>
      <c r="K26" s="158">
        <f t="shared" si="9"/>
        <v>0</v>
      </c>
      <c r="L26" s="158">
        <v>21</v>
      </c>
      <c r="M26" s="158">
        <f t="shared" si="10"/>
        <v>0</v>
      </c>
      <c r="N26" s="158">
        <v>1.0211600000000001</v>
      </c>
      <c r="O26" s="158">
        <f t="shared" si="11"/>
        <v>2.23</v>
      </c>
      <c r="P26" s="158">
        <v>0</v>
      </c>
      <c r="Q26" s="158">
        <f t="shared" si="12"/>
        <v>0</v>
      </c>
      <c r="R26" s="158"/>
      <c r="S26" s="158" t="s">
        <v>157</v>
      </c>
      <c r="T26" s="158" t="s">
        <v>157</v>
      </c>
      <c r="U26" s="158">
        <v>23.530999999999999</v>
      </c>
      <c r="V26" s="158">
        <f t="shared" si="13"/>
        <v>51.47</v>
      </c>
      <c r="W26" s="158"/>
      <c r="X26" s="158" t="s">
        <v>158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159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 x14ac:dyDescent="0.2">
      <c r="A27" s="173">
        <v>18</v>
      </c>
      <c r="B27" s="174" t="s">
        <v>194</v>
      </c>
      <c r="C27" s="181" t="s">
        <v>195</v>
      </c>
      <c r="D27" s="175" t="s">
        <v>178</v>
      </c>
      <c r="E27" s="176">
        <v>208.07499999999999</v>
      </c>
      <c r="F27" s="177"/>
      <c r="G27" s="178">
        <f t="shared" si="7"/>
        <v>0</v>
      </c>
      <c r="H27" s="159"/>
      <c r="I27" s="158">
        <f t="shared" si="8"/>
        <v>0</v>
      </c>
      <c r="J27" s="159"/>
      <c r="K27" s="158">
        <f t="shared" si="9"/>
        <v>0</v>
      </c>
      <c r="L27" s="158">
        <v>21</v>
      </c>
      <c r="M27" s="158">
        <f t="shared" si="10"/>
        <v>0</v>
      </c>
      <c r="N27" s="158">
        <v>0.89956999999999998</v>
      </c>
      <c r="O27" s="158">
        <f t="shared" si="11"/>
        <v>187.18</v>
      </c>
      <c r="P27" s="158">
        <v>0</v>
      </c>
      <c r="Q27" s="158">
        <f t="shared" si="12"/>
        <v>0</v>
      </c>
      <c r="R27" s="158"/>
      <c r="S27" s="158" t="s">
        <v>157</v>
      </c>
      <c r="T27" s="158" t="s">
        <v>157</v>
      </c>
      <c r="U27" s="158">
        <v>1.1359999999999999</v>
      </c>
      <c r="V27" s="158">
        <f t="shared" si="13"/>
        <v>236.37</v>
      </c>
      <c r="W27" s="158"/>
      <c r="X27" s="158" t="s">
        <v>158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159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73">
        <v>19</v>
      </c>
      <c r="B28" s="174" t="s">
        <v>196</v>
      </c>
      <c r="C28" s="181" t="s">
        <v>197</v>
      </c>
      <c r="D28" s="175" t="s">
        <v>178</v>
      </c>
      <c r="E28" s="176">
        <v>18.812999999999999</v>
      </c>
      <c r="F28" s="177"/>
      <c r="G28" s="178">
        <f t="shared" si="7"/>
        <v>0</v>
      </c>
      <c r="H28" s="159"/>
      <c r="I28" s="158">
        <f t="shared" si="8"/>
        <v>0</v>
      </c>
      <c r="J28" s="159"/>
      <c r="K28" s="158">
        <f t="shared" si="9"/>
        <v>0</v>
      </c>
      <c r="L28" s="158">
        <v>21</v>
      </c>
      <c r="M28" s="158">
        <f t="shared" si="10"/>
        <v>0</v>
      </c>
      <c r="N28" s="158">
        <v>0.37564999999999998</v>
      </c>
      <c r="O28" s="158">
        <f t="shared" si="11"/>
        <v>7.07</v>
      </c>
      <c r="P28" s="158">
        <v>0</v>
      </c>
      <c r="Q28" s="158">
        <f t="shared" si="12"/>
        <v>0</v>
      </c>
      <c r="R28" s="158"/>
      <c r="S28" s="158" t="s">
        <v>157</v>
      </c>
      <c r="T28" s="158" t="s">
        <v>157</v>
      </c>
      <c r="U28" s="158">
        <v>0.59599999999999997</v>
      </c>
      <c r="V28" s="158">
        <f t="shared" si="13"/>
        <v>11.21</v>
      </c>
      <c r="W28" s="158"/>
      <c r="X28" s="158" t="s">
        <v>158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159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x14ac:dyDescent="0.2">
      <c r="A29" s="161" t="s">
        <v>152</v>
      </c>
      <c r="B29" s="162" t="s">
        <v>57</v>
      </c>
      <c r="C29" s="180" t="s">
        <v>58</v>
      </c>
      <c r="D29" s="163"/>
      <c r="E29" s="164"/>
      <c r="F29" s="165"/>
      <c r="G29" s="166">
        <f>SUMIF(AG30:AG56,"&lt;&gt;NOR",G30:G56)</f>
        <v>0</v>
      </c>
      <c r="H29" s="160"/>
      <c r="I29" s="160">
        <f>SUM(I30:I56)</f>
        <v>0</v>
      </c>
      <c r="J29" s="160"/>
      <c r="K29" s="160">
        <f>SUM(K30:K56)</f>
        <v>0</v>
      </c>
      <c r="L29" s="160"/>
      <c r="M29" s="160">
        <f>SUM(M30:M56)</f>
        <v>0</v>
      </c>
      <c r="N29" s="160"/>
      <c r="O29" s="160">
        <f>SUM(O30:O56)</f>
        <v>243.93</v>
      </c>
      <c r="P29" s="160"/>
      <c r="Q29" s="160">
        <f>SUM(Q30:Q56)</f>
        <v>0</v>
      </c>
      <c r="R29" s="160"/>
      <c r="S29" s="160"/>
      <c r="T29" s="160"/>
      <c r="U29" s="160"/>
      <c r="V29" s="160">
        <f>SUM(V30:V56)</f>
        <v>842.94</v>
      </c>
      <c r="W29" s="160"/>
      <c r="X29" s="160"/>
      <c r="AG29" t="s">
        <v>153</v>
      </c>
    </row>
    <row r="30" spans="1:60" ht="22.5" outlineLevel="1" x14ac:dyDescent="0.2">
      <c r="A30" s="173">
        <v>20</v>
      </c>
      <c r="B30" s="174" t="s">
        <v>198</v>
      </c>
      <c r="C30" s="181" t="s">
        <v>199</v>
      </c>
      <c r="D30" s="175" t="s">
        <v>178</v>
      </c>
      <c r="E30" s="176">
        <v>40.56</v>
      </c>
      <c r="F30" s="177"/>
      <c r="G30" s="178">
        <f t="shared" ref="G30:G56" si="14">ROUND(E30*F30,2)</f>
        <v>0</v>
      </c>
      <c r="H30" s="159"/>
      <c r="I30" s="158">
        <f t="shared" ref="I30:I56" si="15">ROUND(E30*H30,2)</f>
        <v>0</v>
      </c>
      <c r="J30" s="159"/>
      <c r="K30" s="158">
        <f t="shared" ref="K30:K56" si="16">ROUND(E30*J30,2)</f>
        <v>0</v>
      </c>
      <c r="L30" s="158">
        <v>21</v>
      </c>
      <c r="M30" s="158">
        <f t="shared" ref="M30:M56" si="17">G30*(1+L30/100)</f>
        <v>0</v>
      </c>
      <c r="N30" s="158">
        <v>0.59209999999999996</v>
      </c>
      <c r="O30" s="158">
        <f t="shared" ref="O30:O56" si="18">ROUND(E30*N30,2)</f>
        <v>24.02</v>
      </c>
      <c r="P30" s="158">
        <v>0</v>
      </c>
      <c r="Q30" s="158">
        <f t="shared" ref="Q30:Q56" si="19">ROUND(E30*P30,2)</f>
        <v>0</v>
      </c>
      <c r="R30" s="158"/>
      <c r="S30" s="158" t="s">
        <v>157</v>
      </c>
      <c r="T30" s="158" t="s">
        <v>157</v>
      </c>
      <c r="U30" s="158">
        <v>0.83399999999999996</v>
      </c>
      <c r="V30" s="158">
        <f t="shared" ref="V30:V56" si="20">ROUND(E30*U30,2)</f>
        <v>33.83</v>
      </c>
      <c r="W30" s="158"/>
      <c r="X30" s="158" t="s">
        <v>158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159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3">
        <v>21</v>
      </c>
      <c r="B31" s="174" t="s">
        <v>200</v>
      </c>
      <c r="C31" s="181" t="s">
        <v>201</v>
      </c>
      <c r="D31" s="175" t="s">
        <v>178</v>
      </c>
      <c r="E31" s="176">
        <v>20.85</v>
      </c>
      <c r="F31" s="177"/>
      <c r="G31" s="178">
        <f t="shared" si="14"/>
        <v>0</v>
      </c>
      <c r="H31" s="159"/>
      <c r="I31" s="158">
        <f t="shared" si="15"/>
        <v>0</v>
      </c>
      <c r="J31" s="159"/>
      <c r="K31" s="158">
        <f t="shared" si="16"/>
        <v>0</v>
      </c>
      <c r="L31" s="158">
        <v>21</v>
      </c>
      <c r="M31" s="158">
        <f t="shared" si="17"/>
        <v>0</v>
      </c>
      <c r="N31" s="158">
        <v>0.14113999999999999</v>
      </c>
      <c r="O31" s="158">
        <f t="shared" si="18"/>
        <v>2.94</v>
      </c>
      <c r="P31" s="158">
        <v>0</v>
      </c>
      <c r="Q31" s="158">
        <f t="shared" si="19"/>
        <v>0</v>
      </c>
      <c r="R31" s="158"/>
      <c r="S31" s="158" t="s">
        <v>157</v>
      </c>
      <c r="T31" s="158" t="s">
        <v>157</v>
      </c>
      <c r="U31" s="158">
        <v>0.57099999999999995</v>
      </c>
      <c r="V31" s="158">
        <f t="shared" si="20"/>
        <v>11.91</v>
      </c>
      <c r="W31" s="158"/>
      <c r="X31" s="158" t="s">
        <v>158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159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3">
        <v>22</v>
      </c>
      <c r="B32" s="174" t="s">
        <v>202</v>
      </c>
      <c r="C32" s="181" t="s">
        <v>203</v>
      </c>
      <c r="D32" s="175" t="s">
        <v>178</v>
      </c>
      <c r="E32" s="176">
        <v>267.32499999999999</v>
      </c>
      <c r="F32" s="177"/>
      <c r="G32" s="178">
        <f t="shared" si="14"/>
        <v>0</v>
      </c>
      <c r="H32" s="159"/>
      <c r="I32" s="158">
        <f t="shared" si="15"/>
        <v>0</v>
      </c>
      <c r="J32" s="159"/>
      <c r="K32" s="158">
        <f t="shared" si="16"/>
        <v>0</v>
      </c>
      <c r="L32" s="158">
        <v>21</v>
      </c>
      <c r="M32" s="158">
        <f t="shared" si="17"/>
        <v>0</v>
      </c>
      <c r="N32" s="158">
        <v>0.22062000000000001</v>
      </c>
      <c r="O32" s="158">
        <f t="shared" si="18"/>
        <v>58.98</v>
      </c>
      <c r="P32" s="158">
        <v>0</v>
      </c>
      <c r="Q32" s="158">
        <f t="shared" si="19"/>
        <v>0</v>
      </c>
      <c r="R32" s="158"/>
      <c r="S32" s="158" t="s">
        <v>157</v>
      </c>
      <c r="T32" s="158" t="s">
        <v>157</v>
      </c>
      <c r="U32" s="158">
        <v>0.74</v>
      </c>
      <c r="V32" s="158">
        <f t="shared" si="20"/>
        <v>197.82</v>
      </c>
      <c r="W32" s="158"/>
      <c r="X32" s="158" t="s">
        <v>158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159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3">
        <v>23</v>
      </c>
      <c r="B33" s="174" t="s">
        <v>204</v>
      </c>
      <c r="C33" s="181" t="s">
        <v>205</v>
      </c>
      <c r="D33" s="175" t="s">
        <v>178</v>
      </c>
      <c r="E33" s="176">
        <v>17.55</v>
      </c>
      <c r="F33" s="177"/>
      <c r="G33" s="178">
        <f t="shared" si="14"/>
        <v>0</v>
      </c>
      <c r="H33" s="159"/>
      <c r="I33" s="158">
        <f t="shared" si="15"/>
        <v>0</v>
      </c>
      <c r="J33" s="159"/>
      <c r="K33" s="158">
        <f t="shared" si="16"/>
        <v>0</v>
      </c>
      <c r="L33" s="158">
        <v>21</v>
      </c>
      <c r="M33" s="158">
        <f t="shared" si="17"/>
        <v>0</v>
      </c>
      <c r="N33" s="158">
        <v>0.32929999999999998</v>
      </c>
      <c r="O33" s="158">
        <f t="shared" si="18"/>
        <v>5.78</v>
      </c>
      <c r="P33" s="158">
        <v>0</v>
      </c>
      <c r="Q33" s="158">
        <f t="shared" si="19"/>
        <v>0</v>
      </c>
      <c r="R33" s="158"/>
      <c r="S33" s="158" t="s">
        <v>157</v>
      </c>
      <c r="T33" s="158" t="s">
        <v>157</v>
      </c>
      <c r="U33" s="158">
        <v>1.1803999999999999</v>
      </c>
      <c r="V33" s="158">
        <f t="shared" si="20"/>
        <v>20.72</v>
      </c>
      <c r="W33" s="158"/>
      <c r="X33" s="158" t="s">
        <v>158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159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73">
        <v>24</v>
      </c>
      <c r="B34" s="174" t="s">
        <v>206</v>
      </c>
      <c r="C34" s="181" t="s">
        <v>207</v>
      </c>
      <c r="D34" s="175" t="s">
        <v>178</v>
      </c>
      <c r="E34" s="176">
        <v>229.48124999999999</v>
      </c>
      <c r="F34" s="177"/>
      <c r="G34" s="178">
        <f t="shared" si="14"/>
        <v>0</v>
      </c>
      <c r="H34" s="159"/>
      <c r="I34" s="158">
        <f t="shared" si="15"/>
        <v>0</v>
      </c>
      <c r="J34" s="159"/>
      <c r="K34" s="158">
        <f t="shared" si="16"/>
        <v>0</v>
      </c>
      <c r="L34" s="158">
        <v>21</v>
      </c>
      <c r="M34" s="158">
        <f t="shared" si="17"/>
        <v>0</v>
      </c>
      <c r="N34" s="158">
        <v>0.28782000000000002</v>
      </c>
      <c r="O34" s="158">
        <f t="shared" si="18"/>
        <v>66.05</v>
      </c>
      <c r="P34" s="158">
        <v>0</v>
      </c>
      <c r="Q34" s="158">
        <f t="shared" si="19"/>
        <v>0</v>
      </c>
      <c r="R34" s="158"/>
      <c r="S34" s="158" t="s">
        <v>157</v>
      </c>
      <c r="T34" s="158" t="s">
        <v>157</v>
      </c>
      <c r="U34" s="158">
        <v>0.85</v>
      </c>
      <c r="V34" s="158">
        <f t="shared" si="20"/>
        <v>195.06</v>
      </c>
      <c r="W34" s="158"/>
      <c r="X34" s="158" t="s">
        <v>158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159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3">
        <v>25</v>
      </c>
      <c r="B35" s="174" t="s">
        <v>208</v>
      </c>
      <c r="C35" s="181" t="s">
        <v>209</v>
      </c>
      <c r="D35" s="175" t="s">
        <v>156</v>
      </c>
      <c r="E35" s="176">
        <v>16.809370000000001</v>
      </c>
      <c r="F35" s="177"/>
      <c r="G35" s="178">
        <f t="shared" si="14"/>
        <v>0</v>
      </c>
      <c r="H35" s="159"/>
      <c r="I35" s="158">
        <f t="shared" si="15"/>
        <v>0</v>
      </c>
      <c r="J35" s="159"/>
      <c r="K35" s="158">
        <f t="shared" si="16"/>
        <v>0</v>
      </c>
      <c r="L35" s="158">
        <v>21</v>
      </c>
      <c r="M35" s="158">
        <f t="shared" si="17"/>
        <v>0</v>
      </c>
      <c r="N35" s="158">
        <v>2.5276700000000001</v>
      </c>
      <c r="O35" s="158">
        <f t="shared" si="18"/>
        <v>42.49</v>
      </c>
      <c r="P35" s="158">
        <v>0</v>
      </c>
      <c r="Q35" s="158">
        <f t="shared" si="19"/>
        <v>0</v>
      </c>
      <c r="R35" s="158"/>
      <c r="S35" s="158" t="s">
        <v>157</v>
      </c>
      <c r="T35" s="158" t="s">
        <v>157</v>
      </c>
      <c r="U35" s="158">
        <v>1.093</v>
      </c>
      <c r="V35" s="158">
        <f t="shared" si="20"/>
        <v>18.37</v>
      </c>
      <c r="W35" s="158"/>
      <c r="X35" s="158" t="s">
        <v>158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159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3">
        <v>26</v>
      </c>
      <c r="B36" s="174" t="s">
        <v>210</v>
      </c>
      <c r="C36" s="181" t="s">
        <v>211</v>
      </c>
      <c r="D36" s="175" t="s">
        <v>178</v>
      </c>
      <c r="E36" s="176">
        <v>75.849999999999994</v>
      </c>
      <c r="F36" s="177"/>
      <c r="G36" s="178">
        <f t="shared" si="14"/>
        <v>0</v>
      </c>
      <c r="H36" s="159"/>
      <c r="I36" s="158">
        <f t="shared" si="15"/>
        <v>0</v>
      </c>
      <c r="J36" s="159"/>
      <c r="K36" s="158">
        <f t="shared" si="16"/>
        <v>0</v>
      </c>
      <c r="L36" s="158">
        <v>21</v>
      </c>
      <c r="M36" s="158">
        <f t="shared" si="17"/>
        <v>0</v>
      </c>
      <c r="N36" s="158">
        <v>3.9309999999999998E-2</v>
      </c>
      <c r="O36" s="158">
        <f t="shared" si="18"/>
        <v>2.98</v>
      </c>
      <c r="P36" s="158">
        <v>0</v>
      </c>
      <c r="Q36" s="158">
        <f t="shared" si="19"/>
        <v>0</v>
      </c>
      <c r="R36" s="158"/>
      <c r="S36" s="158" t="s">
        <v>157</v>
      </c>
      <c r="T36" s="158" t="s">
        <v>157</v>
      </c>
      <c r="U36" s="158">
        <v>0.65</v>
      </c>
      <c r="V36" s="158">
        <f t="shared" si="20"/>
        <v>49.3</v>
      </c>
      <c r="W36" s="158"/>
      <c r="X36" s="158" t="s">
        <v>158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159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 x14ac:dyDescent="0.2">
      <c r="A37" s="173">
        <v>27</v>
      </c>
      <c r="B37" s="174" t="s">
        <v>212</v>
      </c>
      <c r="C37" s="181" t="s">
        <v>213</v>
      </c>
      <c r="D37" s="175" t="s">
        <v>178</v>
      </c>
      <c r="E37" s="176">
        <v>75.849999999999994</v>
      </c>
      <c r="F37" s="177"/>
      <c r="G37" s="178">
        <f t="shared" si="14"/>
        <v>0</v>
      </c>
      <c r="H37" s="159"/>
      <c r="I37" s="158">
        <f t="shared" si="15"/>
        <v>0</v>
      </c>
      <c r="J37" s="159"/>
      <c r="K37" s="158">
        <f t="shared" si="16"/>
        <v>0</v>
      </c>
      <c r="L37" s="158">
        <v>21</v>
      </c>
      <c r="M37" s="158">
        <f t="shared" si="17"/>
        <v>0</v>
      </c>
      <c r="N37" s="158">
        <v>0</v>
      </c>
      <c r="O37" s="158">
        <f t="shared" si="18"/>
        <v>0</v>
      </c>
      <c r="P37" s="158">
        <v>0</v>
      </c>
      <c r="Q37" s="158">
        <f t="shared" si="19"/>
        <v>0</v>
      </c>
      <c r="R37" s="158"/>
      <c r="S37" s="158" t="s">
        <v>157</v>
      </c>
      <c r="T37" s="158" t="s">
        <v>157</v>
      </c>
      <c r="U37" s="158">
        <v>0.35</v>
      </c>
      <c r="V37" s="158">
        <f t="shared" si="20"/>
        <v>26.55</v>
      </c>
      <c r="W37" s="158"/>
      <c r="X37" s="158" t="s">
        <v>158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159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3">
        <v>28</v>
      </c>
      <c r="B38" s="174" t="s">
        <v>214</v>
      </c>
      <c r="C38" s="181" t="s">
        <v>215</v>
      </c>
      <c r="D38" s="175" t="s">
        <v>189</v>
      </c>
      <c r="E38" s="176">
        <v>1.84903</v>
      </c>
      <c r="F38" s="177"/>
      <c r="G38" s="178">
        <f t="shared" si="14"/>
        <v>0</v>
      </c>
      <c r="H38" s="159"/>
      <c r="I38" s="158">
        <f t="shared" si="15"/>
        <v>0</v>
      </c>
      <c r="J38" s="159"/>
      <c r="K38" s="158">
        <f t="shared" si="16"/>
        <v>0</v>
      </c>
      <c r="L38" s="158">
        <v>21</v>
      </c>
      <c r="M38" s="158">
        <f t="shared" si="17"/>
        <v>0</v>
      </c>
      <c r="N38" s="158">
        <v>1.0202899999999999</v>
      </c>
      <c r="O38" s="158">
        <f t="shared" si="18"/>
        <v>1.89</v>
      </c>
      <c r="P38" s="158">
        <v>0</v>
      </c>
      <c r="Q38" s="158">
        <f t="shared" si="19"/>
        <v>0</v>
      </c>
      <c r="R38" s="158"/>
      <c r="S38" s="158" t="s">
        <v>157</v>
      </c>
      <c r="T38" s="158" t="s">
        <v>157</v>
      </c>
      <c r="U38" s="158">
        <v>25.271000000000001</v>
      </c>
      <c r="V38" s="158">
        <f t="shared" si="20"/>
        <v>46.73</v>
      </c>
      <c r="W38" s="158"/>
      <c r="X38" s="158" t="s">
        <v>158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159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3">
        <v>29</v>
      </c>
      <c r="B39" s="174" t="s">
        <v>216</v>
      </c>
      <c r="C39" s="181" t="s">
        <v>217</v>
      </c>
      <c r="D39" s="175" t="s">
        <v>218</v>
      </c>
      <c r="E39" s="176">
        <v>7</v>
      </c>
      <c r="F39" s="177"/>
      <c r="G39" s="178">
        <f t="shared" si="14"/>
        <v>0</v>
      </c>
      <c r="H39" s="159"/>
      <c r="I39" s="158">
        <f t="shared" si="15"/>
        <v>0</v>
      </c>
      <c r="J39" s="159"/>
      <c r="K39" s="158">
        <f t="shared" si="16"/>
        <v>0</v>
      </c>
      <c r="L39" s="158">
        <v>21</v>
      </c>
      <c r="M39" s="158">
        <f t="shared" si="17"/>
        <v>0</v>
      </c>
      <c r="N39" s="158">
        <v>2.0840000000000001E-2</v>
      </c>
      <c r="O39" s="158">
        <f t="shared" si="18"/>
        <v>0.15</v>
      </c>
      <c r="P39" s="158">
        <v>0</v>
      </c>
      <c r="Q39" s="158">
        <f t="shared" si="19"/>
        <v>0</v>
      </c>
      <c r="R39" s="158"/>
      <c r="S39" s="158" t="s">
        <v>157</v>
      </c>
      <c r="T39" s="158" t="s">
        <v>157</v>
      </c>
      <c r="U39" s="158">
        <v>0.3175</v>
      </c>
      <c r="V39" s="158">
        <f t="shared" si="20"/>
        <v>2.2200000000000002</v>
      </c>
      <c r="W39" s="158"/>
      <c r="X39" s="158" t="s">
        <v>158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159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3">
        <v>30</v>
      </c>
      <c r="B40" s="174" t="s">
        <v>219</v>
      </c>
      <c r="C40" s="181" t="s">
        <v>220</v>
      </c>
      <c r="D40" s="175" t="s">
        <v>218</v>
      </c>
      <c r="E40" s="176">
        <v>1</v>
      </c>
      <c r="F40" s="177"/>
      <c r="G40" s="178">
        <f t="shared" si="14"/>
        <v>0</v>
      </c>
      <c r="H40" s="159"/>
      <c r="I40" s="158">
        <f t="shared" si="15"/>
        <v>0</v>
      </c>
      <c r="J40" s="159"/>
      <c r="K40" s="158">
        <f t="shared" si="16"/>
        <v>0</v>
      </c>
      <c r="L40" s="158">
        <v>21</v>
      </c>
      <c r="M40" s="158">
        <f t="shared" si="17"/>
        <v>0</v>
      </c>
      <c r="N40" s="158">
        <v>3.2059999999999998E-2</v>
      </c>
      <c r="O40" s="158">
        <f t="shared" si="18"/>
        <v>0.03</v>
      </c>
      <c r="P40" s="158">
        <v>0</v>
      </c>
      <c r="Q40" s="158">
        <f t="shared" si="19"/>
        <v>0</v>
      </c>
      <c r="R40" s="158"/>
      <c r="S40" s="158" t="s">
        <v>157</v>
      </c>
      <c r="T40" s="158" t="s">
        <v>157</v>
      </c>
      <c r="U40" s="158">
        <v>0.34749999999999998</v>
      </c>
      <c r="V40" s="158">
        <f t="shared" si="20"/>
        <v>0.35</v>
      </c>
      <c r="W40" s="158"/>
      <c r="X40" s="158" t="s">
        <v>158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159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73">
        <v>31</v>
      </c>
      <c r="B41" s="174" t="s">
        <v>221</v>
      </c>
      <c r="C41" s="181" t="s">
        <v>222</v>
      </c>
      <c r="D41" s="175" t="s">
        <v>218</v>
      </c>
      <c r="E41" s="176">
        <v>1</v>
      </c>
      <c r="F41" s="177"/>
      <c r="G41" s="178">
        <f t="shared" si="14"/>
        <v>0</v>
      </c>
      <c r="H41" s="159"/>
      <c r="I41" s="158">
        <f t="shared" si="15"/>
        <v>0</v>
      </c>
      <c r="J41" s="159"/>
      <c r="K41" s="158">
        <f t="shared" si="16"/>
        <v>0</v>
      </c>
      <c r="L41" s="158">
        <v>21</v>
      </c>
      <c r="M41" s="158">
        <f t="shared" si="17"/>
        <v>0</v>
      </c>
      <c r="N41" s="158">
        <v>2.5239999999999999E-2</v>
      </c>
      <c r="O41" s="158">
        <f t="shared" si="18"/>
        <v>0.03</v>
      </c>
      <c r="P41" s="158">
        <v>0</v>
      </c>
      <c r="Q41" s="158">
        <f t="shared" si="19"/>
        <v>0</v>
      </c>
      <c r="R41" s="158"/>
      <c r="S41" s="158" t="s">
        <v>157</v>
      </c>
      <c r="T41" s="158" t="s">
        <v>157</v>
      </c>
      <c r="U41" s="158">
        <v>0.3175</v>
      </c>
      <c r="V41" s="158">
        <f t="shared" si="20"/>
        <v>0.32</v>
      </c>
      <c r="W41" s="158"/>
      <c r="X41" s="158" t="s">
        <v>158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159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3">
        <v>32</v>
      </c>
      <c r="B42" s="174" t="s">
        <v>223</v>
      </c>
      <c r="C42" s="181" t="s">
        <v>224</v>
      </c>
      <c r="D42" s="175" t="s">
        <v>218</v>
      </c>
      <c r="E42" s="176">
        <v>48</v>
      </c>
      <c r="F42" s="177"/>
      <c r="G42" s="178">
        <f t="shared" si="14"/>
        <v>0</v>
      </c>
      <c r="H42" s="159"/>
      <c r="I42" s="158">
        <f t="shared" si="15"/>
        <v>0</v>
      </c>
      <c r="J42" s="159"/>
      <c r="K42" s="158">
        <f t="shared" si="16"/>
        <v>0</v>
      </c>
      <c r="L42" s="158">
        <v>21</v>
      </c>
      <c r="M42" s="158">
        <f t="shared" si="17"/>
        <v>0</v>
      </c>
      <c r="N42" s="158">
        <v>3.637E-2</v>
      </c>
      <c r="O42" s="158">
        <f t="shared" si="18"/>
        <v>1.75</v>
      </c>
      <c r="P42" s="158">
        <v>0</v>
      </c>
      <c r="Q42" s="158">
        <f t="shared" si="19"/>
        <v>0</v>
      </c>
      <c r="R42" s="158"/>
      <c r="S42" s="158" t="s">
        <v>157</v>
      </c>
      <c r="T42" s="158" t="s">
        <v>157</v>
      </c>
      <c r="U42" s="158">
        <v>0.245</v>
      </c>
      <c r="V42" s="158">
        <f t="shared" si="20"/>
        <v>11.76</v>
      </c>
      <c r="W42" s="158"/>
      <c r="X42" s="158" t="s">
        <v>158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159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73">
        <v>33</v>
      </c>
      <c r="B43" s="174" t="s">
        <v>225</v>
      </c>
      <c r="C43" s="181" t="s">
        <v>226</v>
      </c>
      <c r="D43" s="175" t="s">
        <v>218</v>
      </c>
      <c r="E43" s="176">
        <v>39</v>
      </c>
      <c r="F43" s="177"/>
      <c r="G43" s="178">
        <f t="shared" si="14"/>
        <v>0</v>
      </c>
      <c r="H43" s="159"/>
      <c r="I43" s="158">
        <f t="shared" si="15"/>
        <v>0</v>
      </c>
      <c r="J43" s="159"/>
      <c r="K43" s="158">
        <f t="shared" si="16"/>
        <v>0</v>
      </c>
      <c r="L43" s="158">
        <v>21</v>
      </c>
      <c r="M43" s="158">
        <f t="shared" si="17"/>
        <v>0</v>
      </c>
      <c r="N43" s="158">
        <v>4.555E-2</v>
      </c>
      <c r="O43" s="158">
        <f t="shared" si="18"/>
        <v>1.78</v>
      </c>
      <c r="P43" s="158">
        <v>0</v>
      </c>
      <c r="Q43" s="158">
        <f t="shared" si="19"/>
        <v>0</v>
      </c>
      <c r="R43" s="158"/>
      <c r="S43" s="158" t="s">
        <v>157</v>
      </c>
      <c r="T43" s="158" t="s">
        <v>157</v>
      </c>
      <c r="U43" s="158">
        <v>0.2525</v>
      </c>
      <c r="V43" s="158">
        <f t="shared" si="20"/>
        <v>9.85</v>
      </c>
      <c r="W43" s="158"/>
      <c r="X43" s="158" t="s">
        <v>158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159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3">
        <v>34</v>
      </c>
      <c r="B44" s="174" t="s">
        <v>227</v>
      </c>
      <c r="C44" s="181" t="s">
        <v>228</v>
      </c>
      <c r="D44" s="175" t="s">
        <v>218</v>
      </c>
      <c r="E44" s="176">
        <v>9</v>
      </c>
      <c r="F44" s="177"/>
      <c r="G44" s="178">
        <f t="shared" si="14"/>
        <v>0</v>
      </c>
      <c r="H44" s="159"/>
      <c r="I44" s="158">
        <f t="shared" si="15"/>
        <v>0</v>
      </c>
      <c r="J44" s="159"/>
      <c r="K44" s="158">
        <f t="shared" si="16"/>
        <v>0</v>
      </c>
      <c r="L44" s="158">
        <v>21</v>
      </c>
      <c r="M44" s="158">
        <f t="shared" si="17"/>
        <v>0</v>
      </c>
      <c r="N44" s="158">
        <v>5.4730000000000001E-2</v>
      </c>
      <c r="O44" s="158">
        <f t="shared" si="18"/>
        <v>0.49</v>
      </c>
      <c r="P44" s="158">
        <v>0</v>
      </c>
      <c r="Q44" s="158">
        <f t="shared" si="19"/>
        <v>0</v>
      </c>
      <c r="R44" s="158"/>
      <c r="S44" s="158" t="s">
        <v>157</v>
      </c>
      <c r="T44" s="158" t="s">
        <v>157</v>
      </c>
      <c r="U44" s="158">
        <v>0.26</v>
      </c>
      <c r="V44" s="158">
        <f t="shared" si="20"/>
        <v>2.34</v>
      </c>
      <c r="W44" s="158"/>
      <c r="X44" s="158" t="s">
        <v>158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159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3">
        <v>35</v>
      </c>
      <c r="B45" s="174" t="s">
        <v>229</v>
      </c>
      <c r="C45" s="181" t="s">
        <v>230</v>
      </c>
      <c r="D45" s="175" t="s">
        <v>218</v>
      </c>
      <c r="E45" s="176">
        <v>3</v>
      </c>
      <c r="F45" s="177"/>
      <c r="G45" s="178">
        <f t="shared" si="14"/>
        <v>0</v>
      </c>
      <c r="H45" s="159"/>
      <c r="I45" s="158">
        <f t="shared" si="15"/>
        <v>0</v>
      </c>
      <c r="J45" s="159"/>
      <c r="K45" s="158">
        <f t="shared" si="16"/>
        <v>0</v>
      </c>
      <c r="L45" s="158">
        <v>21</v>
      </c>
      <c r="M45" s="158">
        <f t="shared" si="17"/>
        <v>0</v>
      </c>
      <c r="N45" s="158">
        <v>8.1320000000000003E-2</v>
      </c>
      <c r="O45" s="158">
        <f t="shared" si="18"/>
        <v>0.24</v>
      </c>
      <c r="P45" s="158">
        <v>0</v>
      </c>
      <c r="Q45" s="158">
        <f t="shared" si="19"/>
        <v>0</v>
      </c>
      <c r="R45" s="158"/>
      <c r="S45" s="158" t="s">
        <v>157</v>
      </c>
      <c r="T45" s="158" t="s">
        <v>157</v>
      </c>
      <c r="U45" s="158">
        <v>0.35</v>
      </c>
      <c r="V45" s="158">
        <f t="shared" si="20"/>
        <v>1.05</v>
      </c>
      <c r="W45" s="158"/>
      <c r="X45" s="158" t="s">
        <v>158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159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73">
        <v>36</v>
      </c>
      <c r="B46" s="174" t="s">
        <v>231</v>
      </c>
      <c r="C46" s="181" t="s">
        <v>232</v>
      </c>
      <c r="D46" s="175" t="s">
        <v>156</v>
      </c>
      <c r="E46" s="176">
        <v>5.5004999999999997</v>
      </c>
      <c r="F46" s="177"/>
      <c r="G46" s="178">
        <f t="shared" si="14"/>
        <v>0</v>
      </c>
      <c r="H46" s="159"/>
      <c r="I46" s="158">
        <f t="shared" si="15"/>
        <v>0</v>
      </c>
      <c r="J46" s="159"/>
      <c r="K46" s="158">
        <f t="shared" si="16"/>
        <v>0</v>
      </c>
      <c r="L46" s="158">
        <v>21</v>
      </c>
      <c r="M46" s="158">
        <f t="shared" si="17"/>
        <v>0</v>
      </c>
      <c r="N46" s="158">
        <v>2.52501</v>
      </c>
      <c r="O46" s="158">
        <f t="shared" si="18"/>
        <v>13.89</v>
      </c>
      <c r="P46" s="158">
        <v>0</v>
      </c>
      <c r="Q46" s="158">
        <f t="shared" si="19"/>
        <v>0</v>
      </c>
      <c r="R46" s="158"/>
      <c r="S46" s="158" t="s">
        <v>157</v>
      </c>
      <c r="T46" s="158" t="s">
        <v>157</v>
      </c>
      <c r="U46" s="158">
        <v>1.421</v>
      </c>
      <c r="V46" s="158">
        <f t="shared" si="20"/>
        <v>7.82</v>
      </c>
      <c r="W46" s="158"/>
      <c r="X46" s="158" t="s">
        <v>158</v>
      </c>
      <c r="Y46" s="151"/>
      <c r="Z46" s="151"/>
      <c r="AA46" s="151"/>
      <c r="AB46" s="151"/>
      <c r="AC46" s="151"/>
      <c r="AD46" s="151"/>
      <c r="AE46" s="151"/>
      <c r="AF46" s="151"/>
      <c r="AG46" s="151" t="s">
        <v>159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73">
        <v>37</v>
      </c>
      <c r="B47" s="174" t="s">
        <v>233</v>
      </c>
      <c r="C47" s="181" t="s">
        <v>234</v>
      </c>
      <c r="D47" s="175" t="s">
        <v>178</v>
      </c>
      <c r="E47" s="176">
        <v>43.11</v>
      </c>
      <c r="F47" s="177"/>
      <c r="G47" s="178">
        <f t="shared" si="14"/>
        <v>0</v>
      </c>
      <c r="H47" s="159"/>
      <c r="I47" s="158">
        <f t="shared" si="15"/>
        <v>0</v>
      </c>
      <c r="J47" s="159"/>
      <c r="K47" s="158">
        <f t="shared" si="16"/>
        <v>0</v>
      </c>
      <c r="L47" s="158">
        <v>21</v>
      </c>
      <c r="M47" s="158">
        <f t="shared" si="17"/>
        <v>0</v>
      </c>
      <c r="N47" s="158">
        <v>8.8400000000000006E-3</v>
      </c>
      <c r="O47" s="158">
        <f t="shared" si="18"/>
        <v>0.38</v>
      </c>
      <c r="P47" s="158">
        <v>0</v>
      </c>
      <c r="Q47" s="158">
        <f t="shared" si="19"/>
        <v>0</v>
      </c>
      <c r="R47" s="158"/>
      <c r="S47" s="158" t="s">
        <v>157</v>
      </c>
      <c r="T47" s="158" t="s">
        <v>157</v>
      </c>
      <c r="U47" s="158">
        <v>1.179</v>
      </c>
      <c r="V47" s="158">
        <f t="shared" si="20"/>
        <v>50.83</v>
      </c>
      <c r="W47" s="158"/>
      <c r="X47" s="158" t="s">
        <v>158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159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73">
        <v>38</v>
      </c>
      <c r="B48" s="174" t="s">
        <v>235</v>
      </c>
      <c r="C48" s="181" t="s">
        <v>236</v>
      </c>
      <c r="D48" s="175" t="s">
        <v>178</v>
      </c>
      <c r="E48" s="176">
        <v>43.11</v>
      </c>
      <c r="F48" s="177"/>
      <c r="G48" s="178">
        <f t="shared" si="14"/>
        <v>0</v>
      </c>
      <c r="H48" s="159"/>
      <c r="I48" s="158">
        <f t="shared" si="15"/>
        <v>0</v>
      </c>
      <c r="J48" s="159"/>
      <c r="K48" s="158">
        <f t="shared" si="16"/>
        <v>0</v>
      </c>
      <c r="L48" s="158">
        <v>21</v>
      </c>
      <c r="M48" s="158">
        <f t="shared" si="17"/>
        <v>0</v>
      </c>
      <c r="N48" s="158">
        <v>0</v>
      </c>
      <c r="O48" s="158">
        <f t="shared" si="18"/>
        <v>0</v>
      </c>
      <c r="P48" s="158">
        <v>0</v>
      </c>
      <c r="Q48" s="158">
        <f t="shared" si="19"/>
        <v>0</v>
      </c>
      <c r="R48" s="158"/>
      <c r="S48" s="158" t="s">
        <v>157</v>
      </c>
      <c r="T48" s="158" t="s">
        <v>157</v>
      </c>
      <c r="U48" s="158">
        <v>0.497</v>
      </c>
      <c r="V48" s="158">
        <f t="shared" si="20"/>
        <v>21.43</v>
      </c>
      <c r="W48" s="158"/>
      <c r="X48" s="158" t="s">
        <v>158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159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73">
        <v>39</v>
      </c>
      <c r="B49" s="174" t="s">
        <v>237</v>
      </c>
      <c r="C49" s="181" t="s">
        <v>238</v>
      </c>
      <c r="D49" s="175" t="s">
        <v>178</v>
      </c>
      <c r="E49" s="176">
        <v>43.11</v>
      </c>
      <c r="F49" s="177"/>
      <c r="G49" s="178">
        <f t="shared" si="14"/>
        <v>0</v>
      </c>
      <c r="H49" s="159"/>
      <c r="I49" s="158">
        <f t="shared" si="15"/>
        <v>0</v>
      </c>
      <c r="J49" s="159"/>
      <c r="K49" s="158">
        <f t="shared" si="16"/>
        <v>0</v>
      </c>
      <c r="L49" s="158">
        <v>21</v>
      </c>
      <c r="M49" s="158">
        <f t="shared" si="17"/>
        <v>0</v>
      </c>
      <c r="N49" s="158">
        <v>5.5999999999999995E-4</v>
      </c>
      <c r="O49" s="158">
        <f t="shared" si="18"/>
        <v>0.02</v>
      </c>
      <c r="P49" s="158">
        <v>0</v>
      </c>
      <c r="Q49" s="158">
        <f t="shared" si="19"/>
        <v>0</v>
      </c>
      <c r="R49" s="158"/>
      <c r="S49" s="158" t="s">
        <v>157</v>
      </c>
      <c r="T49" s="158" t="s">
        <v>157</v>
      </c>
      <c r="U49" s="158">
        <v>0.10199999999999999</v>
      </c>
      <c r="V49" s="158">
        <f t="shared" si="20"/>
        <v>4.4000000000000004</v>
      </c>
      <c r="W49" s="158"/>
      <c r="X49" s="158" t="s">
        <v>158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159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73">
        <v>40</v>
      </c>
      <c r="B50" s="174" t="s">
        <v>239</v>
      </c>
      <c r="C50" s="181" t="s">
        <v>240</v>
      </c>
      <c r="D50" s="175" t="s">
        <v>189</v>
      </c>
      <c r="E50" s="176">
        <v>0.66005999999999998</v>
      </c>
      <c r="F50" s="177"/>
      <c r="G50" s="178">
        <f t="shared" si="14"/>
        <v>0</v>
      </c>
      <c r="H50" s="159"/>
      <c r="I50" s="158">
        <f t="shared" si="15"/>
        <v>0</v>
      </c>
      <c r="J50" s="159"/>
      <c r="K50" s="158">
        <f t="shared" si="16"/>
        <v>0</v>
      </c>
      <c r="L50" s="158">
        <v>21</v>
      </c>
      <c r="M50" s="158">
        <f t="shared" si="17"/>
        <v>0</v>
      </c>
      <c r="N50" s="158">
        <v>1.01292</v>
      </c>
      <c r="O50" s="158">
        <f t="shared" si="18"/>
        <v>0.67</v>
      </c>
      <c r="P50" s="158">
        <v>0</v>
      </c>
      <c r="Q50" s="158">
        <f t="shared" si="19"/>
        <v>0</v>
      </c>
      <c r="R50" s="158"/>
      <c r="S50" s="158" t="s">
        <v>157</v>
      </c>
      <c r="T50" s="158" t="s">
        <v>157</v>
      </c>
      <c r="U50" s="158">
        <v>25.812000000000001</v>
      </c>
      <c r="V50" s="158">
        <f t="shared" si="20"/>
        <v>17.04</v>
      </c>
      <c r="W50" s="158"/>
      <c r="X50" s="158" t="s">
        <v>158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159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73">
        <v>41</v>
      </c>
      <c r="B51" s="174" t="s">
        <v>241</v>
      </c>
      <c r="C51" s="181" t="s">
        <v>242</v>
      </c>
      <c r="D51" s="175" t="s">
        <v>156</v>
      </c>
      <c r="E51" s="176">
        <v>1.90625</v>
      </c>
      <c r="F51" s="177"/>
      <c r="G51" s="178">
        <f t="shared" si="14"/>
        <v>0</v>
      </c>
      <c r="H51" s="159"/>
      <c r="I51" s="158">
        <f t="shared" si="15"/>
        <v>0</v>
      </c>
      <c r="J51" s="159"/>
      <c r="K51" s="158">
        <f t="shared" si="16"/>
        <v>0</v>
      </c>
      <c r="L51" s="158">
        <v>21</v>
      </c>
      <c r="M51" s="158">
        <f t="shared" si="17"/>
        <v>0</v>
      </c>
      <c r="N51" s="158">
        <v>2.53999</v>
      </c>
      <c r="O51" s="158">
        <f t="shared" si="18"/>
        <v>4.84</v>
      </c>
      <c r="P51" s="158">
        <v>0</v>
      </c>
      <c r="Q51" s="158">
        <f t="shared" si="19"/>
        <v>0</v>
      </c>
      <c r="R51" s="158"/>
      <c r="S51" s="158" t="s">
        <v>157</v>
      </c>
      <c r="T51" s="158" t="s">
        <v>157</v>
      </c>
      <c r="U51" s="158">
        <v>2.3039999999999998</v>
      </c>
      <c r="V51" s="158">
        <f t="shared" si="20"/>
        <v>4.3899999999999997</v>
      </c>
      <c r="W51" s="158"/>
      <c r="X51" s="158" t="s">
        <v>158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159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73">
        <v>42</v>
      </c>
      <c r="B52" s="174" t="s">
        <v>243</v>
      </c>
      <c r="C52" s="181" t="s">
        <v>244</v>
      </c>
      <c r="D52" s="175" t="s">
        <v>189</v>
      </c>
      <c r="E52" s="176">
        <v>0.19062999999999999</v>
      </c>
      <c r="F52" s="177"/>
      <c r="G52" s="178">
        <f t="shared" si="14"/>
        <v>0</v>
      </c>
      <c r="H52" s="159"/>
      <c r="I52" s="158">
        <f t="shared" si="15"/>
        <v>0</v>
      </c>
      <c r="J52" s="159"/>
      <c r="K52" s="158">
        <f t="shared" si="16"/>
        <v>0</v>
      </c>
      <c r="L52" s="158">
        <v>21</v>
      </c>
      <c r="M52" s="158">
        <f t="shared" si="17"/>
        <v>0</v>
      </c>
      <c r="N52" s="158">
        <v>1.02396</v>
      </c>
      <c r="O52" s="158">
        <f t="shared" si="18"/>
        <v>0.2</v>
      </c>
      <c r="P52" s="158">
        <v>0</v>
      </c>
      <c r="Q52" s="158">
        <f t="shared" si="19"/>
        <v>0</v>
      </c>
      <c r="R52" s="158"/>
      <c r="S52" s="158" t="s">
        <v>157</v>
      </c>
      <c r="T52" s="158" t="s">
        <v>157</v>
      </c>
      <c r="U52" s="158">
        <v>29.568000000000001</v>
      </c>
      <c r="V52" s="158">
        <f t="shared" si="20"/>
        <v>5.64</v>
      </c>
      <c r="W52" s="158"/>
      <c r="X52" s="158" t="s">
        <v>158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159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3">
        <v>43</v>
      </c>
      <c r="B53" s="174" t="s">
        <v>245</v>
      </c>
      <c r="C53" s="181" t="s">
        <v>246</v>
      </c>
      <c r="D53" s="175" t="s">
        <v>178</v>
      </c>
      <c r="E53" s="176">
        <v>19.059999999999999</v>
      </c>
      <c r="F53" s="177"/>
      <c r="G53" s="178">
        <f t="shared" si="14"/>
        <v>0</v>
      </c>
      <c r="H53" s="159"/>
      <c r="I53" s="158">
        <f t="shared" si="15"/>
        <v>0</v>
      </c>
      <c r="J53" s="159"/>
      <c r="K53" s="158">
        <f t="shared" si="16"/>
        <v>0</v>
      </c>
      <c r="L53" s="158">
        <v>21</v>
      </c>
      <c r="M53" s="158">
        <f t="shared" si="17"/>
        <v>0</v>
      </c>
      <c r="N53" s="158">
        <v>3.4979999999999997E-2</v>
      </c>
      <c r="O53" s="158">
        <f t="shared" si="18"/>
        <v>0.67</v>
      </c>
      <c r="P53" s="158">
        <v>0</v>
      </c>
      <c r="Q53" s="158">
        <f t="shared" si="19"/>
        <v>0</v>
      </c>
      <c r="R53" s="158"/>
      <c r="S53" s="158" t="s">
        <v>157</v>
      </c>
      <c r="T53" s="158" t="s">
        <v>157</v>
      </c>
      <c r="U53" s="158">
        <v>0.85599999999999998</v>
      </c>
      <c r="V53" s="158">
        <f t="shared" si="20"/>
        <v>16.32</v>
      </c>
      <c r="W53" s="158"/>
      <c r="X53" s="158" t="s">
        <v>158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159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3">
        <v>44</v>
      </c>
      <c r="B54" s="174" t="s">
        <v>247</v>
      </c>
      <c r="C54" s="181" t="s">
        <v>248</v>
      </c>
      <c r="D54" s="175" t="s">
        <v>178</v>
      </c>
      <c r="E54" s="176">
        <v>19.059999999999999</v>
      </c>
      <c r="F54" s="177"/>
      <c r="G54" s="178">
        <f t="shared" si="14"/>
        <v>0</v>
      </c>
      <c r="H54" s="159"/>
      <c r="I54" s="158">
        <f t="shared" si="15"/>
        <v>0</v>
      </c>
      <c r="J54" s="159"/>
      <c r="K54" s="158">
        <f t="shared" si="16"/>
        <v>0</v>
      </c>
      <c r="L54" s="158">
        <v>21</v>
      </c>
      <c r="M54" s="158">
        <f t="shared" si="17"/>
        <v>0</v>
      </c>
      <c r="N54" s="158">
        <v>5.0000000000000002E-5</v>
      </c>
      <c r="O54" s="158">
        <f t="shared" si="18"/>
        <v>0</v>
      </c>
      <c r="P54" s="158">
        <v>0</v>
      </c>
      <c r="Q54" s="158">
        <f t="shared" si="19"/>
        <v>0</v>
      </c>
      <c r="R54" s="158"/>
      <c r="S54" s="158" t="s">
        <v>157</v>
      </c>
      <c r="T54" s="158" t="s">
        <v>157</v>
      </c>
      <c r="U54" s="158">
        <v>0.41899999999999998</v>
      </c>
      <c r="V54" s="158">
        <f t="shared" si="20"/>
        <v>7.99</v>
      </c>
      <c r="W54" s="158"/>
      <c r="X54" s="158" t="s">
        <v>158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159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73">
        <v>45</v>
      </c>
      <c r="B55" s="174" t="s">
        <v>249</v>
      </c>
      <c r="C55" s="181" t="s">
        <v>250</v>
      </c>
      <c r="D55" s="175" t="s">
        <v>178</v>
      </c>
      <c r="E55" s="176">
        <v>137.83250000000001</v>
      </c>
      <c r="F55" s="177"/>
      <c r="G55" s="178">
        <f t="shared" si="14"/>
        <v>0</v>
      </c>
      <c r="H55" s="159"/>
      <c r="I55" s="158">
        <f t="shared" si="15"/>
        <v>0</v>
      </c>
      <c r="J55" s="159"/>
      <c r="K55" s="158">
        <f t="shared" si="16"/>
        <v>0</v>
      </c>
      <c r="L55" s="158">
        <v>21</v>
      </c>
      <c r="M55" s="158">
        <f t="shared" si="17"/>
        <v>0</v>
      </c>
      <c r="N55" s="158">
        <v>8.924E-2</v>
      </c>
      <c r="O55" s="158">
        <f t="shared" si="18"/>
        <v>12.3</v>
      </c>
      <c r="P55" s="158">
        <v>0</v>
      </c>
      <c r="Q55" s="158">
        <f t="shared" si="19"/>
        <v>0</v>
      </c>
      <c r="R55" s="158"/>
      <c r="S55" s="158" t="s">
        <v>157</v>
      </c>
      <c r="T55" s="158" t="s">
        <v>157</v>
      </c>
      <c r="U55" s="158">
        <v>0.52090000000000003</v>
      </c>
      <c r="V55" s="158">
        <f t="shared" si="20"/>
        <v>71.8</v>
      </c>
      <c r="W55" s="158"/>
      <c r="X55" s="158" t="s">
        <v>158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159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3">
        <v>46</v>
      </c>
      <c r="B56" s="174" t="s">
        <v>251</v>
      </c>
      <c r="C56" s="181" t="s">
        <v>252</v>
      </c>
      <c r="D56" s="175" t="s">
        <v>178</v>
      </c>
      <c r="E56" s="176">
        <v>12.7485</v>
      </c>
      <c r="F56" s="177"/>
      <c r="G56" s="178">
        <f t="shared" si="14"/>
        <v>0</v>
      </c>
      <c r="H56" s="159"/>
      <c r="I56" s="158">
        <f t="shared" si="15"/>
        <v>0</v>
      </c>
      <c r="J56" s="159"/>
      <c r="K56" s="158">
        <f t="shared" si="16"/>
        <v>0</v>
      </c>
      <c r="L56" s="158">
        <v>21</v>
      </c>
      <c r="M56" s="158">
        <f t="shared" si="17"/>
        <v>0</v>
      </c>
      <c r="N56" s="158">
        <v>0.10638</v>
      </c>
      <c r="O56" s="158">
        <f t="shared" si="18"/>
        <v>1.36</v>
      </c>
      <c r="P56" s="158">
        <v>0</v>
      </c>
      <c r="Q56" s="158">
        <f t="shared" si="19"/>
        <v>0</v>
      </c>
      <c r="R56" s="158"/>
      <c r="S56" s="158" t="s">
        <v>157</v>
      </c>
      <c r="T56" s="158" t="s">
        <v>157</v>
      </c>
      <c r="U56" s="158">
        <v>0.55674999999999997</v>
      </c>
      <c r="V56" s="158">
        <f t="shared" si="20"/>
        <v>7.1</v>
      </c>
      <c r="W56" s="158"/>
      <c r="X56" s="158" t="s">
        <v>158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159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x14ac:dyDescent="0.2">
      <c r="A57" s="161" t="s">
        <v>152</v>
      </c>
      <c r="B57" s="162" t="s">
        <v>60</v>
      </c>
      <c r="C57" s="180" t="s">
        <v>61</v>
      </c>
      <c r="D57" s="163"/>
      <c r="E57" s="164"/>
      <c r="F57" s="165"/>
      <c r="G57" s="166">
        <f>SUMIF(AG58:AG64,"&lt;&gt;NOR",G58:G64)</f>
        <v>0</v>
      </c>
      <c r="H57" s="160"/>
      <c r="I57" s="160">
        <f>SUM(I58:I64)</f>
        <v>0</v>
      </c>
      <c r="J57" s="160"/>
      <c r="K57" s="160">
        <f>SUM(K58:K64)</f>
        <v>0</v>
      </c>
      <c r="L57" s="160"/>
      <c r="M57" s="160">
        <f>SUM(M58:M64)</f>
        <v>0</v>
      </c>
      <c r="N57" s="160"/>
      <c r="O57" s="160">
        <f>SUM(O58:O64)</f>
        <v>1.93</v>
      </c>
      <c r="P57" s="160"/>
      <c r="Q57" s="160">
        <f>SUM(Q58:Q64)</f>
        <v>0</v>
      </c>
      <c r="R57" s="160"/>
      <c r="S57" s="160"/>
      <c r="T57" s="160"/>
      <c r="U57" s="160"/>
      <c r="V57" s="160">
        <f>SUM(V58:V64)</f>
        <v>168.92</v>
      </c>
      <c r="W57" s="160"/>
      <c r="X57" s="160"/>
      <c r="AG57" t="s">
        <v>153</v>
      </c>
    </row>
    <row r="58" spans="1:60" outlineLevel="1" x14ac:dyDescent="0.2">
      <c r="A58" s="173">
        <v>47</v>
      </c>
      <c r="B58" s="174" t="s">
        <v>253</v>
      </c>
      <c r="C58" s="181" t="s">
        <v>254</v>
      </c>
      <c r="D58" s="175" t="s">
        <v>218</v>
      </c>
      <c r="E58" s="176">
        <v>1</v>
      </c>
      <c r="F58" s="177"/>
      <c r="G58" s="178">
        <f t="shared" ref="G58:G64" si="21">ROUND(E58*F58,2)</f>
        <v>0</v>
      </c>
      <c r="H58" s="159"/>
      <c r="I58" s="158">
        <f t="shared" ref="I58:I64" si="22">ROUND(E58*H58,2)</f>
        <v>0</v>
      </c>
      <c r="J58" s="159"/>
      <c r="K58" s="158">
        <f t="shared" ref="K58:K64" si="23">ROUND(E58*J58,2)</f>
        <v>0</v>
      </c>
      <c r="L58" s="158">
        <v>21</v>
      </c>
      <c r="M58" s="158">
        <f t="shared" ref="M58:M64" si="24">G58*(1+L58/100)</f>
        <v>0</v>
      </c>
      <c r="N58" s="158">
        <v>4.7699999999999999E-3</v>
      </c>
      <c r="O58" s="158">
        <f t="shared" ref="O58:O64" si="25">ROUND(E58*N58,2)</f>
        <v>0</v>
      </c>
      <c r="P58" s="158">
        <v>0</v>
      </c>
      <c r="Q58" s="158">
        <f t="shared" ref="Q58:Q64" si="26">ROUND(E58*P58,2)</f>
        <v>0</v>
      </c>
      <c r="R58" s="158"/>
      <c r="S58" s="158" t="s">
        <v>157</v>
      </c>
      <c r="T58" s="158" t="s">
        <v>157</v>
      </c>
      <c r="U58" s="158">
        <v>1.49</v>
      </c>
      <c r="V58" s="158">
        <f t="shared" ref="V58:V64" si="27">ROUND(E58*U58,2)</f>
        <v>1.49</v>
      </c>
      <c r="W58" s="158"/>
      <c r="X58" s="158" t="s">
        <v>158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159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73">
        <v>48</v>
      </c>
      <c r="B59" s="174" t="s">
        <v>255</v>
      </c>
      <c r="C59" s="181" t="s">
        <v>256</v>
      </c>
      <c r="D59" s="175" t="s">
        <v>218</v>
      </c>
      <c r="E59" s="176">
        <v>12</v>
      </c>
      <c r="F59" s="177"/>
      <c r="G59" s="178">
        <f t="shared" si="21"/>
        <v>0</v>
      </c>
      <c r="H59" s="159"/>
      <c r="I59" s="158">
        <f t="shared" si="22"/>
        <v>0</v>
      </c>
      <c r="J59" s="159"/>
      <c r="K59" s="158">
        <f t="shared" si="23"/>
        <v>0</v>
      </c>
      <c r="L59" s="158">
        <v>21</v>
      </c>
      <c r="M59" s="158">
        <f t="shared" si="24"/>
        <v>0</v>
      </c>
      <c r="N59" s="158">
        <v>7.1199999999999996E-3</v>
      </c>
      <c r="O59" s="158">
        <f t="shared" si="25"/>
        <v>0.09</v>
      </c>
      <c r="P59" s="158">
        <v>0</v>
      </c>
      <c r="Q59" s="158">
        <f t="shared" si="26"/>
        <v>0</v>
      </c>
      <c r="R59" s="158"/>
      <c r="S59" s="158" t="s">
        <v>157</v>
      </c>
      <c r="T59" s="158" t="s">
        <v>157</v>
      </c>
      <c r="U59" s="158">
        <v>1.49</v>
      </c>
      <c r="V59" s="158">
        <f t="shared" si="27"/>
        <v>17.88</v>
      </c>
      <c r="W59" s="158"/>
      <c r="X59" s="158" t="s">
        <v>158</v>
      </c>
      <c r="Y59" s="151"/>
      <c r="Z59" s="151"/>
      <c r="AA59" s="151"/>
      <c r="AB59" s="151"/>
      <c r="AC59" s="151"/>
      <c r="AD59" s="151"/>
      <c r="AE59" s="151"/>
      <c r="AF59" s="151"/>
      <c r="AG59" s="151" t="s">
        <v>159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73">
        <v>49</v>
      </c>
      <c r="B60" s="174" t="s">
        <v>257</v>
      </c>
      <c r="C60" s="181" t="s">
        <v>258</v>
      </c>
      <c r="D60" s="175" t="s">
        <v>218</v>
      </c>
      <c r="E60" s="176">
        <v>2</v>
      </c>
      <c r="F60" s="177"/>
      <c r="G60" s="178">
        <f t="shared" si="21"/>
        <v>0</v>
      </c>
      <c r="H60" s="159"/>
      <c r="I60" s="158">
        <f t="shared" si="22"/>
        <v>0</v>
      </c>
      <c r="J60" s="159"/>
      <c r="K60" s="158">
        <f t="shared" si="23"/>
        <v>0</v>
      </c>
      <c r="L60" s="158">
        <v>21</v>
      </c>
      <c r="M60" s="158">
        <f t="shared" si="24"/>
        <v>0</v>
      </c>
      <c r="N60" s="158">
        <v>1.3339999999999999E-2</v>
      </c>
      <c r="O60" s="158">
        <f t="shared" si="25"/>
        <v>0.03</v>
      </c>
      <c r="P60" s="158">
        <v>0</v>
      </c>
      <c r="Q60" s="158">
        <f t="shared" si="26"/>
        <v>0</v>
      </c>
      <c r="R60" s="158"/>
      <c r="S60" s="158" t="s">
        <v>157</v>
      </c>
      <c r="T60" s="158" t="s">
        <v>157</v>
      </c>
      <c r="U60" s="158">
        <v>1.79</v>
      </c>
      <c r="V60" s="158">
        <f t="shared" si="27"/>
        <v>3.58</v>
      </c>
      <c r="W60" s="158"/>
      <c r="X60" s="158" t="s">
        <v>158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159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22.5" outlineLevel="1" x14ac:dyDescent="0.2">
      <c r="A61" s="173">
        <v>50</v>
      </c>
      <c r="B61" s="174" t="s">
        <v>259</v>
      </c>
      <c r="C61" s="181" t="s">
        <v>260</v>
      </c>
      <c r="D61" s="175" t="s">
        <v>178</v>
      </c>
      <c r="E61" s="176">
        <v>16.945</v>
      </c>
      <c r="F61" s="177"/>
      <c r="G61" s="178">
        <f t="shared" si="21"/>
        <v>0</v>
      </c>
      <c r="H61" s="159"/>
      <c r="I61" s="158">
        <f t="shared" si="22"/>
        <v>0</v>
      </c>
      <c r="J61" s="159"/>
      <c r="K61" s="158">
        <f t="shared" si="23"/>
        <v>0</v>
      </c>
      <c r="L61" s="158">
        <v>21</v>
      </c>
      <c r="M61" s="158">
        <f t="shared" si="24"/>
        <v>0</v>
      </c>
      <c r="N61" s="158">
        <v>1.333E-2</v>
      </c>
      <c r="O61" s="158">
        <f t="shared" si="25"/>
        <v>0.23</v>
      </c>
      <c r="P61" s="158">
        <v>0</v>
      </c>
      <c r="Q61" s="158">
        <f t="shared" si="26"/>
        <v>0</v>
      </c>
      <c r="R61" s="158"/>
      <c r="S61" s="158" t="s">
        <v>157</v>
      </c>
      <c r="T61" s="158" t="s">
        <v>157</v>
      </c>
      <c r="U61" s="158">
        <v>0.8</v>
      </c>
      <c r="V61" s="158">
        <f t="shared" si="27"/>
        <v>13.56</v>
      </c>
      <c r="W61" s="158"/>
      <c r="X61" s="158" t="s">
        <v>158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159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22.5" outlineLevel="1" x14ac:dyDescent="0.2">
      <c r="A62" s="173">
        <v>51</v>
      </c>
      <c r="B62" s="174" t="s">
        <v>261</v>
      </c>
      <c r="C62" s="181" t="s">
        <v>262</v>
      </c>
      <c r="D62" s="175" t="s">
        <v>178</v>
      </c>
      <c r="E62" s="176">
        <v>129.19999999999999</v>
      </c>
      <c r="F62" s="177"/>
      <c r="G62" s="178">
        <f t="shared" si="21"/>
        <v>0</v>
      </c>
      <c r="H62" s="159"/>
      <c r="I62" s="158">
        <f t="shared" si="22"/>
        <v>0</v>
      </c>
      <c r="J62" s="159"/>
      <c r="K62" s="158">
        <f t="shared" si="23"/>
        <v>0</v>
      </c>
      <c r="L62" s="158">
        <v>21</v>
      </c>
      <c r="M62" s="158">
        <f t="shared" si="24"/>
        <v>0</v>
      </c>
      <c r="N62" s="158">
        <v>1.2149999999999999E-2</v>
      </c>
      <c r="O62" s="158">
        <f t="shared" si="25"/>
        <v>1.57</v>
      </c>
      <c r="P62" s="158">
        <v>0</v>
      </c>
      <c r="Q62" s="158">
        <f t="shared" si="26"/>
        <v>0</v>
      </c>
      <c r="R62" s="158"/>
      <c r="S62" s="158" t="s">
        <v>157</v>
      </c>
      <c r="T62" s="158" t="s">
        <v>157</v>
      </c>
      <c r="U62" s="158">
        <v>1.0109999999999999</v>
      </c>
      <c r="V62" s="158">
        <f t="shared" si="27"/>
        <v>130.62</v>
      </c>
      <c r="W62" s="158"/>
      <c r="X62" s="158" t="s">
        <v>158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159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73">
        <v>52</v>
      </c>
      <c r="B63" s="174" t="s">
        <v>263</v>
      </c>
      <c r="C63" s="181" t="s">
        <v>264</v>
      </c>
      <c r="D63" s="175" t="s">
        <v>265</v>
      </c>
      <c r="E63" s="176">
        <v>9</v>
      </c>
      <c r="F63" s="177"/>
      <c r="G63" s="178">
        <f t="shared" si="21"/>
        <v>0</v>
      </c>
      <c r="H63" s="159"/>
      <c r="I63" s="158">
        <f t="shared" si="22"/>
        <v>0</v>
      </c>
      <c r="J63" s="159"/>
      <c r="K63" s="158">
        <f t="shared" si="23"/>
        <v>0</v>
      </c>
      <c r="L63" s="158">
        <v>21</v>
      </c>
      <c r="M63" s="158">
        <f t="shared" si="24"/>
        <v>0</v>
      </c>
      <c r="N63" s="158">
        <v>0</v>
      </c>
      <c r="O63" s="158">
        <f t="shared" si="25"/>
        <v>0</v>
      </c>
      <c r="P63" s="158">
        <v>0</v>
      </c>
      <c r="Q63" s="158">
        <f t="shared" si="26"/>
        <v>0</v>
      </c>
      <c r="R63" s="158"/>
      <c r="S63" s="158" t="s">
        <v>266</v>
      </c>
      <c r="T63" s="158" t="s">
        <v>267</v>
      </c>
      <c r="U63" s="158">
        <v>0</v>
      </c>
      <c r="V63" s="158">
        <f t="shared" si="27"/>
        <v>0</v>
      </c>
      <c r="W63" s="158"/>
      <c r="X63" s="158" t="s">
        <v>158</v>
      </c>
      <c r="Y63" s="151"/>
      <c r="Z63" s="151"/>
      <c r="AA63" s="151"/>
      <c r="AB63" s="151"/>
      <c r="AC63" s="151"/>
      <c r="AD63" s="151"/>
      <c r="AE63" s="151"/>
      <c r="AF63" s="151"/>
      <c r="AG63" s="151" t="s">
        <v>159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73">
        <v>53</v>
      </c>
      <c r="B64" s="174" t="s">
        <v>268</v>
      </c>
      <c r="C64" s="181" t="s">
        <v>269</v>
      </c>
      <c r="D64" s="175" t="s">
        <v>218</v>
      </c>
      <c r="E64" s="176">
        <v>1</v>
      </c>
      <c r="F64" s="177"/>
      <c r="G64" s="178">
        <f t="shared" si="21"/>
        <v>0</v>
      </c>
      <c r="H64" s="159"/>
      <c r="I64" s="158">
        <f t="shared" si="22"/>
        <v>0</v>
      </c>
      <c r="J64" s="159"/>
      <c r="K64" s="158">
        <f t="shared" si="23"/>
        <v>0</v>
      </c>
      <c r="L64" s="158">
        <v>21</v>
      </c>
      <c r="M64" s="158">
        <f t="shared" si="24"/>
        <v>0</v>
      </c>
      <c r="N64" s="158">
        <v>1.3339999999999999E-2</v>
      </c>
      <c r="O64" s="158">
        <f t="shared" si="25"/>
        <v>0.01</v>
      </c>
      <c r="P64" s="158">
        <v>0</v>
      </c>
      <c r="Q64" s="158">
        <f t="shared" si="26"/>
        <v>0</v>
      </c>
      <c r="R64" s="158"/>
      <c r="S64" s="158" t="s">
        <v>266</v>
      </c>
      <c r="T64" s="158" t="s">
        <v>267</v>
      </c>
      <c r="U64" s="158">
        <v>1.79</v>
      </c>
      <c r="V64" s="158">
        <f t="shared" si="27"/>
        <v>1.79</v>
      </c>
      <c r="W64" s="158"/>
      <c r="X64" s="158" t="s">
        <v>158</v>
      </c>
      <c r="Y64" s="151"/>
      <c r="Z64" s="151"/>
      <c r="AA64" s="151"/>
      <c r="AB64" s="151"/>
      <c r="AC64" s="151"/>
      <c r="AD64" s="151"/>
      <c r="AE64" s="151"/>
      <c r="AF64" s="151"/>
      <c r="AG64" s="151" t="s">
        <v>159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x14ac:dyDescent="0.2">
      <c r="A65" s="161" t="s">
        <v>152</v>
      </c>
      <c r="B65" s="162" t="s">
        <v>62</v>
      </c>
      <c r="C65" s="180" t="s">
        <v>63</v>
      </c>
      <c r="D65" s="163"/>
      <c r="E65" s="164"/>
      <c r="F65" s="165"/>
      <c r="G65" s="166">
        <f>SUMIF(AG66:AG74,"&lt;&gt;NOR",G66:G74)</f>
        <v>0</v>
      </c>
      <c r="H65" s="160"/>
      <c r="I65" s="160">
        <f>SUM(I66:I74)</f>
        <v>0</v>
      </c>
      <c r="J65" s="160"/>
      <c r="K65" s="160">
        <f>SUM(K66:K74)</f>
        <v>0</v>
      </c>
      <c r="L65" s="160"/>
      <c r="M65" s="160">
        <f>SUM(M66:M74)</f>
        <v>0</v>
      </c>
      <c r="N65" s="160"/>
      <c r="O65" s="160">
        <f>SUM(O66:O74)</f>
        <v>283.08</v>
      </c>
      <c r="P65" s="160"/>
      <c r="Q65" s="160">
        <f>SUM(Q66:Q74)</f>
        <v>0</v>
      </c>
      <c r="R65" s="160"/>
      <c r="S65" s="160"/>
      <c r="T65" s="160"/>
      <c r="U65" s="160"/>
      <c r="V65" s="160">
        <f>SUM(V66:V74)</f>
        <v>1271.57</v>
      </c>
      <c r="W65" s="160"/>
      <c r="X65" s="160"/>
      <c r="AG65" t="s">
        <v>153</v>
      </c>
    </row>
    <row r="66" spans="1:60" outlineLevel="1" x14ac:dyDescent="0.2">
      <c r="A66" s="173">
        <v>54</v>
      </c>
      <c r="B66" s="174" t="s">
        <v>270</v>
      </c>
      <c r="C66" s="181" t="s">
        <v>271</v>
      </c>
      <c r="D66" s="175" t="s">
        <v>156</v>
      </c>
      <c r="E66" s="176">
        <v>2.9471599999999998</v>
      </c>
      <c r="F66" s="177"/>
      <c r="G66" s="178">
        <f t="shared" ref="G66:G74" si="28">ROUND(E66*F66,2)</f>
        <v>0</v>
      </c>
      <c r="H66" s="159"/>
      <c r="I66" s="158">
        <f t="shared" ref="I66:I74" si="29">ROUND(E66*H66,2)</f>
        <v>0</v>
      </c>
      <c r="J66" s="159"/>
      <c r="K66" s="158">
        <f t="shared" ref="K66:K74" si="30">ROUND(E66*J66,2)</f>
        <v>0</v>
      </c>
      <c r="L66" s="158">
        <v>21</v>
      </c>
      <c r="M66" s="158">
        <f t="shared" ref="M66:M74" si="31">G66*(1+L66/100)</f>
        <v>0</v>
      </c>
      <c r="N66" s="158">
        <v>2.52508</v>
      </c>
      <c r="O66" s="158">
        <f t="shared" ref="O66:O74" si="32">ROUND(E66*N66,2)</f>
        <v>7.44</v>
      </c>
      <c r="P66" s="158">
        <v>0</v>
      </c>
      <c r="Q66" s="158">
        <f t="shared" ref="Q66:Q74" si="33">ROUND(E66*P66,2)</f>
        <v>0</v>
      </c>
      <c r="R66" s="158"/>
      <c r="S66" s="158" t="s">
        <v>157</v>
      </c>
      <c r="T66" s="158" t="s">
        <v>157</v>
      </c>
      <c r="U66" s="158">
        <v>3.7694999999999999</v>
      </c>
      <c r="V66" s="158">
        <f t="shared" ref="V66:V74" si="34">ROUND(E66*U66,2)</f>
        <v>11.11</v>
      </c>
      <c r="W66" s="158"/>
      <c r="X66" s="158" t="s">
        <v>158</v>
      </c>
      <c r="Y66" s="151"/>
      <c r="Z66" s="151"/>
      <c r="AA66" s="151"/>
      <c r="AB66" s="151"/>
      <c r="AC66" s="151"/>
      <c r="AD66" s="151"/>
      <c r="AE66" s="151"/>
      <c r="AF66" s="151"/>
      <c r="AG66" s="151" t="s">
        <v>159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73">
        <v>55</v>
      </c>
      <c r="B67" s="174" t="s">
        <v>272</v>
      </c>
      <c r="C67" s="181" t="s">
        <v>273</v>
      </c>
      <c r="D67" s="175" t="s">
        <v>189</v>
      </c>
      <c r="E67" s="176">
        <v>0.10811999999999999</v>
      </c>
      <c r="F67" s="177"/>
      <c r="G67" s="178">
        <f t="shared" si="28"/>
        <v>0</v>
      </c>
      <c r="H67" s="159"/>
      <c r="I67" s="158">
        <f t="shared" si="29"/>
        <v>0</v>
      </c>
      <c r="J67" s="159"/>
      <c r="K67" s="158">
        <f t="shared" si="30"/>
        <v>0</v>
      </c>
      <c r="L67" s="158">
        <v>21</v>
      </c>
      <c r="M67" s="158">
        <f t="shared" si="31"/>
        <v>0</v>
      </c>
      <c r="N67" s="158">
        <v>1.02092</v>
      </c>
      <c r="O67" s="158">
        <f t="shared" si="32"/>
        <v>0.11</v>
      </c>
      <c r="P67" s="158">
        <v>0</v>
      </c>
      <c r="Q67" s="158">
        <f t="shared" si="33"/>
        <v>0</v>
      </c>
      <c r="R67" s="158"/>
      <c r="S67" s="158" t="s">
        <v>157</v>
      </c>
      <c r="T67" s="158" t="s">
        <v>157</v>
      </c>
      <c r="U67" s="158">
        <v>54.167999999999999</v>
      </c>
      <c r="V67" s="158">
        <f t="shared" si="34"/>
        <v>5.86</v>
      </c>
      <c r="W67" s="158"/>
      <c r="X67" s="158" t="s">
        <v>158</v>
      </c>
      <c r="Y67" s="151"/>
      <c r="Z67" s="151"/>
      <c r="AA67" s="151"/>
      <c r="AB67" s="151"/>
      <c r="AC67" s="151"/>
      <c r="AD67" s="151"/>
      <c r="AE67" s="151"/>
      <c r="AF67" s="151"/>
      <c r="AG67" s="151" t="s">
        <v>159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73">
        <v>56</v>
      </c>
      <c r="B68" s="174" t="s">
        <v>274</v>
      </c>
      <c r="C68" s="181" t="s">
        <v>275</v>
      </c>
      <c r="D68" s="175" t="s">
        <v>178</v>
      </c>
      <c r="E68" s="176">
        <v>11.967000000000001</v>
      </c>
      <c r="F68" s="177"/>
      <c r="G68" s="178">
        <f t="shared" si="28"/>
        <v>0</v>
      </c>
      <c r="H68" s="159"/>
      <c r="I68" s="158">
        <f t="shared" si="29"/>
        <v>0</v>
      </c>
      <c r="J68" s="159"/>
      <c r="K68" s="158">
        <f t="shared" si="30"/>
        <v>0</v>
      </c>
      <c r="L68" s="158">
        <v>21</v>
      </c>
      <c r="M68" s="158">
        <f t="shared" si="31"/>
        <v>0</v>
      </c>
      <c r="N68" s="158">
        <v>4.5969999999999997E-2</v>
      </c>
      <c r="O68" s="158">
        <f t="shared" si="32"/>
        <v>0.55000000000000004</v>
      </c>
      <c r="P68" s="158">
        <v>0</v>
      </c>
      <c r="Q68" s="158">
        <f t="shared" si="33"/>
        <v>0</v>
      </c>
      <c r="R68" s="158"/>
      <c r="S68" s="158" t="s">
        <v>157</v>
      </c>
      <c r="T68" s="158" t="s">
        <v>157</v>
      </c>
      <c r="U68" s="158">
        <v>2.2999999999999998</v>
      </c>
      <c r="V68" s="158">
        <f t="shared" si="34"/>
        <v>27.52</v>
      </c>
      <c r="W68" s="158"/>
      <c r="X68" s="158" t="s">
        <v>158</v>
      </c>
      <c r="Y68" s="151"/>
      <c r="Z68" s="151"/>
      <c r="AA68" s="151"/>
      <c r="AB68" s="151"/>
      <c r="AC68" s="151"/>
      <c r="AD68" s="151"/>
      <c r="AE68" s="151"/>
      <c r="AF68" s="151"/>
      <c r="AG68" s="151" t="s">
        <v>159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22.5" outlineLevel="1" x14ac:dyDescent="0.2">
      <c r="A69" s="173">
        <v>57</v>
      </c>
      <c r="B69" s="174" t="s">
        <v>276</v>
      </c>
      <c r="C69" s="181" t="s">
        <v>277</v>
      </c>
      <c r="D69" s="175" t="s">
        <v>178</v>
      </c>
      <c r="E69" s="176">
        <v>11.967000000000001</v>
      </c>
      <c r="F69" s="177"/>
      <c r="G69" s="178">
        <f t="shared" si="28"/>
        <v>0</v>
      </c>
      <c r="H69" s="159"/>
      <c r="I69" s="158">
        <f t="shared" si="29"/>
        <v>0</v>
      </c>
      <c r="J69" s="159"/>
      <c r="K69" s="158">
        <f t="shared" si="30"/>
        <v>0</v>
      </c>
      <c r="L69" s="158">
        <v>21</v>
      </c>
      <c r="M69" s="158">
        <f t="shared" si="31"/>
        <v>0</v>
      </c>
      <c r="N69" s="158">
        <v>0</v>
      </c>
      <c r="O69" s="158">
        <f t="shared" si="32"/>
        <v>0</v>
      </c>
      <c r="P69" s="158">
        <v>0</v>
      </c>
      <c r="Q69" s="158">
        <f t="shared" si="33"/>
        <v>0</v>
      </c>
      <c r="R69" s="158"/>
      <c r="S69" s="158" t="s">
        <v>157</v>
      </c>
      <c r="T69" s="158" t="s">
        <v>157</v>
      </c>
      <c r="U69" s="158">
        <v>0.33800000000000002</v>
      </c>
      <c r="V69" s="158">
        <f t="shared" si="34"/>
        <v>4.04</v>
      </c>
      <c r="W69" s="158"/>
      <c r="X69" s="158" t="s">
        <v>158</v>
      </c>
      <c r="Y69" s="151"/>
      <c r="Z69" s="151"/>
      <c r="AA69" s="151"/>
      <c r="AB69" s="151"/>
      <c r="AC69" s="151"/>
      <c r="AD69" s="151"/>
      <c r="AE69" s="151"/>
      <c r="AF69" s="151"/>
      <c r="AG69" s="151" t="s">
        <v>159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73">
        <v>58</v>
      </c>
      <c r="B70" s="174" t="s">
        <v>278</v>
      </c>
      <c r="C70" s="181" t="s">
        <v>279</v>
      </c>
      <c r="D70" s="175" t="s">
        <v>178</v>
      </c>
      <c r="E70" s="176">
        <v>11.967000000000001</v>
      </c>
      <c r="F70" s="177"/>
      <c r="G70" s="178">
        <f t="shared" si="28"/>
        <v>0</v>
      </c>
      <c r="H70" s="159"/>
      <c r="I70" s="158">
        <f t="shared" si="29"/>
        <v>0</v>
      </c>
      <c r="J70" s="159"/>
      <c r="K70" s="158">
        <f t="shared" si="30"/>
        <v>0</v>
      </c>
      <c r="L70" s="158">
        <v>21</v>
      </c>
      <c r="M70" s="158">
        <f t="shared" si="31"/>
        <v>0</v>
      </c>
      <c r="N70" s="158">
        <v>2.3E-3</v>
      </c>
      <c r="O70" s="158">
        <f t="shared" si="32"/>
        <v>0.03</v>
      </c>
      <c r="P70" s="158">
        <v>0</v>
      </c>
      <c r="Q70" s="158">
        <f t="shared" si="33"/>
        <v>0</v>
      </c>
      <c r="R70" s="158"/>
      <c r="S70" s="158" t="s">
        <v>157</v>
      </c>
      <c r="T70" s="158" t="s">
        <v>157</v>
      </c>
      <c r="U70" s="158">
        <v>0.17399999999999999</v>
      </c>
      <c r="V70" s="158">
        <f t="shared" si="34"/>
        <v>2.08</v>
      </c>
      <c r="W70" s="158"/>
      <c r="X70" s="158" t="s">
        <v>158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159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73">
        <v>59</v>
      </c>
      <c r="B71" s="174" t="s">
        <v>280</v>
      </c>
      <c r="C71" s="181" t="s">
        <v>281</v>
      </c>
      <c r="D71" s="175" t="s">
        <v>178</v>
      </c>
      <c r="E71" s="176">
        <v>11.967000000000001</v>
      </c>
      <c r="F71" s="177"/>
      <c r="G71" s="178">
        <f t="shared" si="28"/>
        <v>0</v>
      </c>
      <c r="H71" s="159"/>
      <c r="I71" s="158">
        <f t="shared" si="29"/>
        <v>0</v>
      </c>
      <c r="J71" s="159"/>
      <c r="K71" s="158">
        <f t="shared" si="30"/>
        <v>0</v>
      </c>
      <c r="L71" s="158">
        <v>21</v>
      </c>
      <c r="M71" s="158">
        <f t="shared" si="31"/>
        <v>0</v>
      </c>
      <c r="N71" s="158">
        <v>0</v>
      </c>
      <c r="O71" s="158">
        <f t="shared" si="32"/>
        <v>0</v>
      </c>
      <c r="P71" s="158">
        <v>0</v>
      </c>
      <c r="Q71" s="158">
        <f t="shared" si="33"/>
        <v>0</v>
      </c>
      <c r="R71" s="158"/>
      <c r="S71" s="158" t="s">
        <v>157</v>
      </c>
      <c r="T71" s="158" t="s">
        <v>157</v>
      </c>
      <c r="U71" s="158">
        <v>0.04</v>
      </c>
      <c r="V71" s="158">
        <f t="shared" si="34"/>
        <v>0.48</v>
      </c>
      <c r="W71" s="158"/>
      <c r="X71" s="158" t="s">
        <v>158</v>
      </c>
      <c r="Y71" s="151"/>
      <c r="Z71" s="151"/>
      <c r="AA71" s="151"/>
      <c r="AB71" s="151"/>
      <c r="AC71" s="151"/>
      <c r="AD71" s="151"/>
      <c r="AE71" s="151"/>
      <c r="AF71" s="151"/>
      <c r="AG71" s="151" t="s">
        <v>159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73">
        <v>60</v>
      </c>
      <c r="B72" s="174" t="s">
        <v>282</v>
      </c>
      <c r="C72" s="181" t="s">
        <v>283</v>
      </c>
      <c r="D72" s="175" t="s">
        <v>178</v>
      </c>
      <c r="E72" s="176">
        <v>15.246</v>
      </c>
      <c r="F72" s="177"/>
      <c r="G72" s="178">
        <f t="shared" si="28"/>
        <v>0</v>
      </c>
      <c r="H72" s="159"/>
      <c r="I72" s="158">
        <f t="shared" si="29"/>
        <v>0</v>
      </c>
      <c r="J72" s="159"/>
      <c r="K72" s="158">
        <f t="shared" si="30"/>
        <v>0</v>
      </c>
      <c r="L72" s="158">
        <v>21</v>
      </c>
      <c r="M72" s="158">
        <f t="shared" si="31"/>
        <v>0</v>
      </c>
      <c r="N72" s="158">
        <v>1.6930000000000001E-2</v>
      </c>
      <c r="O72" s="158">
        <f t="shared" si="32"/>
        <v>0.26</v>
      </c>
      <c r="P72" s="158">
        <v>0</v>
      </c>
      <c r="Q72" s="158">
        <f t="shared" si="33"/>
        <v>0</v>
      </c>
      <c r="R72" s="158"/>
      <c r="S72" s="158" t="s">
        <v>157</v>
      </c>
      <c r="T72" s="158" t="s">
        <v>157</v>
      </c>
      <c r="U72" s="158">
        <v>1.5396000000000001</v>
      </c>
      <c r="V72" s="158">
        <f t="shared" si="34"/>
        <v>23.47</v>
      </c>
      <c r="W72" s="158"/>
      <c r="X72" s="158" t="s">
        <v>158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159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73">
        <v>61</v>
      </c>
      <c r="B73" s="174" t="s">
        <v>284</v>
      </c>
      <c r="C73" s="181" t="s">
        <v>285</v>
      </c>
      <c r="D73" s="175" t="s">
        <v>178</v>
      </c>
      <c r="E73" s="176">
        <v>15.246</v>
      </c>
      <c r="F73" s="177"/>
      <c r="G73" s="178">
        <f t="shared" si="28"/>
        <v>0</v>
      </c>
      <c r="H73" s="159"/>
      <c r="I73" s="158">
        <f t="shared" si="29"/>
        <v>0</v>
      </c>
      <c r="J73" s="159"/>
      <c r="K73" s="158">
        <f t="shared" si="30"/>
        <v>0</v>
      </c>
      <c r="L73" s="158">
        <v>21</v>
      </c>
      <c r="M73" s="158">
        <f t="shared" si="31"/>
        <v>0</v>
      </c>
      <c r="N73" s="158">
        <v>0</v>
      </c>
      <c r="O73" s="158">
        <f t="shared" si="32"/>
        <v>0</v>
      </c>
      <c r="P73" s="158">
        <v>0</v>
      </c>
      <c r="Q73" s="158">
        <f t="shared" si="33"/>
        <v>0</v>
      </c>
      <c r="R73" s="158"/>
      <c r="S73" s="158" t="s">
        <v>157</v>
      </c>
      <c r="T73" s="158" t="s">
        <v>157</v>
      </c>
      <c r="U73" s="158">
        <v>0.26</v>
      </c>
      <c r="V73" s="158">
        <f t="shared" si="34"/>
        <v>3.96</v>
      </c>
      <c r="W73" s="158"/>
      <c r="X73" s="158" t="s">
        <v>158</v>
      </c>
      <c r="Y73" s="151"/>
      <c r="Z73" s="151"/>
      <c r="AA73" s="151"/>
      <c r="AB73" s="151"/>
      <c r="AC73" s="151"/>
      <c r="AD73" s="151"/>
      <c r="AE73" s="151"/>
      <c r="AF73" s="151"/>
      <c r="AG73" s="151" t="s">
        <v>159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ht="22.5" outlineLevel="1" x14ac:dyDescent="0.2">
      <c r="A74" s="173">
        <v>62</v>
      </c>
      <c r="B74" s="174" t="s">
        <v>286</v>
      </c>
      <c r="C74" s="181" t="s">
        <v>287</v>
      </c>
      <c r="D74" s="175" t="s">
        <v>178</v>
      </c>
      <c r="E74" s="176">
        <v>472.68200000000002</v>
      </c>
      <c r="F74" s="177"/>
      <c r="G74" s="178">
        <f t="shared" si="28"/>
        <v>0</v>
      </c>
      <c r="H74" s="159"/>
      <c r="I74" s="158">
        <f t="shared" si="29"/>
        <v>0</v>
      </c>
      <c r="J74" s="159"/>
      <c r="K74" s="158">
        <f t="shared" si="30"/>
        <v>0</v>
      </c>
      <c r="L74" s="158">
        <v>21</v>
      </c>
      <c r="M74" s="158">
        <f t="shared" si="31"/>
        <v>0</v>
      </c>
      <c r="N74" s="158">
        <v>0.58113000000000004</v>
      </c>
      <c r="O74" s="158">
        <f t="shared" si="32"/>
        <v>274.69</v>
      </c>
      <c r="P74" s="158">
        <v>0</v>
      </c>
      <c r="Q74" s="158">
        <f t="shared" si="33"/>
        <v>0</v>
      </c>
      <c r="R74" s="158"/>
      <c r="S74" s="158" t="s">
        <v>157</v>
      </c>
      <c r="T74" s="158" t="s">
        <v>157</v>
      </c>
      <c r="U74" s="158">
        <v>2.524</v>
      </c>
      <c r="V74" s="158">
        <f t="shared" si="34"/>
        <v>1193.05</v>
      </c>
      <c r="W74" s="158"/>
      <c r="X74" s="158" t="s">
        <v>288</v>
      </c>
      <c r="Y74" s="151"/>
      <c r="Z74" s="151"/>
      <c r="AA74" s="151"/>
      <c r="AB74" s="151"/>
      <c r="AC74" s="151"/>
      <c r="AD74" s="151"/>
      <c r="AE74" s="151"/>
      <c r="AF74" s="151"/>
      <c r="AG74" s="151" t="s">
        <v>289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x14ac:dyDescent="0.2">
      <c r="A75" s="161" t="s">
        <v>152</v>
      </c>
      <c r="B75" s="162" t="s">
        <v>64</v>
      </c>
      <c r="C75" s="180" t="s">
        <v>65</v>
      </c>
      <c r="D75" s="163"/>
      <c r="E75" s="164"/>
      <c r="F75" s="165"/>
      <c r="G75" s="166">
        <f>SUMIF(AG76:AG79,"&lt;&gt;NOR",G76:G79)</f>
        <v>0</v>
      </c>
      <c r="H75" s="160"/>
      <c r="I75" s="160">
        <f>SUM(I76:I79)</f>
        <v>0</v>
      </c>
      <c r="J75" s="160"/>
      <c r="K75" s="160">
        <f>SUM(K76:K79)</f>
        <v>0</v>
      </c>
      <c r="L75" s="160"/>
      <c r="M75" s="160">
        <f>SUM(M76:M79)</f>
        <v>0</v>
      </c>
      <c r="N75" s="160"/>
      <c r="O75" s="160">
        <f>SUM(O76:O79)</f>
        <v>42.51</v>
      </c>
      <c r="P75" s="160"/>
      <c r="Q75" s="160">
        <f>SUM(Q76:Q79)</f>
        <v>0</v>
      </c>
      <c r="R75" s="160"/>
      <c r="S75" s="160"/>
      <c r="T75" s="160"/>
      <c r="U75" s="160"/>
      <c r="V75" s="160">
        <f>SUM(V76:V79)</f>
        <v>677.27</v>
      </c>
      <c r="W75" s="160"/>
      <c r="X75" s="160"/>
      <c r="AG75" t="s">
        <v>153</v>
      </c>
    </row>
    <row r="76" spans="1:60" outlineLevel="1" x14ac:dyDescent="0.2">
      <c r="A76" s="173">
        <v>63</v>
      </c>
      <c r="B76" s="174" t="s">
        <v>290</v>
      </c>
      <c r="C76" s="181" t="s">
        <v>291</v>
      </c>
      <c r="D76" s="175" t="s">
        <v>178</v>
      </c>
      <c r="E76" s="176">
        <v>7.36</v>
      </c>
      <c r="F76" s="177"/>
      <c r="G76" s="178">
        <f>ROUND(E76*F76,2)</f>
        <v>0</v>
      </c>
      <c r="H76" s="159"/>
      <c r="I76" s="158">
        <f>ROUND(E76*H76,2)</f>
        <v>0</v>
      </c>
      <c r="J76" s="159"/>
      <c r="K76" s="158">
        <f>ROUND(E76*J76,2)</f>
        <v>0</v>
      </c>
      <c r="L76" s="158">
        <v>21</v>
      </c>
      <c r="M76" s="158">
        <f>G76*(1+L76/100)</f>
        <v>0</v>
      </c>
      <c r="N76" s="158">
        <v>5.1229999999999998E-2</v>
      </c>
      <c r="O76" s="158">
        <f>ROUND(E76*N76,2)</f>
        <v>0.38</v>
      </c>
      <c r="P76" s="158">
        <v>0</v>
      </c>
      <c r="Q76" s="158">
        <f>ROUND(E76*P76,2)</f>
        <v>0</v>
      </c>
      <c r="R76" s="158"/>
      <c r="S76" s="158" t="s">
        <v>157</v>
      </c>
      <c r="T76" s="158" t="s">
        <v>157</v>
      </c>
      <c r="U76" s="158">
        <v>0.90800000000000003</v>
      </c>
      <c r="V76" s="158">
        <f>ROUND(E76*U76,2)</f>
        <v>6.68</v>
      </c>
      <c r="W76" s="158"/>
      <c r="X76" s="158" t="s">
        <v>158</v>
      </c>
      <c r="Y76" s="151"/>
      <c r="Z76" s="151"/>
      <c r="AA76" s="151"/>
      <c r="AB76" s="151"/>
      <c r="AC76" s="151"/>
      <c r="AD76" s="151"/>
      <c r="AE76" s="151"/>
      <c r="AF76" s="151"/>
      <c r="AG76" s="151" t="s">
        <v>159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22.5" outlineLevel="1" x14ac:dyDescent="0.2">
      <c r="A77" s="173">
        <v>64</v>
      </c>
      <c r="B77" s="174" t="s">
        <v>292</v>
      </c>
      <c r="C77" s="181" t="s">
        <v>293</v>
      </c>
      <c r="D77" s="175" t="s">
        <v>294</v>
      </c>
      <c r="E77" s="176">
        <v>15</v>
      </c>
      <c r="F77" s="177"/>
      <c r="G77" s="178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21</v>
      </c>
      <c r="M77" s="158">
        <f>G77*(1+L77/100)</f>
        <v>0</v>
      </c>
      <c r="N77" s="158">
        <v>3.7130000000000003E-2</v>
      </c>
      <c r="O77" s="158">
        <f>ROUND(E77*N77,2)</f>
        <v>0.56000000000000005</v>
      </c>
      <c r="P77" s="158">
        <v>0</v>
      </c>
      <c r="Q77" s="158">
        <f>ROUND(E77*P77,2)</f>
        <v>0</v>
      </c>
      <c r="R77" s="158"/>
      <c r="S77" s="158" t="s">
        <v>157</v>
      </c>
      <c r="T77" s="158" t="s">
        <v>157</v>
      </c>
      <c r="U77" s="158">
        <v>0.29299999999999998</v>
      </c>
      <c r="V77" s="158">
        <f>ROUND(E77*U77,2)</f>
        <v>4.4000000000000004</v>
      </c>
      <c r="W77" s="158"/>
      <c r="X77" s="158" t="s">
        <v>158</v>
      </c>
      <c r="Y77" s="151"/>
      <c r="Z77" s="151"/>
      <c r="AA77" s="151"/>
      <c r="AB77" s="151"/>
      <c r="AC77" s="151"/>
      <c r="AD77" s="151"/>
      <c r="AE77" s="151"/>
      <c r="AF77" s="151"/>
      <c r="AG77" s="151" t="s">
        <v>159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73">
        <v>65</v>
      </c>
      <c r="B78" s="174" t="s">
        <v>295</v>
      </c>
      <c r="C78" s="181" t="s">
        <v>296</v>
      </c>
      <c r="D78" s="175" t="s">
        <v>178</v>
      </c>
      <c r="E78" s="176">
        <v>225.49379999999999</v>
      </c>
      <c r="F78" s="177"/>
      <c r="G78" s="178">
        <f>ROUND(E78*F78,2)</f>
        <v>0</v>
      </c>
      <c r="H78" s="159"/>
      <c r="I78" s="158">
        <f>ROUND(E78*H78,2)</f>
        <v>0</v>
      </c>
      <c r="J78" s="159"/>
      <c r="K78" s="158">
        <f>ROUND(E78*J78,2)</f>
        <v>0</v>
      </c>
      <c r="L78" s="158">
        <v>21</v>
      </c>
      <c r="M78" s="158">
        <f>G78*(1+L78/100)</f>
        <v>0</v>
      </c>
      <c r="N78" s="158">
        <v>3.9210000000000002E-2</v>
      </c>
      <c r="O78" s="158">
        <f>ROUND(E78*N78,2)</f>
        <v>8.84</v>
      </c>
      <c r="P78" s="158">
        <v>0</v>
      </c>
      <c r="Q78" s="158">
        <f>ROUND(E78*P78,2)</f>
        <v>0</v>
      </c>
      <c r="R78" s="158"/>
      <c r="S78" s="158" t="s">
        <v>157</v>
      </c>
      <c r="T78" s="158" t="s">
        <v>157</v>
      </c>
      <c r="U78" s="158">
        <v>0.39600000000000002</v>
      </c>
      <c r="V78" s="158">
        <f>ROUND(E78*U78,2)</f>
        <v>89.3</v>
      </c>
      <c r="W78" s="158"/>
      <c r="X78" s="158" t="s">
        <v>158</v>
      </c>
      <c r="Y78" s="151"/>
      <c r="Z78" s="151"/>
      <c r="AA78" s="151"/>
      <c r="AB78" s="151"/>
      <c r="AC78" s="151"/>
      <c r="AD78" s="151"/>
      <c r="AE78" s="151"/>
      <c r="AF78" s="151"/>
      <c r="AG78" s="151" t="s">
        <v>159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73">
        <v>66</v>
      </c>
      <c r="B79" s="174" t="s">
        <v>297</v>
      </c>
      <c r="C79" s="181" t="s">
        <v>298</v>
      </c>
      <c r="D79" s="175" t="s">
        <v>178</v>
      </c>
      <c r="E79" s="176">
        <v>686.77975000000004</v>
      </c>
      <c r="F79" s="177"/>
      <c r="G79" s="178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21</v>
      </c>
      <c r="M79" s="158">
        <f>G79*(1+L79/100)</f>
        <v>0</v>
      </c>
      <c r="N79" s="158">
        <v>4.7660000000000001E-2</v>
      </c>
      <c r="O79" s="158">
        <f>ROUND(E79*N79,2)</f>
        <v>32.729999999999997</v>
      </c>
      <c r="P79" s="158">
        <v>0</v>
      </c>
      <c r="Q79" s="158">
        <f>ROUND(E79*P79,2)</f>
        <v>0</v>
      </c>
      <c r="R79" s="158"/>
      <c r="S79" s="158" t="s">
        <v>157</v>
      </c>
      <c r="T79" s="158" t="s">
        <v>157</v>
      </c>
      <c r="U79" s="158">
        <v>0.84</v>
      </c>
      <c r="V79" s="158">
        <f>ROUND(E79*U79,2)</f>
        <v>576.89</v>
      </c>
      <c r="W79" s="158"/>
      <c r="X79" s="158" t="s">
        <v>158</v>
      </c>
      <c r="Y79" s="151"/>
      <c r="Z79" s="151"/>
      <c r="AA79" s="151"/>
      <c r="AB79" s="151"/>
      <c r="AC79" s="151"/>
      <c r="AD79" s="151"/>
      <c r="AE79" s="151"/>
      <c r="AF79" s="151"/>
      <c r="AG79" s="151" t="s">
        <v>159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x14ac:dyDescent="0.2">
      <c r="A80" s="161" t="s">
        <v>152</v>
      </c>
      <c r="B80" s="162" t="s">
        <v>66</v>
      </c>
      <c r="C80" s="180" t="s">
        <v>67</v>
      </c>
      <c r="D80" s="163"/>
      <c r="E80" s="164"/>
      <c r="F80" s="165"/>
      <c r="G80" s="166">
        <f>SUMIF(AG81:AG85,"&lt;&gt;NOR",G81:G85)</f>
        <v>0</v>
      </c>
      <c r="H80" s="160"/>
      <c r="I80" s="160">
        <f>SUM(I81:I85)</f>
        <v>0</v>
      </c>
      <c r="J80" s="160"/>
      <c r="K80" s="160">
        <f>SUM(K81:K85)</f>
        <v>0</v>
      </c>
      <c r="L80" s="160"/>
      <c r="M80" s="160">
        <f>SUM(M81:M85)</f>
        <v>0</v>
      </c>
      <c r="N80" s="160"/>
      <c r="O80" s="160">
        <f>SUM(O81:O85)</f>
        <v>7.53</v>
      </c>
      <c r="P80" s="160"/>
      <c r="Q80" s="160">
        <f>SUM(Q81:Q85)</f>
        <v>0</v>
      </c>
      <c r="R80" s="160"/>
      <c r="S80" s="160"/>
      <c r="T80" s="160"/>
      <c r="U80" s="160"/>
      <c r="V80" s="160">
        <f>SUM(V81:V85)</f>
        <v>521.42999999999995</v>
      </c>
      <c r="W80" s="160"/>
      <c r="X80" s="160"/>
      <c r="AG80" t="s">
        <v>153</v>
      </c>
    </row>
    <row r="81" spans="1:60" outlineLevel="1" x14ac:dyDescent="0.2">
      <c r="A81" s="173">
        <v>67</v>
      </c>
      <c r="B81" s="174" t="s">
        <v>299</v>
      </c>
      <c r="C81" s="181" t="s">
        <v>667</v>
      </c>
      <c r="D81" s="175" t="s">
        <v>178</v>
      </c>
      <c r="E81" s="176">
        <v>64.074299999999994</v>
      </c>
      <c r="F81" s="177"/>
      <c r="G81" s="178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21</v>
      </c>
      <c r="M81" s="158">
        <f>G81*(1+L81/100)</f>
        <v>0</v>
      </c>
      <c r="N81" s="158">
        <v>1.5879999999999998E-2</v>
      </c>
      <c r="O81" s="158">
        <f>ROUND(E81*N81,2)</f>
        <v>1.02</v>
      </c>
      <c r="P81" s="158">
        <v>0</v>
      </c>
      <c r="Q81" s="158">
        <f>ROUND(E81*P81,2)</f>
        <v>0</v>
      </c>
      <c r="R81" s="158"/>
      <c r="S81" s="158" t="s">
        <v>157</v>
      </c>
      <c r="T81" s="158" t="s">
        <v>157</v>
      </c>
      <c r="U81" s="158">
        <v>1.2558</v>
      </c>
      <c r="V81" s="158">
        <f>ROUND(E81*U81,2)</f>
        <v>80.459999999999994</v>
      </c>
      <c r="W81" s="158"/>
      <c r="X81" s="158" t="s">
        <v>158</v>
      </c>
      <c r="Y81" s="151"/>
      <c r="Z81" s="151"/>
      <c r="AA81" s="151"/>
      <c r="AB81" s="151"/>
      <c r="AC81" s="151"/>
      <c r="AD81" s="151"/>
      <c r="AE81" s="151"/>
      <c r="AF81" s="151"/>
      <c r="AG81" s="151" t="s">
        <v>159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73">
        <v>68</v>
      </c>
      <c r="B82" s="174" t="s">
        <v>300</v>
      </c>
      <c r="C82" s="181" t="s">
        <v>668</v>
      </c>
      <c r="D82" s="175" t="s">
        <v>178</v>
      </c>
      <c r="E82" s="176">
        <v>221.88499999999999</v>
      </c>
      <c r="F82" s="177"/>
      <c r="G82" s="178">
        <f>ROUND(E82*F82,2)</f>
        <v>0</v>
      </c>
      <c r="H82" s="159"/>
      <c r="I82" s="158">
        <f>ROUND(E82*H82,2)</f>
        <v>0</v>
      </c>
      <c r="J82" s="159"/>
      <c r="K82" s="158">
        <f>ROUND(E82*J82,2)</f>
        <v>0</v>
      </c>
      <c r="L82" s="158">
        <v>21</v>
      </c>
      <c r="M82" s="158">
        <f>G82*(1+L82/100)</f>
        <v>0</v>
      </c>
      <c r="N82" s="158">
        <v>1.391E-2</v>
      </c>
      <c r="O82" s="158">
        <f>ROUND(E82*N82,2)</f>
        <v>3.09</v>
      </c>
      <c r="P82" s="158">
        <v>0</v>
      </c>
      <c r="Q82" s="158">
        <f>ROUND(E82*P82,2)</f>
        <v>0</v>
      </c>
      <c r="R82" s="158"/>
      <c r="S82" s="158" t="s">
        <v>157</v>
      </c>
      <c r="T82" s="158" t="s">
        <v>157</v>
      </c>
      <c r="U82" s="158">
        <v>1.2558</v>
      </c>
      <c r="V82" s="158">
        <f>ROUND(E82*U82,2)</f>
        <v>278.64</v>
      </c>
      <c r="W82" s="158"/>
      <c r="X82" s="158" t="s">
        <v>158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159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73">
        <v>69</v>
      </c>
      <c r="B83" s="174" t="s">
        <v>301</v>
      </c>
      <c r="C83" s="181" t="s">
        <v>669</v>
      </c>
      <c r="D83" s="175" t="s">
        <v>178</v>
      </c>
      <c r="E83" s="176">
        <v>70.391599999999997</v>
      </c>
      <c r="F83" s="177"/>
      <c r="G83" s="178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21</v>
      </c>
      <c r="M83" s="158">
        <f>G83*(1+L83/100)</f>
        <v>0</v>
      </c>
      <c r="N83" s="158">
        <v>1.4659999999999999E-2</v>
      </c>
      <c r="O83" s="158">
        <f>ROUND(E83*N83,2)</f>
        <v>1.03</v>
      </c>
      <c r="P83" s="158">
        <v>0</v>
      </c>
      <c r="Q83" s="158">
        <f>ROUND(E83*P83,2)</f>
        <v>0</v>
      </c>
      <c r="R83" s="158"/>
      <c r="S83" s="158" t="s">
        <v>157</v>
      </c>
      <c r="T83" s="158" t="s">
        <v>157</v>
      </c>
      <c r="U83" s="158">
        <v>1.2558</v>
      </c>
      <c r="V83" s="158">
        <f>ROUND(E83*U83,2)</f>
        <v>88.4</v>
      </c>
      <c r="W83" s="158"/>
      <c r="X83" s="158" t="s">
        <v>158</v>
      </c>
      <c r="Y83" s="151"/>
      <c r="Z83" s="151"/>
      <c r="AA83" s="151"/>
      <c r="AB83" s="151"/>
      <c r="AC83" s="151"/>
      <c r="AD83" s="151"/>
      <c r="AE83" s="151"/>
      <c r="AF83" s="151"/>
      <c r="AG83" s="151" t="s">
        <v>159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22.5" outlineLevel="1" x14ac:dyDescent="0.2">
      <c r="A84" s="173">
        <v>70</v>
      </c>
      <c r="B84" s="174" t="s">
        <v>302</v>
      </c>
      <c r="C84" s="181" t="s">
        <v>670</v>
      </c>
      <c r="D84" s="175" t="s">
        <v>178</v>
      </c>
      <c r="E84" s="176">
        <v>26.175000000000001</v>
      </c>
      <c r="F84" s="177"/>
      <c r="G84" s="178">
        <f>ROUND(E84*F84,2)</f>
        <v>0</v>
      </c>
      <c r="H84" s="159"/>
      <c r="I84" s="158">
        <f>ROUND(E84*H84,2)</f>
        <v>0</v>
      </c>
      <c r="J84" s="159"/>
      <c r="K84" s="158">
        <f>ROUND(E84*J84,2)</f>
        <v>0</v>
      </c>
      <c r="L84" s="158">
        <v>21</v>
      </c>
      <c r="M84" s="158">
        <f>G84*(1+L84/100)</f>
        <v>0</v>
      </c>
      <c r="N84" s="158">
        <v>4.258E-2</v>
      </c>
      <c r="O84" s="158">
        <f>ROUND(E84*N84,2)</f>
        <v>1.1100000000000001</v>
      </c>
      <c r="P84" s="158">
        <v>0</v>
      </c>
      <c r="Q84" s="158">
        <f>ROUND(E84*P84,2)</f>
        <v>0</v>
      </c>
      <c r="R84" s="158"/>
      <c r="S84" s="158" t="s">
        <v>157</v>
      </c>
      <c r="T84" s="158" t="s">
        <v>157</v>
      </c>
      <c r="U84" s="158">
        <v>1.4157999999999999</v>
      </c>
      <c r="V84" s="158">
        <f>ROUND(E84*U84,2)</f>
        <v>37.06</v>
      </c>
      <c r="W84" s="158"/>
      <c r="X84" s="158" t="s">
        <v>158</v>
      </c>
      <c r="Y84" s="151"/>
      <c r="Z84" s="151"/>
      <c r="AA84" s="151"/>
      <c r="AB84" s="151"/>
      <c r="AC84" s="151"/>
      <c r="AD84" s="151"/>
      <c r="AE84" s="151"/>
      <c r="AF84" s="151"/>
      <c r="AG84" s="151" t="s">
        <v>159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22.5" outlineLevel="1" x14ac:dyDescent="0.2">
      <c r="A85" s="173">
        <v>71</v>
      </c>
      <c r="B85" s="174" t="s">
        <v>303</v>
      </c>
      <c r="C85" s="181" t="s">
        <v>671</v>
      </c>
      <c r="D85" s="175" t="s">
        <v>178</v>
      </c>
      <c r="E85" s="176">
        <v>26.0442</v>
      </c>
      <c r="F85" s="177"/>
      <c r="G85" s="178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21</v>
      </c>
      <c r="M85" s="158">
        <f>G85*(1+L85/100)</f>
        <v>0</v>
      </c>
      <c r="N85" s="158">
        <v>4.9059999999999999E-2</v>
      </c>
      <c r="O85" s="158">
        <f>ROUND(E85*N85,2)</f>
        <v>1.28</v>
      </c>
      <c r="P85" s="158">
        <v>0</v>
      </c>
      <c r="Q85" s="158">
        <f>ROUND(E85*P85,2)</f>
        <v>0</v>
      </c>
      <c r="R85" s="158"/>
      <c r="S85" s="158" t="s">
        <v>157</v>
      </c>
      <c r="T85" s="158" t="s">
        <v>157</v>
      </c>
      <c r="U85" s="158">
        <v>1.4157999999999999</v>
      </c>
      <c r="V85" s="158">
        <f>ROUND(E85*U85,2)</f>
        <v>36.869999999999997</v>
      </c>
      <c r="W85" s="158"/>
      <c r="X85" s="158" t="s">
        <v>158</v>
      </c>
      <c r="Y85" s="151"/>
      <c r="Z85" s="151"/>
      <c r="AA85" s="151"/>
      <c r="AB85" s="151"/>
      <c r="AC85" s="151"/>
      <c r="AD85" s="151"/>
      <c r="AE85" s="151"/>
      <c r="AF85" s="151"/>
      <c r="AG85" s="151" t="s">
        <v>159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x14ac:dyDescent="0.2">
      <c r="A86" s="161" t="s">
        <v>152</v>
      </c>
      <c r="B86" s="162" t="s">
        <v>68</v>
      </c>
      <c r="C86" s="180" t="s">
        <v>69</v>
      </c>
      <c r="D86" s="163"/>
      <c r="E86" s="164"/>
      <c r="F86" s="165"/>
      <c r="G86" s="166">
        <f>SUMIF(AG87:AG94,"&lt;&gt;NOR",G87:G94)</f>
        <v>0</v>
      </c>
      <c r="H86" s="160"/>
      <c r="I86" s="160">
        <f>SUM(I87:I94)</f>
        <v>0</v>
      </c>
      <c r="J86" s="160"/>
      <c r="K86" s="160">
        <f>SUM(K87:K94)</f>
        <v>0</v>
      </c>
      <c r="L86" s="160"/>
      <c r="M86" s="160">
        <f>SUM(M87:M94)</f>
        <v>0</v>
      </c>
      <c r="N86" s="160"/>
      <c r="O86" s="160">
        <f>SUM(O87:O94)</f>
        <v>96.2</v>
      </c>
      <c r="P86" s="160"/>
      <c r="Q86" s="160">
        <f>SUM(Q87:Q94)</f>
        <v>0</v>
      </c>
      <c r="R86" s="160"/>
      <c r="S86" s="160"/>
      <c r="T86" s="160"/>
      <c r="U86" s="160"/>
      <c r="V86" s="160">
        <f>SUM(V87:V94)</f>
        <v>103.12</v>
      </c>
      <c r="W86" s="160"/>
      <c r="X86" s="160"/>
      <c r="AG86" t="s">
        <v>153</v>
      </c>
    </row>
    <row r="87" spans="1:60" outlineLevel="1" x14ac:dyDescent="0.2">
      <c r="A87" s="173">
        <v>72</v>
      </c>
      <c r="B87" s="174" t="s">
        <v>304</v>
      </c>
      <c r="C87" s="181" t="s">
        <v>305</v>
      </c>
      <c r="D87" s="175" t="s">
        <v>156</v>
      </c>
      <c r="E87" s="176">
        <v>9.0838099999999997</v>
      </c>
      <c r="F87" s="177"/>
      <c r="G87" s="178">
        <f t="shared" ref="G87:G94" si="35">ROUND(E87*F87,2)</f>
        <v>0</v>
      </c>
      <c r="H87" s="159"/>
      <c r="I87" s="158">
        <f t="shared" ref="I87:I94" si="36">ROUND(E87*H87,2)</f>
        <v>0</v>
      </c>
      <c r="J87" s="159"/>
      <c r="K87" s="158">
        <f t="shared" ref="K87:K94" si="37">ROUND(E87*J87,2)</f>
        <v>0</v>
      </c>
      <c r="L87" s="158">
        <v>21</v>
      </c>
      <c r="M87" s="158">
        <f t="shared" ref="M87:M94" si="38">G87*(1+L87/100)</f>
        <v>0</v>
      </c>
      <c r="N87" s="158">
        <v>2.5249999999999999</v>
      </c>
      <c r="O87" s="158">
        <f t="shared" ref="O87:O94" si="39">ROUND(E87*N87,2)</f>
        <v>22.94</v>
      </c>
      <c r="P87" s="158">
        <v>0</v>
      </c>
      <c r="Q87" s="158">
        <f t="shared" ref="Q87:Q94" si="40">ROUND(E87*P87,2)</f>
        <v>0</v>
      </c>
      <c r="R87" s="158"/>
      <c r="S87" s="158" t="s">
        <v>157</v>
      </c>
      <c r="T87" s="158" t="s">
        <v>157</v>
      </c>
      <c r="U87" s="158">
        <v>3.2130000000000001</v>
      </c>
      <c r="V87" s="158">
        <f t="shared" ref="V87:V94" si="41">ROUND(E87*U87,2)</f>
        <v>29.19</v>
      </c>
      <c r="W87" s="158"/>
      <c r="X87" s="158" t="s">
        <v>158</v>
      </c>
      <c r="Y87" s="151"/>
      <c r="Z87" s="151"/>
      <c r="AA87" s="151"/>
      <c r="AB87" s="151"/>
      <c r="AC87" s="151"/>
      <c r="AD87" s="151"/>
      <c r="AE87" s="151"/>
      <c r="AF87" s="151"/>
      <c r="AG87" s="151" t="s">
        <v>159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73">
        <v>73</v>
      </c>
      <c r="B88" s="174" t="s">
        <v>306</v>
      </c>
      <c r="C88" s="181" t="s">
        <v>672</v>
      </c>
      <c r="D88" s="175" t="s">
        <v>178</v>
      </c>
      <c r="E88" s="176">
        <v>369.9</v>
      </c>
      <c r="F88" s="177"/>
      <c r="G88" s="178">
        <f t="shared" si="35"/>
        <v>0</v>
      </c>
      <c r="H88" s="159"/>
      <c r="I88" s="158">
        <f t="shared" si="36"/>
        <v>0</v>
      </c>
      <c r="J88" s="159"/>
      <c r="K88" s="158">
        <f t="shared" si="37"/>
        <v>0</v>
      </c>
      <c r="L88" s="158">
        <v>21</v>
      </c>
      <c r="M88" s="158">
        <f t="shared" si="38"/>
        <v>0</v>
      </c>
      <c r="N88" s="158">
        <v>0.1111</v>
      </c>
      <c r="O88" s="158">
        <f t="shared" si="39"/>
        <v>41.1</v>
      </c>
      <c r="P88" s="158">
        <v>0</v>
      </c>
      <c r="Q88" s="158">
        <f t="shared" si="40"/>
        <v>0</v>
      </c>
      <c r="R88" s="158"/>
      <c r="S88" s="158" t="s">
        <v>157</v>
      </c>
      <c r="T88" s="158" t="s">
        <v>157</v>
      </c>
      <c r="U88" s="158">
        <v>0.13100000000000001</v>
      </c>
      <c r="V88" s="158">
        <f t="shared" si="41"/>
        <v>48.46</v>
      </c>
      <c r="W88" s="158"/>
      <c r="X88" s="158" t="s">
        <v>158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159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73">
        <v>74</v>
      </c>
      <c r="B89" s="174" t="s">
        <v>307</v>
      </c>
      <c r="C89" s="181" t="s">
        <v>673</v>
      </c>
      <c r="D89" s="175" t="s">
        <v>178</v>
      </c>
      <c r="E89" s="176">
        <v>1358.82</v>
      </c>
      <c r="F89" s="177"/>
      <c r="G89" s="178">
        <f t="shared" si="35"/>
        <v>0</v>
      </c>
      <c r="H89" s="159"/>
      <c r="I89" s="158">
        <f t="shared" si="36"/>
        <v>0</v>
      </c>
      <c r="J89" s="159"/>
      <c r="K89" s="158">
        <f t="shared" si="37"/>
        <v>0</v>
      </c>
      <c r="L89" s="158">
        <v>21</v>
      </c>
      <c r="M89" s="158">
        <f t="shared" si="38"/>
        <v>0</v>
      </c>
      <c r="N89" s="158">
        <v>1.111E-2</v>
      </c>
      <c r="O89" s="158">
        <f t="shared" si="39"/>
        <v>15.1</v>
      </c>
      <c r="P89" s="158">
        <v>0</v>
      </c>
      <c r="Q89" s="158">
        <f t="shared" si="40"/>
        <v>0</v>
      </c>
      <c r="R89" s="158"/>
      <c r="S89" s="158" t="s">
        <v>157</v>
      </c>
      <c r="T89" s="158" t="s">
        <v>157</v>
      </c>
      <c r="U89" s="158">
        <v>4.0000000000000001E-3</v>
      </c>
      <c r="V89" s="158">
        <f t="shared" si="41"/>
        <v>5.44</v>
      </c>
      <c r="W89" s="158"/>
      <c r="X89" s="158" t="s">
        <v>158</v>
      </c>
      <c r="Y89" s="151"/>
      <c r="Z89" s="151"/>
      <c r="AA89" s="151"/>
      <c r="AB89" s="151"/>
      <c r="AC89" s="151"/>
      <c r="AD89" s="151"/>
      <c r="AE89" s="151"/>
      <c r="AF89" s="151"/>
      <c r="AG89" s="151" t="s">
        <v>159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73">
        <v>75</v>
      </c>
      <c r="B90" s="174" t="s">
        <v>308</v>
      </c>
      <c r="C90" s="181" t="s">
        <v>309</v>
      </c>
      <c r="D90" s="175" t="s">
        <v>178</v>
      </c>
      <c r="E90" s="176">
        <v>24.7</v>
      </c>
      <c r="F90" s="177"/>
      <c r="G90" s="178">
        <f t="shared" si="35"/>
        <v>0</v>
      </c>
      <c r="H90" s="159"/>
      <c r="I90" s="158">
        <f t="shared" si="36"/>
        <v>0</v>
      </c>
      <c r="J90" s="159"/>
      <c r="K90" s="158">
        <f t="shared" si="37"/>
        <v>0</v>
      </c>
      <c r="L90" s="158">
        <v>21</v>
      </c>
      <c r="M90" s="158">
        <f t="shared" si="38"/>
        <v>0</v>
      </c>
      <c r="N90" s="158">
        <v>0.36</v>
      </c>
      <c r="O90" s="158">
        <f t="shared" si="39"/>
        <v>8.89</v>
      </c>
      <c r="P90" s="158">
        <v>0</v>
      </c>
      <c r="Q90" s="158">
        <f t="shared" si="40"/>
        <v>0</v>
      </c>
      <c r="R90" s="158"/>
      <c r="S90" s="158" t="s">
        <v>157</v>
      </c>
      <c r="T90" s="158" t="s">
        <v>157</v>
      </c>
      <c r="U90" s="158">
        <v>0.34</v>
      </c>
      <c r="V90" s="158">
        <f t="shared" si="41"/>
        <v>8.4</v>
      </c>
      <c r="W90" s="158"/>
      <c r="X90" s="158" t="s">
        <v>158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159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73">
        <v>76</v>
      </c>
      <c r="B91" s="174" t="s">
        <v>310</v>
      </c>
      <c r="C91" s="181" t="s">
        <v>311</v>
      </c>
      <c r="D91" s="175" t="s">
        <v>178</v>
      </c>
      <c r="E91" s="176">
        <v>24.7</v>
      </c>
      <c r="F91" s="177"/>
      <c r="G91" s="178">
        <f t="shared" si="35"/>
        <v>0</v>
      </c>
      <c r="H91" s="159"/>
      <c r="I91" s="158">
        <f t="shared" si="36"/>
        <v>0</v>
      </c>
      <c r="J91" s="159"/>
      <c r="K91" s="158">
        <f t="shared" si="37"/>
        <v>0</v>
      </c>
      <c r="L91" s="158">
        <v>21</v>
      </c>
      <c r="M91" s="158">
        <f t="shared" si="38"/>
        <v>0</v>
      </c>
      <c r="N91" s="158">
        <v>0.16</v>
      </c>
      <c r="O91" s="158">
        <f t="shared" si="39"/>
        <v>3.95</v>
      </c>
      <c r="P91" s="158">
        <v>0</v>
      </c>
      <c r="Q91" s="158">
        <f t="shared" si="40"/>
        <v>0</v>
      </c>
      <c r="R91" s="158"/>
      <c r="S91" s="158" t="s">
        <v>157</v>
      </c>
      <c r="T91" s="158" t="s">
        <v>157</v>
      </c>
      <c r="U91" s="158">
        <v>0.18</v>
      </c>
      <c r="V91" s="158">
        <f t="shared" si="41"/>
        <v>4.45</v>
      </c>
      <c r="W91" s="158"/>
      <c r="X91" s="158" t="s">
        <v>158</v>
      </c>
      <c r="Y91" s="151"/>
      <c r="Z91" s="151"/>
      <c r="AA91" s="151"/>
      <c r="AB91" s="151"/>
      <c r="AC91" s="151"/>
      <c r="AD91" s="151"/>
      <c r="AE91" s="151"/>
      <c r="AF91" s="151"/>
      <c r="AG91" s="151" t="s">
        <v>159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73">
        <v>77</v>
      </c>
      <c r="B92" s="174" t="s">
        <v>312</v>
      </c>
      <c r="C92" s="181" t="s">
        <v>313</v>
      </c>
      <c r="D92" s="175" t="s">
        <v>178</v>
      </c>
      <c r="E92" s="176">
        <v>20.239999999999998</v>
      </c>
      <c r="F92" s="177"/>
      <c r="G92" s="178">
        <f t="shared" si="35"/>
        <v>0</v>
      </c>
      <c r="H92" s="159"/>
      <c r="I92" s="158">
        <f t="shared" si="36"/>
        <v>0</v>
      </c>
      <c r="J92" s="159"/>
      <c r="K92" s="158">
        <f t="shared" si="37"/>
        <v>0</v>
      </c>
      <c r="L92" s="158">
        <v>21</v>
      </c>
      <c r="M92" s="158">
        <f t="shared" si="38"/>
        <v>0</v>
      </c>
      <c r="N92" s="158">
        <v>0</v>
      </c>
      <c r="O92" s="158">
        <f t="shared" si="39"/>
        <v>0</v>
      </c>
      <c r="P92" s="158">
        <v>0</v>
      </c>
      <c r="Q92" s="158">
        <f t="shared" si="40"/>
        <v>0</v>
      </c>
      <c r="R92" s="158"/>
      <c r="S92" s="158" t="s">
        <v>157</v>
      </c>
      <c r="T92" s="158" t="s">
        <v>157</v>
      </c>
      <c r="U92" s="158">
        <v>0.13</v>
      </c>
      <c r="V92" s="158">
        <f t="shared" si="41"/>
        <v>2.63</v>
      </c>
      <c r="W92" s="158"/>
      <c r="X92" s="158" t="s">
        <v>158</v>
      </c>
      <c r="Y92" s="151"/>
      <c r="Z92" s="151"/>
      <c r="AA92" s="151"/>
      <c r="AB92" s="151"/>
      <c r="AC92" s="151"/>
      <c r="AD92" s="151"/>
      <c r="AE92" s="151"/>
      <c r="AF92" s="151"/>
      <c r="AG92" s="151" t="s">
        <v>159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22.5" outlineLevel="1" x14ac:dyDescent="0.2">
      <c r="A93" s="173">
        <v>78</v>
      </c>
      <c r="B93" s="174" t="s">
        <v>314</v>
      </c>
      <c r="C93" s="181" t="s">
        <v>315</v>
      </c>
      <c r="D93" s="175" t="s">
        <v>294</v>
      </c>
      <c r="E93" s="176">
        <v>32.5</v>
      </c>
      <c r="F93" s="177"/>
      <c r="G93" s="178">
        <f t="shared" si="35"/>
        <v>0</v>
      </c>
      <c r="H93" s="159"/>
      <c r="I93" s="158">
        <f t="shared" si="36"/>
        <v>0</v>
      </c>
      <c r="J93" s="159"/>
      <c r="K93" s="158">
        <f t="shared" si="37"/>
        <v>0</v>
      </c>
      <c r="L93" s="158">
        <v>21</v>
      </c>
      <c r="M93" s="158">
        <f t="shared" si="38"/>
        <v>0</v>
      </c>
      <c r="N93" s="158">
        <v>0.10249999999999999</v>
      </c>
      <c r="O93" s="158">
        <f t="shared" si="39"/>
        <v>3.33</v>
      </c>
      <c r="P93" s="158">
        <v>0</v>
      </c>
      <c r="Q93" s="158">
        <f t="shared" si="40"/>
        <v>0</v>
      </c>
      <c r="R93" s="158"/>
      <c r="S93" s="158" t="s">
        <v>157</v>
      </c>
      <c r="T93" s="158" t="s">
        <v>157</v>
      </c>
      <c r="U93" s="158">
        <v>0.14000000000000001</v>
      </c>
      <c r="V93" s="158">
        <f t="shared" si="41"/>
        <v>4.55</v>
      </c>
      <c r="W93" s="158"/>
      <c r="X93" s="158" t="s">
        <v>158</v>
      </c>
      <c r="Y93" s="151"/>
      <c r="Z93" s="151"/>
      <c r="AA93" s="151"/>
      <c r="AB93" s="151"/>
      <c r="AC93" s="151"/>
      <c r="AD93" s="151"/>
      <c r="AE93" s="151"/>
      <c r="AF93" s="151"/>
      <c r="AG93" s="151" t="s">
        <v>159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22.5" outlineLevel="1" x14ac:dyDescent="0.2">
      <c r="A94" s="173">
        <v>79</v>
      </c>
      <c r="B94" s="174" t="s">
        <v>316</v>
      </c>
      <c r="C94" s="181" t="s">
        <v>317</v>
      </c>
      <c r="D94" s="175" t="s">
        <v>218</v>
      </c>
      <c r="E94" s="176">
        <v>33</v>
      </c>
      <c r="F94" s="177"/>
      <c r="G94" s="178">
        <f t="shared" si="35"/>
        <v>0</v>
      </c>
      <c r="H94" s="159"/>
      <c r="I94" s="158">
        <f t="shared" si="36"/>
        <v>0</v>
      </c>
      <c r="J94" s="159"/>
      <c r="K94" s="158">
        <f t="shared" si="37"/>
        <v>0</v>
      </c>
      <c r="L94" s="158">
        <v>21</v>
      </c>
      <c r="M94" s="158">
        <f t="shared" si="38"/>
        <v>0</v>
      </c>
      <c r="N94" s="158">
        <v>2.7E-2</v>
      </c>
      <c r="O94" s="158">
        <f t="shared" si="39"/>
        <v>0.89</v>
      </c>
      <c r="P94" s="158">
        <v>0</v>
      </c>
      <c r="Q94" s="158">
        <f t="shared" si="40"/>
        <v>0</v>
      </c>
      <c r="R94" s="158" t="s">
        <v>318</v>
      </c>
      <c r="S94" s="158" t="s">
        <v>319</v>
      </c>
      <c r="T94" s="158" t="s">
        <v>319</v>
      </c>
      <c r="U94" s="158">
        <v>0</v>
      </c>
      <c r="V94" s="158">
        <f t="shared" si="41"/>
        <v>0</v>
      </c>
      <c r="W94" s="158"/>
      <c r="X94" s="158" t="s">
        <v>320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321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x14ac:dyDescent="0.2">
      <c r="A95" s="161" t="s">
        <v>152</v>
      </c>
      <c r="B95" s="162" t="s">
        <v>70</v>
      </c>
      <c r="C95" s="180" t="s">
        <v>71</v>
      </c>
      <c r="D95" s="163"/>
      <c r="E95" s="164"/>
      <c r="F95" s="165"/>
      <c r="G95" s="166">
        <f>SUMIF(AG96:AG113,"&lt;&gt;NOR",G96:G113)</f>
        <v>0</v>
      </c>
      <c r="H95" s="160"/>
      <c r="I95" s="160">
        <f>SUM(I96:I113)</f>
        <v>0</v>
      </c>
      <c r="J95" s="160"/>
      <c r="K95" s="160">
        <f>SUM(K96:K113)</f>
        <v>0</v>
      </c>
      <c r="L95" s="160"/>
      <c r="M95" s="160">
        <f>SUM(M96:M113)</f>
        <v>0</v>
      </c>
      <c r="N95" s="160"/>
      <c r="O95" s="160">
        <f>SUM(O96:O113)</f>
        <v>0</v>
      </c>
      <c r="P95" s="160"/>
      <c r="Q95" s="160">
        <f>SUM(Q96:Q113)</f>
        <v>0</v>
      </c>
      <c r="R95" s="160"/>
      <c r="S95" s="160"/>
      <c r="T95" s="160"/>
      <c r="U95" s="160"/>
      <c r="V95" s="160">
        <f>SUM(V96:V113)</f>
        <v>0</v>
      </c>
      <c r="W95" s="160"/>
      <c r="X95" s="160"/>
      <c r="AG95" t="s">
        <v>153</v>
      </c>
    </row>
    <row r="96" spans="1:60" outlineLevel="1" x14ac:dyDescent="0.2">
      <c r="A96" s="173">
        <v>80</v>
      </c>
      <c r="B96" s="174" t="s">
        <v>322</v>
      </c>
      <c r="C96" s="181" t="s">
        <v>323</v>
      </c>
      <c r="D96" s="175" t="s">
        <v>324</v>
      </c>
      <c r="E96" s="176">
        <v>1</v>
      </c>
      <c r="F96" s="177"/>
      <c r="G96" s="178">
        <f t="shared" ref="G96:G113" si="42">ROUND(E96*F96,2)</f>
        <v>0</v>
      </c>
      <c r="H96" s="159"/>
      <c r="I96" s="158">
        <f t="shared" ref="I96:I113" si="43">ROUND(E96*H96,2)</f>
        <v>0</v>
      </c>
      <c r="J96" s="159"/>
      <c r="K96" s="158">
        <f t="shared" ref="K96:K113" si="44">ROUND(E96*J96,2)</f>
        <v>0</v>
      </c>
      <c r="L96" s="158">
        <v>21</v>
      </c>
      <c r="M96" s="158">
        <f t="shared" ref="M96:M113" si="45">G96*(1+L96/100)</f>
        <v>0</v>
      </c>
      <c r="N96" s="158">
        <v>0</v>
      </c>
      <c r="O96" s="158">
        <f t="shared" ref="O96:O113" si="46">ROUND(E96*N96,2)</f>
        <v>0</v>
      </c>
      <c r="P96" s="158">
        <v>0</v>
      </c>
      <c r="Q96" s="158">
        <f t="shared" ref="Q96:Q113" si="47">ROUND(E96*P96,2)</f>
        <v>0</v>
      </c>
      <c r="R96" s="158"/>
      <c r="S96" s="158" t="s">
        <v>266</v>
      </c>
      <c r="T96" s="158" t="s">
        <v>267</v>
      </c>
      <c r="U96" s="158">
        <v>0</v>
      </c>
      <c r="V96" s="158">
        <f t="shared" ref="V96:V113" si="48">ROUND(E96*U96,2)</f>
        <v>0</v>
      </c>
      <c r="W96" s="158"/>
      <c r="X96" s="158" t="s">
        <v>158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159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73">
        <v>81</v>
      </c>
      <c r="B97" s="174" t="s">
        <v>325</v>
      </c>
      <c r="C97" s="181" t="s">
        <v>326</v>
      </c>
      <c r="D97" s="175" t="s">
        <v>294</v>
      </c>
      <c r="E97" s="176">
        <v>35.799999999999997</v>
      </c>
      <c r="F97" s="177"/>
      <c r="G97" s="178">
        <f t="shared" si="42"/>
        <v>0</v>
      </c>
      <c r="H97" s="159"/>
      <c r="I97" s="158">
        <f t="shared" si="43"/>
        <v>0</v>
      </c>
      <c r="J97" s="159"/>
      <c r="K97" s="158">
        <f t="shared" si="44"/>
        <v>0</v>
      </c>
      <c r="L97" s="158">
        <v>21</v>
      </c>
      <c r="M97" s="158">
        <f t="shared" si="45"/>
        <v>0</v>
      </c>
      <c r="N97" s="158">
        <v>0</v>
      </c>
      <c r="O97" s="158">
        <f t="shared" si="46"/>
        <v>0</v>
      </c>
      <c r="P97" s="158">
        <v>0</v>
      </c>
      <c r="Q97" s="158">
        <f t="shared" si="47"/>
        <v>0</v>
      </c>
      <c r="R97" s="158"/>
      <c r="S97" s="158" t="s">
        <v>266</v>
      </c>
      <c r="T97" s="158" t="s">
        <v>267</v>
      </c>
      <c r="U97" s="158">
        <v>0</v>
      </c>
      <c r="V97" s="158">
        <f t="shared" si="48"/>
        <v>0</v>
      </c>
      <c r="W97" s="158"/>
      <c r="X97" s="158" t="s">
        <v>158</v>
      </c>
      <c r="Y97" s="151"/>
      <c r="Z97" s="151"/>
      <c r="AA97" s="151"/>
      <c r="AB97" s="151"/>
      <c r="AC97" s="151"/>
      <c r="AD97" s="151"/>
      <c r="AE97" s="151"/>
      <c r="AF97" s="151"/>
      <c r="AG97" s="151" t="s">
        <v>159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ht="22.5" outlineLevel="1" x14ac:dyDescent="0.2">
      <c r="A98" s="173">
        <v>82</v>
      </c>
      <c r="B98" s="174" t="s">
        <v>327</v>
      </c>
      <c r="C98" s="181" t="s">
        <v>328</v>
      </c>
      <c r="D98" s="175" t="s">
        <v>265</v>
      </c>
      <c r="E98" s="176">
        <v>1</v>
      </c>
      <c r="F98" s="177"/>
      <c r="G98" s="178">
        <f t="shared" si="42"/>
        <v>0</v>
      </c>
      <c r="H98" s="159"/>
      <c r="I98" s="158">
        <f t="shared" si="43"/>
        <v>0</v>
      </c>
      <c r="J98" s="159"/>
      <c r="K98" s="158">
        <f t="shared" si="44"/>
        <v>0</v>
      </c>
      <c r="L98" s="158">
        <v>21</v>
      </c>
      <c r="M98" s="158">
        <f t="shared" si="45"/>
        <v>0</v>
      </c>
      <c r="N98" s="158">
        <v>0</v>
      </c>
      <c r="O98" s="158">
        <f t="shared" si="46"/>
        <v>0</v>
      </c>
      <c r="P98" s="158">
        <v>0</v>
      </c>
      <c r="Q98" s="158">
        <f t="shared" si="47"/>
        <v>0</v>
      </c>
      <c r="R98" s="158"/>
      <c r="S98" s="158" t="s">
        <v>266</v>
      </c>
      <c r="T98" s="158" t="s">
        <v>267</v>
      </c>
      <c r="U98" s="158">
        <v>0</v>
      </c>
      <c r="V98" s="158">
        <f t="shared" si="48"/>
        <v>0</v>
      </c>
      <c r="W98" s="158"/>
      <c r="X98" s="158" t="s">
        <v>158</v>
      </c>
      <c r="Y98" s="151"/>
      <c r="Z98" s="151"/>
      <c r="AA98" s="151"/>
      <c r="AB98" s="151"/>
      <c r="AC98" s="151"/>
      <c r="AD98" s="151"/>
      <c r="AE98" s="151"/>
      <c r="AF98" s="151"/>
      <c r="AG98" s="151" t="s">
        <v>159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ht="22.5" outlineLevel="1" x14ac:dyDescent="0.2">
      <c r="A99" s="173">
        <v>83</v>
      </c>
      <c r="B99" s="174" t="s">
        <v>329</v>
      </c>
      <c r="C99" s="181" t="s">
        <v>330</v>
      </c>
      <c r="D99" s="175" t="s">
        <v>265</v>
      </c>
      <c r="E99" s="176">
        <v>1</v>
      </c>
      <c r="F99" s="177"/>
      <c r="G99" s="178">
        <f t="shared" si="42"/>
        <v>0</v>
      </c>
      <c r="H99" s="159"/>
      <c r="I99" s="158">
        <f t="shared" si="43"/>
        <v>0</v>
      </c>
      <c r="J99" s="159"/>
      <c r="K99" s="158">
        <f t="shared" si="44"/>
        <v>0</v>
      </c>
      <c r="L99" s="158">
        <v>21</v>
      </c>
      <c r="M99" s="158">
        <f t="shared" si="45"/>
        <v>0</v>
      </c>
      <c r="N99" s="158">
        <v>0</v>
      </c>
      <c r="O99" s="158">
        <f t="shared" si="46"/>
        <v>0</v>
      </c>
      <c r="P99" s="158">
        <v>0</v>
      </c>
      <c r="Q99" s="158">
        <f t="shared" si="47"/>
        <v>0</v>
      </c>
      <c r="R99" s="158"/>
      <c r="S99" s="158" t="s">
        <v>266</v>
      </c>
      <c r="T99" s="158" t="s">
        <v>267</v>
      </c>
      <c r="U99" s="158">
        <v>0</v>
      </c>
      <c r="V99" s="158">
        <f t="shared" si="48"/>
        <v>0</v>
      </c>
      <c r="W99" s="158"/>
      <c r="X99" s="158" t="s">
        <v>158</v>
      </c>
      <c r="Y99" s="151"/>
      <c r="Z99" s="151"/>
      <c r="AA99" s="151"/>
      <c r="AB99" s="151"/>
      <c r="AC99" s="151"/>
      <c r="AD99" s="151"/>
      <c r="AE99" s="151"/>
      <c r="AF99" s="151"/>
      <c r="AG99" s="151" t="s">
        <v>159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22.5" outlineLevel="1" x14ac:dyDescent="0.2">
      <c r="A100" s="173">
        <v>84</v>
      </c>
      <c r="B100" s="174" t="s">
        <v>331</v>
      </c>
      <c r="C100" s="181" t="s">
        <v>332</v>
      </c>
      <c r="D100" s="175" t="s">
        <v>265</v>
      </c>
      <c r="E100" s="176">
        <v>1</v>
      </c>
      <c r="F100" s="177"/>
      <c r="G100" s="178">
        <f t="shared" si="42"/>
        <v>0</v>
      </c>
      <c r="H100" s="159"/>
      <c r="I100" s="158">
        <f t="shared" si="43"/>
        <v>0</v>
      </c>
      <c r="J100" s="159"/>
      <c r="K100" s="158">
        <f t="shared" si="44"/>
        <v>0</v>
      </c>
      <c r="L100" s="158">
        <v>21</v>
      </c>
      <c r="M100" s="158">
        <f t="shared" si="45"/>
        <v>0</v>
      </c>
      <c r="N100" s="158">
        <v>0</v>
      </c>
      <c r="O100" s="158">
        <f t="shared" si="46"/>
        <v>0</v>
      </c>
      <c r="P100" s="158">
        <v>0</v>
      </c>
      <c r="Q100" s="158">
        <f t="shared" si="47"/>
        <v>0</v>
      </c>
      <c r="R100" s="158"/>
      <c r="S100" s="158" t="s">
        <v>266</v>
      </c>
      <c r="T100" s="158" t="s">
        <v>267</v>
      </c>
      <c r="U100" s="158">
        <v>0</v>
      </c>
      <c r="V100" s="158">
        <f t="shared" si="48"/>
        <v>0</v>
      </c>
      <c r="W100" s="158"/>
      <c r="X100" s="158" t="s">
        <v>158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159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22.5" outlineLevel="1" x14ac:dyDescent="0.2">
      <c r="A101" s="173">
        <v>85</v>
      </c>
      <c r="B101" s="174" t="s">
        <v>333</v>
      </c>
      <c r="C101" s="181" t="s">
        <v>334</v>
      </c>
      <c r="D101" s="175" t="s">
        <v>265</v>
      </c>
      <c r="E101" s="176">
        <v>4</v>
      </c>
      <c r="F101" s="177"/>
      <c r="G101" s="178">
        <f t="shared" si="42"/>
        <v>0</v>
      </c>
      <c r="H101" s="159"/>
      <c r="I101" s="158">
        <f t="shared" si="43"/>
        <v>0</v>
      </c>
      <c r="J101" s="159"/>
      <c r="K101" s="158">
        <f t="shared" si="44"/>
        <v>0</v>
      </c>
      <c r="L101" s="158">
        <v>21</v>
      </c>
      <c r="M101" s="158">
        <f t="shared" si="45"/>
        <v>0</v>
      </c>
      <c r="N101" s="158">
        <v>0</v>
      </c>
      <c r="O101" s="158">
        <f t="shared" si="46"/>
        <v>0</v>
      </c>
      <c r="P101" s="158">
        <v>0</v>
      </c>
      <c r="Q101" s="158">
        <f t="shared" si="47"/>
        <v>0</v>
      </c>
      <c r="R101" s="158"/>
      <c r="S101" s="158" t="s">
        <v>266</v>
      </c>
      <c r="T101" s="158" t="s">
        <v>267</v>
      </c>
      <c r="U101" s="158">
        <v>0</v>
      </c>
      <c r="V101" s="158">
        <f t="shared" si="48"/>
        <v>0</v>
      </c>
      <c r="W101" s="158"/>
      <c r="X101" s="158" t="s">
        <v>158</v>
      </c>
      <c r="Y101" s="151"/>
      <c r="Z101" s="151"/>
      <c r="AA101" s="151"/>
      <c r="AB101" s="151"/>
      <c r="AC101" s="151"/>
      <c r="AD101" s="151"/>
      <c r="AE101" s="151"/>
      <c r="AF101" s="151"/>
      <c r="AG101" s="151" t="s">
        <v>159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ht="22.5" outlineLevel="1" x14ac:dyDescent="0.2">
      <c r="A102" s="173">
        <v>86</v>
      </c>
      <c r="B102" s="174" t="s">
        <v>335</v>
      </c>
      <c r="C102" s="181" t="s">
        <v>336</v>
      </c>
      <c r="D102" s="175" t="s">
        <v>265</v>
      </c>
      <c r="E102" s="176">
        <v>3</v>
      </c>
      <c r="F102" s="177"/>
      <c r="G102" s="178">
        <f t="shared" si="42"/>
        <v>0</v>
      </c>
      <c r="H102" s="159"/>
      <c r="I102" s="158">
        <f t="shared" si="43"/>
        <v>0</v>
      </c>
      <c r="J102" s="159"/>
      <c r="K102" s="158">
        <f t="shared" si="44"/>
        <v>0</v>
      </c>
      <c r="L102" s="158">
        <v>21</v>
      </c>
      <c r="M102" s="158">
        <f t="shared" si="45"/>
        <v>0</v>
      </c>
      <c r="N102" s="158">
        <v>0</v>
      </c>
      <c r="O102" s="158">
        <f t="shared" si="46"/>
        <v>0</v>
      </c>
      <c r="P102" s="158">
        <v>0</v>
      </c>
      <c r="Q102" s="158">
        <f t="shared" si="47"/>
        <v>0</v>
      </c>
      <c r="R102" s="158"/>
      <c r="S102" s="158" t="s">
        <v>266</v>
      </c>
      <c r="T102" s="158" t="s">
        <v>267</v>
      </c>
      <c r="U102" s="158">
        <v>0</v>
      </c>
      <c r="V102" s="158">
        <f t="shared" si="48"/>
        <v>0</v>
      </c>
      <c r="W102" s="158"/>
      <c r="X102" s="158" t="s">
        <v>158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159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ht="22.5" outlineLevel="1" x14ac:dyDescent="0.2">
      <c r="A103" s="173">
        <v>87</v>
      </c>
      <c r="B103" s="174" t="s">
        <v>337</v>
      </c>
      <c r="C103" s="181" t="s">
        <v>338</v>
      </c>
      <c r="D103" s="175" t="s">
        <v>265</v>
      </c>
      <c r="E103" s="176">
        <v>1</v>
      </c>
      <c r="F103" s="177"/>
      <c r="G103" s="178">
        <f t="shared" si="42"/>
        <v>0</v>
      </c>
      <c r="H103" s="159"/>
      <c r="I103" s="158">
        <f t="shared" si="43"/>
        <v>0</v>
      </c>
      <c r="J103" s="159"/>
      <c r="K103" s="158">
        <f t="shared" si="44"/>
        <v>0</v>
      </c>
      <c r="L103" s="158">
        <v>21</v>
      </c>
      <c r="M103" s="158">
        <f t="shared" si="45"/>
        <v>0</v>
      </c>
      <c r="N103" s="158">
        <v>0</v>
      </c>
      <c r="O103" s="158">
        <f t="shared" si="46"/>
        <v>0</v>
      </c>
      <c r="P103" s="158">
        <v>0</v>
      </c>
      <c r="Q103" s="158">
        <f t="shared" si="47"/>
        <v>0</v>
      </c>
      <c r="R103" s="158"/>
      <c r="S103" s="158" t="s">
        <v>266</v>
      </c>
      <c r="T103" s="158" t="s">
        <v>267</v>
      </c>
      <c r="U103" s="158">
        <v>0</v>
      </c>
      <c r="V103" s="158">
        <f t="shared" si="48"/>
        <v>0</v>
      </c>
      <c r="W103" s="158"/>
      <c r="X103" s="158" t="s">
        <v>158</v>
      </c>
      <c r="Y103" s="151"/>
      <c r="Z103" s="151"/>
      <c r="AA103" s="151"/>
      <c r="AB103" s="151"/>
      <c r="AC103" s="151"/>
      <c r="AD103" s="151"/>
      <c r="AE103" s="151"/>
      <c r="AF103" s="151"/>
      <c r="AG103" s="151" t="s">
        <v>159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22.5" outlineLevel="1" x14ac:dyDescent="0.2">
      <c r="A104" s="173">
        <v>88</v>
      </c>
      <c r="B104" s="174" t="s">
        <v>339</v>
      </c>
      <c r="C104" s="181" t="s">
        <v>340</v>
      </c>
      <c r="D104" s="175" t="s">
        <v>265</v>
      </c>
      <c r="E104" s="176">
        <v>1</v>
      </c>
      <c r="F104" s="177"/>
      <c r="G104" s="178">
        <f t="shared" si="42"/>
        <v>0</v>
      </c>
      <c r="H104" s="159"/>
      <c r="I104" s="158">
        <f t="shared" si="43"/>
        <v>0</v>
      </c>
      <c r="J104" s="159"/>
      <c r="K104" s="158">
        <f t="shared" si="44"/>
        <v>0</v>
      </c>
      <c r="L104" s="158">
        <v>21</v>
      </c>
      <c r="M104" s="158">
        <f t="shared" si="45"/>
        <v>0</v>
      </c>
      <c r="N104" s="158">
        <v>0</v>
      </c>
      <c r="O104" s="158">
        <f t="shared" si="46"/>
        <v>0</v>
      </c>
      <c r="P104" s="158">
        <v>0</v>
      </c>
      <c r="Q104" s="158">
        <f t="shared" si="47"/>
        <v>0</v>
      </c>
      <c r="R104" s="158"/>
      <c r="S104" s="158" t="s">
        <v>266</v>
      </c>
      <c r="T104" s="158" t="s">
        <v>267</v>
      </c>
      <c r="U104" s="158">
        <v>0</v>
      </c>
      <c r="V104" s="158">
        <f t="shared" si="48"/>
        <v>0</v>
      </c>
      <c r="W104" s="158"/>
      <c r="X104" s="158" t="s">
        <v>158</v>
      </c>
      <c r="Y104" s="151"/>
      <c r="Z104" s="151"/>
      <c r="AA104" s="151"/>
      <c r="AB104" s="151"/>
      <c r="AC104" s="151"/>
      <c r="AD104" s="151"/>
      <c r="AE104" s="151"/>
      <c r="AF104" s="151"/>
      <c r="AG104" s="151" t="s">
        <v>159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ht="22.5" outlineLevel="1" x14ac:dyDescent="0.2">
      <c r="A105" s="173">
        <v>89</v>
      </c>
      <c r="B105" s="174" t="s">
        <v>341</v>
      </c>
      <c r="C105" s="181" t="s">
        <v>342</v>
      </c>
      <c r="D105" s="175" t="s">
        <v>265</v>
      </c>
      <c r="E105" s="176">
        <v>1</v>
      </c>
      <c r="F105" s="177"/>
      <c r="G105" s="178">
        <f t="shared" si="42"/>
        <v>0</v>
      </c>
      <c r="H105" s="159"/>
      <c r="I105" s="158">
        <f t="shared" si="43"/>
        <v>0</v>
      </c>
      <c r="J105" s="159"/>
      <c r="K105" s="158">
        <f t="shared" si="44"/>
        <v>0</v>
      </c>
      <c r="L105" s="158">
        <v>21</v>
      </c>
      <c r="M105" s="158">
        <f t="shared" si="45"/>
        <v>0</v>
      </c>
      <c r="N105" s="158">
        <v>0</v>
      </c>
      <c r="O105" s="158">
        <f t="shared" si="46"/>
        <v>0</v>
      </c>
      <c r="P105" s="158">
        <v>0</v>
      </c>
      <c r="Q105" s="158">
        <f t="shared" si="47"/>
        <v>0</v>
      </c>
      <c r="R105" s="158"/>
      <c r="S105" s="158" t="s">
        <v>266</v>
      </c>
      <c r="T105" s="158" t="s">
        <v>267</v>
      </c>
      <c r="U105" s="158">
        <v>0</v>
      </c>
      <c r="V105" s="158">
        <f t="shared" si="48"/>
        <v>0</v>
      </c>
      <c r="W105" s="158"/>
      <c r="X105" s="158" t="s">
        <v>158</v>
      </c>
      <c r="Y105" s="151"/>
      <c r="Z105" s="151"/>
      <c r="AA105" s="151"/>
      <c r="AB105" s="151"/>
      <c r="AC105" s="151"/>
      <c r="AD105" s="151"/>
      <c r="AE105" s="151"/>
      <c r="AF105" s="151"/>
      <c r="AG105" s="151" t="s">
        <v>159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22.5" outlineLevel="1" x14ac:dyDescent="0.2">
      <c r="A106" s="173">
        <v>90</v>
      </c>
      <c r="B106" s="174" t="s">
        <v>343</v>
      </c>
      <c r="C106" s="181" t="s">
        <v>344</v>
      </c>
      <c r="D106" s="175" t="s">
        <v>265</v>
      </c>
      <c r="E106" s="176">
        <v>4</v>
      </c>
      <c r="F106" s="177"/>
      <c r="G106" s="178">
        <f t="shared" si="42"/>
        <v>0</v>
      </c>
      <c r="H106" s="159"/>
      <c r="I106" s="158">
        <f t="shared" si="43"/>
        <v>0</v>
      </c>
      <c r="J106" s="159"/>
      <c r="K106" s="158">
        <f t="shared" si="44"/>
        <v>0</v>
      </c>
      <c r="L106" s="158">
        <v>21</v>
      </c>
      <c r="M106" s="158">
        <f t="shared" si="45"/>
        <v>0</v>
      </c>
      <c r="N106" s="158">
        <v>0</v>
      </c>
      <c r="O106" s="158">
        <f t="shared" si="46"/>
        <v>0</v>
      </c>
      <c r="P106" s="158">
        <v>0</v>
      </c>
      <c r="Q106" s="158">
        <f t="shared" si="47"/>
        <v>0</v>
      </c>
      <c r="R106" s="158"/>
      <c r="S106" s="158" t="s">
        <v>266</v>
      </c>
      <c r="T106" s="158" t="s">
        <v>267</v>
      </c>
      <c r="U106" s="158">
        <v>0</v>
      </c>
      <c r="V106" s="158">
        <f t="shared" si="48"/>
        <v>0</v>
      </c>
      <c r="W106" s="158"/>
      <c r="X106" s="158" t="s">
        <v>158</v>
      </c>
      <c r="Y106" s="151"/>
      <c r="Z106" s="151"/>
      <c r="AA106" s="151"/>
      <c r="AB106" s="151"/>
      <c r="AC106" s="151"/>
      <c r="AD106" s="151"/>
      <c r="AE106" s="151"/>
      <c r="AF106" s="151"/>
      <c r="AG106" s="151" t="s">
        <v>159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ht="22.5" outlineLevel="1" x14ac:dyDescent="0.2">
      <c r="A107" s="173">
        <v>91</v>
      </c>
      <c r="B107" s="174" t="s">
        <v>345</v>
      </c>
      <c r="C107" s="181" t="s">
        <v>346</v>
      </c>
      <c r="D107" s="175" t="s">
        <v>265</v>
      </c>
      <c r="E107" s="176">
        <v>2</v>
      </c>
      <c r="F107" s="177"/>
      <c r="G107" s="178">
        <f t="shared" si="42"/>
        <v>0</v>
      </c>
      <c r="H107" s="159"/>
      <c r="I107" s="158">
        <f t="shared" si="43"/>
        <v>0</v>
      </c>
      <c r="J107" s="159"/>
      <c r="K107" s="158">
        <f t="shared" si="44"/>
        <v>0</v>
      </c>
      <c r="L107" s="158">
        <v>21</v>
      </c>
      <c r="M107" s="158">
        <f t="shared" si="45"/>
        <v>0</v>
      </c>
      <c r="N107" s="158">
        <v>0</v>
      </c>
      <c r="O107" s="158">
        <f t="shared" si="46"/>
        <v>0</v>
      </c>
      <c r="P107" s="158">
        <v>0</v>
      </c>
      <c r="Q107" s="158">
        <f t="shared" si="47"/>
        <v>0</v>
      </c>
      <c r="R107" s="158"/>
      <c r="S107" s="158" t="s">
        <v>266</v>
      </c>
      <c r="T107" s="158" t="s">
        <v>267</v>
      </c>
      <c r="U107" s="158">
        <v>0</v>
      </c>
      <c r="V107" s="158">
        <f t="shared" si="48"/>
        <v>0</v>
      </c>
      <c r="W107" s="158"/>
      <c r="X107" s="158" t="s">
        <v>158</v>
      </c>
      <c r="Y107" s="151"/>
      <c r="Z107" s="151"/>
      <c r="AA107" s="151"/>
      <c r="AB107" s="151"/>
      <c r="AC107" s="151"/>
      <c r="AD107" s="151"/>
      <c r="AE107" s="151"/>
      <c r="AF107" s="151"/>
      <c r="AG107" s="151" t="s">
        <v>159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22.5" outlineLevel="1" x14ac:dyDescent="0.2">
      <c r="A108" s="173">
        <v>92</v>
      </c>
      <c r="B108" s="174" t="s">
        <v>347</v>
      </c>
      <c r="C108" s="181" t="s">
        <v>348</v>
      </c>
      <c r="D108" s="175" t="s">
        <v>265</v>
      </c>
      <c r="E108" s="176">
        <v>2</v>
      </c>
      <c r="F108" s="177"/>
      <c r="G108" s="178">
        <f t="shared" si="42"/>
        <v>0</v>
      </c>
      <c r="H108" s="159"/>
      <c r="I108" s="158">
        <f t="shared" si="43"/>
        <v>0</v>
      </c>
      <c r="J108" s="159"/>
      <c r="K108" s="158">
        <f t="shared" si="44"/>
        <v>0</v>
      </c>
      <c r="L108" s="158">
        <v>21</v>
      </c>
      <c r="M108" s="158">
        <f t="shared" si="45"/>
        <v>0</v>
      </c>
      <c r="N108" s="158">
        <v>0</v>
      </c>
      <c r="O108" s="158">
        <f t="shared" si="46"/>
        <v>0</v>
      </c>
      <c r="P108" s="158">
        <v>0</v>
      </c>
      <c r="Q108" s="158">
        <f t="shared" si="47"/>
        <v>0</v>
      </c>
      <c r="R108" s="158"/>
      <c r="S108" s="158" t="s">
        <v>266</v>
      </c>
      <c r="T108" s="158" t="s">
        <v>267</v>
      </c>
      <c r="U108" s="158">
        <v>0</v>
      </c>
      <c r="V108" s="158">
        <f t="shared" si="48"/>
        <v>0</v>
      </c>
      <c r="W108" s="158"/>
      <c r="X108" s="158" t="s">
        <v>158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159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22.5" outlineLevel="1" x14ac:dyDescent="0.2">
      <c r="A109" s="173">
        <v>93</v>
      </c>
      <c r="B109" s="174" t="s">
        <v>349</v>
      </c>
      <c r="C109" s="181" t="s">
        <v>350</v>
      </c>
      <c r="D109" s="175" t="s">
        <v>265</v>
      </c>
      <c r="E109" s="176">
        <v>2</v>
      </c>
      <c r="F109" s="177"/>
      <c r="G109" s="178">
        <f t="shared" si="42"/>
        <v>0</v>
      </c>
      <c r="H109" s="159"/>
      <c r="I109" s="158">
        <f t="shared" si="43"/>
        <v>0</v>
      </c>
      <c r="J109" s="159"/>
      <c r="K109" s="158">
        <f t="shared" si="44"/>
        <v>0</v>
      </c>
      <c r="L109" s="158">
        <v>21</v>
      </c>
      <c r="M109" s="158">
        <f t="shared" si="45"/>
        <v>0</v>
      </c>
      <c r="N109" s="158">
        <v>0</v>
      </c>
      <c r="O109" s="158">
        <f t="shared" si="46"/>
        <v>0</v>
      </c>
      <c r="P109" s="158">
        <v>0</v>
      </c>
      <c r="Q109" s="158">
        <f t="shared" si="47"/>
        <v>0</v>
      </c>
      <c r="R109" s="158"/>
      <c r="S109" s="158" t="s">
        <v>266</v>
      </c>
      <c r="T109" s="158" t="s">
        <v>267</v>
      </c>
      <c r="U109" s="158">
        <v>0</v>
      </c>
      <c r="V109" s="158">
        <f t="shared" si="48"/>
        <v>0</v>
      </c>
      <c r="W109" s="158"/>
      <c r="X109" s="158" t="s">
        <v>158</v>
      </c>
      <c r="Y109" s="151"/>
      <c r="Z109" s="151"/>
      <c r="AA109" s="151"/>
      <c r="AB109" s="151"/>
      <c r="AC109" s="151"/>
      <c r="AD109" s="151"/>
      <c r="AE109" s="151"/>
      <c r="AF109" s="151"/>
      <c r="AG109" s="151" t="s">
        <v>159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ht="22.5" outlineLevel="1" x14ac:dyDescent="0.2">
      <c r="A110" s="173">
        <v>94</v>
      </c>
      <c r="B110" s="174" t="s">
        <v>351</v>
      </c>
      <c r="C110" s="181" t="s">
        <v>352</v>
      </c>
      <c r="D110" s="175" t="s">
        <v>265</v>
      </c>
      <c r="E110" s="176">
        <v>1</v>
      </c>
      <c r="F110" s="177"/>
      <c r="G110" s="178">
        <f t="shared" si="42"/>
        <v>0</v>
      </c>
      <c r="H110" s="159"/>
      <c r="I110" s="158">
        <f t="shared" si="43"/>
        <v>0</v>
      </c>
      <c r="J110" s="159"/>
      <c r="K110" s="158">
        <f t="shared" si="44"/>
        <v>0</v>
      </c>
      <c r="L110" s="158">
        <v>21</v>
      </c>
      <c r="M110" s="158">
        <f t="shared" si="45"/>
        <v>0</v>
      </c>
      <c r="N110" s="158">
        <v>0</v>
      </c>
      <c r="O110" s="158">
        <f t="shared" si="46"/>
        <v>0</v>
      </c>
      <c r="P110" s="158">
        <v>0</v>
      </c>
      <c r="Q110" s="158">
        <f t="shared" si="47"/>
        <v>0</v>
      </c>
      <c r="R110" s="158"/>
      <c r="S110" s="158" t="s">
        <v>266</v>
      </c>
      <c r="T110" s="158" t="s">
        <v>267</v>
      </c>
      <c r="U110" s="158">
        <v>0</v>
      </c>
      <c r="V110" s="158">
        <f t="shared" si="48"/>
        <v>0</v>
      </c>
      <c r="W110" s="158"/>
      <c r="X110" s="158" t="s">
        <v>158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159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22.5" outlineLevel="1" x14ac:dyDescent="0.2">
      <c r="A111" s="173">
        <v>95</v>
      </c>
      <c r="B111" s="174" t="s">
        <v>353</v>
      </c>
      <c r="C111" s="181" t="s">
        <v>354</v>
      </c>
      <c r="D111" s="175" t="s">
        <v>265</v>
      </c>
      <c r="E111" s="176">
        <v>1</v>
      </c>
      <c r="F111" s="177"/>
      <c r="G111" s="178">
        <f t="shared" si="42"/>
        <v>0</v>
      </c>
      <c r="H111" s="159"/>
      <c r="I111" s="158">
        <f t="shared" si="43"/>
        <v>0</v>
      </c>
      <c r="J111" s="159"/>
      <c r="K111" s="158">
        <f t="shared" si="44"/>
        <v>0</v>
      </c>
      <c r="L111" s="158">
        <v>21</v>
      </c>
      <c r="M111" s="158">
        <f t="shared" si="45"/>
        <v>0</v>
      </c>
      <c r="N111" s="158">
        <v>0</v>
      </c>
      <c r="O111" s="158">
        <f t="shared" si="46"/>
        <v>0</v>
      </c>
      <c r="P111" s="158">
        <v>0</v>
      </c>
      <c r="Q111" s="158">
        <f t="shared" si="47"/>
        <v>0</v>
      </c>
      <c r="R111" s="158"/>
      <c r="S111" s="158" t="s">
        <v>266</v>
      </c>
      <c r="T111" s="158" t="s">
        <v>267</v>
      </c>
      <c r="U111" s="158">
        <v>0</v>
      </c>
      <c r="V111" s="158">
        <f t="shared" si="48"/>
        <v>0</v>
      </c>
      <c r="W111" s="158"/>
      <c r="X111" s="158" t="s">
        <v>158</v>
      </c>
      <c r="Y111" s="151"/>
      <c r="Z111" s="151"/>
      <c r="AA111" s="151"/>
      <c r="AB111" s="151"/>
      <c r="AC111" s="151"/>
      <c r="AD111" s="151"/>
      <c r="AE111" s="151"/>
      <c r="AF111" s="151"/>
      <c r="AG111" s="151" t="s">
        <v>159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22.5" outlineLevel="1" x14ac:dyDescent="0.2">
      <c r="A112" s="173">
        <v>96</v>
      </c>
      <c r="B112" s="174" t="s">
        <v>355</v>
      </c>
      <c r="C112" s="181" t="s">
        <v>356</v>
      </c>
      <c r="D112" s="175" t="s">
        <v>265</v>
      </c>
      <c r="E112" s="176">
        <v>9</v>
      </c>
      <c r="F112" s="177"/>
      <c r="G112" s="178">
        <f t="shared" si="42"/>
        <v>0</v>
      </c>
      <c r="H112" s="159"/>
      <c r="I112" s="158">
        <f t="shared" si="43"/>
        <v>0</v>
      </c>
      <c r="J112" s="159"/>
      <c r="K112" s="158">
        <f t="shared" si="44"/>
        <v>0</v>
      </c>
      <c r="L112" s="158">
        <v>21</v>
      </c>
      <c r="M112" s="158">
        <f t="shared" si="45"/>
        <v>0</v>
      </c>
      <c r="N112" s="158">
        <v>0</v>
      </c>
      <c r="O112" s="158">
        <f t="shared" si="46"/>
        <v>0</v>
      </c>
      <c r="P112" s="158">
        <v>0</v>
      </c>
      <c r="Q112" s="158">
        <f t="shared" si="47"/>
        <v>0</v>
      </c>
      <c r="R112" s="158"/>
      <c r="S112" s="158" t="s">
        <v>266</v>
      </c>
      <c r="T112" s="158" t="s">
        <v>267</v>
      </c>
      <c r="U112" s="158">
        <v>0</v>
      </c>
      <c r="V112" s="158">
        <f t="shared" si="48"/>
        <v>0</v>
      </c>
      <c r="W112" s="158"/>
      <c r="X112" s="158" t="s">
        <v>158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159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22.5" outlineLevel="1" x14ac:dyDescent="0.2">
      <c r="A113" s="173">
        <v>97</v>
      </c>
      <c r="B113" s="174" t="s">
        <v>357</v>
      </c>
      <c r="C113" s="181" t="s">
        <v>358</v>
      </c>
      <c r="D113" s="175" t="s">
        <v>265</v>
      </c>
      <c r="E113" s="176">
        <v>7</v>
      </c>
      <c r="F113" s="177"/>
      <c r="G113" s="178">
        <f t="shared" si="42"/>
        <v>0</v>
      </c>
      <c r="H113" s="159"/>
      <c r="I113" s="158">
        <f t="shared" si="43"/>
        <v>0</v>
      </c>
      <c r="J113" s="159"/>
      <c r="K113" s="158">
        <f t="shared" si="44"/>
        <v>0</v>
      </c>
      <c r="L113" s="158">
        <v>21</v>
      </c>
      <c r="M113" s="158">
        <f t="shared" si="45"/>
        <v>0</v>
      </c>
      <c r="N113" s="158">
        <v>0</v>
      </c>
      <c r="O113" s="158">
        <f t="shared" si="46"/>
        <v>0</v>
      </c>
      <c r="P113" s="158">
        <v>0</v>
      </c>
      <c r="Q113" s="158">
        <f t="shared" si="47"/>
        <v>0</v>
      </c>
      <c r="R113" s="158"/>
      <c r="S113" s="158" t="s">
        <v>266</v>
      </c>
      <c r="T113" s="158" t="s">
        <v>267</v>
      </c>
      <c r="U113" s="158">
        <v>0</v>
      </c>
      <c r="V113" s="158">
        <f t="shared" si="48"/>
        <v>0</v>
      </c>
      <c r="W113" s="158"/>
      <c r="X113" s="158" t="s">
        <v>158</v>
      </c>
      <c r="Y113" s="151"/>
      <c r="Z113" s="151"/>
      <c r="AA113" s="151"/>
      <c r="AB113" s="151"/>
      <c r="AC113" s="151"/>
      <c r="AD113" s="151"/>
      <c r="AE113" s="151"/>
      <c r="AF113" s="151"/>
      <c r="AG113" s="151" t="s">
        <v>159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x14ac:dyDescent="0.2">
      <c r="A114" s="161" t="s">
        <v>152</v>
      </c>
      <c r="B114" s="162" t="s">
        <v>76</v>
      </c>
      <c r="C114" s="180" t="s">
        <v>77</v>
      </c>
      <c r="D114" s="163"/>
      <c r="E114" s="164"/>
      <c r="F114" s="165"/>
      <c r="G114" s="166">
        <f>SUMIF(AG115:AG118,"&lt;&gt;NOR",G115:G118)</f>
        <v>0</v>
      </c>
      <c r="H114" s="160"/>
      <c r="I114" s="160">
        <f>SUM(I115:I118)</f>
        <v>0</v>
      </c>
      <c r="J114" s="160"/>
      <c r="K114" s="160">
        <f>SUM(K115:K118)</f>
        <v>0</v>
      </c>
      <c r="L114" s="160"/>
      <c r="M114" s="160">
        <f>SUM(M115:M118)</f>
        <v>0</v>
      </c>
      <c r="N114" s="160"/>
      <c r="O114" s="160">
        <f>SUM(O115:O118)</f>
        <v>11.149999999999999</v>
      </c>
      <c r="P114" s="160"/>
      <c r="Q114" s="160">
        <f>SUM(Q115:Q118)</f>
        <v>0</v>
      </c>
      <c r="R114" s="160"/>
      <c r="S114" s="160"/>
      <c r="T114" s="160"/>
      <c r="U114" s="160"/>
      <c r="V114" s="160">
        <f>SUM(V115:V118)</f>
        <v>219.92000000000002</v>
      </c>
      <c r="W114" s="160"/>
      <c r="X114" s="160"/>
      <c r="AG114" t="s">
        <v>153</v>
      </c>
    </row>
    <row r="115" spans="1:60" outlineLevel="1" x14ac:dyDescent="0.2">
      <c r="A115" s="173">
        <v>98</v>
      </c>
      <c r="B115" s="174" t="s">
        <v>359</v>
      </c>
      <c r="C115" s="181" t="s">
        <v>360</v>
      </c>
      <c r="D115" s="175" t="s">
        <v>178</v>
      </c>
      <c r="E115" s="176">
        <v>409.35750000000002</v>
      </c>
      <c r="F115" s="177"/>
      <c r="G115" s="178">
        <f>ROUND(E115*F115,2)</f>
        <v>0</v>
      </c>
      <c r="H115" s="159"/>
      <c r="I115" s="158">
        <f>ROUND(E115*H115,2)</f>
        <v>0</v>
      </c>
      <c r="J115" s="159"/>
      <c r="K115" s="158">
        <f>ROUND(E115*J115,2)</f>
        <v>0</v>
      </c>
      <c r="L115" s="158">
        <v>21</v>
      </c>
      <c r="M115" s="158">
        <f>G115*(1+L115/100)</f>
        <v>0</v>
      </c>
      <c r="N115" s="158">
        <v>2.426E-2</v>
      </c>
      <c r="O115" s="158">
        <f>ROUND(E115*N115,2)</f>
        <v>9.93</v>
      </c>
      <c r="P115" s="158">
        <v>0</v>
      </c>
      <c r="Q115" s="158">
        <f>ROUND(E115*P115,2)</f>
        <v>0</v>
      </c>
      <c r="R115" s="158"/>
      <c r="S115" s="158" t="s">
        <v>157</v>
      </c>
      <c r="T115" s="158" t="s">
        <v>157</v>
      </c>
      <c r="U115" s="158">
        <v>0.155</v>
      </c>
      <c r="V115" s="158">
        <f>ROUND(E115*U115,2)</f>
        <v>63.45</v>
      </c>
      <c r="W115" s="158"/>
      <c r="X115" s="158" t="s">
        <v>158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159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73">
        <v>99</v>
      </c>
      <c r="B116" s="174" t="s">
        <v>361</v>
      </c>
      <c r="C116" s="181" t="s">
        <v>362</v>
      </c>
      <c r="D116" s="175" t="s">
        <v>178</v>
      </c>
      <c r="E116" s="176">
        <v>409.35750000000002</v>
      </c>
      <c r="F116" s="177"/>
      <c r="G116" s="178">
        <f>ROUND(E116*F116,2)</f>
        <v>0</v>
      </c>
      <c r="H116" s="159"/>
      <c r="I116" s="158">
        <f>ROUND(E116*H116,2)</f>
        <v>0</v>
      </c>
      <c r="J116" s="159"/>
      <c r="K116" s="158">
        <f>ROUND(E116*J116,2)</f>
        <v>0</v>
      </c>
      <c r="L116" s="158">
        <v>21</v>
      </c>
      <c r="M116" s="158">
        <f>G116*(1+L116/100)</f>
        <v>0</v>
      </c>
      <c r="N116" s="158">
        <v>1.09E-3</v>
      </c>
      <c r="O116" s="158">
        <f>ROUND(E116*N116,2)</f>
        <v>0.45</v>
      </c>
      <c r="P116" s="158">
        <v>0</v>
      </c>
      <c r="Q116" s="158">
        <f>ROUND(E116*P116,2)</f>
        <v>0</v>
      </c>
      <c r="R116" s="158"/>
      <c r="S116" s="158" t="s">
        <v>157</v>
      </c>
      <c r="T116" s="158" t="s">
        <v>157</v>
      </c>
      <c r="U116" s="158">
        <v>7.0000000000000001E-3</v>
      </c>
      <c r="V116" s="158">
        <f>ROUND(E116*U116,2)</f>
        <v>2.87</v>
      </c>
      <c r="W116" s="158"/>
      <c r="X116" s="158" t="s">
        <v>158</v>
      </c>
      <c r="Y116" s="151"/>
      <c r="Z116" s="151"/>
      <c r="AA116" s="151"/>
      <c r="AB116" s="151"/>
      <c r="AC116" s="151"/>
      <c r="AD116" s="151"/>
      <c r="AE116" s="151"/>
      <c r="AF116" s="151"/>
      <c r="AG116" s="151" t="s">
        <v>159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73">
        <v>100</v>
      </c>
      <c r="B117" s="174" t="s">
        <v>363</v>
      </c>
      <c r="C117" s="181" t="s">
        <v>364</v>
      </c>
      <c r="D117" s="175" t="s">
        <v>178</v>
      </c>
      <c r="E117" s="176">
        <v>409.35750000000002</v>
      </c>
      <c r="F117" s="177"/>
      <c r="G117" s="178">
        <f>ROUND(E117*F117,2)</f>
        <v>0</v>
      </c>
      <c r="H117" s="159"/>
      <c r="I117" s="158">
        <f>ROUND(E117*H117,2)</f>
        <v>0</v>
      </c>
      <c r="J117" s="159"/>
      <c r="K117" s="158">
        <f>ROUND(E117*J117,2)</f>
        <v>0</v>
      </c>
      <c r="L117" s="158">
        <v>21</v>
      </c>
      <c r="M117" s="158">
        <f>G117*(1+L117/100)</f>
        <v>0</v>
      </c>
      <c r="N117" s="158">
        <v>0</v>
      </c>
      <c r="O117" s="158">
        <f>ROUND(E117*N117,2)</f>
        <v>0</v>
      </c>
      <c r="P117" s="158">
        <v>0</v>
      </c>
      <c r="Q117" s="158">
        <f>ROUND(E117*P117,2)</f>
        <v>0</v>
      </c>
      <c r="R117" s="158"/>
      <c r="S117" s="158" t="s">
        <v>157</v>
      </c>
      <c r="T117" s="158" t="s">
        <v>157</v>
      </c>
      <c r="U117" s="158">
        <v>0.12</v>
      </c>
      <c r="V117" s="158">
        <f>ROUND(E117*U117,2)</f>
        <v>49.12</v>
      </c>
      <c r="W117" s="158"/>
      <c r="X117" s="158" t="s">
        <v>158</v>
      </c>
      <c r="Y117" s="151"/>
      <c r="Z117" s="151"/>
      <c r="AA117" s="151"/>
      <c r="AB117" s="151"/>
      <c r="AC117" s="151"/>
      <c r="AD117" s="151"/>
      <c r="AE117" s="151"/>
      <c r="AF117" s="151"/>
      <c r="AG117" s="151" t="s">
        <v>159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73">
        <v>101</v>
      </c>
      <c r="B118" s="174" t="s">
        <v>365</v>
      </c>
      <c r="C118" s="181" t="s">
        <v>366</v>
      </c>
      <c r="D118" s="175" t="s">
        <v>178</v>
      </c>
      <c r="E118" s="176">
        <v>488.22500000000002</v>
      </c>
      <c r="F118" s="177"/>
      <c r="G118" s="178">
        <f>ROUND(E118*F118,2)</f>
        <v>0</v>
      </c>
      <c r="H118" s="159"/>
      <c r="I118" s="158">
        <f>ROUND(E118*H118,2)</f>
        <v>0</v>
      </c>
      <c r="J118" s="159"/>
      <c r="K118" s="158">
        <f>ROUND(E118*J118,2)</f>
        <v>0</v>
      </c>
      <c r="L118" s="158">
        <v>21</v>
      </c>
      <c r="M118" s="158">
        <f>G118*(1+L118/100)</f>
        <v>0</v>
      </c>
      <c r="N118" s="158">
        <v>1.58E-3</v>
      </c>
      <c r="O118" s="158">
        <f>ROUND(E118*N118,2)</f>
        <v>0.77</v>
      </c>
      <c r="P118" s="158">
        <v>0</v>
      </c>
      <c r="Q118" s="158">
        <f>ROUND(E118*P118,2)</f>
        <v>0</v>
      </c>
      <c r="R118" s="158"/>
      <c r="S118" s="158" t="s">
        <v>157</v>
      </c>
      <c r="T118" s="158" t="s">
        <v>157</v>
      </c>
      <c r="U118" s="158">
        <v>0.214</v>
      </c>
      <c r="V118" s="158">
        <f>ROUND(E118*U118,2)</f>
        <v>104.48</v>
      </c>
      <c r="W118" s="158"/>
      <c r="X118" s="158" t="s">
        <v>158</v>
      </c>
      <c r="Y118" s="151"/>
      <c r="Z118" s="151"/>
      <c r="AA118" s="151"/>
      <c r="AB118" s="151"/>
      <c r="AC118" s="151"/>
      <c r="AD118" s="151"/>
      <c r="AE118" s="151"/>
      <c r="AF118" s="151"/>
      <c r="AG118" s="151" t="s">
        <v>159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25.5" x14ac:dyDescent="0.2">
      <c r="A119" s="161" t="s">
        <v>152</v>
      </c>
      <c r="B119" s="162" t="s">
        <v>78</v>
      </c>
      <c r="C119" s="180" t="s">
        <v>79</v>
      </c>
      <c r="D119" s="163"/>
      <c r="E119" s="164"/>
      <c r="F119" s="165"/>
      <c r="G119" s="166">
        <f>SUMIF(AG120:AG125,"&lt;&gt;NOR",G120:G125)</f>
        <v>0</v>
      </c>
      <c r="H119" s="160"/>
      <c r="I119" s="160">
        <f>SUM(I120:I125)</f>
        <v>0</v>
      </c>
      <c r="J119" s="160"/>
      <c r="K119" s="160">
        <f>SUM(K120:K125)</f>
        <v>0</v>
      </c>
      <c r="L119" s="160"/>
      <c r="M119" s="160">
        <f>SUM(M120:M125)</f>
        <v>0</v>
      </c>
      <c r="N119" s="160"/>
      <c r="O119" s="160">
        <f>SUM(O120:O125)</f>
        <v>0.02</v>
      </c>
      <c r="P119" s="160"/>
      <c r="Q119" s="160">
        <f>SUM(Q120:Q125)</f>
        <v>0</v>
      </c>
      <c r="R119" s="160"/>
      <c r="S119" s="160"/>
      <c r="T119" s="160"/>
      <c r="U119" s="160"/>
      <c r="V119" s="160">
        <f>SUM(V120:V125)</f>
        <v>156.62</v>
      </c>
      <c r="W119" s="160"/>
      <c r="X119" s="160"/>
      <c r="AG119" t="s">
        <v>153</v>
      </c>
    </row>
    <row r="120" spans="1:60" outlineLevel="1" x14ac:dyDescent="0.2">
      <c r="A120" s="173">
        <v>102</v>
      </c>
      <c r="B120" s="174" t="s">
        <v>367</v>
      </c>
      <c r="C120" s="181" t="s">
        <v>368</v>
      </c>
      <c r="D120" s="175" t="s">
        <v>178</v>
      </c>
      <c r="E120" s="176">
        <v>508.5</v>
      </c>
      <c r="F120" s="177"/>
      <c r="G120" s="178">
        <f t="shared" ref="G120:G125" si="49">ROUND(E120*F120,2)</f>
        <v>0</v>
      </c>
      <c r="H120" s="159"/>
      <c r="I120" s="158">
        <f t="shared" ref="I120:I125" si="50">ROUND(E120*H120,2)</f>
        <v>0</v>
      </c>
      <c r="J120" s="159"/>
      <c r="K120" s="158">
        <f t="shared" ref="K120:K125" si="51">ROUND(E120*J120,2)</f>
        <v>0</v>
      </c>
      <c r="L120" s="158">
        <v>21</v>
      </c>
      <c r="M120" s="158">
        <f t="shared" ref="M120:M125" si="52">G120*(1+L120/100)</f>
        <v>0</v>
      </c>
      <c r="N120" s="158">
        <v>4.0000000000000003E-5</v>
      </c>
      <c r="O120" s="158">
        <f t="shared" ref="O120:O125" si="53">ROUND(E120*N120,2)</f>
        <v>0.02</v>
      </c>
      <c r="P120" s="158">
        <v>0</v>
      </c>
      <c r="Q120" s="158">
        <f t="shared" ref="Q120:Q125" si="54">ROUND(E120*P120,2)</f>
        <v>0</v>
      </c>
      <c r="R120" s="158"/>
      <c r="S120" s="158" t="s">
        <v>157</v>
      </c>
      <c r="T120" s="158" t="s">
        <v>157</v>
      </c>
      <c r="U120" s="158">
        <v>0.308</v>
      </c>
      <c r="V120" s="158">
        <f t="shared" ref="V120:V125" si="55">ROUND(E120*U120,2)</f>
        <v>156.62</v>
      </c>
      <c r="W120" s="158"/>
      <c r="X120" s="158" t="s">
        <v>158</v>
      </c>
      <c r="Y120" s="151"/>
      <c r="Z120" s="151"/>
      <c r="AA120" s="151"/>
      <c r="AB120" s="151"/>
      <c r="AC120" s="151"/>
      <c r="AD120" s="151"/>
      <c r="AE120" s="151"/>
      <c r="AF120" s="151"/>
      <c r="AG120" s="151" t="s">
        <v>159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73">
        <v>103</v>
      </c>
      <c r="B121" s="174" t="s">
        <v>369</v>
      </c>
      <c r="C121" s="181" t="s">
        <v>370</v>
      </c>
      <c r="D121" s="175" t="s">
        <v>178</v>
      </c>
      <c r="E121" s="176">
        <v>1.72</v>
      </c>
      <c r="F121" s="177"/>
      <c r="G121" s="178">
        <f t="shared" si="49"/>
        <v>0</v>
      </c>
      <c r="H121" s="159"/>
      <c r="I121" s="158">
        <f t="shared" si="50"/>
        <v>0</v>
      </c>
      <c r="J121" s="159"/>
      <c r="K121" s="158">
        <f t="shared" si="51"/>
        <v>0</v>
      </c>
      <c r="L121" s="158">
        <v>21</v>
      </c>
      <c r="M121" s="158">
        <f t="shared" si="52"/>
        <v>0</v>
      </c>
      <c r="N121" s="158">
        <v>0</v>
      </c>
      <c r="O121" s="158">
        <f t="shared" si="53"/>
        <v>0</v>
      </c>
      <c r="P121" s="158">
        <v>0</v>
      </c>
      <c r="Q121" s="158">
        <f t="shared" si="54"/>
        <v>0</v>
      </c>
      <c r="R121" s="158"/>
      <c r="S121" s="158" t="s">
        <v>266</v>
      </c>
      <c r="T121" s="158" t="s">
        <v>267</v>
      </c>
      <c r="U121" s="158">
        <v>0</v>
      </c>
      <c r="V121" s="158">
        <f t="shared" si="55"/>
        <v>0</v>
      </c>
      <c r="W121" s="158"/>
      <c r="X121" s="158" t="s">
        <v>158</v>
      </c>
      <c r="Y121" s="151"/>
      <c r="Z121" s="151"/>
      <c r="AA121" s="151"/>
      <c r="AB121" s="151"/>
      <c r="AC121" s="151"/>
      <c r="AD121" s="151"/>
      <c r="AE121" s="151"/>
      <c r="AF121" s="151"/>
      <c r="AG121" s="151" t="s">
        <v>159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73">
        <v>104</v>
      </c>
      <c r="B122" s="174" t="s">
        <v>371</v>
      </c>
      <c r="C122" s="181" t="s">
        <v>372</v>
      </c>
      <c r="D122" s="175" t="s">
        <v>178</v>
      </c>
      <c r="E122" s="176">
        <v>1.9</v>
      </c>
      <c r="F122" s="177"/>
      <c r="G122" s="178">
        <f t="shared" si="49"/>
        <v>0</v>
      </c>
      <c r="H122" s="159"/>
      <c r="I122" s="158">
        <f t="shared" si="50"/>
        <v>0</v>
      </c>
      <c r="J122" s="159"/>
      <c r="K122" s="158">
        <f t="shared" si="51"/>
        <v>0</v>
      </c>
      <c r="L122" s="158">
        <v>21</v>
      </c>
      <c r="M122" s="158">
        <f t="shared" si="52"/>
        <v>0</v>
      </c>
      <c r="N122" s="158">
        <v>0</v>
      </c>
      <c r="O122" s="158">
        <f t="shared" si="53"/>
        <v>0</v>
      </c>
      <c r="P122" s="158">
        <v>0</v>
      </c>
      <c r="Q122" s="158">
        <f t="shared" si="54"/>
        <v>0</v>
      </c>
      <c r="R122" s="158"/>
      <c r="S122" s="158" t="s">
        <v>266</v>
      </c>
      <c r="T122" s="158" t="s">
        <v>267</v>
      </c>
      <c r="U122" s="158">
        <v>0</v>
      </c>
      <c r="V122" s="158">
        <f t="shared" si="55"/>
        <v>0</v>
      </c>
      <c r="W122" s="158"/>
      <c r="X122" s="158" t="s">
        <v>158</v>
      </c>
      <c r="Y122" s="151"/>
      <c r="Z122" s="151"/>
      <c r="AA122" s="151"/>
      <c r="AB122" s="151"/>
      <c r="AC122" s="151"/>
      <c r="AD122" s="151"/>
      <c r="AE122" s="151"/>
      <c r="AF122" s="151"/>
      <c r="AG122" s="151" t="s">
        <v>159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73">
        <v>105</v>
      </c>
      <c r="B123" s="174" t="s">
        <v>373</v>
      </c>
      <c r="C123" s="181" t="s">
        <v>374</v>
      </c>
      <c r="D123" s="175" t="s">
        <v>178</v>
      </c>
      <c r="E123" s="176">
        <v>6.3</v>
      </c>
      <c r="F123" s="177"/>
      <c r="G123" s="178">
        <f t="shared" si="49"/>
        <v>0</v>
      </c>
      <c r="H123" s="159"/>
      <c r="I123" s="158">
        <f t="shared" si="50"/>
        <v>0</v>
      </c>
      <c r="J123" s="159"/>
      <c r="K123" s="158">
        <f t="shared" si="51"/>
        <v>0</v>
      </c>
      <c r="L123" s="158">
        <v>21</v>
      </c>
      <c r="M123" s="158">
        <f t="shared" si="52"/>
        <v>0</v>
      </c>
      <c r="N123" s="158">
        <v>0</v>
      </c>
      <c r="O123" s="158">
        <f t="shared" si="53"/>
        <v>0</v>
      </c>
      <c r="P123" s="158">
        <v>0</v>
      </c>
      <c r="Q123" s="158">
        <f t="shared" si="54"/>
        <v>0</v>
      </c>
      <c r="R123" s="158"/>
      <c r="S123" s="158" t="s">
        <v>266</v>
      </c>
      <c r="T123" s="158" t="s">
        <v>267</v>
      </c>
      <c r="U123" s="158">
        <v>0</v>
      </c>
      <c r="V123" s="158">
        <f t="shared" si="55"/>
        <v>0</v>
      </c>
      <c r="W123" s="158"/>
      <c r="X123" s="158" t="s">
        <v>158</v>
      </c>
      <c r="Y123" s="151"/>
      <c r="Z123" s="151"/>
      <c r="AA123" s="151"/>
      <c r="AB123" s="151"/>
      <c r="AC123" s="151"/>
      <c r="AD123" s="151"/>
      <c r="AE123" s="151"/>
      <c r="AF123" s="151"/>
      <c r="AG123" s="151" t="s">
        <v>159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73">
        <v>106</v>
      </c>
      <c r="B124" s="174" t="s">
        <v>375</v>
      </c>
      <c r="C124" s="181" t="s">
        <v>376</v>
      </c>
      <c r="D124" s="175" t="s">
        <v>265</v>
      </c>
      <c r="E124" s="176">
        <v>36</v>
      </c>
      <c r="F124" s="177"/>
      <c r="G124" s="178">
        <f t="shared" si="49"/>
        <v>0</v>
      </c>
      <c r="H124" s="159"/>
      <c r="I124" s="158">
        <f t="shared" si="50"/>
        <v>0</v>
      </c>
      <c r="J124" s="159"/>
      <c r="K124" s="158">
        <f t="shared" si="51"/>
        <v>0</v>
      </c>
      <c r="L124" s="158">
        <v>21</v>
      </c>
      <c r="M124" s="158">
        <f t="shared" si="52"/>
        <v>0</v>
      </c>
      <c r="N124" s="158">
        <v>0</v>
      </c>
      <c r="O124" s="158">
        <f t="shared" si="53"/>
        <v>0</v>
      </c>
      <c r="P124" s="158">
        <v>0</v>
      </c>
      <c r="Q124" s="158">
        <f t="shared" si="54"/>
        <v>0</v>
      </c>
      <c r="R124" s="158"/>
      <c r="S124" s="158" t="s">
        <v>266</v>
      </c>
      <c r="T124" s="158" t="s">
        <v>267</v>
      </c>
      <c r="U124" s="158">
        <v>0</v>
      </c>
      <c r="V124" s="158">
        <f t="shared" si="55"/>
        <v>0</v>
      </c>
      <c r="W124" s="158"/>
      <c r="X124" s="158" t="s">
        <v>158</v>
      </c>
      <c r="Y124" s="151"/>
      <c r="Z124" s="151"/>
      <c r="AA124" s="151"/>
      <c r="AB124" s="151"/>
      <c r="AC124" s="151"/>
      <c r="AD124" s="151"/>
      <c r="AE124" s="151"/>
      <c r="AF124" s="151"/>
      <c r="AG124" s="151" t="s">
        <v>159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73">
        <v>107</v>
      </c>
      <c r="B125" s="174" t="s">
        <v>377</v>
      </c>
      <c r="C125" s="181" t="s">
        <v>378</v>
      </c>
      <c r="D125" s="175" t="s">
        <v>324</v>
      </c>
      <c r="E125" s="176">
        <v>1</v>
      </c>
      <c r="F125" s="177"/>
      <c r="G125" s="178">
        <f t="shared" si="49"/>
        <v>0</v>
      </c>
      <c r="H125" s="159"/>
      <c r="I125" s="158">
        <f t="shared" si="50"/>
        <v>0</v>
      </c>
      <c r="J125" s="159"/>
      <c r="K125" s="158">
        <f t="shared" si="51"/>
        <v>0</v>
      </c>
      <c r="L125" s="158">
        <v>21</v>
      </c>
      <c r="M125" s="158">
        <f t="shared" si="52"/>
        <v>0</v>
      </c>
      <c r="N125" s="158">
        <v>0</v>
      </c>
      <c r="O125" s="158">
        <f t="shared" si="53"/>
        <v>0</v>
      </c>
      <c r="P125" s="158">
        <v>0</v>
      </c>
      <c r="Q125" s="158">
        <f t="shared" si="54"/>
        <v>0</v>
      </c>
      <c r="R125" s="158"/>
      <c r="S125" s="158" t="s">
        <v>266</v>
      </c>
      <c r="T125" s="158" t="s">
        <v>267</v>
      </c>
      <c r="U125" s="158">
        <v>0</v>
      </c>
      <c r="V125" s="158">
        <f t="shared" si="55"/>
        <v>0</v>
      </c>
      <c r="W125" s="158"/>
      <c r="X125" s="158" t="s">
        <v>158</v>
      </c>
      <c r="Y125" s="151"/>
      <c r="Z125" s="151"/>
      <c r="AA125" s="151"/>
      <c r="AB125" s="151"/>
      <c r="AC125" s="151"/>
      <c r="AD125" s="151"/>
      <c r="AE125" s="151"/>
      <c r="AF125" s="151"/>
      <c r="AG125" s="151" t="s">
        <v>159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x14ac:dyDescent="0.2">
      <c r="A126" s="161" t="s">
        <v>152</v>
      </c>
      <c r="B126" s="162" t="s">
        <v>80</v>
      </c>
      <c r="C126" s="180" t="s">
        <v>81</v>
      </c>
      <c r="D126" s="163"/>
      <c r="E126" s="164"/>
      <c r="F126" s="165"/>
      <c r="G126" s="166">
        <f>SUMIF(AG127:AG127,"&lt;&gt;NOR",G127:G127)</f>
        <v>0</v>
      </c>
      <c r="H126" s="160"/>
      <c r="I126" s="160">
        <f>SUM(I127:I127)</f>
        <v>0</v>
      </c>
      <c r="J126" s="160"/>
      <c r="K126" s="160">
        <f>SUM(K127:K127)</f>
        <v>0</v>
      </c>
      <c r="L126" s="160"/>
      <c r="M126" s="160">
        <f>SUM(M127:M127)</f>
        <v>0</v>
      </c>
      <c r="N126" s="160"/>
      <c r="O126" s="160">
        <f>SUM(O127:O127)</f>
        <v>0.01</v>
      </c>
      <c r="P126" s="160"/>
      <c r="Q126" s="160">
        <f>SUM(Q127:Q127)</f>
        <v>0.6</v>
      </c>
      <c r="R126" s="160"/>
      <c r="S126" s="160"/>
      <c r="T126" s="160"/>
      <c r="U126" s="160"/>
      <c r="V126" s="160">
        <f>SUM(V127:V127)</f>
        <v>10.02</v>
      </c>
      <c r="W126" s="160"/>
      <c r="X126" s="160"/>
      <c r="AG126" t="s">
        <v>153</v>
      </c>
    </row>
    <row r="127" spans="1:60" outlineLevel="1" x14ac:dyDescent="0.2">
      <c r="A127" s="173">
        <v>108</v>
      </c>
      <c r="B127" s="174" t="s">
        <v>379</v>
      </c>
      <c r="C127" s="181" t="s">
        <v>380</v>
      </c>
      <c r="D127" s="175" t="s">
        <v>294</v>
      </c>
      <c r="E127" s="176">
        <v>15</v>
      </c>
      <c r="F127" s="177"/>
      <c r="G127" s="178">
        <f>ROUND(E127*F127,2)</f>
        <v>0</v>
      </c>
      <c r="H127" s="159"/>
      <c r="I127" s="158">
        <f>ROUND(E127*H127,2)</f>
        <v>0</v>
      </c>
      <c r="J127" s="159"/>
      <c r="K127" s="158">
        <f>ROUND(E127*J127,2)</f>
        <v>0</v>
      </c>
      <c r="L127" s="158">
        <v>21</v>
      </c>
      <c r="M127" s="158">
        <f>G127*(1+L127/100)</f>
        <v>0</v>
      </c>
      <c r="N127" s="158">
        <v>4.8999999999999998E-4</v>
      </c>
      <c r="O127" s="158">
        <f>ROUND(E127*N127,2)</f>
        <v>0.01</v>
      </c>
      <c r="P127" s="158">
        <v>0.04</v>
      </c>
      <c r="Q127" s="158">
        <f>ROUND(E127*P127,2)</f>
        <v>0.6</v>
      </c>
      <c r="R127" s="158"/>
      <c r="S127" s="158" t="s">
        <v>157</v>
      </c>
      <c r="T127" s="158" t="s">
        <v>157</v>
      </c>
      <c r="U127" s="158">
        <v>0.66800000000000004</v>
      </c>
      <c r="V127" s="158">
        <f>ROUND(E127*U127,2)</f>
        <v>10.02</v>
      </c>
      <c r="W127" s="158"/>
      <c r="X127" s="158" t="s">
        <v>158</v>
      </c>
      <c r="Y127" s="151"/>
      <c r="Z127" s="151"/>
      <c r="AA127" s="151"/>
      <c r="AB127" s="151"/>
      <c r="AC127" s="151"/>
      <c r="AD127" s="151"/>
      <c r="AE127" s="151"/>
      <c r="AF127" s="151"/>
      <c r="AG127" s="151" t="s">
        <v>159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x14ac:dyDescent="0.2">
      <c r="A128" s="161" t="s">
        <v>152</v>
      </c>
      <c r="B128" s="162" t="s">
        <v>82</v>
      </c>
      <c r="C128" s="180" t="s">
        <v>83</v>
      </c>
      <c r="D128" s="163"/>
      <c r="E128" s="164"/>
      <c r="F128" s="165"/>
      <c r="G128" s="166">
        <f>SUMIF(AG129:AG129,"&lt;&gt;NOR",G129:G129)</f>
        <v>0</v>
      </c>
      <c r="H128" s="160"/>
      <c r="I128" s="160">
        <f>SUM(I129:I129)</f>
        <v>0</v>
      </c>
      <c r="J128" s="160"/>
      <c r="K128" s="160">
        <f>SUM(K129:K129)</f>
        <v>0</v>
      </c>
      <c r="L128" s="160"/>
      <c r="M128" s="160">
        <f>SUM(M129:M129)</f>
        <v>0</v>
      </c>
      <c r="N128" s="160"/>
      <c r="O128" s="160">
        <f>SUM(O129:O129)</f>
        <v>0</v>
      </c>
      <c r="P128" s="160"/>
      <c r="Q128" s="160">
        <f>SUM(Q129:Q129)</f>
        <v>0</v>
      </c>
      <c r="R128" s="160"/>
      <c r="S128" s="160"/>
      <c r="T128" s="160"/>
      <c r="U128" s="160"/>
      <c r="V128" s="160">
        <f>SUM(V129:V129)</f>
        <v>267.18</v>
      </c>
      <c r="W128" s="160"/>
      <c r="X128" s="160"/>
      <c r="AG128" t="s">
        <v>153</v>
      </c>
    </row>
    <row r="129" spans="1:60" outlineLevel="1" x14ac:dyDescent="0.2">
      <c r="A129" s="173">
        <v>109</v>
      </c>
      <c r="B129" s="174" t="s">
        <v>381</v>
      </c>
      <c r="C129" s="181" t="s">
        <v>382</v>
      </c>
      <c r="D129" s="175" t="s">
        <v>189</v>
      </c>
      <c r="E129" s="176">
        <v>870.28859999999997</v>
      </c>
      <c r="F129" s="177"/>
      <c r="G129" s="178">
        <f>ROUND(E129*F129,2)</f>
        <v>0</v>
      </c>
      <c r="H129" s="159"/>
      <c r="I129" s="158">
        <f>ROUND(E129*H129,2)</f>
        <v>0</v>
      </c>
      <c r="J129" s="159"/>
      <c r="K129" s="158">
        <f>ROUND(E129*J129,2)</f>
        <v>0</v>
      </c>
      <c r="L129" s="158">
        <v>21</v>
      </c>
      <c r="M129" s="158">
        <f>G129*(1+L129/100)</f>
        <v>0</v>
      </c>
      <c r="N129" s="158">
        <v>0</v>
      </c>
      <c r="O129" s="158">
        <f>ROUND(E129*N129,2)</f>
        <v>0</v>
      </c>
      <c r="P129" s="158">
        <v>0</v>
      </c>
      <c r="Q129" s="158">
        <f>ROUND(E129*P129,2)</f>
        <v>0</v>
      </c>
      <c r="R129" s="158"/>
      <c r="S129" s="158" t="s">
        <v>157</v>
      </c>
      <c r="T129" s="158" t="s">
        <v>157</v>
      </c>
      <c r="U129" s="158">
        <v>0.307</v>
      </c>
      <c r="V129" s="158">
        <f>ROUND(E129*U129,2)</f>
        <v>267.18</v>
      </c>
      <c r="W129" s="158"/>
      <c r="X129" s="158" t="s">
        <v>383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384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x14ac:dyDescent="0.2">
      <c r="A130" s="161" t="s">
        <v>152</v>
      </c>
      <c r="B130" s="162" t="s">
        <v>84</v>
      </c>
      <c r="C130" s="180" t="s">
        <v>85</v>
      </c>
      <c r="D130" s="163"/>
      <c r="E130" s="164"/>
      <c r="F130" s="165"/>
      <c r="G130" s="166">
        <f>SUMIF(AG131:AG140,"&lt;&gt;NOR",G131:G140)</f>
        <v>0</v>
      </c>
      <c r="H130" s="160"/>
      <c r="I130" s="160">
        <f>SUM(I131:I140)</f>
        <v>0</v>
      </c>
      <c r="J130" s="160"/>
      <c r="K130" s="160">
        <f>SUM(K131:K140)</f>
        <v>0</v>
      </c>
      <c r="L130" s="160"/>
      <c r="M130" s="160">
        <f>SUM(M131:M140)</f>
        <v>0</v>
      </c>
      <c r="N130" s="160"/>
      <c r="O130" s="160">
        <f>SUM(O131:O140)</f>
        <v>3.3200000000000003</v>
      </c>
      <c r="P130" s="160"/>
      <c r="Q130" s="160">
        <f>SUM(Q131:Q140)</f>
        <v>0</v>
      </c>
      <c r="R130" s="160"/>
      <c r="S130" s="160"/>
      <c r="T130" s="160"/>
      <c r="U130" s="160"/>
      <c r="V130" s="160">
        <f>SUM(V131:V140)</f>
        <v>174.11999999999998</v>
      </c>
      <c r="W130" s="160"/>
      <c r="X130" s="160"/>
      <c r="AG130" t="s">
        <v>153</v>
      </c>
    </row>
    <row r="131" spans="1:60" ht="22.5" outlineLevel="1" x14ac:dyDescent="0.2">
      <c r="A131" s="173">
        <v>110</v>
      </c>
      <c r="B131" s="174" t="s">
        <v>385</v>
      </c>
      <c r="C131" s="181" t="s">
        <v>386</v>
      </c>
      <c r="D131" s="175" t="s">
        <v>178</v>
      </c>
      <c r="E131" s="176">
        <v>455.024</v>
      </c>
      <c r="F131" s="177"/>
      <c r="G131" s="178">
        <f t="shared" ref="G131:G140" si="56">ROUND(E131*F131,2)</f>
        <v>0</v>
      </c>
      <c r="H131" s="159"/>
      <c r="I131" s="158">
        <f t="shared" ref="I131:I140" si="57">ROUND(E131*H131,2)</f>
        <v>0</v>
      </c>
      <c r="J131" s="159"/>
      <c r="K131" s="158">
        <f t="shared" ref="K131:K140" si="58">ROUND(E131*J131,2)</f>
        <v>0</v>
      </c>
      <c r="L131" s="158">
        <v>21</v>
      </c>
      <c r="M131" s="158">
        <f t="shared" ref="M131:M140" si="59">G131*(1+L131/100)</f>
        <v>0</v>
      </c>
      <c r="N131" s="158">
        <v>3.3E-4</v>
      </c>
      <c r="O131" s="158">
        <f t="shared" ref="O131:O140" si="60">ROUND(E131*N131,2)</f>
        <v>0.15</v>
      </c>
      <c r="P131" s="158">
        <v>0</v>
      </c>
      <c r="Q131" s="158">
        <f t="shared" ref="Q131:Q140" si="61">ROUND(E131*P131,2)</f>
        <v>0</v>
      </c>
      <c r="R131" s="158"/>
      <c r="S131" s="158" t="s">
        <v>157</v>
      </c>
      <c r="T131" s="158" t="s">
        <v>157</v>
      </c>
      <c r="U131" s="158">
        <v>2.75E-2</v>
      </c>
      <c r="V131" s="158">
        <f t="shared" ref="V131:V140" si="62">ROUND(E131*U131,2)</f>
        <v>12.51</v>
      </c>
      <c r="W131" s="158"/>
      <c r="X131" s="158" t="s">
        <v>158</v>
      </c>
      <c r="Y131" s="151"/>
      <c r="Z131" s="151"/>
      <c r="AA131" s="151"/>
      <c r="AB131" s="151"/>
      <c r="AC131" s="151"/>
      <c r="AD131" s="151"/>
      <c r="AE131" s="151"/>
      <c r="AF131" s="151"/>
      <c r="AG131" s="151" t="s">
        <v>159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73">
        <v>111</v>
      </c>
      <c r="B132" s="174" t="s">
        <v>387</v>
      </c>
      <c r="C132" s="181" t="s">
        <v>388</v>
      </c>
      <c r="D132" s="175" t="s">
        <v>178</v>
      </c>
      <c r="E132" s="176">
        <v>119.81773</v>
      </c>
      <c r="F132" s="177"/>
      <c r="G132" s="178">
        <f t="shared" si="56"/>
        <v>0</v>
      </c>
      <c r="H132" s="159"/>
      <c r="I132" s="158">
        <f t="shared" si="57"/>
        <v>0</v>
      </c>
      <c r="J132" s="159"/>
      <c r="K132" s="158">
        <f t="shared" si="58"/>
        <v>0</v>
      </c>
      <c r="L132" s="158">
        <v>21</v>
      </c>
      <c r="M132" s="158">
        <f t="shared" si="59"/>
        <v>0</v>
      </c>
      <c r="N132" s="158">
        <v>1.7000000000000001E-4</v>
      </c>
      <c r="O132" s="158">
        <f t="shared" si="60"/>
        <v>0.02</v>
      </c>
      <c r="P132" s="158">
        <v>0</v>
      </c>
      <c r="Q132" s="158">
        <f t="shared" si="61"/>
        <v>0</v>
      </c>
      <c r="R132" s="158"/>
      <c r="S132" s="158" t="s">
        <v>157</v>
      </c>
      <c r="T132" s="158" t="s">
        <v>157</v>
      </c>
      <c r="U132" s="158">
        <v>4.9000000000000002E-2</v>
      </c>
      <c r="V132" s="158">
        <f t="shared" si="62"/>
        <v>5.87</v>
      </c>
      <c r="W132" s="158"/>
      <c r="X132" s="158" t="s">
        <v>158</v>
      </c>
      <c r="Y132" s="151"/>
      <c r="Z132" s="151"/>
      <c r="AA132" s="151"/>
      <c r="AB132" s="151"/>
      <c r="AC132" s="151"/>
      <c r="AD132" s="151"/>
      <c r="AE132" s="151"/>
      <c r="AF132" s="151"/>
      <c r="AG132" s="151" t="s">
        <v>159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73">
        <v>112</v>
      </c>
      <c r="B133" s="174" t="s">
        <v>389</v>
      </c>
      <c r="C133" s="181" t="s">
        <v>390</v>
      </c>
      <c r="D133" s="175" t="s">
        <v>178</v>
      </c>
      <c r="E133" s="176">
        <v>455.024</v>
      </c>
      <c r="F133" s="177"/>
      <c r="G133" s="178">
        <f t="shared" si="56"/>
        <v>0</v>
      </c>
      <c r="H133" s="159"/>
      <c r="I133" s="158">
        <f t="shared" si="57"/>
        <v>0</v>
      </c>
      <c r="J133" s="159"/>
      <c r="K133" s="158">
        <f t="shared" si="58"/>
        <v>0</v>
      </c>
      <c r="L133" s="158">
        <v>21</v>
      </c>
      <c r="M133" s="158">
        <f t="shared" si="59"/>
        <v>0</v>
      </c>
      <c r="N133" s="158">
        <v>4.0999999999999999E-4</v>
      </c>
      <c r="O133" s="158">
        <f t="shared" si="60"/>
        <v>0.19</v>
      </c>
      <c r="P133" s="158">
        <v>0</v>
      </c>
      <c r="Q133" s="158">
        <f t="shared" si="61"/>
        <v>0</v>
      </c>
      <c r="R133" s="158"/>
      <c r="S133" s="158" t="s">
        <v>157</v>
      </c>
      <c r="T133" s="158" t="s">
        <v>157</v>
      </c>
      <c r="U133" s="158">
        <v>0.22991</v>
      </c>
      <c r="V133" s="158">
        <f t="shared" si="62"/>
        <v>104.61</v>
      </c>
      <c r="W133" s="158"/>
      <c r="X133" s="158" t="s">
        <v>158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159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73">
        <v>113</v>
      </c>
      <c r="B134" s="174" t="s">
        <v>391</v>
      </c>
      <c r="C134" s="181" t="s">
        <v>392</v>
      </c>
      <c r="D134" s="175" t="s">
        <v>178</v>
      </c>
      <c r="E134" s="176">
        <v>119.81773</v>
      </c>
      <c r="F134" s="177"/>
      <c r="G134" s="178">
        <f t="shared" si="56"/>
        <v>0</v>
      </c>
      <c r="H134" s="159"/>
      <c r="I134" s="158">
        <f t="shared" si="57"/>
        <v>0</v>
      </c>
      <c r="J134" s="159"/>
      <c r="K134" s="158">
        <f t="shared" si="58"/>
        <v>0</v>
      </c>
      <c r="L134" s="158">
        <v>21</v>
      </c>
      <c r="M134" s="158">
        <f t="shared" si="59"/>
        <v>0</v>
      </c>
      <c r="N134" s="158">
        <v>5.8E-4</v>
      </c>
      <c r="O134" s="158">
        <f t="shared" si="60"/>
        <v>7.0000000000000007E-2</v>
      </c>
      <c r="P134" s="158">
        <v>0</v>
      </c>
      <c r="Q134" s="158">
        <f t="shared" si="61"/>
        <v>0</v>
      </c>
      <c r="R134" s="158"/>
      <c r="S134" s="158" t="s">
        <v>157</v>
      </c>
      <c r="T134" s="158" t="s">
        <v>157</v>
      </c>
      <c r="U134" s="158">
        <v>0.26600000000000001</v>
      </c>
      <c r="V134" s="158">
        <f t="shared" si="62"/>
        <v>31.87</v>
      </c>
      <c r="W134" s="158"/>
      <c r="X134" s="158" t="s">
        <v>158</v>
      </c>
      <c r="Y134" s="151"/>
      <c r="Z134" s="151"/>
      <c r="AA134" s="151"/>
      <c r="AB134" s="151"/>
      <c r="AC134" s="151"/>
      <c r="AD134" s="151"/>
      <c r="AE134" s="151"/>
      <c r="AF134" s="151"/>
      <c r="AG134" s="151" t="s">
        <v>159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">
      <c r="A135" s="173">
        <v>114</v>
      </c>
      <c r="B135" s="174" t="s">
        <v>393</v>
      </c>
      <c r="C135" s="181" t="s">
        <v>394</v>
      </c>
      <c r="D135" s="175" t="s">
        <v>178</v>
      </c>
      <c r="E135" s="176">
        <v>29.29</v>
      </c>
      <c r="F135" s="177"/>
      <c r="G135" s="178">
        <f t="shared" si="56"/>
        <v>0</v>
      </c>
      <c r="H135" s="159"/>
      <c r="I135" s="158">
        <f t="shared" si="57"/>
        <v>0</v>
      </c>
      <c r="J135" s="159"/>
      <c r="K135" s="158">
        <f t="shared" si="58"/>
        <v>0</v>
      </c>
      <c r="L135" s="158">
        <v>21</v>
      </c>
      <c r="M135" s="158">
        <f t="shared" si="59"/>
        <v>0</v>
      </c>
      <c r="N135" s="158">
        <v>2.1000000000000001E-4</v>
      </c>
      <c r="O135" s="158">
        <f t="shared" si="60"/>
        <v>0.01</v>
      </c>
      <c r="P135" s="158">
        <v>0</v>
      </c>
      <c r="Q135" s="158">
        <f t="shared" si="61"/>
        <v>0</v>
      </c>
      <c r="R135" s="158"/>
      <c r="S135" s="158" t="s">
        <v>157</v>
      </c>
      <c r="T135" s="158" t="s">
        <v>157</v>
      </c>
      <c r="U135" s="158">
        <v>9.5000000000000001E-2</v>
      </c>
      <c r="V135" s="158">
        <f t="shared" si="62"/>
        <v>2.78</v>
      </c>
      <c r="W135" s="158"/>
      <c r="X135" s="158" t="s">
        <v>158</v>
      </c>
      <c r="Y135" s="151"/>
      <c r="Z135" s="151"/>
      <c r="AA135" s="151"/>
      <c r="AB135" s="151"/>
      <c r="AC135" s="151"/>
      <c r="AD135" s="151"/>
      <c r="AE135" s="151"/>
      <c r="AF135" s="151"/>
      <c r="AG135" s="151" t="s">
        <v>159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ht="22.5" outlineLevel="1" x14ac:dyDescent="0.2">
      <c r="A136" s="173">
        <v>115</v>
      </c>
      <c r="B136" s="174" t="s">
        <v>395</v>
      </c>
      <c r="C136" s="181" t="s">
        <v>674</v>
      </c>
      <c r="D136" s="175" t="s">
        <v>178</v>
      </c>
      <c r="E136" s="176">
        <v>29.29</v>
      </c>
      <c r="F136" s="177"/>
      <c r="G136" s="178">
        <f t="shared" si="56"/>
        <v>0</v>
      </c>
      <c r="H136" s="159"/>
      <c r="I136" s="158">
        <f t="shared" si="57"/>
        <v>0</v>
      </c>
      <c r="J136" s="159"/>
      <c r="K136" s="158">
        <f t="shared" si="58"/>
        <v>0</v>
      </c>
      <c r="L136" s="158">
        <v>21</v>
      </c>
      <c r="M136" s="158">
        <f t="shared" si="59"/>
        <v>0</v>
      </c>
      <c r="N136" s="158">
        <v>3.6800000000000001E-3</v>
      </c>
      <c r="O136" s="158">
        <f t="shared" si="60"/>
        <v>0.11</v>
      </c>
      <c r="P136" s="158">
        <v>0</v>
      </c>
      <c r="Q136" s="158">
        <f t="shared" si="61"/>
        <v>0</v>
      </c>
      <c r="R136" s="158"/>
      <c r="S136" s="158" t="s">
        <v>157</v>
      </c>
      <c r="T136" s="158" t="s">
        <v>157</v>
      </c>
      <c r="U136" s="158">
        <v>0.38500000000000001</v>
      </c>
      <c r="V136" s="158">
        <f t="shared" si="62"/>
        <v>11.28</v>
      </c>
      <c r="W136" s="158"/>
      <c r="X136" s="158" t="s">
        <v>158</v>
      </c>
      <c r="Y136" s="151"/>
      <c r="Z136" s="151"/>
      <c r="AA136" s="151"/>
      <c r="AB136" s="151"/>
      <c r="AC136" s="151"/>
      <c r="AD136" s="151"/>
      <c r="AE136" s="151"/>
      <c r="AF136" s="151"/>
      <c r="AG136" s="151" t="s">
        <v>159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73">
        <v>116</v>
      </c>
      <c r="B137" s="174" t="s">
        <v>396</v>
      </c>
      <c r="C137" s="181" t="s">
        <v>397</v>
      </c>
      <c r="D137" s="175" t="s">
        <v>398</v>
      </c>
      <c r="E137" s="176">
        <v>39.539850000000001</v>
      </c>
      <c r="F137" s="177"/>
      <c r="G137" s="178">
        <f t="shared" si="56"/>
        <v>0</v>
      </c>
      <c r="H137" s="159"/>
      <c r="I137" s="158">
        <f t="shared" si="57"/>
        <v>0</v>
      </c>
      <c r="J137" s="159"/>
      <c r="K137" s="158">
        <f t="shared" si="58"/>
        <v>0</v>
      </c>
      <c r="L137" s="158">
        <v>21</v>
      </c>
      <c r="M137" s="158">
        <f t="shared" si="59"/>
        <v>0</v>
      </c>
      <c r="N137" s="158">
        <v>1E-3</v>
      </c>
      <c r="O137" s="158">
        <f t="shared" si="60"/>
        <v>0.04</v>
      </c>
      <c r="P137" s="158">
        <v>0</v>
      </c>
      <c r="Q137" s="158">
        <f t="shared" si="61"/>
        <v>0</v>
      </c>
      <c r="R137" s="158" t="s">
        <v>318</v>
      </c>
      <c r="S137" s="158" t="s">
        <v>157</v>
      </c>
      <c r="T137" s="158" t="s">
        <v>157</v>
      </c>
      <c r="U137" s="158">
        <v>0</v>
      </c>
      <c r="V137" s="158">
        <f t="shared" si="62"/>
        <v>0</v>
      </c>
      <c r="W137" s="158"/>
      <c r="X137" s="158" t="s">
        <v>320</v>
      </c>
      <c r="Y137" s="151"/>
      <c r="Z137" s="151"/>
      <c r="AA137" s="151"/>
      <c r="AB137" s="151"/>
      <c r="AC137" s="151"/>
      <c r="AD137" s="151"/>
      <c r="AE137" s="151"/>
      <c r="AF137" s="151"/>
      <c r="AG137" s="151" t="s">
        <v>321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73">
        <v>117</v>
      </c>
      <c r="B138" s="174" t="s">
        <v>399</v>
      </c>
      <c r="C138" s="181" t="s">
        <v>400</v>
      </c>
      <c r="D138" s="175" t="s">
        <v>178</v>
      </c>
      <c r="E138" s="176">
        <v>330.53399999999999</v>
      </c>
      <c r="F138" s="177"/>
      <c r="G138" s="178">
        <f t="shared" si="56"/>
        <v>0</v>
      </c>
      <c r="H138" s="159"/>
      <c r="I138" s="158">
        <f t="shared" si="57"/>
        <v>0</v>
      </c>
      <c r="J138" s="159"/>
      <c r="K138" s="158">
        <f t="shared" si="58"/>
        <v>0</v>
      </c>
      <c r="L138" s="158">
        <v>21</v>
      </c>
      <c r="M138" s="158">
        <f t="shared" si="59"/>
        <v>0</v>
      </c>
      <c r="N138" s="158">
        <v>3.8800000000000002E-3</v>
      </c>
      <c r="O138" s="158">
        <f t="shared" si="60"/>
        <v>1.28</v>
      </c>
      <c r="P138" s="158">
        <v>0</v>
      </c>
      <c r="Q138" s="158">
        <f t="shared" si="61"/>
        <v>0</v>
      </c>
      <c r="R138" s="158" t="s">
        <v>318</v>
      </c>
      <c r="S138" s="158" t="s">
        <v>157</v>
      </c>
      <c r="T138" s="158" t="s">
        <v>157</v>
      </c>
      <c r="U138" s="158">
        <v>0</v>
      </c>
      <c r="V138" s="158">
        <f t="shared" si="62"/>
        <v>0</v>
      </c>
      <c r="W138" s="158"/>
      <c r="X138" s="158" t="s">
        <v>320</v>
      </c>
      <c r="Y138" s="151"/>
      <c r="Z138" s="151"/>
      <c r="AA138" s="151"/>
      <c r="AB138" s="151"/>
      <c r="AC138" s="151"/>
      <c r="AD138" s="151"/>
      <c r="AE138" s="151"/>
      <c r="AF138" s="151"/>
      <c r="AG138" s="151" t="s">
        <v>321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73">
        <v>118</v>
      </c>
      <c r="B139" s="174" t="s">
        <v>401</v>
      </c>
      <c r="C139" s="181" t="s">
        <v>402</v>
      </c>
      <c r="D139" s="175" t="s">
        <v>178</v>
      </c>
      <c r="E139" s="176">
        <v>330.53399999999999</v>
      </c>
      <c r="F139" s="177"/>
      <c r="G139" s="178">
        <f t="shared" si="56"/>
        <v>0</v>
      </c>
      <c r="H139" s="159"/>
      <c r="I139" s="158">
        <f t="shared" si="57"/>
        <v>0</v>
      </c>
      <c r="J139" s="159"/>
      <c r="K139" s="158">
        <f t="shared" si="58"/>
        <v>0</v>
      </c>
      <c r="L139" s="158">
        <v>21</v>
      </c>
      <c r="M139" s="158">
        <f t="shared" si="59"/>
        <v>0</v>
      </c>
      <c r="N139" s="158">
        <v>4.4000000000000003E-3</v>
      </c>
      <c r="O139" s="158">
        <f t="shared" si="60"/>
        <v>1.45</v>
      </c>
      <c r="P139" s="158">
        <v>0</v>
      </c>
      <c r="Q139" s="158">
        <f t="shared" si="61"/>
        <v>0</v>
      </c>
      <c r="R139" s="158" t="s">
        <v>318</v>
      </c>
      <c r="S139" s="158" t="s">
        <v>157</v>
      </c>
      <c r="T139" s="158" t="s">
        <v>157</v>
      </c>
      <c r="U139" s="158">
        <v>0</v>
      </c>
      <c r="V139" s="158">
        <f t="shared" si="62"/>
        <v>0</v>
      </c>
      <c r="W139" s="158"/>
      <c r="X139" s="158" t="s">
        <v>320</v>
      </c>
      <c r="Y139" s="151"/>
      <c r="Z139" s="151"/>
      <c r="AA139" s="151"/>
      <c r="AB139" s="151"/>
      <c r="AC139" s="151"/>
      <c r="AD139" s="151"/>
      <c r="AE139" s="151"/>
      <c r="AF139" s="151"/>
      <c r="AG139" s="151" t="s">
        <v>321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73">
        <v>119</v>
      </c>
      <c r="B140" s="174" t="s">
        <v>403</v>
      </c>
      <c r="C140" s="181" t="s">
        <v>404</v>
      </c>
      <c r="D140" s="175" t="s">
        <v>189</v>
      </c>
      <c r="E140" s="176">
        <v>3.3168799999999998</v>
      </c>
      <c r="F140" s="177"/>
      <c r="G140" s="178">
        <f t="shared" si="56"/>
        <v>0</v>
      </c>
      <c r="H140" s="159"/>
      <c r="I140" s="158">
        <f t="shared" si="57"/>
        <v>0</v>
      </c>
      <c r="J140" s="159"/>
      <c r="K140" s="158">
        <f t="shared" si="58"/>
        <v>0</v>
      </c>
      <c r="L140" s="158">
        <v>21</v>
      </c>
      <c r="M140" s="158">
        <f t="shared" si="59"/>
        <v>0</v>
      </c>
      <c r="N140" s="158">
        <v>0</v>
      </c>
      <c r="O140" s="158">
        <f t="shared" si="60"/>
        <v>0</v>
      </c>
      <c r="P140" s="158">
        <v>0</v>
      </c>
      <c r="Q140" s="158">
        <f t="shared" si="61"/>
        <v>0</v>
      </c>
      <c r="R140" s="158"/>
      <c r="S140" s="158" t="s">
        <v>157</v>
      </c>
      <c r="T140" s="158" t="s">
        <v>157</v>
      </c>
      <c r="U140" s="158">
        <v>1.5669999999999999</v>
      </c>
      <c r="V140" s="158">
        <f t="shared" si="62"/>
        <v>5.2</v>
      </c>
      <c r="W140" s="158"/>
      <c r="X140" s="158" t="s">
        <v>383</v>
      </c>
      <c r="Y140" s="151"/>
      <c r="Z140" s="151"/>
      <c r="AA140" s="151"/>
      <c r="AB140" s="151"/>
      <c r="AC140" s="151"/>
      <c r="AD140" s="151"/>
      <c r="AE140" s="151"/>
      <c r="AF140" s="151"/>
      <c r="AG140" s="151" t="s">
        <v>384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x14ac:dyDescent="0.2">
      <c r="A141" s="161" t="s">
        <v>152</v>
      </c>
      <c r="B141" s="162" t="s">
        <v>86</v>
      </c>
      <c r="C141" s="180" t="s">
        <v>87</v>
      </c>
      <c r="D141" s="163"/>
      <c r="E141" s="164"/>
      <c r="F141" s="165"/>
      <c r="G141" s="166">
        <f>SUMIF(AG142:AG144,"&lt;&gt;NOR",G142:G144)</f>
        <v>0</v>
      </c>
      <c r="H141" s="160"/>
      <c r="I141" s="160">
        <f>SUM(I142:I144)</f>
        <v>0</v>
      </c>
      <c r="J141" s="160"/>
      <c r="K141" s="160">
        <f>SUM(K142:K144)</f>
        <v>0</v>
      </c>
      <c r="L141" s="160"/>
      <c r="M141" s="160">
        <f>SUM(M142:M144)</f>
        <v>0</v>
      </c>
      <c r="N141" s="160"/>
      <c r="O141" s="160">
        <f>SUM(O142:O144)</f>
        <v>0.89</v>
      </c>
      <c r="P141" s="160"/>
      <c r="Q141" s="160">
        <f>SUM(Q142:Q144)</f>
        <v>0</v>
      </c>
      <c r="R141" s="160"/>
      <c r="S141" s="160"/>
      <c r="T141" s="160"/>
      <c r="U141" s="160"/>
      <c r="V141" s="160">
        <f>SUM(V142:V144)</f>
        <v>116.68</v>
      </c>
      <c r="W141" s="160"/>
      <c r="X141" s="160"/>
      <c r="AG141" t="s">
        <v>153</v>
      </c>
    </row>
    <row r="142" spans="1:60" ht="22.5" outlineLevel="1" x14ac:dyDescent="0.2">
      <c r="A142" s="173">
        <v>120</v>
      </c>
      <c r="B142" s="174" t="s">
        <v>405</v>
      </c>
      <c r="C142" s="181" t="s">
        <v>406</v>
      </c>
      <c r="D142" s="175" t="s">
        <v>178</v>
      </c>
      <c r="E142" s="176">
        <v>276.75450000000001</v>
      </c>
      <c r="F142" s="177"/>
      <c r="G142" s="178">
        <f>ROUND(E142*F142,2)</f>
        <v>0</v>
      </c>
      <c r="H142" s="159"/>
      <c r="I142" s="158">
        <f>ROUND(E142*H142,2)</f>
        <v>0</v>
      </c>
      <c r="J142" s="159"/>
      <c r="K142" s="158">
        <f>ROUND(E142*J142,2)</f>
        <v>0</v>
      </c>
      <c r="L142" s="158">
        <v>21</v>
      </c>
      <c r="M142" s="158">
        <f>G142*(1+L142/100)</f>
        <v>0</v>
      </c>
      <c r="N142" s="158">
        <v>2.8800000000000002E-3</v>
      </c>
      <c r="O142" s="158">
        <f>ROUND(E142*N142,2)</f>
        <v>0.8</v>
      </c>
      <c r="P142" s="158">
        <v>0</v>
      </c>
      <c r="Q142" s="158">
        <f>ROUND(E142*P142,2)</f>
        <v>0</v>
      </c>
      <c r="R142" s="158"/>
      <c r="S142" s="158" t="s">
        <v>157</v>
      </c>
      <c r="T142" s="158" t="s">
        <v>157</v>
      </c>
      <c r="U142" s="158">
        <v>0.317</v>
      </c>
      <c r="V142" s="158">
        <f>ROUND(E142*U142,2)</f>
        <v>87.73</v>
      </c>
      <c r="W142" s="158"/>
      <c r="X142" s="158" t="s">
        <v>158</v>
      </c>
      <c r="Y142" s="151"/>
      <c r="Z142" s="151"/>
      <c r="AA142" s="151"/>
      <c r="AB142" s="151"/>
      <c r="AC142" s="151"/>
      <c r="AD142" s="151"/>
      <c r="AE142" s="151"/>
      <c r="AF142" s="151"/>
      <c r="AG142" s="151" t="s">
        <v>159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ht="22.5" outlineLevel="1" x14ac:dyDescent="0.2">
      <c r="A143" s="173">
        <v>121</v>
      </c>
      <c r="B143" s="174" t="s">
        <v>407</v>
      </c>
      <c r="C143" s="181" t="s">
        <v>408</v>
      </c>
      <c r="D143" s="175" t="s">
        <v>178</v>
      </c>
      <c r="E143" s="176">
        <v>271.35449999999997</v>
      </c>
      <c r="F143" s="177"/>
      <c r="G143" s="178">
        <f>ROUND(E143*F143,2)</f>
        <v>0</v>
      </c>
      <c r="H143" s="159"/>
      <c r="I143" s="158">
        <f>ROUND(E143*H143,2)</f>
        <v>0</v>
      </c>
      <c r="J143" s="159"/>
      <c r="K143" s="158">
        <f>ROUND(E143*J143,2)</f>
        <v>0</v>
      </c>
      <c r="L143" s="158">
        <v>21</v>
      </c>
      <c r="M143" s="158">
        <f>G143*(1+L143/100)</f>
        <v>0</v>
      </c>
      <c r="N143" s="158">
        <v>3.2000000000000003E-4</v>
      </c>
      <c r="O143" s="158">
        <f>ROUND(E143*N143,2)</f>
        <v>0.09</v>
      </c>
      <c r="P143" s="158">
        <v>0</v>
      </c>
      <c r="Q143" s="158">
        <f>ROUND(E143*P143,2)</f>
        <v>0</v>
      </c>
      <c r="R143" s="158"/>
      <c r="S143" s="158" t="s">
        <v>157</v>
      </c>
      <c r="T143" s="158" t="s">
        <v>157</v>
      </c>
      <c r="U143" s="158">
        <v>0.1</v>
      </c>
      <c r="V143" s="158">
        <f>ROUND(E143*U143,2)</f>
        <v>27.14</v>
      </c>
      <c r="W143" s="158"/>
      <c r="X143" s="158" t="s">
        <v>158</v>
      </c>
      <c r="Y143" s="151"/>
      <c r="Z143" s="151"/>
      <c r="AA143" s="151"/>
      <c r="AB143" s="151"/>
      <c r="AC143" s="151"/>
      <c r="AD143" s="151"/>
      <c r="AE143" s="151"/>
      <c r="AF143" s="151"/>
      <c r="AG143" s="151" t="s">
        <v>159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73">
        <v>122</v>
      </c>
      <c r="B144" s="174" t="s">
        <v>409</v>
      </c>
      <c r="C144" s="181" t="s">
        <v>410</v>
      </c>
      <c r="D144" s="175" t="s">
        <v>189</v>
      </c>
      <c r="E144" s="176">
        <v>0.88388999999999995</v>
      </c>
      <c r="F144" s="177"/>
      <c r="G144" s="178">
        <f>ROUND(E144*F144,2)</f>
        <v>0</v>
      </c>
      <c r="H144" s="159"/>
      <c r="I144" s="158">
        <f>ROUND(E144*H144,2)</f>
        <v>0</v>
      </c>
      <c r="J144" s="159"/>
      <c r="K144" s="158">
        <f>ROUND(E144*J144,2)</f>
        <v>0</v>
      </c>
      <c r="L144" s="158">
        <v>21</v>
      </c>
      <c r="M144" s="158">
        <f>G144*(1+L144/100)</f>
        <v>0</v>
      </c>
      <c r="N144" s="158">
        <v>0</v>
      </c>
      <c r="O144" s="158">
        <f>ROUND(E144*N144,2)</f>
        <v>0</v>
      </c>
      <c r="P144" s="158">
        <v>0</v>
      </c>
      <c r="Q144" s="158">
        <f>ROUND(E144*P144,2)</f>
        <v>0</v>
      </c>
      <c r="R144" s="158"/>
      <c r="S144" s="158" t="s">
        <v>157</v>
      </c>
      <c r="T144" s="158" t="s">
        <v>157</v>
      </c>
      <c r="U144" s="158">
        <v>2.048</v>
      </c>
      <c r="V144" s="158">
        <f>ROUND(E144*U144,2)</f>
        <v>1.81</v>
      </c>
      <c r="W144" s="158"/>
      <c r="X144" s="158" t="s">
        <v>383</v>
      </c>
      <c r="Y144" s="151"/>
      <c r="Z144" s="151"/>
      <c r="AA144" s="151"/>
      <c r="AB144" s="151"/>
      <c r="AC144" s="151"/>
      <c r="AD144" s="151"/>
      <c r="AE144" s="151"/>
      <c r="AF144" s="151"/>
      <c r="AG144" s="151" t="s">
        <v>384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x14ac:dyDescent="0.2">
      <c r="A145" s="161" t="s">
        <v>152</v>
      </c>
      <c r="B145" s="162" t="s">
        <v>88</v>
      </c>
      <c r="C145" s="180" t="s">
        <v>89</v>
      </c>
      <c r="D145" s="163"/>
      <c r="E145" s="164"/>
      <c r="F145" s="165"/>
      <c r="G145" s="166">
        <f>SUMIF(AG146:AG164,"&lt;&gt;NOR",G146:G164)</f>
        <v>0</v>
      </c>
      <c r="H145" s="160"/>
      <c r="I145" s="160">
        <f>SUM(I146:I164)</f>
        <v>0</v>
      </c>
      <c r="J145" s="160"/>
      <c r="K145" s="160">
        <f>SUM(K146:K164)</f>
        <v>0</v>
      </c>
      <c r="L145" s="160"/>
      <c r="M145" s="160">
        <f>SUM(M146:M164)</f>
        <v>0</v>
      </c>
      <c r="N145" s="160"/>
      <c r="O145" s="160">
        <f>SUM(O146:O164)</f>
        <v>5.33</v>
      </c>
      <c r="P145" s="160"/>
      <c r="Q145" s="160">
        <f>SUM(Q146:Q164)</f>
        <v>0</v>
      </c>
      <c r="R145" s="160"/>
      <c r="S145" s="160"/>
      <c r="T145" s="160"/>
      <c r="U145" s="160"/>
      <c r="V145" s="160">
        <f>SUM(V146:V164)</f>
        <v>264.66000000000003</v>
      </c>
      <c r="W145" s="160"/>
      <c r="X145" s="160"/>
      <c r="AG145" t="s">
        <v>153</v>
      </c>
    </row>
    <row r="146" spans="1:60" outlineLevel="1" x14ac:dyDescent="0.2">
      <c r="A146" s="173">
        <v>123</v>
      </c>
      <c r="B146" s="174" t="s">
        <v>411</v>
      </c>
      <c r="C146" s="181" t="s">
        <v>412</v>
      </c>
      <c r="D146" s="175" t="s">
        <v>178</v>
      </c>
      <c r="E146" s="176">
        <v>243.53</v>
      </c>
      <c r="F146" s="177"/>
      <c r="G146" s="178">
        <f t="shared" ref="G146:G164" si="63">ROUND(E146*F146,2)</f>
        <v>0</v>
      </c>
      <c r="H146" s="159"/>
      <c r="I146" s="158">
        <f t="shared" ref="I146:I164" si="64">ROUND(E146*H146,2)</f>
        <v>0</v>
      </c>
      <c r="J146" s="159"/>
      <c r="K146" s="158">
        <f t="shared" ref="K146:K164" si="65">ROUND(E146*J146,2)</f>
        <v>0</v>
      </c>
      <c r="L146" s="158">
        <v>21</v>
      </c>
      <c r="M146" s="158">
        <f t="shared" ref="M146:M164" si="66">G146*(1+L146/100)</f>
        <v>0</v>
      </c>
      <c r="N146" s="158">
        <v>0</v>
      </c>
      <c r="O146" s="158">
        <f t="shared" ref="O146:O164" si="67">ROUND(E146*N146,2)</f>
        <v>0</v>
      </c>
      <c r="P146" s="158">
        <v>0</v>
      </c>
      <c r="Q146" s="158">
        <f t="shared" ref="Q146:Q164" si="68">ROUND(E146*P146,2)</f>
        <v>0</v>
      </c>
      <c r="R146" s="158"/>
      <c r="S146" s="158" t="s">
        <v>157</v>
      </c>
      <c r="T146" s="158" t="s">
        <v>157</v>
      </c>
      <c r="U146" s="158">
        <v>0.08</v>
      </c>
      <c r="V146" s="158">
        <f t="shared" ref="V146:V164" si="69">ROUND(E146*U146,2)</f>
        <v>19.48</v>
      </c>
      <c r="W146" s="158"/>
      <c r="X146" s="158" t="s">
        <v>158</v>
      </c>
      <c r="Y146" s="151"/>
      <c r="Z146" s="151"/>
      <c r="AA146" s="151"/>
      <c r="AB146" s="151"/>
      <c r="AC146" s="151"/>
      <c r="AD146" s="151"/>
      <c r="AE146" s="151"/>
      <c r="AF146" s="151"/>
      <c r="AG146" s="151" t="s">
        <v>159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">
      <c r="A147" s="173">
        <v>124</v>
      </c>
      <c r="B147" s="174" t="s">
        <v>413</v>
      </c>
      <c r="C147" s="181" t="s">
        <v>414</v>
      </c>
      <c r="D147" s="175" t="s">
        <v>178</v>
      </c>
      <c r="E147" s="176">
        <v>243.53</v>
      </c>
      <c r="F147" s="177"/>
      <c r="G147" s="178">
        <f t="shared" si="63"/>
        <v>0</v>
      </c>
      <c r="H147" s="159"/>
      <c r="I147" s="158">
        <f t="shared" si="64"/>
        <v>0</v>
      </c>
      <c r="J147" s="159"/>
      <c r="K147" s="158">
        <f t="shared" si="65"/>
        <v>0</v>
      </c>
      <c r="L147" s="158">
        <v>21</v>
      </c>
      <c r="M147" s="158">
        <f t="shared" si="66"/>
        <v>0</v>
      </c>
      <c r="N147" s="158">
        <v>0</v>
      </c>
      <c r="O147" s="158">
        <f t="shared" si="67"/>
        <v>0</v>
      </c>
      <c r="P147" s="158">
        <v>0</v>
      </c>
      <c r="Q147" s="158">
        <f t="shared" si="68"/>
        <v>0</v>
      </c>
      <c r="R147" s="158"/>
      <c r="S147" s="158" t="s">
        <v>157</v>
      </c>
      <c r="T147" s="158" t="s">
        <v>157</v>
      </c>
      <c r="U147" s="158">
        <v>0.15</v>
      </c>
      <c r="V147" s="158">
        <f t="shared" si="69"/>
        <v>36.53</v>
      </c>
      <c r="W147" s="158"/>
      <c r="X147" s="158" t="s">
        <v>158</v>
      </c>
      <c r="Y147" s="151"/>
      <c r="Z147" s="151"/>
      <c r="AA147" s="151"/>
      <c r="AB147" s="151"/>
      <c r="AC147" s="151"/>
      <c r="AD147" s="151"/>
      <c r="AE147" s="151"/>
      <c r="AF147" s="151"/>
      <c r="AG147" s="151" t="s">
        <v>159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73">
        <v>125</v>
      </c>
      <c r="B148" s="174" t="s">
        <v>415</v>
      </c>
      <c r="C148" s="181" t="s">
        <v>416</v>
      </c>
      <c r="D148" s="175" t="s">
        <v>178</v>
      </c>
      <c r="E148" s="176">
        <v>91.182850000000002</v>
      </c>
      <c r="F148" s="177"/>
      <c r="G148" s="178">
        <f t="shared" si="63"/>
        <v>0</v>
      </c>
      <c r="H148" s="159"/>
      <c r="I148" s="158">
        <f t="shared" si="64"/>
        <v>0</v>
      </c>
      <c r="J148" s="159"/>
      <c r="K148" s="158">
        <f t="shared" si="65"/>
        <v>0</v>
      </c>
      <c r="L148" s="158">
        <v>21</v>
      </c>
      <c r="M148" s="158">
        <f t="shared" si="66"/>
        <v>0</v>
      </c>
      <c r="N148" s="158">
        <v>2.3000000000000001E-4</v>
      </c>
      <c r="O148" s="158">
        <f t="shared" si="67"/>
        <v>0.02</v>
      </c>
      <c r="P148" s="158">
        <v>0</v>
      </c>
      <c r="Q148" s="158">
        <f t="shared" si="68"/>
        <v>0</v>
      </c>
      <c r="R148" s="158"/>
      <c r="S148" s="158" t="s">
        <v>157</v>
      </c>
      <c r="T148" s="158" t="s">
        <v>157</v>
      </c>
      <c r="U148" s="158">
        <v>0.161</v>
      </c>
      <c r="V148" s="158">
        <f t="shared" si="69"/>
        <v>14.68</v>
      </c>
      <c r="W148" s="158"/>
      <c r="X148" s="158" t="s">
        <v>158</v>
      </c>
      <c r="Y148" s="151"/>
      <c r="Z148" s="151"/>
      <c r="AA148" s="151"/>
      <c r="AB148" s="151"/>
      <c r="AC148" s="151"/>
      <c r="AD148" s="151"/>
      <c r="AE148" s="151"/>
      <c r="AF148" s="151"/>
      <c r="AG148" s="151" t="s">
        <v>159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73">
        <v>126</v>
      </c>
      <c r="B149" s="174" t="s">
        <v>417</v>
      </c>
      <c r="C149" s="181" t="s">
        <v>418</v>
      </c>
      <c r="D149" s="175" t="s">
        <v>178</v>
      </c>
      <c r="E149" s="176">
        <v>17.399999999999999</v>
      </c>
      <c r="F149" s="177"/>
      <c r="G149" s="178">
        <f t="shared" si="63"/>
        <v>0</v>
      </c>
      <c r="H149" s="159"/>
      <c r="I149" s="158">
        <f t="shared" si="64"/>
        <v>0</v>
      </c>
      <c r="J149" s="159"/>
      <c r="K149" s="158">
        <f t="shared" si="65"/>
        <v>0</v>
      </c>
      <c r="L149" s="158">
        <v>21</v>
      </c>
      <c r="M149" s="158">
        <f t="shared" si="66"/>
        <v>0</v>
      </c>
      <c r="N149" s="158">
        <v>3.0000000000000001E-3</v>
      </c>
      <c r="O149" s="158">
        <f t="shared" si="67"/>
        <v>0.05</v>
      </c>
      <c r="P149" s="158">
        <v>0</v>
      </c>
      <c r="Q149" s="158">
        <f t="shared" si="68"/>
        <v>0</v>
      </c>
      <c r="R149" s="158"/>
      <c r="S149" s="158" t="s">
        <v>157</v>
      </c>
      <c r="T149" s="158" t="s">
        <v>157</v>
      </c>
      <c r="U149" s="158">
        <v>0.28000000000000003</v>
      </c>
      <c r="V149" s="158">
        <f t="shared" si="69"/>
        <v>4.87</v>
      </c>
      <c r="W149" s="158"/>
      <c r="X149" s="158" t="s">
        <v>158</v>
      </c>
      <c r="Y149" s="151"/>
      <c r="Z149" s="151"/>
      <c r="AA149" s="151"/>
      <c r="AB149" s="151"/>
      <c r="AC149" s="151"/>
      <c r="AD149" s="151"/>
      <c r="AE149" s="151"/>
      <c r="AF149" s="151"/>
      <c r="AG149" s="151" t="s">
        <v>159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73">
        <v>127</v>
      </c>
      <c r="B150" s="174" t="s">
        <v>419</v>
      </c>
      <c r="C150" s="181" t="s">
        <v>420</v>
      </c>
      <c r="D150" s="175" t="s">
        <v>178</v>
      </c>
      <c r="E150" s="176">
        <v>46.8</v>
      </c>
      <c r="F150" s="177"/>
      <c r="G150" s="178">
        <f t="shared" si="63"/>
        <v>0</v>
      </c>
      <c r="H150" s="159"/>
      <c r="I150" s="158">
        <f t="shared" si="64"/>
        <v>0</v>
      </c>
      <c r="J150" s="159"/>
      <c r="K150" s="158">
        <f t="shared" si="65"/>
        <v>0</v>
      </c>
      <c r="L150" s="158">
        <v>21</v>
      </c>
      <c r="M150" s="158">
        <f t="shared" si="66"/>
        <v>0</v>
      </c>
      <c r="N150" s="158">
        <v>0</v>
      </c>
      <c r="O150" s="158">
        <f t="shared" si="67"/>
        <v>0</v>
      </c>
      <c r="P150" s="158">
        <v>0</v>
      </c>
      <c r="Q150" s="158">
        <f t="shared" si="68"/>
        <v>0</v>
      </c>
      <c r="R150" s="158"/>
      <c r="S150" s="158" t="s">
        <v>157</v>
      </c>
      <c r="T150" s="158" t="s">
        <v>157</v>
      </c>
      <c r="U150" s="158">
        <v>0.43440000000000001</v>
      </c>
      <c r="V150" s="158">
        <f t="shared" si="69"/>
        <v>20.329999999999998</v>
      </c>
      <c r="W150" s="158"/>
      <c r="X150" s="158" t="s">
        <v>158</v>
      </c>
      <c r="Y150" s="151"/>
      <c r="Z150" s="151"/>
      <c r="AA150" s="151"/>
      <c r="AB150" s="151"/>
      <c r="AC150" s="151"/>
      <c r="AD150" s="151"/>
      <c r="AE150" s="151"/>
      <c r="AF150" s="151"/>
      <c r="AG150" s="151" t="s">
        <v>159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73">
        <v>128</v>
      </c>
      <c r="B151" s="174" t="s">
        <v>421</v>
      </c>
      <c r="C151" s="181" t="s">
        <v>422</v>
      </c>
      <c r="D151" s="175" t="s">
        <v>178</v>
      </c>
      <c r="E151" s="176">
        <v>224.55449999999999</v>
      </c>
      <c r="F151" s="177"/>
      <c r="G151" s="178">
        <f t="shared" si="63"/>
        <v>0</v>
      </c>
      <c r="H151" s="159"/>
      <c r="I151" s="158">
        <f t="shared" si="64"/>
        <v>0</v>
      </c>
      <c r="J151" s="159"/>
      <c r="K151" s="158">
        <f t="shared" si="65"/>
        <v>0</v>
      </c>
      <c r="L151" s="158">
        <v>21</v>
      </c>
      <c r="M151" s="158">
        <f t="shared" si="66"/>
        <v>0</v>
      </c>
      <c r="N151" s="158">
        <v>0</v>
      </c>
      <c r="O151" s="158">
        <f t="shared" si="67"/>
        <v>0</v>
      </c>
      <c r="P151" s="158">
        <v>0</v>
      </c>
      <c r="Q151" s="158">
        <f t="shared" si="68"/>
        <v>0</v>
      </c>
      <c r="R151" s="158"/>
      <c r="S151" s="158" t="s">
        <v>157</v>
      </c>
      <c r="T151" s="158" t="s">
        <v>157</v>
      </c>
      <c r="U151" s="158">
        <v>7.0000000000000007E-2</v>
      </c>
      <c r="V151" s="158">
        <f t="shared" si="69"/>
        <v>15.72</v>
      </c>
      <c r="W151" s="158"/>
      <c r="X151" s="158" t="s">
        <v>158</v>
      </c>
      <c r="Y151" s="151"/>
      <c r="Z151" s="151"/>
      <c r="AA151" s="151"/>
      <c r="AB151" s="151"/>
      <c r="AC151" s="151"/>
      <c r="AD151" s="151"/>
      <c r="AE151" s="151"/>
      <c r="AF151" s="151"/>
      <c r="AG151" s="151" t="s">
        <v>159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73">
        <v>129</v>
      </c>
      <c r="B152" s="174" t="s">
        <v>423</v>
      </c>
      <c r="C152" s="181" t="s">
        <v>424</v>
      </c>
      <c r="D152" s="175" t="s">
        <v>178</v>
      </c>
      <c r="E152" s="176">
        <v>224.55449999999999</v>
      </c>
      <c r="F152" s="177"/>
      <c r="G152" s="178">
        <f t="shared" si="63"/>
        <v>0</v>
      </c>
      <c r="H152" s="159"/>
      <c r="I152" s="158">
        <f t="shared" si="64"/>
        <v>0</v>
      </c>
      <c r="J152" s="159"/>
      <c r="K152" s="158">
        <f t="shared" si="65"/>
        <v>0</v>
      </c>
      <c r="L152" s="158">
        <v>21</v>
      </c>
      <c r="M152" s="158">
        <f t="shared" si="66"/>
        <v>0</v>
      </c>
      <c r="N152" s="158">
        <v>0</v>
      </c>
      <c r="O152" s="158">
        <f t="shared" si="67"/>
        <v>0</v>
      </c>
      <c r="P152" s="158">
        <v>0</v>
      </c>
      <c r="Q152" s="158">
        <f t="shared" si="68"/>
        <v>0</v>
      </c>
      <c r="R152" s="158"/>
      <c r="S152" s="158" t="s">
        <v>157</v>
      </c>
      <c r="T152" s="158" t="s">
        <v>157</v>
      </c>
      <c r="U152" s="158">
        <v>0.41</v>
      </c>
      <c r="V152" s="158">
        <f t="shared" si="69"/>
        <v>92.07</v>
      </c>
      <c r="W152" s="158"/>
      <c r="X152" s="158" t="s">
        <v>158</v>
      </c>
      <c r="Y152" s="151"/>
      <c r="Z152" s="151"/>
      <c r="AA152" s="151"/>
      <c r="AB152" s="151"/>
      <c r="AC152" s="151"/>
      <c r="AD152" s="151"/>
      <c r="AE152" s="151"/>
      <c r="AF152" s="151"/>
      <c r="AG152" s="151" t="s">
        <v>159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73">
        <v>130</v>
      </c>
      <c r="B153" s="174" t="s">
        <v>425</v>
      </c>
      <c r="C153" s="181" t="s">
        <v>426</v>
      </c>
      <c r="D153" s="175" t="s">
        <v>178</v>
      </c>
      <c r="E153" s="176">
        <v>223.01249999999999</v>
      </c>
      <c r="F153" s="177"/>
      <c r="G153" s="178">
        <f t="shared" si="63"/>
        <v>0</v>
      </c>
      <c r="H153" s="159"/>
      <c r="I153" s="158">
        <f t="shared" si="64"/>
        <v>0</v>
      </c>
      <c r="J153" s="159"/>
      <c r="K153" s="158">
        <f t="shared" si="65"/>
        <v>0</v>
      </c>
      <c r="L153" s="158">
        <v>21</v>
      </c>
      <c r="M153" s="158">
        <f t="shared" si="66"/>
        <v>0</v>
      </c>
      <c r="N153" s="158">
        <v>2.0000000000000002E-5</v>
      </c>
      <c r="O153" s="158">
        <f t="shared" si="67"/>
        <v>0</v>
      </c>
      <c r="P153" s="158">
        <v>0</v>
      </c>
      <c r="Q153" s="158">
        <f t="shared" si="68"/>
        <v>0</v>
      </c>
      <c r="R153" s="158"/>
      <c r="S153" s="158" t="s">
        <v>157</v>
      </c>
      <c r="T153" s="158" t="s">
        <v>157</v>
      </c>
      <c r="U153" s="158">
        <v>0.12</v>
      </c>
      <c r="V153" s="158">
        <f t="shared" si="69"/>
        <v>26.76</v>
      </c>
      <c r="W153" s="158"/>
      <c r="X153" s="158" t="s">
        <v>158</v>
      </c>
      <c r="Y153" s="151"/>
      <c r="Z153" s="151"/>
      <c r="AA153" s="151"/>
      <c r="AB153" s="151"/>
      <c r="AC153" s="151"/>
      <c r="AD153" s="151"/>
      <c r="AE153" s="151"/>
      <c r="AF153" s="151"/>
      <c r="AG153" s="151" t="s">
        <v>159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73">
        <v>131</v>
      </c>
      <c r="B154" s="174" t="s">
        <v>427</v>
      </c>
      <c r="C154" s="181" t="s">
        <v>428</v>
      </c>
      <c r="D154" s="175" t="s">
        <v>178</v>
      </c>
      <c r="E154" s="176">
        <v>356.03</v>
      </c>
      <c r="F154" s="177"/>
      <c r="G154" s="178">
        <f t="shared" si="63"/>
        <v>0</v>
      </c>
      <c r="H154" s="159"/>
      <c r="I154" s="158">
        <f t="shared" si="64"/>
        <v>0</v>
      </c>
      <c r="J154" s="159"/>
      <c r="K154" s="158">
        <f t="shared" si="65"/>
        <v>0</v>
      </c>
      <c r="L154" s="158">
        <v>21</v>
      </c>
      <c r="M154" s="158">
        <f t="shared" si="66"/>
        <v>0</v>
      </c>
      <c r="N154" s="158">
        <v>0</v>
      </c>
      <c r="O154" s="158">
        <f t="shared" si="67"/>
        <v>0</v>
      </c>
      <c r="P154" s="158">
        <v>0</v>
      </c>
      <c r="Q154" s="158">
        <f t="shared" si="68"/>
        <v>0</v>
      </c>
      <c r="R154" s="158"/>
      <c r="S154" s="158" t="s">
        <v>266</v>
      </c>
      <c r="T154" s="158" t="s">
        <v>267</v>
      </c>
      <c r="U154" s="158">
        <v>0</v>
      </c>
      <c r="V154" s="158">
        <f t="shared" si="69"/>
        <v>0</v>
      </c>
      <c r="W154" s="158"/>
      <c r="X154" s="158" t="s">
        <v>158</v>
      </c>
      <c r="Y154" s="151"/>
      <c r="Z154" s="151"/>
      <c r="AA154" s="151"/>
      <c r="AB154" s="151"/>
      <c r="AC154" s="151"/>
      <c r="AD154" s="151"/>
      <c r="AE154" s="151"/>
      <c r="AF154" s="151"/>
      <c r="AG154" s="151" t="s">
        <v>159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ht="22.5" outlineLevel="1" x14ac:dyDescent="0.2">
      <c r="A155" s="173">
        <v>132</v>
      </c>
      <c r="B155" s="174" t="s">
        <v>429</v>
      </c>
      <c r="C155" s="181" t="s">
        <v>430</v>
      </c>
      <c r="D155" s="175" t="s">
        <v>178</v>
      </c>
      <c r="E155" s="176">
        <v>191.27</v>
      </c>
      <c r="F155" s="177"/>
      <c r="G155" s="178">
        <f t="shared" si="63"/>
        <v>0</v>
      </c>
      <c r="H155" s="159"/>
      <c r="I155" s="158">
        <f t="shared" si="64"/>
        <v>0</v>
      </c>
      <c r="J155" s="159"/>
      <c r="K155" s="158">
        <f t="shared" si="65"/>
        <v>0</v>
      </c>
      <c r="L155" s="158">
        <v>21</v>
      </c>
      <c r="M155" s="158">
        <f t="shared" si="66"/>
        <v>0</v>
      </c>
      <c r="N155" s="158">
        <v>3.8899999999999998E-3</v>
      </c>
      <c r="O155" s="158">
        <f t="shared" si="67"/>
        <v>0.74</v>
      </c>
      <c r="P155" s="158">
        <v>0</v>
      </c>
      <c r="Q155" s="158">
        <f t="shared" si="68"/>
        <v>0</v>
      </c>
      <c r="R155" s="158"/>
      <c r="S155" s="158" t="s">
        <v>157</v>
      </c>
      <c r="T155" s="158" t="s">
        <v>157</v>
      </c>
      <c r="U155" s="158">
        <v>0.13711999999999999</v>
      </c>
      <c r="V155" s="158">
        <f t="shared" si="69"/>
        <v>26.23</v>
      </c>
      <c r="W155" s="158"/>
      <c r="X155" s="158" t="s">
        <v>288</v>
      </c>
      <c r="Y155" s="151"/>
      <c r="Z155" s="151"/>
      <c r="AA155" s="151"/>
      <c r="AB155" s="151"/>
      <c r="AC155" s="151"/>
      <c r="AD155" s="151"/>
      <c r="AE155" s="151"/>
      <c r="AF155" s="151"/>
      <c r="AG155" s="151" t="s">
        <v>289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73">
        <v>133</v>
      </c>
      <c r="B156" s="174" t="s">
        <v>431</v>
      </c>
      <c r="C156" s="181" t="s">
        <v>432</v>
      </c>
      <c r="D156" s="175" t="s">
        <v>178</v>
      </c>
      <c r="E156" s="176">
        <v>15.875999999999999</v>
      </c>
      <c r="F156" s="177"/>
      <c r="G156" s="178">
        <f t="shared" si="63"/>
        <v>0</v>
      </c>
      <c r="H156" s="159"/>
      <c r="I156" s="158">
        <f t="shared" si="64"/>
        <v>0</v>
      </c>
      <c r="J156" s="159"/>
      <c r="K156" s="158">
        <f t="shared" si="65"/>
        <v>0</v>
      </c>
      <c r="L156" s="158">
        <v>21</v>
      </c>
      <c r="M156" s="158">
        <f t="shared" si="66"/>
        <v>0</v>
      </c>
      <c r="N156" s="158">
        <v>2.0999999999999999E-3</v>
      </c>
      <c r="O156" s="158">
        <f t="shared" si="67"/>
        <v>0.03</v>
      </c>
      <c r="P156" s="158">
        <v>0</v>
      </c>
      <c r="Q156" s="158">
        <f t="shared" si="68"/>
        <v>0</v>
      </c>
      <c r="R156" s="158" t="s">
        <v>318</v>
      </c>
      <c r="S156" s="158" t="s">
        <v>157</v>
      </c>
      <c r="T156" s="158" t="s">
        <v>157</v>
      </c>
      <c r="U156" s="158">
        <v>0</v>
      </c>
      <c r="V156" s="158">
        <f t="shared" si="69"/>
        <v>0</v>
      </c>
      <c r="W156" s="158"/>
      <c r="X156" s="158" t="s">
        <v>320</v>
      </c>
      <c r="Y156" s="151"/>
      <c r="Z156" s="151"/>
      <c r="AA156" s="151"/>
      <c r="AB156" s="151"/>
      <c r="AC156" s="151"/>
      <c r="AD156" s="151"/>
      <c r="AE156" s="151"/>
      <c r="AF156" s="151"/>
      <c r="AG156" s="151" t="s">
        <v>321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73">
        <v>134</v>
      </c>
      <c r="B157" s="174" t="s">
        <v>433</v>
      </c>
      <c r="C157" s="181" t="s">
        <v>434</v>
      </c>
      <c r="D157" s="175" t="s">
        <v>178</v>
      </c>
      <c r="E157" s="176">
        <v>2.9159999999999999</v>
      </c>
      <c r="F157" s="177"/>
      <c r="G157" s="178">
        <f t="shared" si="63"/>
        <v>0</v>
      </c>
      <c r="H157" s="159"/>
      <c r="I157" s="158">
        <f t="shared" si="64"/>
        <v>0</v>
      </c>
      <c r="J157" s="159"/>
      <c r="K157" s="158">
        <f t="shared" si="65"/>
        <v>0</v>
      </c>
      <c r="L157" s="158">
        <v>21</v>
      </c>
      <c r="M157" s="158">
        <f t="shared" si="66"/>
        <v>0</v>
      </c>
      <c r="N157" s="158">
        <v>3.5000000000000001E-3</v>
      </c>
      <c r="O157" s="158">
        <f t="shared" si="67"/>
        <v>0.01</v>
      </c>
      <c r="P157" s="158">
        <v>0</v>
      </c>
      <c r="Q157" s="158">
        <f t="shared" si="68"/>
        <v>0</v>
      </c>
      <c r="R157" s="158" t="s">
        <v>318</v>
      </c>
      <c r="S157" s="158" t="s">
        <v>157</v>
      </c>
      <c r="T157" s="158" t="s">
        <v>157</v>
      </c>
      <c r="U157" s="158">
        <v>0</v>
      </c>
      <c r="V157" s="158">
        <f t="shared" si="69"/>
        <v>0</v>
      </c>
      <c r="W157" s="158"/>
      <c r="X157" s="158" t="s">
        <v>320</v>
      </c>
      <c r="Y157" s="151"/>
      <c r="Z157" s="151"/>
      <c r="AA157" s="151"/>
      <c r="AB157" s="151"/>
      <c r="AC157" s="151"/>
      <c r="AD157" s="151"/>
      <c r="AE157" s="151"/>
      <c r="AF157" s="151"/>
      <c r="AG157" s="151" t="s">
        <v>321</v>
      </c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">
      <c r="A158" s="173">
        <v>135</v>
      </c>
      <c r="B158" s="174" t="s">
        <v>435</v>
      </c>
      <c r="C158" s="181" t="s">
        <v>436</v>
      </c>
      <c r="D158" s="175" t="s">
        <v>156</v>
      </c>
      <c r="E158" s="176">
        <v>34.82479</v>
      </c>
      <c r="F158" s="177"/>
      <c r="G158" s="178">
        <f t="shared" si="63"/>
        <v>0</v>
      </c>
      <c r="H158" s="159"/>
      <c r="I158" s="158">
        <f t="shared" si="64"/>
        <v>0</v>
      </c>
      <c r="J158" s="159"/>
      <c r="K158" s="158">
        <f t="shared" si="65"/>
        <v>0</v>
      </c>
      <c r="L158" s="158">
        <v>21</v>
      </c>
      <c r="M158" s="158">
        <f t="shared" si="66"/>
        <v>0</v>
      </c>
      <c r="N158" s="158">
        <v>2.5000000000000001E-2</v>
      </c>
      <c r="O158" s="158">
        <f t="shared" si="67"/>
        <v>0.87</v>
      </c>
      <c r="P158" s="158">
        <v>0</v>
      </c>
      <c r="Q158" s="158">
        <f t="shared" si="68"/>
        <v>0</v>
      </c>
      <c r="R158" s="158" t="s">
        <v>318</v>
      </c>
      <c r="S158" s="158" t="s">
        <v>157</v>
      </c>
      <c r="T158" s="158" t="s">
        <v>157</v>
      </c>
      <c r="U158" s="158">
        <v>0</v>
      </c>
      <c r="V158" s="158">
        <f t="shared" si="69"/>
        <v>0</v>
      </c>
      <c r="W158" s="158"/>
      <c r="X158" s="158" t="s">
        <v>320</v>
      </c>
      <c r="Y158" s="151"/>
      <c r="Z158" s="151"/>
      <c r="AA158" s="151"/>
      <c r="AB158" s="151"/>
      <c r="AC158" s="151"/>
      <c r="AD158" s="151"/>
      <c r="AE158" s="151"/>
      <c r="AF158" s="151"/>
      <c r="AG158" s="151" t="s">
        <v>321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73">
        <v>136</v>
      </c>
      <c r="B159" s="174" t="s">
        <v>437</v>
      </c>
      <c r="C159" s="181" t="s">
        <v>438</v>
      </c>
      <c r="D159" s="175" t="s">
        <v>178</v>
      </c>
      <c r="E159" s="176">
        <v>51.48</v>
      </c>
      <c r="F159" s="177"/>
      <c r="G159" s="178">
        <f t="shared" si="63"/>
        <v>0</v>
      </c>
      <c r="H159" s="159"/>
      <c r="I159" s="158">
        <f t="shared" si="64"/>
        <v>0</v>
      </c>
      <c r="J159" s="159"/>
      <c r="K159" s="158">
        <f t="shared" si="65"/>
        <v>0</v>
      </c>
      <c r="L159" s="158">
        <v>21</v>
      </c>
      <c r="M159" s="158">
        <f t="shared" si="66"/>
        <v>0</v>
      </c>
      <c r="N159" s="158">
        <v>2.0400000000000001E-3</v>
      </c>
      <c r="O159" s="158">
        <f t="shared" si="67"/>
        <v>0.11</v>
      </c>
      <c r="P159" s="158">
        <v>0</v>
      </c>
      <c r="Q159" s="158">
        <f t="shared" si="68"/>
        <v>0</v>
      </c>
      <c r="R159" s="158" t="s">
        <v>318</v>
      </c>
      <c r="S159" s="158" t="s">
        <v>157</v>
      </c>
      <c r="T159" s="158" t="s">
        <v>157</v>
      </c>
      <c r="U159" s="158">
        <v>0</v>
      </c>
      <c r="V159" s="158">
        <f t="shared" si="69"/>
        <v>0</v>
      </c>
      <c r="W159" s="158"/>
      <c r="X159" s="158" t="s">
        <v>320</v>
      </c>
      <c r="Y159" s="151"/>
      <c r="Z159" s="151"/>
      <c r="AA159" s="151"/>
      <c r="AB159" s="151"/>
      <c r="AC159" s="151"/>
      <c r="AD159" s="151"/>
      <c r="AE159" s="151"/>
      <c r="AF159" s="151"/>
      <c r="AG159" s="151" t="s">
        <v>321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">
      <c r="A160" s="173">
        <v>137</v>
      </c>
      <c r="B160" s="174" t="s">
        <v>439</v>
      </c>
      <c r="C160" s="181" t="s">
        <v>440</v>
      </c>
      <c r="D160" s="175" t="s">
        <v>156</v>
      </c>
      <c r="E160" s="176">
        <v>31.527450000000002</v>
      </c>
      <c r="F160" s="177"/>
      <c r="G160" s="178">
        <f t="shared" si="63"/>
        <v>0</v>
      </c>
      <c r="H160" s="159"/>
      <c r="I160" s="158">
        <f t="shared" si="64"/>
        <v>0</v>
      </c>
      <c r="J160" s="159"/>
      <c r="K160" s="158">
        <f t="shared" si="65"/>
        <v>0</v>
      </c>
      <c r="L160" s="158">
        <v>21</v>
      </c>
      <c r="M160" s="158">
        <f t="shared" si="66"/>
        <v>0</v>
      </c>
      <c r="N160" s="158">
        <v>2.5000000000000001E-2</v>
      </c>
      <c r="O160" s="158">
        <f t="shared" si="67"/>
        <v>0.79</v>
      </c>
      <c r="P160" s="158">
        <v>0</v>
      </c>
      <c r="Q160" s="158">
        <f t="shared" si="68"/>
        <v>0</v>
      </c>
      <c r="R160" s="158" t="s">
        <v>318</v>
      </c>
      <c r="S160" s="158" t="s">
        <v>157</v>
      </c>
      <c r="T160" s="158" t="s">
        <v>157</v>
      </c>
      <c r="U160" s="158">
        <v>0</v>
      </c>
      <c r="V160" s="158">
        <f t="shared" si="69"/>
        <v>0</v>
      </c>
      <c r="W160" s="158"/>
      <c r="X160" s="158" t="s">
        <v>320</v>
      </c>
      <c r="Y160" s="151"/>
      <c r="Z160" s="151"/>
      <c r="AA160" s="151"/>
      <c r="AB160" s="151"/>
      <c r="AC160" s="151"/>
      <c r="AD160" s="151"/>
      <c r="AE160" s="151"/>
      <c r="AF160" s="151"/>
      <c r="AG160" s="151" t="s">
        <v>321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">
      <c r="A161" s="173">
        <v>138</v>
      </c>
      <c r="B161" s="174" t="s">
        <v>441</v>
      </c>
      <c r="C161" s="181" t="s">
        <v>442</v>
      </c>
      <c r="D161" s="175" t="s">
        <v>178</v>
      </c>
      <c r="E161" s="176">
        <v>485.03771999999998</v>
      </c>
      <c r="F161" s="177"/>
      <c r="G161" s="178">
        <f t="shared" si="63"/>
        <v>0</v>
      </c>
      <c r="H161" s="159"/>
      <c r="I161" s="158">
        <f t="shared" si="64"/>
        <v>0</v>
      </c>
      <c r="J161" s="159"/>
      <c r="K161" s="158">
        <f t="shared" si="65"/>
        <v>0</v>
      </c>
      <c r="L161" s="158">
        <v>21</v>
      </c>
      <c r="M161" s="158">
        <f t="shared" si="66"/>
        <v>0</v>
      </c>
      <c r="N161" s="158">
        <v>3.0000000000000001E-3</v>
      </c>
      <c r="O161" s="158">
        <f t="shared" si="67"/>
        <v>1.46</v>
      </c>
      <c r="P161" s="158">
        <v>0</v>
      </c>
      <c r="Q161" s="158">
        <f t="shared" si="68"/>
        <v>0</v>
      </c>
      <c r="R161" s="158" t="s">
        <v>318</v>
      </c>
      <c r="S161" s="158" t="s">
        <v>157</v>
      </c>
      <c r="T161" s="158" t="s">
        <v>157</v>
      </c>
      <c r="U161" s="158">
        <v>0</v>
      </c>
      <c r="V161" s="158">
        <f t="shared" si="69"/>
        <v>0</v>
      </c>
      <c r="W161" s="158"/>
      <c r="X161" s="158" t="s">
        <v>320</v>
      </c>
      <c r="Y161" s="151"/>
      <c r="Z161" s="151"/>
      <c r="AA161" s="151"/>
      <c r="AB161" s="151"/>
      <c r="AC161" s="151"/>
      <c r="AD161" s="151"/>
      <c r="AE161" s="151"/>
      <c r="AF161" s="151"/>
      <c r="AG161" s="151" t="s">
        <v>321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73">
        <v>139</v>
      </c>
      <c r="B162" s="174" t="s">
        <v>443</v>
      </c>
      <c r="C162" s="181" t="s">
        <v>675</v>
      </c>
      <c r="D162" s="175" t="s">
        <v>178</v>
      </c>
      <c r="E162" s="176">
        <v>234.16313</v>
      </c>
      <c r="F162" s="177"/>
      <c r="G162" s="178">
        <f t="shared" si="63"/>
        <v>0</v>
      </c>
      <c r="H162" s="159"/>
      <c r="I162" s="158">
        <f t="shared" si="64"/>
        <v>0</v>
      </c>
      <c r="J162" s="159"/>
      <c r="K162" s="158">
        <f t="shared" si="65"/>
        <v>0</v>
      </c>
      <c r="L162" s="158">
        <v>21</v>
      </c>
      <c r="M162" s="158">
        <f t="shared" si="66"/>
        <v>0</v>
      </c>
      <c r="N162" s="158">
        <v>4.4999999999999997E-3</v>
      </c>
      <c r="O162" s="158">
        <f t="shared" si="67"/>
        <v>1.05</v>
      </c>
      <c r="P162" s="158">
        <v>0</v>
      </c>
      <c r="Q162" s="158">
        <f t="shared" si="68"/>
        <v>0</v>
      </c>
      <c r="R162" s="158" t="s">
        <v>318</v>
      </c>
      <c r="S162" s="158" t="s">
        <v>157</v>
      </c>
      <c r="T162" s="158" t="s">
        <v>157</v>
      </c>
      <c r="U162" s="158">
        <v>0</v>
      </c>
      <c r="V162" s="158">
        <f t="shared" si="69"/>
        <v>0</v>
      </c>
      <c r="W162" s="158"/>
      <c r="X162" s="158" t="s">
        <v>320</v>
      </c>
      <c r="Y162" s="151"/>
      <c r="Z162" s="151"/>
      <c r="AA162" s="151"/>
      <c r="AB162" s="151"/>
      <c r="AC162" s="151"/>
      <c r="AD162" s="151"/>
      <c r="AE162" s="151"/>
      <c r="AF162" s="151"/>
      <c r="AG162" s="151" t="s">
        <v>321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73">
        <v>140</v>
      </c>
      <c r="B163" s="174" t="s">
        <v>444</v>
      </c>
      <c r="C163" s="181" t="s">
        <v>445</v>
      </c>
      <c r="D163" s="175" t="s">
        <v>178</v>
      </c>
      <c r="E163" s="176">
        <v>100.30114</v>
      </c>
      <c r="F163" s="177"/>
      <c r="G163" s="178">
        <f t="shared" si="63"/>
        <v>0</v>
      </c>
      <c r="H163" s="159"/>
      <c r="I163" s="158">
        <f t="shared" si="64"/>
        <v>0</v>
      </c>
      <c r="J163" s="159"/>
      <c r="K163" s="158">
        <f t="shared" si="65"/>
        <v>0</v>
      </c>
      <c r="L163" s="158">
        <v>21</v>
      </c>
      <c r="M163" s="158">
        <f t="shared" si="66"/>
        <v>0</v>
      </c>
      <c r="N163" s="158">
        <v>2E-3</v>
      </c>
      <c r="O163" s="158">
        <f t="shared" si="67"/>
        <v>0.2</v>
      </c>
      <c r="P163" s="158">
        <v>0</v>
      </c>
      <c r="Q163" s="158">
        <f t="shared" si="68"/>
        <v>0</v>
      </c>
      <c r="R163" s="158" t="s">
        <v>318</v>
      </c>
      <c r="S163" s="158" t="s">
        <v>157</v>
      </c>
      <c r="T163" s="158" t="s">
        <v>157</v>
      </c>
      <c r="U163" s="158">
        <v>0</v>
      </c>
      <c r="V163" s="158">
        <f t="shared" si="69"/>
        <v>0</v>
      </c>
      <c r="W163" s="158"/>
      <c r="X163" s="158" t="s">
        <v>320</v>
      </c>
      <c r="Y163" s="151"/>
      <c r="Z163" s="151"/>
      <c r="AA163" s="151"/>
      <c r="AB163" s="151"/>
      <c r="AC163" s="151"/>
      <c r="AD163" s="151"/>
      <c r="AE163" s="151"/>
      <c r="AF163" s="151"/>
      <c r="AG163" s="151" t="s">
        <v>321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73">
        <v>141</v>
      </c>
      <c r="B164" s="174" t="s">
        <v>446</v>
      </c>
      <c r="C164" s="181" t="s">
        <v>447</v>
      </c>
      <c r="D164" s="175" t="s">
        <v>189</v>
      </c>
      <c r="E164" s="176">
        <v>4.5944500000000001</v>
      </c>
      <c r="F164" s="177"/>
      <c r="G164" s="178">
        <f t="shared" si="63"/>
        <v>0</v>
      </c>
      <c r="H164" s="159"/>
      <c r="I164" s="158">
        <f t="shared" si="64"/>
        <v>0</v>
      </c>
      <c r="J164" s="159"/>
      <c r="K164" s="158">
        <f t="shared" si="65"/>
        <v>0</v>
      </c>
      <c r="L164" s="158">
        <v>21</v>
      </c>
      <c r="M164" s="158">
        <f t="shared" si="66"/>
        <v>0</v>
      </c>
      <c r="N164" s="158">
        <v>0</v>
      </c>
      <c r="O164" s="158">
        <f t="shared" si="67"/>
        <v>0</v>
      </c>
      <c r="P164" s="158">
        <v>0</v>
      </c>
      <c r="Q164" s="158">
        <f t="shared" si="68"/>
        <v>0</v>
      </c>
      <c r="R164" s="158"/>
      <c r="S164" s="158" t="s">
        <v>157</v>
      </c>
      <c r="T164" s="158" t="s">
        <v>157</v>
      </c>
      <c r="U164" s="158">
        <v>1.74</v>
      </c>
      <c r="V164" s="158">
        <f t="shared" si="69"/>
        <v>7.99</v>
      </c>
      <c r="W164" s="158"/>
      <c r="X164" s="158" t="s">
        <v>383</v>
      </c>
      <c r="Y164" s="151"/>
      <c r="Z164" s="151"/>
      <c r="AA164" s="151"/>
      <c r="AB164" s="151"/>
      <c r="AC164" s="151"/>
      <c r="AD164" s="151"/>
      <c r="AE164" s="151"/>
      <c r="AF164" s="151"/>
      <c r="AG164" s="151" t="s">
        <v>384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x14ac:dyDescent="0.2">
      <c r="A165" s="161" t="s">
        <v>152</v>
      </c>
      <c r="B165" s="162" t="s">
        <v>90</v>
      </c>
      <c r="C165" s="180" t="s">
        <v>91</v>
      </c>
      <c r="D165" s="163"/>
      <c r="E165" s="164"/>
      <c r="F165" s="165"/>
      <c r="G165" s="166">
        <f>SUMIF(AG166:AG166,"&lt;&gt;NOR",G166:G166)</f>
        <v>0</v>
      </c>
      <c r="H165" s="160"/>
      <c r="I165" s="160">
        <f>SUM(I166:I166)</f>
        <v>0</v>
      </c>
      <c r="J165" s="160"/>
      <c r="K165" s="160">
        <f>SUM(K166:K166)</f>
        <v>0</v>
      </c>
      <c r="L165" s="160"/>
      <c r="M165" s="160">
        <f>SUM(M166:M166)</f>
        <v>0</v>
      </c>
      <c r="N165" s="160"/>
      <c r="O165" s="160">
        <f>SUM(O166:O166)</f>
        <v>0</v>
      </c>
      <c r="P165" s="160"/>
      <c r="Q165" s="160">
        <f>SUM(Q166:Q166)</f>
        <v>0</v>
      </c>
      <c r="R165" s="160"/>
      <c r="S165" s="160"/>
      <c r="T165" s="160"/>
      <c r="U165" s="160"/>
      <c r="V165" s="160">
        <f>SUM(V166:V166)</f>
        <v>0</v>
      </c>
      <c r="W165" s="160"/>
      <c r="X165" s="160"/>
      <c r="AG165" t="s">
        <v>153</v>
      </c>
    </row>
    <row r="166" spans="1:60" outlineLevel="1" x14ac:dyDescent="0.2">
      <c r="A166" s="173">
        <v>142</v>
      </c>
      <c r="B166" s="174" t="s">
        <v>448</v>
      </c>
      <c r="C166" s="181" t="s">
        <v>449</v>
      </c>
      <c r="D166" s="175" t="s">
        <v>265</v>
      </c>
      <c r="E166" s="176">
        <v>1</v>
      </c>
      <c r="F166" s="177"/>
      <c r="G166" s="178">
        <f>ROUND(E166*F166,2)</f>
        <v>0</v>
      </c>
      <c r="H166" s="159"/>
      <c r="I166" s="158">
        <f>ROUND(E166*H166,2)</f>
        <v>0</v>
      </c>
      <c r="J166" s="159"/>
      <c r="K166" s="158">
        <f>ROUND(E166*J166,2)</f>
        <v>0</v>
      </c>
      <c r="L166" s="158">
        <v>21</v>
      </c>
      <c r="M166" s="158">
        <f>G166*(1+L166/100)</f>
        <v>0</v>
      </c>
      <c r="N166" s="158">
        <v>0</v>
      </c>
      <c r="O166" s="158">
        <f>ROUND(E166*N166,2)</f>
        <v>0</v>
      </c>
      <c r="P166" s="158">
        <v>0</v>
      </c>
      <c r="Q166" s="158">
        <f>ROUND(E166*P166,2)</f>
        <v>0</v>
      </c>
      <c r="R166" s="158"/>
      <c r="S166" s="158" t="s">
        <v>266</v>
      </c>
      <c r="T166" s="158" t="s">
        <v>267</v>
      </c>
      <c r="U166" s="158">
        <v>0</v>
      </c>
      <c r="V166" s="158">
        <f>ROUND(E166*U166,2)</f>
        <v>0</v>
      </c>
      <c r="W166" s="158"/>
      <c r="X166" s="158" t="s">
        <v>158</v>
      </c>
      <c r="Y166" s="151"/>
      <c r="Z166" s="151"/>
      <c r="AA166" s="151"/>
      <c r="AB166" s="151"/>
      <c r="AC166" s="151"/>
      <c r="AD166" s="151"/>
      <c r="AE166" s="151"/>
      <c r="AF166" s="151"/>
      <c r="AG166" s="151" t="s">
        <v>159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x14ac:dyDescent="0.2">
      <c r="A167" s="161" t="s">
        <v>152</v>
      </c>
      <c r="B167" s="162" t="s">
        <v>92</v>
      </c>
      <c r="C167" s="180" t="s">
        <v>93</v>
      </c>
      <c r="D167" s="163"/>
      <c r="E167" s="164"/>
      <c r="F167" s="165"/>
      <c r="G167" s="166">
        <f>SUMIF(AG168:AG168,"&lt;&gt;NOR",G168:G168)</f>
        <v>0</v>
      </c>
      <c r="H167" s="160"/>
      <c r="I167" s="160">
        <f>SUM(I168:I168)</f>
        <v>0</v>
      </c>
      <c r="J167" s="160"/>
      <c r="K167" s="160">
        <f>SUM(K168:K168)</f>
        <v>0</v>
      </c>
      <c r="L167" s="160"/>
      <c r="M167" s="160">
        <f>SUM(M168:M168)</f>
        <v>0</v>
      </c>
      <c r="N167" s="160"/>
      <c r="O167" s="160">
        <f>SUM(O168:O168)</f>
        <v>0</v>
      </c>
      <c r="P167" s="160"/>
      <c r="Q167" s="160">
        <f>SUM(Q168:Q168)</f>
        <v>0</v>
      </c>
      <c r="R167" s="160"/>
      <c r="S167" s="160"/>
      <c r="T167" s="160"/>
      <c r="U167" s="160"/>
      <c r="V167" s="160">
        <f>SUM(V168:V168)</f>
        <v>0</v>
      </c>
      <c r="W167" s="160"/>
      <c r="X167" s="160"/>
      <c r="AG167" t="s">
        <v>153</v>
      </c>
    </row>
    <row r="168" spans="1:60" outlineLevel="1" x14ac:dyDescent="0.2">
      <c r="A168" s="173">
        <v>143</v>
      </c>
      <c r="B168" s="174" t="s">
        <v>450</v>
      </c>
      <c r="C168" s="181" t="s">
        <v>451</v>
      </c>
      <c r="D168" s="175" t="s">
        <v>265</v>
      </c>
      <c r="E168" s="176">
        <v>1</v>
      </c>
      <c r="F168" s="177"/>
      <c r="G168" s="178">
        <f>ROUND(E168*F168,2)</f>
        <v>0</v>
      </c>
      <c r="H168" s="159"/>
      <c r="I168" s="158">
        <f>ROUND(E168*H168,2)</f>
        <v>0</v>
      </c>
      <c r="J168" s="159"/>
      <c r="K168" s="158">
        <f>ROUND(E168*J168,2)</f>
        <v>0</v>
      </c>
      <c r="L168" s="158">
        <v>21</v>
      </c>
      <c r="M168" s="158">
        <f>G168*(1+L168/100)</f>
        <v>0</v>
      </c>
      <c r="N168" s="158">
        <v>0</v>
      </c>
      <c r="O168" s="158">
        <f>ROUND(E168*N168,2)</f>
        <v>0</v>
      </c>
      <c r="P168" s="158">
        <v>0</v>
      </c>
      <c r="Q168" s="158">
        <f>ROUND(E168*P168,2)</f>
        <v>0</v>
      </c>
      <c r="R168" s="158"/>
      <c r="S168" s="158" t="s">
        <v>266</v>
      </c>
      <c r="T168" s="158" t="s">
        <v>267</v>
      </c>
      <c r="U168" s="158">
        <v>0</v>
      </c>
      <c r="V168" s="158">
        <f>ROUND(E168*U168,2)</f>
        <v>0</v>
      </c>
      <c r="W168" s="158"/>
      <c r="X168" s="158" t="s">
        <v>158</v>
      </c>
      <c r="Y168" s="151"/>
      <c r="Z168" s="151"/>
      <c r="AA168" s="151"/>
      <c r="AB168" s="151"/>
      <c r="AC168" s="151"/>
      <c r="AD168" s="151"/>
      <c r="AE168" s="151"/>
      <c r="AF168" s="151"/>
      <c r="AG168" s="151" t="s">
        <v>159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x14ac:dyDescent="0.2">
      <c r="A169" s="161" t="s">
        <v>152</v>
      </c>
      <c r="B169" s="162" t="s">
        <v>94</v>
      </c>
      <c r="C169" s="180" t="s">
        <v>95</v>
      </c>
      <c r="D169" s="163"/>
      <c r="E169" s="164"/>
      <c r="F169" s="165"/>
      <c r="G169" s="166">
        <f>SUMIF(AG170:AG170,"&lt;&gt;NOR",G170:G170)</f>
        <v>0</v>
      </c>
      <c r="H169" s="160"/>
      <c r="I169" s="160">
        <f>SUM(I170:I170)</f>
        <v>0</v>
      </c>
      <c r="J169" s="160"/>
      <c r="K169" s="160">
        <f>SUM(K170:K170)</f>
        <v>0</v>
      </c>
      <c r="L169" s="160"/>
      <c r="M169" s="160">
        <f>SUM(M170:M170)</f>
        <v>0</v>
      </c>
      <c r="N169" s="160"/>
      <c r="O169" s="160">
        <f>SUM(O170:O170)</f>
        <v>0</v>
      </c>
      <c r="P169" s="160"/>
      <c r="Q169" s="160">
        <f>SUM(Q170:Q170)</f>
        <v>0</v>
      </c>
      <c r="R169" s="160"/>
      <c r="S169" s="160"/>
      <c r="T169" s="160"/>
      <c r="U169" s="160"/>
      <c r="V169" s="160">
        <f>SUM(V170:V170)</f>
        <v>0</v>
      </c>
      <c r="W169" s="160"/>
      <c r="X169" s="160"/>
      <c r="AG169" t="s">
        <v>153</v>
      </c>
    </row>
    <row r="170" spans="1:60" outlineLevel="1" x14ac:dyDescent="0.2">
      <c r="A170" s="173">
        <v>144</v>
      </c>
      <c r="B170" s="174" t="s">
        <v>452</v>
      </c>
      <c r="C170" s="181" t="s">
        <v>453</v>
      </c>
      <c r="D170" s="175" t="s">
        <v>265</v>
      </c>
      <c r="E170" s="176">
        <v>1</v>
      </c>
      <c r="F170" s="177"/>
      <c r="G170" s="178">
        <f>ROUND(E170*F170,2)</f>
        <v>0</v>
      </c>
      <c r="H170" s="159"/>
      <c r="I170" s="158">
        <f>ROUND(E170*H170,2)</f>
        <v>0</v>
      </c>
      <c r="J170" s="159"/>
      <c r="K170" s="158">
        <f>ROUND(E170*J170,2)</f>
        <v>0</v>
      </c>
      <c r="L170" s="158">
        <v>21</v>
      </c>
      <c r="M170" s="158">
        <f>G170*(1+L170/100)</f>
        <v>0</v>
      </c>
      <c r="N170" s="158">
        <v>0</v>
      </c>
      <c r="O170" s="158">
        <f>ROUND(E170*N170,2)</f>
        <v>0</v>
      </c>
      <c r="P170" s="158">
        <v>0</v>
      </c>
      <c r="Q170" s="158">
        <f>ROUND(E170*P170,2)</f>
        <v>0</v>
      </c>
      <c r="R170" s="158"/>
      <c r="S170" s="158" t="s">
        <v>266</v>
      </c>
      <c r="T170" s="158" t="s">
        <v>267</v>
      </c>
      <c r="U170" s="158">
        <v>0</v>
      </c>
      <c r="V170" s="158">
        <f>ROUND(E170*U170,2)</f>
        <v>0</v>
      </c>
      <c r="W170" s="158"/>
      <c r="X170" s="158" t="s">
        <v>158</v>
      </c>
      <c r="Y170" s="151"/>
      <c r="Z170" s="151"/>
      <c r="AA170" s="151"/>
      <c r="AB170" s="151"/>
      <c r="AC170" s="151"/>
      <c r="AD170" s="151"/>
      <c r="AE170" s="151"/>
      <c r="AF170" s="151"/>
      <c r="AG170" s="151" t="s">
        <v>159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x14ac:dyDescent="0.2">
      <c r="A171" s="161" t="s">
        <v>152</v>
      </c>
      <c r="B171" s="162" t="s">
        <v>96</v>
      </c>
      <c r="C171" s="180" t="s">
        <v>97</v>
      </c>
      <c r="D171" s="163"/>
      <c r="E171" s="164"/>
      <c r="F171" s="165"/>
      <c r="G171" s="166">
        <f>SUMIF(AG172:AG172,"&lt;&gt;NOR",G172:G172)</f>
        <v>0</v>
      </c>
      <c r="H171" s="160"/>
      <c r="I171" s="160">
        <f>SUM(I172:I172)</f>
        <v>0</v>
      </c>
      <c r="J171" s="160"/>
      <c r="K171" s="160">
        <f>SUM(K172:K172)</f>
        <v>0</v>
      </c>
      <c r="L171" s="160"/>
      <c r="M171" s="160">
        <f>SUM(M172:M172)</f>
        <v>0</v>
      </c>
      <c r="N171" s="160"/>
      <c r="O171" s="160">
        <f>SUM(O172:O172)</f>
        <v>0</v>
      </c>
      <c r="P171" s="160"/>
      <c r="Q171" s="160">
        <f>SUM(Q172:Q172)</f>
        <v>0</v>
      </c>
      <c r="R171" s="160"/>
      <c r="S171" s="160"/>
      <c r="T171" s="160"/>
      <c r="U171" s="160"/>
      <c r="V171" s="160">
        <f>SUM(V172:V172)</f>
        <v>0</v>
      </c>
      <c r="W171" s="160"/>
      <c r="X171" s="160"/>
      <c r="AG171" t="s">
        <v>153</v>
      </c>
    </row>
    <row r="172" spans="1:60" outlineLevel="1" x14ac:dyDescent="0.2">
      <c r="A172" s="173">
        <v>145</v>
      </c>
      <c r="B172" s="174" t="s">
        <v>454</v>
      </c>
      <c r="C172" s="181" t="s">
        <v>455</v>
      </c>
      <c r="D172" s="175" t="s">
        <v>218</v>
      </c>
      <c r="E172" s="176">
        <v>1</v>
      </c>
      <c r="F172" s="177"/>
      <c r="G172" s="178">
        <f>ROUND(E172*F172,2)</f>
        <v>0</v>
      </c>
      <c r="H172" s="159"/>
      <c r="I172" s="158">
        <f>ROUND(E172*H172,2)</f>
        <v>0</v>
      </c>
      <c r="J172" s="159"/>
      <c r="K172" s="158">
        <f>ROUND(E172*J172,2)</f>
        <v>0</v>
      </c>
      <c r="L172" s="158">
        <v>21</v>
      </c>
      <c r="M172" s="158">
        <f>G172*(1+L172/100)</f>
        <v>0</v>
      </c>
      <c r="N172" s="158">
        <v>0</v>
      </c>
      <c r="O172" s="158">
        <f>ROUND(E172*N172,2)</f>
        <v>0</v>
      </c>
      <c r="P172" s="158">
        <v>0</v>
      </c>
      <c r="Q172" s="158">
        <f>ROUND(E172*P172,2)</f>
        <v>0</v>
      </c>
      <c r="R172" s="158"/>
      <c r="S172" s="158" t="s">
        <v>266</v>
      </c>
      <c r="T172" s="158" t="s">
        <v>267</v>
      </c>
      <c r="U172" s="158">
        <v>0</v>
      </c>
      <c r="V172" s="158">
        <f>ROUND(E172*U172,2)</f>
        <v>0</v>
      </c>
      <c r="W172" s="158"/>
      <c r="X172" s="158" t="s">
        <v>158</v>
      </c>
      <c r="Y172" s="151"/>
      <c r="Z172" s="151"/>
      <c r="AA172" s="151"/>
      <c r="AB172" s="151"/>
      <c r="AC172" s="151"/>
      <c r="AD172" s="151"/>
      <c r="AE172" s="151"/>
      <c r="AF172" s="151"/>
      <c r="AG172" s="151" t="s">
        <v>159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x14ac:dyDescent="0.2">
      <c r="A173" s="161" t="s">
        <v>152</v>
      </c>
      <c r="B173" s="162" t="s">
        <v>98</v>
      </c>
      <c r="C173" s="180" t="s">
        <v>99</v>
      </c>
      <c r="D173" s="163"/>
      <c r="E173" s="164"/>
      <c r="F173" s="165"/>
      <c r="G173" s="166">
        <f>SUMIF(AG174:AG174,"&lt;&gt;NOR",G174:G174)</f>
        <v>0</v>
      </c>
      <c r="H173" s="160"/>
      <c r="I173" s="160">
        <f>SUM(I174:I174)</f>
        <v>0</v>
      </c>
      <c r="J173" s="160"/>
      <c r="K173" s="160">
        <f>SUM(K174:K174)</f>
        <v>0</v>
      </c>
      <c r="L173" s="160"/>
      <c r="M173" s="160">
        <f>SUM(M174:M174)</f>
        <v>0</v>
      </c>
      <c r="N173" s="160"/>
      <c r="O173" s="160">
        <f>SUM(O174:O174)</f>
        <v>0</v>
      </c>
      <c r="P173" s="160"/>
      <c r="Q173" s="160">
        <f>SUM(Q174:Q174)</f>
        <v>0</v>
      </c>
      <c r="R173" s="160"/>
      <c r="S173" s="160"/>
      <c r="T173" s="160"/>
      <c r="U173" s="160"/>
      <c r="V173" s="160">
        <f>SUM(V174:V174)</f>
        <v>0</v>
      </c>
      <c r="W173" s="160"/>
      <c r="X173" s="160"/>
      <c r="AG173" t="s">
        <v>153</v>
      </c>
    </row>
    <row r="174" spans="1:60" outlineLevel="1" x14ac:dyDescent="0.2">
      <c r="A174" s="173">
        <v>146</v>
      </c>
      <c r="B174" s="174" t="s">
        <v>456</v>
      </c>
      <c r="C174" s="181" t="s">
        <v>457</v>
      </c>
      <c r="D174" s="175" t="s">
        <v>265</v>
      </c>
      <c r="E174" s="176">
        <v>1</v>
      </c>
      <c r="F174" s="177"/>
      <c r="G174" s="178">
        <f>ROUND(E174*F174,2)</f>
        <v>0</v>
      </c>
      <c r="H174" s="159"/>
      <c r="I174" s="158">
        <f>ROUND(E174*H174,2)</f>
        <v>0</v>
      </c>
      <c r="J174" s="159"/>
      <c r="K174" s="158">
        <f>ROUND(E174*J174,2)</f>
        <v>0</v>
      </c>
      <c r="L174" s="158">
        <v>21</v>
      </c>
      <c r="M174" s="158">
        <f>G174*(1+L174/100)</f>
        <v>0</v>
      </c>
      <c r="N174" s="158">
        <v>0</v>
      </c>
      <c r="O174" s="158">
        <f>ROUND(E174*N174,2)</f>
        <v>0</v>
      </c>
      <c r="P174" s="158">
        <v>0</v>
      </c>
      <c r="Q174" s="158">
        <f>ROUND(E174*P174,2)</f>
        <v>0</v>
      </c>
      <c r="R174" s="158"/>
      <c r="S174" s="158" t="s">
        <v>266</v>
      </c>
      <c r="T174" s="158" t="s">
        <v>267</v>
      </c>
      <c r="U174" s="158">
        <v>0</v>
      </c>
      <c r="V174" s="158">
        <f>ROUND(E174*U174,2)</f>
        <v>0</v>
      </c>
      <c r="W174" s="158"/>
      <c r="X174" s="158" t="s">
        <v>158</v>
      </c>
      <c r="Y174" s="151"/>
      <c r="Z174" s="151"/>
      <c r="AA174" s="151"/>
      <c r="AB174" s="151"/>
      <c r="AC174" s="151"/>
      <c r="AD174" s="151"/>
      <c r="AE174" s="151"/>
      <c r="AF174" s="151"/>
      <c r="AG174" s="151" t="s">
        <v>159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x14ac:dyDescent="0.2">
      <c r="A175" s="161" t="s">
        <v>152</v>
      </c>
      <c r="B175" s="162" t="s">
        <v>100</v>
      </c>
      <c r="C175" s="180" t="s">
        <v>101</v>
      </c>
      <c r="D175" s="163"/>
      <c r="E175" s="164"/>
      <c r="F175" s="165"/>
      <c r="G175" s="166">
        <f>SUMIF(AG176:AG177,"&lt;&gt;NOR",G176:G177)</f>
        <v>0</v>
      </c>
      <c r="H175" s="160"/>
      <c r="I175" s="160">
        <f>SUM(I176:I177)</f>
        <v>0</v>
      </c>
      <c r="J175" s="160"/>
      <c r="K175" s="160">
        <f>SUM(K176:K177)</f>
        <v>0</v>
      </c>
      <c r="L175" s="160"/>
      <c r="M175" s="160">
        <f>SUM(M176:M177)</f>
        <v>0</v>
      </c>
      <c r="N175" s="160"/>
      <c r="O175" s="160">
        <f>SUM(O176:O177)</f>
        <v>0</v>
      </c>
      <c r="P175" s="160"/>
      <c r="Q175" s="160">
        <f>SUM(Q176:Q177)</f>
        <v>0</v>
      </c>
      <c r="R175" s="160"/>
      <c r="S175" s="160"/>
      <c r="T175" s="160"/>
      <c r="U175" s="160"/>
      <c r="V175" s="160">
        <f>SUM(V176:V177)</f>
        <v>2.17</v>
      </c>
      <c r="W175" s="160"/>
      <c r="X175" s="160"/>
      <c r="AG175" t="s">
        <v>153</v>
      </c>
    </row>
    <row r="176" spans="1:60" outlineLevel="1" x14ac:dyDescent="0.2">
      <c r="A176" s="173">
        <v>147</v>
      </c>
      <c r="B176" s="174" t="s">
        <v>458</v>
      </c>
      <c r="C176" s="181" t="s">
        <v>459</v>
      </c>
      <c r="D176" s="175" t="s">
        <v>460</v>
      </c>
      <c r="E176" s="176">
        <v>1</v>
      </c>
      <c r="F176" s="177"/>
      <c r="G176" s="178">
        <f>ROUND(E176*F176,2)</f>
        <v>0</v>
      </c>
      <c r="H176" s="159"/>
      <c r="I176" s="158">
        <f>ROUND(E176*H176,2)</f>
        <v>0</v>
      </c>
      <c r="J176" s="159"/>
      <c r="K176" s="158">
        <f>ROUND(E176*J176,2)</f>
        <v>0</v>
      </c>
      <c r="L176" s="158">
        <v>21</v>
      </c>
      <c r="M176" s="158">
        <f>G176*(1+L176/100)</f>
        <v>0</v>
      </c>
      <c r="N176" s="158">
        <v>0</v>
      </c>
      <c r="O176" s="158">
        <f>ROUND(E176*N176,2)</f>
        <v>0</v>
      </c>
      <c r="P176" s="158">
        <v>0</v>
      </c>
      <c r="Q176" s="158">
        <f>ROUND(E176*P176,2)</f>
        <v>0</v>
      </c>
      <c r="R176" s="158"/>
      <c r="S176" s="158" t="s">
        <v>157</v>
      </c>
      <c r="T176" s="158" t="s">
        <v>157</v>
      </c>
      <c r="U176" s="158">
        <v>0.85</v>
      </c>
      <c r="V176" s="158">
        <f>ROUND(E176*U176,2)</f>
        <v>0.85</v>
      </c>
      <c r="W176" s="158"/>
      <c r="X176" s="158" t="s">
        <v>158</v>
      </c>
      <c r="Y176" s="151"/>
      <c r="Z176" s="151"/>
      <c r="AA176" s="151"/>
      <c r="AB176" s="151"/>
      <c r="AC176" s="151"/>
      <c r="AD176" s="151"/>
      <c r="AE176" s="151"/>
      <c r="AF176" s="151"/>
      <c r="AG176" s="151" t="s">
        <v>159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">
      <c r="A177" s="173">
        <v>148</v>
      </c>
      <c r="B177" s="174" t="s">
        <v>461</v>
      </c>
      <c r="C177" s="181" t="s">
        <v>462</v>
      </c>
      <c r="D177" s="175" t="s">
        <v>218</v>
      </c>
      <c r="E177" s="176">
        <v>4</v>
      </c>
      <c r="F177" s="177"/>
      <c r="G177" s="178">
        <f>ROUND(E177*F177,2)</f>
        <v>0</v>
      </c>
      <c r="H177" s="159"/>
      <c r="I177" s="158">
        <f>ROUND(E177*H177,2)</f>
        <v>0</v>
      </c>
      <c r="J177" s="159"/>
      <c r="K177" s="158">
        <f>ROUND(E177*J177,2)</f>
        <v>0</v>
      </c>
      <c r="L177" s="158">
        <v>21</v>
      </c>
      <c r="M177" s="158">
        <f>G177*(1+L177/100)</f>
        <v>0</v>
      </c>
      <c r="N177" s="158">
        <v>0</v>
      </c>
      <c r="O177" s="158">
        <f>ROUND(E177*N177,2)</f>
        <v>0</v>
      </c>
      <c r="P177" s="158">
        <v>0</v>
      </c>
      <c r="Q177" s="158">
        <f>ROUND(E177*P177,2)</f>
        <v>0</v>
      </c>
      <c r="R177" s="158"/>
      <c r="S177" s="158" t="s">
        <v>157</v>
      </c>
      <c r="T177" s="158" t="s">
        <v>157</v>
      </c>
      <c r="U177" s="158">
        <v>0.33</v>
      </c>
      <c r="V177" s="158">
        <f>ROUND(E177*U177,2)</f>
        <v>1.32</v>
      </c>
      <c r="W177" s="158"/>
      <c r="X177" s="158" t="s">
        <v>158</v>
      </c>
      <c r="Y177" s="151"/>
      <c r="Z177" s="151"/>
      <c r="AA177" s="151"/>
      <c r="AB177" s="151"/>
      <c r="AC177" s="151"/>
      <c r="AD177" s="151"/>
      <c r="AE177" s="151"/>
      <c r="AF177" s="151"/>
      <c r="AG177" s="151" t="s">
        <v>159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x14ac:dyDescent="0.2">
      <c r="A178" s="161" t="s">
        <v>152</v>
      </c>
      <c r="B178" s="162" t="s">
        <v>102</v>
      </c>
      <c r="C178" s="180" t="s">
        <v>103</v>
      </c>
      <c r="D178" s="163"/>
      <c r="E178" s="164"/>
      <c r="F178" s="165"/>
      <c r="G178" s="166">
        <f>SUMIF(AG179:AG184,"&lt;&gt;NOR",G179:G184)</f>
        <v>0</v>
      </c>
      <c r="H178" s="160"/>
      <c r="I178" s="160">
        <f>SUM(I179:I184)</f>
        <v>0</v>
      </c>
      <c r="J178" s="160"/>
      <c r="K178" s="160">
        <f>SUM(K179:K184)</f>
        <v>0</v>
      </c>
      <c r="L178" s="160"/>
      <c r="M178" s="160">
        <f>SUM(M179:M184)</f>
        <v>0</v>
      </c>
      <c r="N178" s="160"/>
      <c r="O178" s="160">
        <f>SUM(O179:O184)</f>
        <v>0.51</v>
      </c>
      <c r="P178" s="160"/>
      <c r="Q178" s="160">
        <f>SUM(Q179:Q184)</f>
        <v>0</v>
      </c>
      <c r="R178" s="160"/>
      <c r="S178" s="160"/>
      <c r="T178" s="160"/>
      <c r="U178" s="160"/>
      <c r="V178" s="160">
        <f>SUM(V179:V184)</f>
        <v>107.05000000000001</v>
      </c>
      <c r="W178" s="160"/>
      <c r="X178" s="160"/>
      <c r="AG178" t="s">
        <v>153</v>
      </c>
    </row>
    <row r="179" spans="1:60" outlineLevel="1" x14ac:dyDescent="0.2">
      <c r="A179" s="173">
        <v>149</v>
      </c>
      <c r="B179" s="174" t="s">
        <v>463</v>
      </c>
      <c r="C179" s="181" t="s">
        <v>464</v>
      </c>
      <c r="D179" s="175" t="s">
        <v>294</v>
      </c>
      <c r="E179" s="176">
        <v>66</v>
      </c>
      <c r="F179" s="177"/>
      <c r="G179" s="178">
        <f t="shared" ref="G179:G184" si="70">ROUND(E179*F179,2)</f>
        <v>0</v>
      </c>
      <c r="H179" s="159"/>
      <c r="I179" s="158">
        <f t="shared" ref="I179:I184" si="71">ROUND(E179*H179,2)</f>
        <v>0</v>
      </c>
      <c r="J179" s="159"/>
      <c r="K179" s="158">
        <f t="shared" ref="K179:K184" si="72">ROUND(E179*J179,2)</f>
        <v>0</v>
      </c>
      <c r="L179" s="158">
        <v>21</v>
      </c>
      <c r="M179" s="158">
        <f t="shared" ref="M179:M184" si="73">G179*(1+L179/100)</f>
        <v>0</v>
      </c>
      <c r="N179" s="158">
        <v>2.5000000000000001E-3</v>
      </c>
      <c r="O179" s="158">
        <f t="shared" ref="O179:O184" si="74">ROUND(E179*N179,2)</f>
        <v>0.17</v>
      </c>
      <c r="P179" s="158">
        <v>0</v>
      </c>
      <c r="Q179" s="158">
        <f t="shared" ref="Q179:Q184" si="75">ROUND(E179*P179,2)</f>
        <v>0</v>
      </c>
      <c r="R179" s="158"/>
      <c r="S179" s="158" t="s">
        <v>157</v>
      </c>
      <c r="T179" s="158" t="s">
        <v>157</v>
      </c>
      <c r="U179" s="158">
        <v>0.55184999999999995</v>
      </c>
      <c r="V179" s="158">
        <f t="shared" ref="V179:V184" si="76">ROUND(E179*U179,2)</f>
        <v>36.42</v>
      </c>
      <c r="W179" s="158"/>
      <c r="X179" s="158" t="s">
        <v>158</v>
      </c>
      <c r="Y179" s="151"/>
      <c r="Z179" s="151"/>
      <c r="AA179" s="151"/>
      <c r="AB179" s="151"/>
      <c r="AC179" s="151"/>
      <c r="AD179" s="151"/>
      <c r="AE179" s="151"/>
      <c r="AF179" s="151"/>
      <c r="AG179" s="151" t="s">
        <v>159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73">
        <v>150</v>
      </c>
      <c r="B180" s="174" t="s">
        <v>465</v>
      </c>
      <c r="C180" s="181" t="s">
        <v>466</v>
      </c>
      <c r="D180" s="175" t="s">
        <v>294</v>
      </c>
      <c r="E180" s="176">
        <v>10</v>
      </c>
      <c r="F180" s="177"/>
      <c r="G180" s="178">
        <f t="shared" si="70"/>
        <v>0</v>
      </c>
      <c r="H180" s="159"/>
      <c r="I180" s="158">
        <f t="shared" si="71"/>
        <v>0</v>
      </c>
      <c r="J180" s="159"/>
      <c r="K180" s="158">
        <f t="shared" si="72"/>
        <v>0</v>
      </c>
      <c r="L180" s="158">
        <v>21</v>
      </c>
      <c r="M180" s="158">
        <f t="shared" si="73"/>
        <v>0</v>
      </c>
      <c r="N180" s="158">
        <v>3.4499999999999999E-3</v>
      </c>
      <c r="O180" s="158">
        <f t="shared" si="74"/>
        <v>0.03</v>
      </c>
      <c r="P180" s="158">
        <v>0</v>
      </c>
      <c r="Q180" s="158">
        <f t="shared" si="75"/>
        <v>0</v>
      </c>
      <c r="R180" s="158"/>
      <c r="S180" s="158" t="s">
        <v>157</v>
      </c>
      <c r="T180" s="158" t="s">
        <v>157</v>
      </c>
      <c r="U180" s="158">
        <v>0.81915000000000004</v>
      </c>
      <c r="V180" s="158">
        <f t="shared" si="76"/>
        <v>8.19</v>
      </c>
      <c r="W180" s="158"/>
      <c r="X180" s="158" t="s">
        <v>158</v>
      </c>
      <c r="Y180" s="151"/>
      <c r="Z180" s="151"/>
      <c r="AA180" s="151"/>
      <c r="AB180" s="151"/>
      <c r="AC180" s="151"/>
      <c r="AD180" s="151"/>
      <c r="AE180" s="151"/>
      <c r="AF180" s="151"/>
      <c r="AG180" s="151" t="s">
        <v>159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73">
        <v>151</v>
      </c>
      <c r="B181" s="174" t="s">
        <v>467</v>
      </c>
      <c r="C181" s="181" t="s">
        <v>468</v>
      </c>
      <c r="D181" s="175" t="s">
        <v>294</v>
      </c>
      <c r="E181" s="176">
        <v>30.95</v>
      </c>
      <c r="F181" s="177"/>
      <c r="G181" s="178">
        <f t="shared" si="70"/>
        <v>0</v>
      </c>
      <c r="H181" s="159"/>
      <c r="I181" s="158">
        <f t="shared" si="71"/>
        <v>0</v>
      </c>
      <c r="J181" s="159"/>
      <c r="K181" s="158">
        <f t="shared" si="72"/>
        <v>0</v>
      </c>
      <c r="L181" s="158">
        <v>21</v>
      </c>
      <c r="M181" s="158">
        <f t="shared" si="73"/>
        <v>0</v>
      </c>
      <c r="N181" s="158">
        <v>4.3699999999999998E-3</v>
      </c>
      <c r="O181" s="158">
        <f t="shared" si="74"/>
        <v>0.14000000000000001</v>
      </c>
      <c r="P181" s="158">
        <v>0</v>
      </c>
      <c r="Q181" s="158">
        <f t="shared" si="75"/>
        <v>0</v>
      </c>
      <c r="R181" s="158"/>
      <c r="S181" s="158" t="s">
        <v>157</v>
      </c>
      <c r="T181" s="158" t="s">
        <v>157</v>
      </c>
      <c r="U181" s="158">
        <v>0.89505000000000001</v>
      </c>
      <c r="V181" s="158">
        <f t="shared" si="76"/>
        <v>27.7</v>
      </c>
      <c r="W181" s="158"/>
      <c r="X181" s="158" t="s">
        <v>158</v>
      </c>
      <c r="Y181" s="151"/>
      <c r="Z181" s="151"/>
      <c r="AA181" s="151"/>
      <c r="AB181" s="151"/>
      <c r="AC181" s="151"/>
      <c r="AD181" s="151"/>
      <c r="AE181" s="151"/>
      <c r="AF181" s="151"/>
      <c r="AG181" s="151" t="s">
        <v>159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73">
        <v>152</v>
      </c>
      <c r="B182" s="174" t="s">
        <v>469</v>
      </c>
      <c r="C182" s="181" t="s">
        <v>470</v>
      </c>
      <c r="D182" s="175" t="s">
        <v>294</v>
      </c>
      <c r="E182" s="176">
        <v>66</v>
      </c>
      <c r="F182" s="177"/>
      <c r="G182" s="178">
        <f t="shared" si="70"/>
        <v>0</v>
      </c>
      <c r="H182" s="159"/>
      <c r="I182" s="158">
        <f t="shared" si="71"/>
        <v>0</v>
      </c>
      <c r="J182" s="159"/>
      <c r="K182" s="158">
        <f t="shared" si="72"/>
        <v>0</v>
      </c>
      <c r="L182" s="158">
        <v>21</v>
      </c>
      <c r="M182" s="158">
        <f t="shared" si="73"/>
        <v>0</v>
      </c>
      <c r="N182" s="158">
        <v>2.5899999999999999E-3</v>
      </c>
      <c r="O182" s="158">
        <f t="shared" si="74"/>
        <v>0.17</v>
      </c>
      <c r="P182" s="158">
        <v>0</v>
      </c>
      <c r="Q182" s="158">
        <f t="shared" si="75"/>
        <v>0</v>
      </c>
      <c r="R182" s="158"/>
      <c r="S182" s="158" t="s">
        <v>157</v>
      </c>
      <c r="T182" s="158" t="s">
        <v>157</v>
      </c>
      <c r="U182" s="158">
        <v>0.49</v>
      </c>
      <c r="V182" s="158">
        <f t="shared" si="76"/>
        <v>32.340000000000003</v>
      </c>
      <c r="W182" s="158"/>
      <c r="X182" s="158" t="s">
        <v>158</v>
      </c>
      <c r="Y182" s="151"/>
      <c r="Z182" s="151"/>
      <c r="AA182" s="151"/>
      <c r="AB182" s="151"/>
      <c r="AC182" s="151"/>
      <c r="AD182" s="151"/>
      <c r="AE182" s="151"/>
      <c r="AF182" s="151"/>
      <c r="AG182" s="151" t="s">
        <v>159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">
      <c r="A183" s="173">
        <v>153</v>
      </c>
      <c r="B183" s="174" t="s">
        <v>471</v>
      </c>
      <c r="C183" s="181" t="s">
        <v>472</v>
      </c>
      <c r="D183" s="175" t="s">
        <v>265</v>
      </c>
      <c r="E183" s="176">
        <v>8</v>
      </c>
      <c r="F183" s="177"/>
      <c r="G183" s="178">
        <f t="shared" si="70"/>
        <v>0</v>
      </c>
      <c r="H183" s="159"/>
      <c r="I183" s="158">
        <f t="shared" si="71"/>
        <v>0</v>
      </c>
      <c r="J183" s="159"/>
      <c r="K183" s="158">
        <f t="shared" si="72"/>
        <v>0</v>
      </c>
      <c r="L183" s="158">
        <v>21</v>
      </c>
      <c r="M183" s="158">
        <f t="shared" si="73"/>
        <v>0</v>
      </c>
      <c r="N183" s="158">
        <v>0</v>
      </c>
      <c r="O183" s="158">
        <f t="shared" si="74"/>
        <v>0</v>
      </c>
      <c r="P183" s="158">
        <v>0</v>
      </c>
      <c r="Q183" s="158">
        <f t="shared" si="75"/>
        <v>0</v>
      </c>
      <c r="R183" s="158"/>
      <c r="S183" s="158" t="s">
        <v>266</v>
      </c>
      <c r="T183" s="158" t="s">
        <v>267</v>
      </c>
      <c r="U183" s="158">
        <v>0</v>
      </c>
      <c r="V183" s="158">
        <f t="shared" si="76"/>
        <v>0</v>
      </c>
      <c r="W183" s="158"/>
      <c r="X183" s="158" t="s">
        <v>158</v>
      </c>
      <c r="Y183" s="151"/>
      <c r="Z183" s="151"/>
      <c r="AA183" s="151"/>
      <c r="AB183" s="151"/>
      <c r="AC183" s="151"/>
      <c r="AD183" s="151"/>
      <c r="AE183" s="151"/>
      <c r="AF183" s="151"/>
      <c r="AG183" s="151" t="s">
        <v>159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">
      <c r="A184" s="173">
        <v>154</v>
      </c>
      <c r="B184" s="174" t="s">
        <v>473</v>
      </c>
      <c r="C184" s="181" t="s">
        <v>474</v>
      </c>
      <c r="D184" s="175" t="s">
        <v>189</v>
      </c>
      <c r="E184" s="176">
        <v>0.50568999999999997</v>
      </c>
      <c r="F184" s="177"/>
      <c r="G184" s="178">
        <f t="shared" si="70"/>
        <v>0</v>
      </c>
      <c r="H184" s="159"/>
      <c r="I184" s="158">
        <f t="shared" si="71"/>
        <v>0</v>
      </c>
      <c r="J184" s="159"/>
      <c r="K184" s="158">
        <f t="shared" si="72"/>
        <v>0</v>
      </c>
      <c r="L184" s="158">
        <v>21</v>
      </c>
      <c r="M184" s="158">
        <f t="shared" si="73"/>
        <v>0</v>
      </c>
      <c r="N184" s="158">
        <v>0</v>
      </c>
      <c r="O184" s="158">
        <f t="shared" si="74"/>
        <v>0</v>
      </c>
      <c r="P184" s="158">
        <v>0</v>
      </c>
      <c r="Q184" s="158">
        <f t="shared" si="75"/>
        <v>0</v>
      </c>
      <c r="R184" s="158"/>
      <c r="S184" s="158" t="s">
        <v>157</v>
      </c>
      <c r="T184" s="158" t="s">
        <v>157</v>
      </c>
      <c r="U184" s="158">
        <v>4.7370000000000001</v>
      </c>
      <c r="V184" s="158">
        <f t="shared" si="76"/>
        <v>2.4</v>
      </c>
      <c r="W184" s="158"/>
      <c r="X184" s="158" t="s">
        <v>383</v>
      </c>
      <c r="Y184" s="151"/>
      <c r="Z184" s="151"/>
      <c r="AA184" s="151"/>
      <c r="AB184" s="151"/>
      <c r="AC184" s="151"/>
      <c r="AD184" s="151"/>
      <c r="AE184" s="151"/>
      <c r="AF184" s="151"/>
      <c r="AG184" s="151" t="s">
        <v>384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x14ac:dyDescent="0.2">
      <c r="A185" s="161" t="s">
        <v>152</v>
      </c>
      <c r="B185" s="162" t="s">
        <v>104</v>
      </c>
      <c r="C185" s="180" t="s">
        <v>105</v>
      </c>
      <c r="D185" s="163"/>
      <c r="E185" s="164"/>
      <c r="F185" s="165"/>
      <c r="G185" s="166">
        <f>SUMIF(AG186:AG188,"&lt;&gt;NOR",G186:G188)</f>
        <v>0</v>
      </c>
      <c r="H185" s="160"/>
      <c r="I185" s="160">
        <f>SUM(I186:I188)</f>
        <v>0</v>
      </c>
      <c r="J185" s="160"/>
      <c r="K185" s="160">
        <f>SUM(K186:K188)</f>
        <v>0</v>
      </c>
      <c r="L185" s="160"/>
      <c r="M185" s="160">
        <f>SUM(M186:M188)</f>
        <v>0</v>
      </c>
      <c r="N185" s="160"/>
      <c r="O185" s="160">
        <f>SUM(O186:O188)</f>
        <v>0.47</v>
      </c>
      <c r="P185" s="160"/>
      <c r="Q185" s="160">
        <f>SUM(Q186:Q188)</f>
        <v>0</v>
      </c>
      <c r="R185" s="160"/>
      <c r="S185" s="160"/>
      <c r="T185" s="160"/>
      <c r="U185" s="160"/>
      <c r="V185" s="160">
        <f>SUM(V186:V188)</f>
        <v>15.29</v>
      </c>
      <c r="W185" s="160"/>
      <c r="X185" s="160"/>
      <c r="AG185" t="s">
        <v>153</v>
      </c>
    </row>
    <row r="186" spans="1:60" outlineLevel="1" x14ac:dyDescent="0.2">
      <c r="A186" s="173">
        <v>155</v>
      </c>
      <c r="B186" s="174" t="s">
        <v>475</v>
      </c>
      <c r="C186" s="181" t="s">
        <v>476</v>
      </c>
      <c r="D186" s="175" t="s">
        <v>294</v>
      </c>
      <c r="E186" s="176">
        <v>12.025</v>
      </c>
      <c r="F186" s="177"/>
      <c r="G186" s="178">
        <f>ROUND(E186*F186,2)</f>
        <v>0</v>
      </c>
      <c r="H186" s="159"/>
      <c r="I186" s="158">
        <f>ROUND(E186*H186,2)</f>
        <v>0</v>
      </c>
      <c r="J186" s="159"/>
      <c r="K186" s="158">
        <f>ROUND(E186*J186,2)</f>
        <v>0</v>
      </c>
      <c r="L186" s="158">
        <v>21</v>
      </c>
      <c r="M186" s="158">
        <f>G186*(1+L186/100)</f>
        <v>0</v>
      </c>
      <c r="N186" s="158">
        <v>1.0000000000000001E-5</v>
      </c>
      <c r="O186" s="158">
        <f>ROUND(E186*N186,2)</f>
        <v>0</v>
      </c>
      <c r="P186" s="158">
        <v>0</v>
      </c>
      <c r="Q186" s="158">
        <f>ROUND(E186*P186,2)</f>
        <v>0</v>
      </c>
      <c r="R186" s="158"/>
      <c r="S186" s="158" t="s">
        <v>157</v>
      </c>
      <c r="T186" s="158" t="s">
        <v>157</v>
      </c>
      <c r="U186" s="158">
        <v>0.20200000000000001</v>
      </c>
      <c r="V186" s="158">
        <f>ROUND(E186*U186,2)</f>
        <v>2.4300000000000002</v>
      </c>
      <c r="W186" s="158"/>
      <c r="X186" s="158" t="s">
        <v>158</v>
      </c>
      <c r="Y186" s="151"/>
      <c r="Z186" s="151"/>
      <c r="AA186" s="151"/>
      <c r="AB186" s="151"/>
      <c r="AC186" s="151"/>
      <c r="AD186" s="151"/>
      <c r="AE186" s="151"/>
      <c r="AF186" s="151"/>
      <c r="AG186" s="151" t="s">
        <v>159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73">
        <v>156</v>
      </c>
      <c r="B187" s="174" t="s">
        <v>477</v>
      </c>
      <c r="C187" s="181" t="s">
        <v>478</v>
      </c>
      <c r="D187" s="175" t="s">
        <v>178</v>
      </c>
      <c r="E187" s="176">
        <v>19.690000000000001</v>
      </c>
      <c r="F187" s="177"/>
      <c r="G187" s="178">
        <f>ROUND(E187*F187,2)</f>
        <v>0</v>
      </c>
      <c r="H187" s="159"/>
      <c r="I187" s="158">
        <f>ROUND(E187*H187,2)</f>
        <v>0</v>
      </c>
      <c r="J187" s="159"/>
      <c r="K187" s="158">
        <f>ROUND(E187*J187,2)</f>
        <v>0</v>
      </c>
      <c r="L187" s="158">
        <v>21</v>
      </c>
      <c r="M187" s="158">
        <f>G187*(1+L187/100)</f>
        <v>0</v>
      </c>
      <c r="N187" s="158">
        <v>1.7000000000000001E-4</v>
      </c>
      <c r="O187" s="158">
        <f>ROUND(E187*N187,2)</f>
        <v>0</v>
      </c>
      <c r="P187" s="158">
        <v>0</v>
      </c>
      <c r="Q187" s="158">
        <f>ROUND(E187*P187,2)</f>
        <v>0</v>
      </c>
      <c r="R187" s="158"/>
      <c r="S187" s="158" t="s">
        <v>157</v>
      </c>
      <c r="T187" s="158" t="s">
        <v>157</v>
      </c>
      <c r="U187" s="158">
        <v>0.65300000000000002</v>
      </c>
      <c r="V187" s="158">
        <f>ROUND(E187*U187,2)</f>
        <v>12.86</v>
      </c>
      <c r="W187" s="158"/>
      <c r="X187" s="158" t="s">
        <v>158</v>
      </c>
      <c r="Y187" s="151"/>
      <c r="Z187" s="151"/>
      <c r="AA187" s="151"/>
      <c r="AB187" s="151"/>
      <c r="AC187" s="151"/>
      <c r="AD187" s="151"/>
      <c r="AE187" s="151"/>
      <c r="AF187" s="151"/>
      <c r="AG187" s="151" t="s">
        <v>159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73">
        <v>157</v>
      </c>
      <c r="B188" s="174" t="s">
        <v>479</v>
      </c>
      <c r="C188" s="181" t="s">
        <v>480</v>
      </c>
      <c r="D188" s="175" t="s">
        <v>178</v>
      </c>
      <c r="E188" s="176">
        <v>21.658999999999999</v>
      </c>
      <c r="F188" s="177"/>
      <c r="G188" s="178">
        <f>ROUND(E188*F188,2)</f>
        <v>0</v>
      </c>
      <c r="H188" s="159"/>
      <c r="I188" s="158">
        <f>ROUND(E188*H188,2)</f>
        <v>0</v>
      </c>
      <c r="J188" s="159"/>
      <c r="K188" s="158">
        <f>ROUND(E188*J188,2)</f>
        <v>0</v>
      </c>
      <c r="L188" s="158">
        <v>21</v>
      </c>
      <c r="M188" s="158">
        <f>G188*(1+L188/100)</f>
        <v>0</v>
      </c>
      <c r="N188" s="158">
        <v>2.1600000000000001E-2</v>
      </c>
      <c r="O188" s="158">
        <f>ROUND(E188*N188,2)</f>
        <v>0.47</v>
      </c>
      <c r="P188" s="158">
        <v>0</v>
      </c>
      <c r="Q188" s="158">
        <f>ROUND(E188*P188,2)</f>
        <v>0</v>
      </c>
      <c r="R188" s="158" t="s">
        <v>318</v>
      </c>
      <c r="S188" s="158" t="s">
        <v>157</v>
      </c>
      <c r="T188" s="158" t="s">
        <v>157</v>
      </c>
      <c r="U188" s="158">
        <v>0</v>
      </c>
      <c r="V188" s="158">
        <f>ROUND(E188*U188,2)</f>
        <v>0</v>
      </c>
      <c r="W188" s="158"/>
      <c r="X188" s="158" t="s">
        <v>320</v>
      </c>
      <c r="Y188" s="151"/>
      <c r="Z188" s="151"/>
      <c r="AA188" s="151"/>
      <c r="AB188" s="151"/>
      <c r="AC188" s="151"/>
      <c r="AD188" s="151"/>
      <c r="AE188" s="151"/>
      <c r="AF188" s="151"/>
      <c r="AG188" s="151" t="s">
        <v>321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x14ac:dyDescent="0.2">
      <c r="A189" s="161" t="s">
        <v>152</v>
      </c>
      <c r="B189" s="162" t="s">
        <v>106</v>
      </c>
      <c r="C189" s="180" t="s">
        <v>107</v>
      </c>
      <c r="D189" s="163"/>
      <c r="E189" s="164"/>
      <c r="F189" s="165"/>
      <c r="G189" s="166">
        <f>SUMIF(AG190:AG193,"&lt;&gt;NOR",G190:G193)</f>
        <v>0</v>
      </c>
      <c r="H189" s="160"/>
      <c r="I189" s="160">
        <f>SUM(I190:I193)</f>
        <v>0</v>
      </c>
      <c r="J189" s="160"/>
      <c r="K189" s="160">
        <f>SUM(K190:K193)</f>
        <v>0</v>
      </c>
      <c r="L189" s="160"/>
      <c r="M189" s="160">
        <f>SUM(M190:M193)</f>
        <v>0</v>
      </c>
      <c r="N189" s="160"/>
      <c r="O189" s="160">
        <f>SUM(O190:O193)</f>
        <v>1.58</v>
      </c>
      <c r="P189" s="160"/>
      <c r="Q189" s="160">
        <f>SUM(Q190:Q193)</f>
        <v>0</v>
      </c>
      <c r="R189" s="160"/>
      <c r="S189" s="160"/>
      <c r="T189" s="160"/>
      <c r="U189" s="160"/>
      <c r="V189" s="160">
        <f>SUM(V190:V193)</f>
        <v>234.51</v>
      </c>
      <c r="W189" s="160"/>
      <c r="X189" s="160"/>
      <c r="AG189" t="s">
        <v>153</v>
      </c>
    </row>
    <row r="190" spans="1:60" outlineLevel="1" x14ac:dyDescent="0.2">
      <c r="A190" s="173">
        <v>158</v>
      </c>
      <c r="B190" s="174" t="s">
        <v>481</v>
      </c>
      <c r="C190" s="181" t="s">
        <v>482</v>
      </c>
      <c r="D190" s="175" t="s">
        <v>178</v>
      </c>
      <c r="E190" s="176">
        <v>233.34</v>
      </c>
      <c r="F190" s="177"/>
      <c r="G190" s="178">
        <f>ROUND(E190*F190,2)</f>
        <v>0</v>
      </c>
      <c r="H190" s="159"/>
      <c r="I190" s="158">
        <f>ROUND(E190*H190,2)</f>
        <v>0</v>
      </c>
      <c r="J190" s="159"/>
      <c r="K190" s="158">
        <f>ROUND(E190*J190,2)</f>
        <v>0</v>
      </c>
      <c r="L190" s="158">
        <v>21</v>
      </c>
      <c r="M190" s="158">
        <f>G190*(1+L190/100)</f>
        <v>0</v>
      </c>
      <c r="N190" s="158">
        <v>2.6700000000000001E-3</v>
      </c>
      <c r="O190" s="158">
        <f>ROUND(E190*N190,2)</f>
        <v>0.62</v>
      </c>
      <c r="P190" s="158">
        <v>0</v>
      </c>
      <c r="Q190" s="158">
        <f>ROUND(E190*P190,2)</f>
        <v>0</v>
      </c>
      <c r="R190" s="158"/>
      <c r="S190" s="158" t="s">
        <v>157</v>
      </c>
      <c r="T190" s="158" t="s">
        <v>157</v>
      </c>
      <c r="U190" s="158">
        <v>0.52</v>
      </c>
      <c r="V190" s="158">
        <f>ROUND(E190*U190,2)</f>
        <v>121.34</v>
      </c>
      <c r="W190" s="158"/>
      <c r="X190" s="158" t="s">
        <v>158</v>
      </c>
      <c r="Y190" s="151"/>
      <c r="Z190" s="151"/>
      <c r="AA190" s="151"/>
      <c r="AB190" s="151"/>
      <c r="AC190" s="151"/>
      <c r="AD190" s="151"/>
      <c r="AE190" s="151"/>
      <c r="AF190" s="151"/>
      <c r="AG190" s="151" t="s">
        <v>159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73">
        <v>159</v>
      </c>
      <c r="B191" s="174" t="s">
        <v>483</v>
      </c>
      <c r="C191" s="181" t="s">
        <v>484</v>
      </c>
      <c r="D191" s="175" t="s">
        <v>178</v>
      </c>
      <c r="E191" s="176">
        <v>233.34</v>
      </c>
      <c r="F191" s="177"/>
      <c r="G191" s="178">
        <f>ROUND(E191*F191,2)</f>
        <v>0</v>
      </c>
      <c r="H191" s="159"/>
      <c r="I191" s="158">
        <f>ROUND(E191*H191,2)</f>
        <v>0</v>
      </c>
      <c r="J191" s="159"/>
      <c r="K191" s="158">
        <f>ROUND(E191*J191,2)</f>
        <v>0</v>
      </c>
      <c r="L191" s="158">
        <v>21</v>
      </c>
      <c r="M191" s="158">
        <f>G191*(1+L191/100)</f>
        <v>0</v>
      </c>
      <c r="N191" s="158">
        <v>4.1000000000000003E-3</v>
      </c>
      <c r="O191" s="158">
        <f>ROUND(E191*N191,2)</f>
        <v>0.96</v>
      </c>
      <c r="P191" s="158">
        <v>0</v>
      </c>
      <c r="Q191" s="158">
        <f>ROUND(E191*P191,2)</f>
        <v>0</v>
      </c>
      <c r="R191" s="158"/>
      <c r="S191" s="158" t="s">
        <v>157</v>
      </c>
      <c r="T191" s="158" t="s">
        <v>157</v>
      </c>
      <c r="U191" s="158">
        <v>0.48499999999999999</v>
      </c>
      <c r="V191" s="158">
        <f>ROUND(E191*U191,2)</f>
        <v>113.17</v>
      </c>
      <c r="W191" s="158"/>
      <c r="X191" s="158" t="s">
        <v>158</v>
      </c>
      <c r="Y191" s="151"/>
      <c r="Z191" s="151"/>
      <c r="AA191" s="151"/>
      <c r="AB191" s="151"/>
      <c r="AC191" s="151"/>
      <c r="AD191" s="151"/>
      <c r="AE191" s="151"/>
      <c r="AF191" s="151"/>
      <c r="AG191" s="151" t="s">
        <v>159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73">
        <v>160</v>
      </c>
      <c r="B192" s="174" t="s">
        <v>485</v>
      </c>
      <c r="C192" s="181" t="s">
        <v>486</v>
      </c>
      <c r="D192" s="175" t="s">
        <v>265</v>
      </c>
      <c r="E192" s="176">
        <v>1</v>
      </c>
      <c r="F192" s="177"/>
      <c r="G192" s="178">
        <f>ROUND(E192*F192,2)</f>
        <v>0</v>
      </c>
      <c r="H192" s="159"/>
      <c r="I192" s="158">
        <f>ROUND(E192*H192,2)</f>
        <v>0</v>
      </c>
      <c r="J192" s="159"/>
      <c r="K192" s="158">
        <f>ROUND(E192*J192,2)</f>
        <v>0</v>
      </c>
      <c r="L192" s="158">
        <v>21</v>
      </c>
      <c r="M192" s="158">
        <f>G192*(1+L192/100)</f>
        <v>0</v>
      </c>
      <c r="N192" s="158">
        <v>0</v>
      </c>
      <c r="O192" s="158">
        <f>ROUND(E192*N192,2)</f>
        <v>0</v>
      </c>
      <c r="P192" s="158">
        <v>0</v>
      </c>
      <c r="Q192" s="158">
        <f>ROUND(E192*P192,2)</f>
        <v>0</v>
      </c>
      <c r="R192" s="158"/>
      <c r="S192" s="158" t="s">
        <v>266</v>
      </c>
      <c r="T192" s="158" t="s">
        <v>267</v>
      </c>
      <c r="U192" s="158">
        <v>0</v>
      </c>
      <c r="V192" s="158">
        <f>ROUND(E192*U192,2)</f>
        <v>0</v>
      </c>
      <c r="W192" s="158"/>
      <c r="X192" s="158" t="s">
        <v>158</v>
      </c>
      <c r="Y192" s="151"/>
      <c r="Z192" s="151"/>
      <c r="AA192" s="151"/>
      <c r="AB192" s="151"/>
      <c r="AC192" s="151"/>
      <c r="AD192" s="151"/>
      <c r="AE192" s="151"/>
      <c r="AF192" s="151"/>
      <c r="AG192" s="151" t="s">
        <v>159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 x14ac:dyDescent="0.2">
      <c r="A193" s="173">
        <v>161</v>
      </c>
      <c r="B193" s="174" t="s">
        <v>487</v>
      </c>
      <c r="C193" s="181" t="s">
        <v>488</v>
      </c>
      <c r="D193" s="175" t="s">
        <v>265</v>
      </c>
      <c r="E193" s="176">
        <v>5</v>
      </c>
      <c r="F193" s="177"/>
      <c r="G193" s="178">
        <f>ROUND(E193*F193,2)</f>
        <v>0</v>
      </c>
      <c r="H193" s="159"/>
      <c r="I193" s="158">
        <f>ROUND(E193*H193,2)</f>
        <v>0</v>
      </c>
      <c r="J193" s="159"/>
      <c r="K193" s="158">
        <f>ROUND(E193*J193,2)</f>
        <v>0</v>
      </c>
      <c r="L193" s="158">
        <v>21</v>
      </c>
      <c r="M193" s="158">
        <f>G193*(1+L193/100)</f>
        <v>0</v>
      </c>
      <c r="N193" s="158">
        <v>0</v>
      </c>
      <c r="O193" s="158">
        <f>ROUND(E193*N193,2)</f>
        <v>0</v>
      </c>
      <c r="P193" s="158">
        <v>0</v>
      </c>
      <c r="Q193" s="158">
        <f>ROUND(E193*P193,2)</f>
        <v>0</v>
      </c>
      <c r="R193" s="158"/>
      <c r="S193" s="158" t="s">
        <v>266</v>
      </c>
      <c r="T193" s="158" t="s">
        <v>267</v>
      </c>
      <c r="U193" s="158">
        <v>0</v>
      </c>
      <c r="V193" s="158">
        <f>ROUND(E193*U193,2)</f>
        <v>0</v>
      </c>
      <c r="W193" s="158"/>
      <c r="X193" s="158" t="s">
        <v>158</v>
      </c>
      <c r="Y193" s="151"/>
      <c r="Z193" s="151"/>
      <c r="AA193" s="151"/>
      <c r="AB193" s="151"/>
      <c r="AC193" s="151"/>
      <c r="AD193" s="151"/>
      <c r="AE193" s="151"/>
      <c r="AF193" s="151"/>
      <c r="AG193" s="151" t="s">
        <v>159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x14ac:dyDescent="0.2">
      <c r="A194" s="161" t="s">
        <v>152</v>
      </c>
      <c r="B194" s="162" t="s">
        <v>108</v>
      </c>
      <c r="C194" s="180" t="s">
        <v>109</v>
      </c>
      <c r="D194" s="163"/>
      <c r="E194" s="164"/>
      <c r="F194" s="165"/>
      <c r="G194" s="166">
        <f>SUMIF(AG195:AG195,"&lt;&gt;NOR",G195:G195)</f>
        <v>0</v>
      </c>
      <c r="H194" s="160"/>
      <c r="I194" s="160">
        <f>SUM(I195:I195)</f>
        <v>0</v>
      </c>
      <c r="J194" s="160"/>
      <c r="K194" s="160">
        <f>SUM(K195:K195)</f>
        <v>0</v>
      </c>
      <c r="L194" s="160"/>
      <c r="M194" s="160">
        <f>SUM(M195:M195)</f>
        <v>0</v>
      </c>
      <c r="N194" s="160"/>
      <c r="O194" s="160">
        <f>SUM(O195:O195)</f>
        <v>8.3800000000000008</v>
      </c>
      <c r="P194" s="160"/>
      <c r="Q194" s="160">
        <f>SUM(Q195:Q195)</f>
        <v>0</v>
      </c>
      <c r="R194" s="160"/>
      <c r="S194" s="160"/>
      <c r="T194" s="160"/>
      <c r="U194" s="160"/>
      <c r="V194" s="160">
        <f>SUM(V195:V195)</f>
        <v>146.27000000000001</v>
      </c>
      <c r="W194" s="160"/>
      <c r="X194" s="160"/>
      <c r="AG194" t="s">
        <v>153</v>
      </c>
    </row>
    <row r="195" spans="1:60" outlineLevel="1" x14ac:dyDescent="0.2">
      <c r="A195" s="173">
        <v>162</v>
      </c>
      <c r="B195" s="174" t="s">
        <v>489</v>
      </c>
      <c r="C195" s="181" t="s">
        <v>490</v>
      </c>
      <c r="D195" s="175" t="s">
        <v>178</v>
      </c>
      <c r="E195" s="176">
        <v>110.00789</v>
      </c>
      <c r="F195" s="177"/>
      <c r="G195" s="178">
        <f>ROUND(E195*F195,2)</f>
        <v>0</v>
      </c>
      <c r="H195" s="159"/>
      <c r="I195" s="158">
        <f>ROUND(E195*H195,2)</f>
        <v>0</v>
      </c>
      <c r="J195" s="159"/>
      <c r="K195" s="158">
        <f>ROUND(E195*J195,2)</f>
        <v>0</v>
      </c>
      <c r="L195" s="158">
        <v>21</v>
      </c>
      <c r="M195" s="158">
        <f>G195*(1+L195/100)</f>
        <v>0</v>
      </c>
      <c r="N195" s="158">
        <v>7.6139999999999999E-2</v>
      </c>
      <c r="O195" s="158">
        <f>ROUND(E195*N195,2)</f>
        <v>8.3800000000000008</v>
      </c>
      <c r="P195" s="158">
        <v>0</v>
      </c>
      <c r="Q195" s="158">
        <f>ROUND(E195*P195,2)</f>
        <v>0</v>
      </c>
      <c r="R195" s="158"/>
      <c r="S195" s="158" t="s">
        <v>157</v>
      </c>
      <c r="T195" s="158" t="s">
        <v>157</v>
      </c>
      <c r="U195" s="158">
        <v>1.32961</v>
      </c>
      <c r="V195" s="158">
        <f>ROUND(E195*U195,2)</f>
        <v>146.27000000000001</v>
      </c>
      <c r="W195" s="158"/>
      <c r="X195" s="158" t="s">
        <v>288</v>
      </c>
      <c r="Y195" s="151"/>
      <c r="Z195" s="151"/>
      <c r="AA195" s="151"/>
      <c r="AB195" s="151"/>
      <c r="AC195" s="151"/>
      <c r="AD195" s="151"/>
      <c r="AE195" s="151"/>
      <c r="AF195" s="151"/>
      <c r="AG195" s="151" t="s">
        <v>289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x14ac:dyDescent="0.2">
      <c r="A196" s="161" t="s">
        <v>152</v>
      </c>
      <c r="B196" s="162" t="s">
        <v>110</v>
      </c>
      <c r="C196" s="180" t="s">
        <v>111</v>
      </c>
      <c r="D196" s="163"/>
      <c r="E196" s="164"/>
      <c r="F196" s="165"/>
      <c r="G196" s="166">
        <f>SUMIF(AG197:AG203,"&lt;&gt;NOR",G197:G203)</f>
        <v>0</v>
      </c>
      <c r="H196" s="160"/>
      <c r="I196" s="160">
        <f>SUM(I197:I203)</f>
        <v>0</v>
      </c>
      <c r="J196" s="160"/>
      <c r="K196" s="160">
        <f>SUM(K197:K203)</f>
        <v>0</v>
      </c>
      <c r="L196" s="160"/>
      <c r="M196" s="160">
        <f>SUM(M197:M203)</f>
        <v>0</v>
      </c>
      <c r="N196" s="160"/>
      <c r="O196" s="160">
        <f>SUM(O197:O203)</f>
        <v>1.8800000000000001</v>
      </c>
      <c r="P196" s="160"/>
      <c r="Q196" s="160">
        <f>SUM(Q197:Q203)</f>
        <v>0</v>
      </c>
      <c r="R196" s="160"/>
      <c r="S196" s="160"/>
      <c r="T196" s="160"/>
      <c r="U196" s="160"/>
      <c r="V196" s="160">
        <f>SUM(V197:V203)</f>
        <v>226.85</v>
      </c>
      <c r="W196" s="160"/>
      <c r="X196" s="160"/>
      <c r="AG196" t="s">
        <v>153</v>
      </c>
    </row>
    <row r="197" spans="1:60" outlineLevel="1" x14ac:dyDescent="0.2">
      <c r="A197" s="173">
        <v>163</v>
      </c>
      <c r="B197" s="174" t="s">
        <v>491</v>
      </c>
      <c r="C197" s="181" t="s">
        <v>492</v>
      </c>
      <c r="D197" s="175" t="s">
        <v>178</v>
      </c>
      <c r="E197" s="176">
        <v>164.76</v>
      </c>
      <c r="F197" s="177"/>
      <c r="G197" s="178">
        <f t="shared" ref="G197:G203" si="77">ROUND(E197*F197,2)</f>
        <v>0</v>
      </c>
      <c r="H197" s="159"/>
      <c r="I197" s="158">
        <f t="shared" ref="I197:I203" si="78">ROUND(E197*H197,2)</f>
        <v>0</v>
      </c>
      <c r="J197" s="159"/>
      <c r="K197" s="158">
        <f t="shared" ref="K197:K203" si="79">ROUND(E197*J197,2)</f>
        <v>0</v>
      </c>
      <c r="L197" s="158">
        <v>21</v>
      </c>
      <c r="M197" s="158">
        <f t="shared" ref="M197:M203" si="80">G197*(1+L197/100)</f>
        <v>0</v>
      </c>
      <c r="N197" s="158">
        <v>3.5E-4</v>
      </c>
      <c r="O197" s="158">
        <f t="shared" ref="O197:O203" si="81">ROUND(E197*N197,2)</f>
        <v>0.06</v>
      </c>
      <c r="P197" s="158">
        <v>0</v>
      </c>
      <c r="Q197" s="158">
        <f t="shared" ref="Q197:Q203" si="82">ROUND(E197*P197,2)</f>
        <v>0</v>
      </c>
      <c r="R197" s="158"/>
      <c r="S197" s="158" t="s">
        <v>157</v>
      </c>
      <c r="T197" s="158" t="s">
        <v>157</v>
      </c>
      <c r="U197" s="158">
        <v>7.0000000000000007E-2</v>
      </c>
      <c r="V197" s="158">
        <f t="shared" ref="V197:V203" si="83">ROUND(E197*U197,2)</f>
        <v>11.53</v>
      </c>
      <c r="W197" s="158"/>
      <c r="X197" s="158" t="s">
        <v>158</v>
      </c>
      <c r="Y197" s="151"/>
      <c r="Z197" s="151"/>
      <c r="AA197" s="151"/>
      <c r="AB197" s="151"/>
      <c r="AC197" s="151"/>
      <c r="AD197" s="151"/>
      <c r="AE197" s="151"/>
      <c r="AF197" s="151"/>
      <c r="AG197" s="151" t="s">
        <v>159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">
      <c r="A198" s="173">
        <v>164</v>
      </c>
      <c r="B198" s="174" t="s">
        <v>493</v>
      </c>
      <c r="C198" s="181" t="s">
        <v>494</v>
      </c>
      <c r="D198" s="175" t="s">
        <v>294</v>
      </c>
      <c r="E198" s="176">
        <v>104.99</v>
      </c>
      <c r="F198" s="177"/>
      <c r="G198" s="178">
        <f t="shared" si="77"/>
        <v>0</v>
      </c>
      <c r="H198" s="159"/>
      <c r="I198" s="158">
        <f t="shared" si="78"/>
        <v>0</v>
      </c>
      <c r="J198" s="159"/>
      <c r="K198" s="158">
        <f t="shared" si="79"/>
        <v>0</v>
      </c>
      <c r="L198" s="158">
        <v>21</v>
      </c>
      <c r="M198" s="158">
        <f t="shared" si="80"/>
        <v>0</v>
      </c>
      <c r="N198" s="158">
        <v>6.0000000000000002E-5</v>
      </c>
      <c r="O198" s="158">
        <f t="shared" si="81"/>
        <v>0.01</v>
      </c>
      <c r="P198" s="158">
        <v>0</v>
      </c>
      <c r="Q198" s="158">
        <f t="shared" si="82"/>
        <v>0</v>
      </c>
      <c r="R198" s="158"/>
      <c r="S198" s="158" t="s">
        <v>157</v>
      </c>
      <c r="T198" s="158" t="s">
        <v>157</v>
      </c>
      <c r="U198" s="158">
        <v>0.152</v>
      </c>
      <c r="V198" s="158">
        <f t="shared" si="83"/>
        <v>15.96</v>
      </c>
      <c r="W198" s="158"/>
      <c r="X198" s="158" t="s">
        <v>158</v>
      </c>
      <c r="Y198" s="151"/>
      <c r="Z198" s="151"/>
      <c r="AA198" s="151"/>
      <c r="AB198" s="151"/>
      <c r="AC198" s="151"/>
      <c r="AD198" s="151"/>
      <c r="AE198" s="151"/>
      <c r="AF198" s="151"/>
      <c r="AG198" s="151" t="s">
        <v>159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">
      <c r="A199" s="173">
        <v>165</v>
      </c>
      <c r="B199" s="174" t="s">
        <v>495</v>
      </c>
      <c r="C199" s="181" t="s">
        <v>496</v>
      </c>
      <c r="D199" s="175" t="s">
        <v>294</v>
      </c>
      <c r="E199" s="176">
        <v>7.6</v>
      </c>
      <c r="F199" s="177"/>
      <c r="G199" s="178">
        <f t="shared" si="77"/>
        <v>0</v>
      </c>
      <c r="H199" s="159"/>
      <c r="I199" s="158">
        <f t="shared" si="78"/>
        <v>0</v>
      </c>
      <c r="J199" s="159"/>
      <c r="K199" s="158">
        <f t="shared" si="79"/>
        <v>0</v>
      </c>
      <c r="L199" s="158">
        <v>21</v>
      </c>
      <c r="M199" s="158">
        <f t="shared" si="80"/>
        <v>0</v>
      </c>
      <c r="N199" s="158">
        <v>7.3999999999999999E-4</v>
      </c>
      <c r="O199" s="158">
        <f t="shared" si="81"/>
        <v>0.01</v>
      </c>
      <c r="P199" s="158">
        <v>0</v>
      </c>
      <c r="Q199" s="158">
        <f t="shared" si="82"/>
        <v>0</v>
      </c>
      <c r="R199" s="158"/>
      <c r="S199" s="158" t="s">
        <v>157</v>
      </c>
      <c r="T199" s="158" t="s">
        <v>157</v>
      </c>
      <c r="U199" s="158">
        <v>0.152</v>
      </c>
      <c r="V199" s="158">
        <f t="shared" si="83"/>
        <v>1.1599999999999999</v>
      </c>
      <c r="W199" s="158"/>
      <c r="X199" s="158" t="s">
        <v>158</v>
      </c>
      <c r="Y199" s="151"/>
      <c r="Z199" s="151"/>
      <c r="AA199" s="151"/>
      <c r="AB199" s="151"/>
      <c r="AC199" s="151"/>
      <c r="AD199" s="151"/>
      <c r="AE199" s="151"/>
      <c r="AF199" s="151"/>
      <c r="AG199" s="151" t="s">
        <v>159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ht="22.5" outlineLevel="1" x14ac:dyDescent="0.2">
      <c r="A200" s="173">
        <v>166</v>
      </c>
      <c r="B200" s="174" t="s">
        <v>497</v>
      </c>
      <c r="C200" s="181" t="s">
        <v>498</v>
      </c>
      <c r="D200" s="175" t="s">
        <v>178</v>
      </c>
      <c r="E200" s="176">
        <v>238.04</v>
      </c>
      <c r="F200" s="177"/>
      <c r="G200" s="178">
        <f t="shared" si="77"/>
        <v>0</v>
      </c>
      <c r="H200" s="159"/>
      <c r="I200" s="158">
        <f t="shared" si="78"/>
        <v>0</v>
      </c>
      <c r="J200" s="159"/>
      <c r="K200" s="158">
        <f t="shared" si="79"/>
        <v>0</v>
      </c>
      <c r="L200" s="158">
        <v>21</v>
      </c>
      <c r="M200" s="158">
        <f t="shared" si="80"/>
        <v>0</v>
      </c>
      <c r="N200" s="158">
        <v>4.0699999999999998E-3</v>
      </c>
      <c r="O200" s="158">
        <f t="shared" si="81"/>
        <v>0.97</v>
      </c>
      <c r="P200" s="158">
        <v>0</v>
      </c>
      <c r="Q200" s="158">
        <f t="shared" si="82"/>
        <v>0</v>
      </c>
      <c r="R200" s="158"/>
      <c r="S200" s="158" t="s">
        <v>157</v>
      </c>
      <c r="T200" s="158" t="s">
        <v>157</v>
      </c>
      <c r="U200" s="158">
        <v>0.45</v>
      </c>
      <c r="V200" s="158">
        <f t="shared" si="83"/>
        <v>107.12</v>
      </c>
      <c r="W200" s="158"/>
      <c r="X200" s="158" t="s">
        <v>158</v>
      </c>
      <c r="Y200" s="151"/>
      <c r="Z200" s="151"/>
      <c r="AA200" s="151"/>
      <c r="AB200" s="151"/>
      <c r="AC200" s="151"/>
      <c r="AD200" s="151"/>
      <c r="AE200" s="151"/>
      <c r="AF200" s="151"/>
      <c r="AG200" s="151" t="s">
        <v>159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73">
        <v>167</v>
      </c>
      <c r="B201" s="174" t="s">
        <v>499</v>
      </c>
      <c r="C201" s="181" t="s">
        <v>500</v>
      </c>
      <c r="D201" s="175" t="s">
        <v>178</v>
      </c>
      <c r="E201" s="176">
        <v>268.97000000000003</v>
      </c>
      <c r="F201" s="177"/>
      <c r="G201" s="178">
        <f t="shared" si="77"/>
        <v>0</v>
      </c>
      <c r="H201" s="159"/>
      <c r="I201" s="158">
        <f t="shared" si="78"/>
        <v>0</v>
      </c>
      <c r="J201" s="159"/>
      <c r="K201" s="158">
        <f t="shared" si="79"/>
        <v>0</v>
      </c>
      <c r="L201" s="158">
        <v>21</v>
      </c>
      <c r="M201" s="158">
        <f t="shared" si="80"/>
        <v>0</v>
      </c>
      <c r="N201" s="158">
        <v>3.0000000000000001E-3</v>
      </c>
      <c r="O201" s="158">
        <f t="shared" si="81"/>
        <v>0.81</v>
      </c>
      <c r="P201" s="158">
        <v>0</v>
      </c>
      <c r="Q201" s="158">
        <f t="shared" si="82"/>
        <v>0</v>
      </c>
      <c r="R201" s="158"/>
      <c r="S201" s="158" t="s">
        <v>157</v>
      </c>
      <c r="T201" s="158" t="s">
        <v>157</v>
      </c>
      <c r="U201" s="158">
        <v>0.32200000000000001</v>
      </c>
      <c r="V201" s="158">
        <f t="shared" si="83"/>
        <v>86.61</v>
      </c>
      <c r="W201" s="158"/>
      <c r="X201" s="158" t="s">
        <v>158</v>
      </c>
      <c r="Y201" s="151"/>
      <c r="Z201" s="151"/>
      <c r="AA201" s="151"/>
      <c r="AB201" s="151"/>
      <c r="AC201" s="151"/>
      <c r="AD201" s="151"/>
      <c r="AE201" s="151"/>
      <c r="AF201" s="151"/>
      <c r="AG201" s="151" t="s">
        <v>159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">
      <c r="A202" s="173">
        <v>168</v>
      </c>
      <c r="B202" s="174" t="s">
        <v>501</v>
      </c>
      <c r="C202" s="181" t="s">
        <v>502</v>
      </c>
      <c r="D202" s="175" t="s">
        <v>294</v>
      </c>
      <c r="E202" s="176">
        <v>104.99</v>
      </c>
      <c r="F202" s="177"/>
      <c r="G202" s="178">
        <f t="shared" si="77"/>
        <v>0</v>
      </c>
      <c r="H202" s="159"/>
      <c r="I202" s="158">
        <f t="shared" si="78"/>
        <v>0</v>
      </c>
      <c r="J202" s="159"/>
      <c r="K202" s="158">
        <f t="shared" si="79"/>
        <v>0</v>
      </c>
      <c r="L202" s="158">
        <v>21</v>
      </c>
      <c r="M202" s="158">
        <f t="shared" si="80"/>
        <v>0</v>
      </c>
      <c r="N202" s="158">
        <v>1.4999999999999999E-4</v>
      </c>
      <c r="O202" s="158">
        <f t="shared" si="81"/>
        <v>0.02</v>
      </c>
      <c r="P202" s="158">
        <v>0</v>
      </c>
      <c r="Q202" s="158">
        <f t="shared" si="82"/>
        <v>0</v>
      </c>
      <c r="R202" s="158" t="s">
        <v>318</v>
      </c>
      <c r="S202" s="158" t="s">
        <v>157</v>
      </c>
      <c r="T202" s="158" t="s">
        <v>157</v>
      </c>
      <c r="U202" s="158">
        <v>0</v>
      </c>
      <c r="V202" s="158">
        <f t="shared" si="83"/>
        <v>0</v>
      </c>
      <c r="W202" s="158"/>
      <c r="X202" s="158" t="s">
        <v>320</v>
      </c>
      <c r="Y202" s="151"/>
      <c r="Z202" s="151"/>
      <c r="AA202" s="151"/>
      <c r="AB202" s="151"/>
      <c r="AC202" s="151"/>
      <c r="AD202" s="151"/>
      <c r="AE202" s="151"/>
      <c r="AF202" s="151"/>
      <c r="AG202" s="151" t="s">
        <v>321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73">
        <v>169</v>
      </c>
      <c r="B203" s="174" t="s">
        <v>503</v>
      </c>
      <c r="C203" s="181" t="s">
        <v>504</v>
      </c>
      <c r="D203" s="175" t="s">
        <v>189</v>
      </c>
      <c r="E203" s="176">
        <v>1.86107</v>
      </c>
      <c r="F203" s="177"/>
      <c r="G203" s="178">
        <f t="shared" si="77"/>
        <v>0</v>
      </c>
      <c r="H203" s="159"/>
      <c r="I203" s="158">
        <f t="shared" si="78"/>
        <v>0</v>
      </c>
      <c r="J203" s="159"/>
      <c r="K203" s="158">
        <f t="shared" si="79"/>
        <v>0</v>
      </c>
      <c r="L203" s="158">
        <v>21</v>
      </c>
      <c r="M203" s="158">
        <f t="shared" si="80"/>
        <v>0</v>
      </c>
      <c r="N203" s="158">
        <v>0</v>
      </c>
      <c r="O203" s="158">
        <f t="shared" si="81"/>
        <v>0</v>
      </c>
      <c r="P203" s="158">
        <v>0</v>
      </c>
      <c r="Q203" s="158">
        <f t="shared" si="82"/>
        <v>0</v>
      </c>
      <c r="R203" s="158"/>
      <c r="S203" s="158" t="s">
        <v>157</v>
      </c>
      <c r="T203" s="158" t="s">
        <v>157</v>
      </c>
      <c r="U203" s="158">
        <v>2.4009999999999998</v>
      </c>
      <c r="V203" s="158">
        <f t="shared" si="83"/>
        <v>4.47</v>
      </c>
      <c r="W203" s="158"/>
      <c r="X203" s="158" t="s">
        <v>383</v>
      </c>
      <c r="Y203" s="151"/>
      <c r="Z203" s="151"/>
      <c r="AA203" s="151"/>
      <c r="AB203" s="151"/>
      <c r="AC203" s="151"/>
      <c r="AD203" s="151"/>
      <c r="AE203" s="151"/>
      <c r="AF203" s="151"/>
      <c r="AG203" s="151" t="s">
        <v>384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x14ac:dyDescent="0.2">
      <c r="A204" s="161" t="s">
        <v>152</v>
      </c>
      <c r="B204" s="162" t="s">
        <v>112</v>
      </c>
      <c r="C204" s="180" t="s">
        <v>113</v>
      </c>
      <c r="D204" s="163"/>
      <c r="E204" s="164"/>
      <c r="F204" s="165"/>
      <c r="G204" s="166">
        <f>SUMIF(AG205:AG205,"&lt;&gt;NOR",G205:G205)</f>
        <v>0</v>
      </c>
      <c r="H204" s="160"/>
      <c r="I204" s="160">
        <f>SUM(I205:I205)</f>
        <v>0</v>
      </c>
      <c r="J204" s="160"/>
      <c r="K204" s="160">
        <f>SUM(K205:K205)</f>
        <v>0</v>
      </c>
      <c r="L204" s="160"/>
      <c r="M204" s="160">
        <f>SUM(M205:M205)</f>
        <v>0</v>
      </c>
      <c r="N204" s="160"/>
      <c r="O204" s="160">
        <f>SUM(O205:O205)</f>
        <v>16.059999999999999</v>
      </c>
      <c r="P204" s="160"/>
      <c r="Q204" s="160">
        <f>SUM(Q205:Q205)</f>
        <v>0</v>
      </c>
      <c r="R204" s="160"/>
      <c r="S204" s="160"/>
      <c r="T204" s="160"/>
      <c r="U204" s="160"/>
      <c r="V204" s="160">
        <f>SUM(V205:V205)</f>
        <v>345.87</v>
      </c>
      <c r="W204" s="160"/>
      <c r="X204" s="160"/>
      <c r="AG204" t="s">
        <v>153</v>
      </c>
    </row>
    <row r="205" spans="1:60" outlineLevel="1" x14ac:dyDescent="0.2">
      <c r="A205" s="173">
        <v>170</v>
      </c>
      <c r="B205" s="174" t="s">
        <v>505</v>
      </c>
      <c r="C205" s="181" t="s">
        <v>506</v>
      </c>
      <c r="D205" s="175" t="s">
        <v>178</v>
      </c>
      <c r="E205" s="176">
        <v>225.49379999999999</v>
      </c>
      <c r="F205" s="177"/>
      <c r="G205" s="178">
        <f>ROUND(E205*F205,2)</f>
        <v>0</v>
      </c>
      <c r="H205" s="159"/>
      <c r="I205" s="158">
        <f>ROUND(E205*H205,2)</f>
        <v>0</v>
      </c>
      <c r="J205" s="159"/>
      <c r="K205" s="158">
        <f>ROUND(E205*J205,2)</f>
        <v>0</v>
      </c>
      <c r="L205" s="158">
        <v>21</v>
      </c>
      <c r="M205" s="158">
        <f>G205*(1+L205/100)</f>
        <v>0</v>
      </c>
      <c r="N205" s="158">
        <v>7.1209999999999996E-2</v>
      </c>
      <c r="O205" s="158">
        <f>ROUND(E205*N205,2)</f>
        <v>16.059999999999999</v>
      </c>
      <c r="P205" s="158">
        <v>0</v>
      </c>
      <c r="Q205" s="158">
        <f>ROUND(E205*P205,2)</f>
        <v>0</v>
      </c>
      <c r="R205" s="158"/>
      <c r="S205" s="158" t="s">
        <v>157</v>
      </c>
      <c r="T205" s="158" t="s">
        <v>157</v>
      </c>
      <c r="U205" s="158">
        <v>1.53383</v>
      </c>
      <c r="V205" s="158">
        <f>ROUND(E205*U205,2)</f>
        <v>345.87</v>
      </c>
      <c r="W205" s="158"/>
      <c r="X205" s="158" t="s">
        <v>288</v>
      </c>
      <c r="Y205" s="151"/>
      <c r="Z205" s="151"/>
      <c r="AA205" s="151"/>
      <c r="AB205" s="151"/>
      <c r="AC205" s="151"/>
      <c r="AD205" s="151"/>
      <c r="AE205" s="151"/>
      <c r="AF205" s="151"/>
      <c r="AG205" s="151" t="s">
        <v>289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x14ac:dyDescent="0.2">
      <c r="A206" s="161" t="s">
        <v>152</v>
      </c>
      <c r="B206" s="162" t="s">
        <v>116</v>
      </c>
      <c r="C206" s="180" t="s">
        <v>117</v>
      </c>
      <c r="D206" s="163"/>
      <c r="E206" s="164"/>
      <c r="F206" s="165"/>
      <c r="G206" s="166">
        <f>SUMIF(AG207:AG207,"&lt;&gt;NOR",G207:G207)</f>
        <v>0</v>
      </c>
      <c r="H206" s="160"/>
      <c r="I206" s="160">
        <f>SUM(I207:I207)</f>
        <v>0</v>
      </c>
      <c r="J206" s="160"/>
      <c r="K206" s="160">
        <f>SUM(K207:K207)</f>
        <v>0</v>
      </c>
      <c r="L206" s="160"/>
      <c r="M206" s="160">
        <f>SUM(M207:M207)</f>
        <v>0</v>
      </c>
      <c r="N206" s="160"/>
      <c r="O206" s="160">
        <f>SUM(O207:O207)</f>
        <v>0.13</v>
      </c>
      <c r="P206" s="160"/>
      <c r="Q206" s="160">
        <f>SUM(Q207:Q207)</f>
        <v>0</v>
      </c>
      <c r="R206" s="160"/>
      <c r="S206" s="160"/>
      <c r="T206" s="160"/>
      <c r="U206" s="160"/>
      <c r="V206" s="160">
        <f>SUM(V207:V207)</f>
        <v>89.75</v>
      </c>
      <c r="W206" s="160"/>
      <c r="X206" s="160"/>
      <c r="AG206" t="s">
        <v>153</v>
      </c>
    </row>
    <row r="207" spans="1:60" outlineLevel="1" x14ac:dyDescent="0.2">
      <c r="A207" s="173">
        <v>171</v>
      </c>
      <c r="B207" s="174" t="s">
        <v>507</v>
      </c>
      <c r="C207" s="181" t="s">
        <v>508</v>
      </c>
      <c r="D207" s="175" t="s">
        <v>178</v>
      </c>
      <c r="E207" s="176">
        <v>823.25975000000005</v>
      </c>
      <c r="F207" s="177"/>
      <c r="G207" s="178">
        <f>ROUND(E207*F207,2)</f>
        <v>0</v>
      </c>
      <c r="H207" s="159"/>
      <c r="I207" s="158">
        <f>ROUND(E207*H207,2)</f>
        <v>0</v>
      </c>
      <c r="J207" s="159"/>
      <c r="K207" s="158">
        <f>ROUND(E207*J207,2)</f>
        <v>0</v>
      </c>
      <c r="L207" s="158">
        <v>21</v>
      </c>
      <c r="M207" s="158">
        <f>G207*(1+L207/100)</f>
        <v>0</v>
      </c>
      <c r="N207" s="158">
        <v>1.6000000000000001E-4</v>
      </c>
      <c r="O207" s="158">
        <f>ROUND(E207*N207,2)</f>
        <v>0.13</v>
      </c>
      <c r="P207" s="158">
        <v>0</v>
      </c>
      <c r="Q207" s="158">
        <f>ROUND(E207*P207,2)</f>
        <v>0</v>
      </c>
      <c r="R207" s="158"/>
      <c r="S207" s="158" t="s">
        <v>157</v>
      </c>
      <c r="T207" s="158" t="s">
        <v>157</v>
      </c>
      <c r="U207" s="158">
        <v>0.10902000000000001</v>
      </c>
      <c r="V207" s="158">
        <f>ROUND(E207*U207,2)</f>
        <v>89.75</v>
      </c>
      <c r="W207" s="158"/>
      <c r="X207" s="158" t="s">
        <v>158</v>
      </c>
      <c r="Y207" s="151"/>
      <c r="Z207" s="151"/>
      <c r="AA207" s="151"/>
      <c r="AB207" s="151"/>
      <c r="AC207" s="151"/>
      <c r="AD207" s="151"/>
      <c r="AE207" s="151"/>
      <c r="AF207" s="151"/>
      <c r="AG207" s="151" t="s">
        <v>159</v>
      </c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x14ac:dyDescent="0.2">
      <c r="A208" s="161" t="s">
        <v>152</v>
      </c>
      <c r="B208" s="162" t="s">
        <v>118</v>
      </c>
      <c r="C208" s="180" t="s">
        <v>119</v>
      </c>
      <c r="D208" s="163"/>
      <c r="E208" s="164"/>
      <c r="F208" s="165"/>
      <c r="G208" s="166">
        <f>SUMIF(AG209:AG224,"&lt;&gt;NOR",G209:G224)</f>
        <v>0</v>
      </c>
      <c r="H208" s="160"/>
      <c r="I208" s="160">
        <f>SUM(I209:I224)</f>
        <v>0</v>
      </c>
      <c r="J208" s="160"/>
      <c r="K208" s="160">
        <f>SUM(K209:K224)</f>
        <v>0</v>
      </c>
      <c r="L208" s="160"/>
      <c r="M208" s="160">
        <f>SUM(M209:M224)</f>
        <v>0</v>
      </c>
      <c r="N208" s="160"/>
      <c r="O208" s="160">
        <f>SUM(O209:O224)</f>
        <v>0</v>
      </c>
      <c r="P208" s="160"/>
      <c r="Q208" s="160">
        <f>SUM(Q209:Q224)</f>
        <v>0</v>
      </c>
      <c r="R208" s="160"/>
      <c r="S208" s="160"/>
      <c r="T208" s="160"/>
      <c r="U208" s="160"/>
      <c r="V208" s="160">
        <f>SUM(V209:V224)</f>
        <v>0</v>
      </c>
      <c r="W208" s="160"/>
      <c r="X208" s="160"/>
      <c r="AG208" t="s">
        <v>153</v>
      </c>
    </row>
    <row r="209" spans="1:60" outlineLevel="1" x14ac:dyDescent="0.2">
      <c r="A209" s="173">
        <v>172</v>
      </c>
      <c r="B209" s="174" t="s">
        <v>53</v>
      </c>
      <c r="C209" s="181" t="s">
        <v>509</v>
      </c>
      <c r="D209" s="175" t="s">
        <v>265</v>
      </c>
      <c r="E209" s="176">
        <v>1</v>
      </c>
      <c r="F209" s="177"/>
      <c r="G209" s="178">
        <f t="shared" ref="G209:G224" si="84">ROUND(E209*F209,2)</f>
        <v>0</v>
      </c>
      <c r="H209" s="159"/>
      <c r="I209" s="158">
        <f t="shared" ref="I209:I224" si="85">ROUND(E209*H209,2)</f>
        <v>0</v>
      </c>
      <c r="J209" s="159"/>
      <c r="K209" s="158">
        <f t="shared" ref="K209:K224" si="86">ROUND(E209*J209,2)</f>
        <v>0</v>
      </c>
      <c r="L209" s="158">
        <v>21</v>
      </c>
      <c r="M209" s="158">
        <f t="shared" ref="M209:M224" si="87">G209*(1+L209/100)</f>
        <v>0</v>
      </c>
      <c r="N209" s="158">
        <v>0</v>
      </c>
      <c r="O209" s="158">
        <f t="shared" ref="O209:O224" si="88">ROUND(E209*N209,2)</f>
        <v>0</v>
      </c>
      <c r="P209" s="158">
        <v>0</v>
      </c>
      <c r="Q209" s="158">
        <f t="shared" ref="Q209:Q224" si="89">ROUND(E209*P209,2)</f>
        <v>0</v>
      </c>
      <c r="R209" s="158"/>
      <c r="S209" s="158" t="s">
        <v>266</v>
      </c>
      <c r="T209" s="158" t="s">
        <v>267</v>
      </c>
      <c r="U209" s="158">
        <v>0</v>
      </c>
      <c r="V209" s="158">
        <f t="shared" ref="V209:V224" si="90">ROUND(E209*U209,2)</f>
        <v>0</v>
      </c>
      <c r="W209" s="158"/>
      <c r="X209" s="158" t="s">
        <v>158</v>
      </c>
      <c r="Y209" s="151"/>
      <c r="Z209" s="151"/>
      <c r="AA209" s="151"/>
      <c r="AB209" s="151"/>
      <c r="AC209" s="151"/>
      <c r="AD209" s="151"/>
      <c r="AE209" s="151"/>
      <c r="AF209" s="151"/>
      <c r="AG209" s="151" t="s">
        <v>159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">
      <c r="A210" s="173">
        <v>173</v>
      </c>
      <c r="B210" s="174" t="s">
        <v>510</v>
      </c>
      <c r="C210" s="181" t="s">
        <v>511</v>
      </c>
      <c r="D210" s="175" t="s">
        <v>265</v>
      </c>
      <c r="E210" s="176">
        <v>1</v>
      </c>
      <c r="F210" s="177"/>
      <c r="G210" s="178">
        <f t="shared" si="84"/>
        <v>0</v>
      </c>
      <c r="H210" s="159"/>
      <c r="I210" s="158">
        <f t="shared" si="85"/>
        <v>0</v>
      </c>
      <c r="J210" s="159"/>
      <c r="K210" s="158">
        <f t="shared" si="86"/>
        <v>0</v>
      </c>
      <c r="L210" s="158">
        <v>21</v>
      </c>
      <c r="M210" s="158">
        <f t="shared" si="87"/>
        <v>0</v>
      </c>
      <c r="N210" s="158">
        <v>0</v>
      </c>
      <c r="O210" s="158">
        <f t="shared" si="88"/>
        <v>0</v>
      </c>
      <c r="P210" s="158">
        <v>0</v>
      </c>
      <c r="Q210" s="158">
        <f t="shared" si="89"/>
        <v>0</v>
      </c>
      <c r="R210" s="158"/>
      <c r="S210" s="158" t="s">
        <v>266</v>
      </c>
      <c r="T210" s="158" t="s">
        <v>267</v>
      </c>
      <c r="U210" s="158">
        <v>0</v>
      </c>
      <c r="V210" s="158">
        <f t="shared" si="90"/>
        <v>0</v>
      </c>
      <c r="W210" s="158"/>
      <c r="X210" s="158" t="s">
        <v>158</v>
      </c>
      <c r="Y210" s="151"/>
      <c r="Z210" s="151"/>
      <c r="AA210" s="151"/>
      <c r="AB210" s="151"/>
      <c r="AC210" s="151"/>
      <c r="AD210" s="151"/>
      <c r="AE210" s="151"/>
      <c r="AF210" s="151"/>
      <c r="AG210" s="151" t="s">
        <v>159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 x14ac:dyDescent="0.2">
      <c r="A211" s="173">
        <v>174</v>
      </c>
      <c r="B211" s="174" t="s">
        <v>512</v>
      </c>
      <c r="C211" s="181" t="s">
        <v>513</v>
      </c>
      <c r="D211" s="175" t="s">
        <v>265</v>
      </c>
      <c r="E211" s="176">
        <v>2</v>
      </c>
      <c r="F211" s="177"/>
      <c r="G211" s="178">
        <f t="shared" si="84"/>
        <v>0</v>
      </c>
      <c r="H211" s="159"/>
      <c r="I211" s="158">
        <f t="shared" si="85"/>
        <v>0</v>
      </c>
      <c r="J211" s="159"/>
      <c r="K211" s="158">
        <f t="shared" si="86"/>
        <v>0</v>
      </c>
      <c r="L211" s="158">
        <v>21</v>
      </c>
      <c r="M211" s="158">
        <f t="shared" si="87"/>
        <v>0</v>
      </c>
      <c r="N211" s="158">
        <v>0</v>
      </c>
      <c r="O211" s="158">
        <f t="shared" si="88"/>
        <v>0</v>
      </c>
      <c r="P211" s="158">
        <v>0</v>
      </c>
      <c r="Q211" s="158">
        <f t="shared" si="89"/>
        <v>0</v>
      </c>
      <c r="R211" s="158"/>
      <c r="S211" s="158" t="s">
        <v>266</v>
      </c>
      <c r="T211" s="158" t="s">
        <v>514</v>
      </c>
      <c r="U211" s="158">
        <v>0</v>
      </c>
      <c r="V211" s="158">
        <f t="shared" si="90"/>
        <v>0</v>
      </c>
      <c r="W211" s="158"/>
      <c r="X211" s="158" t="s">
        <v>158</v>
      </c>
      <c r="Y211" s="151"/>
      <c r="Z211" s="151"/>
      <c r="AA211" s="151"/>
      <c r="AB211" s="151"/>
      <c r="AC211" s="151"/>
      <c r="AD211" s="151"/>
      <c r="AE211" s="151"/>
      <c r="AF211" s="151"/>
      <c r="AG211" s="151" t="s">
        <v>159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1" x14ac:dyDescent="0.2">
      <c r="A212" s="173">
        <v>175</v>
      </c>
      <c r="B212" s="174" t="s">
        <v>515</v>
      </c>
      <c r="C212" s="181" t="s">
        <v>516</v>
      </c>
      <c r="D212" s="175" t="s">
        <v>265</v>
      </c>
      <c r="E212" s="176">
        <v>2</v>
      </c>
      <c r="F212" s="177"/>
      <c r="G212" s="178">
        <f t="shared" si="84"/>
        <v>0</v>
      </c>
      <c r="H212" s="159"/>
      <c r="I212" s="158">
        <f t="shared" si="85"/>
        <v>0</v>
      </c>
      <c r="J212" s="159"/>
      <c r="K212" s="158">
        <f t="shared" si="86"/>
        <v>0</v>
      </c>
      <c r="L212" s="158">
        <v>21</v>
      </c>
      <c r="M212" s="158">
        <f t="shared" si="87"/>
        <v>0</v>
      </c>
      <c r="N212" s="158">
        <v>0</v>
      </c>
      <c r="O212" s="158">
        <f t="shared" si="88"/>
        <v>0</v>
      </c>
      <c r="P212" s="158">
        <v>0</v>
      </c>
      <c r="Q212" s="158">
        <f t="shared" si="89"/>
        <v>0</v>
      </c>
      <c r="R212" s="158"/>
      <c r="S212" s="158" t="s">
        <v>266</v>
      </c>
      <c r="T212" s="158" t="s">
        <v>514</v>
      </c>
      <c r="U212" s="158">
        <v>0</v>
      </c>
      <c r="V212" s="158">
        <f t="shared" si="90"/>
        <v>0</v>
      </c>
      <c r="W212" s="158"/>
      <c r="X212" s="158" t="s">
        <v>158</v>
      </c>
      <c r="Y212" s="151"/>
      <c r="Z212" s="151"/>
      <c r="AA212" s="151"/>
      <c r="AB212" s="151"/>
      <c r="AC212" s="151"/>
      <c r="AD212" s="151"/>
      <c r="AE212" s="151"/>
      <c r="AF212" s="151"/>
      <c r="AG212" s="151" t="s">
        <v>159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outlineLevel="1" x14ac:dyDescent="0.2">
      <c r="A213" s="173">
        <v>176</v>
      </c>
      <c r="B213" s="174" t="s">
        <v>517</v>
      </c>
      <c r="C213" s="181" t="s">
        <v>518</v>
      </c>
      <c r="D213" s="175" t="s">
        <v>265</v>
      </c>
      <c r="E213" s="176">
        <v>12</v>
      </c>
      <c r="F213" s="177"/>
      <c r="G213" s="178">
        <f t="shared" si="84"/>
        <v>0</v>
      </c>
      <c r="H213" s="159"/>
      <c r="I213" s="158">
        <f t="shared" si="85"/>
        <v>0</v>
      </c>
      <c r="J213" s="159"/>
      <c r="K213" s="158">
        <f t="shared" si="86"/>
        <v>0</v>
      </c>
      <c r="L213" s="158">
        <v>21</v>
      </c>
      <c r="M213" s="158">
        <f t="shared" si="87"/>
        <v>0</v>
      </c>
      <c r="N213" s="158">
        <v>0</v>
      </c>
      <c r="O213" s="158">
        <f t="shared" si="88"/>
        <v>0</v>
      </c>
      <c r="P213" s="158">
        <v>0</v>
      </c>
      <c r="Q213" s="158">
        <f t="shared" si="89"/>
        <v>0</v>
      </c>
      <c r="R213" s="158"/>
      <c r="S213" s="158" t="s">
        <v>266</v>
      </c>
      <c r="T213" s="158" t="s">
        <v>514</v>
      </c>
      <c r="U213" s="158">
        <v>0</v>
      </c>
      <c r="V213" s="158">
        <f t="shared" si="90"/>
        <v>0</v>
      </c>
      <c r="W213" s="158"/>
      <c r="X213" s="158" t="s">
        <v>158</v>
      </c>
      <c r="Y213" s="151"/>
      <c r="Z213" s="151"/>
      <c r="AA213" s="151"/>
      <c r="AB213" s="151"/>
      <c r="AC213" s="151"/>
      <c r="AD213" s="151"/>
      <c r="AE213" s="151"/>
      <c r="AF213" s="151"/>
      <c r="AG213" s="151" t="s">
        <v>159</v>
      </c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outlineLevel="1" x14ac:dyDescent="0.2">
      <c r="A214" s="173">
        <v>177</v>
      </c>
      <c r="B214" s="174" t="s">
        <v>519</v>
      </c>
      <c r="C214" s="181" t="s">
        <v>520</v>
      </c>
      <c r="D214" s="175" t="s">
        <v>265</v>
      </c>
      <c r="E214" s="176">
        <v>4</v>
      </c>
      <c r="F214" s="177"/>
      <c r="G214" s="178">
        <f t="shared" si="84"/>
        <v>0</v>
      </c>
      <c r="H214" s="159"/>
      <c r="I214" s="158">
        <f t="shared" si="85"/>
        <v>0</v>
      </c>
      <c r="J214" s="159"/>
      <c r="K214" s="158">
        <f t="shared" si="86"/>
        <v>0</v>
      </c>
      <c r="L214" s="158">
        <v>21</v>
      </c>
      <c r="M214" s="158">
        <f t="shared" si="87"/>
        <v>0</v>
      </c>
      <c r="N214" s="158">
        <v>0</v>
      </c>
      <c r="O214" s="158">
        <f t="shared" si="88"/>
        <v>0</v>
      </c>
      <c r="P214" s="158">
        <v>0</v>
      </c>
      <c r="Q214" s="158">
        <f t="shared" si="89"/>
        <v>0</v>
      </c>
      <c r="R214" s="158"/>
      <c r="S214" s="158" t="s">
        <v>266</v>
      </c>
      <c r="T214" s="158" t="s">
        <v>514</v>
      </c>
      <c r="U214" s="158">
        <v>0</v>
      </c>
      <c r="V214" s="158">
        <f t="shared" si="90"/>
        <v>0</v>
      </c>
      <c r="W214" s="158"/>
      <c r="X214" s="158" t="s">
        <v>158</v>
      </c>
      <c r="Y214" s="151"/>
      <c r="Z214" s="151"/>
      <c r="AA214" s="151"/>
      <c r="AB214" s="151"/>
      <c r="AC214" s="151"/>
      <c r="AD214" s="151"/>
      <c r="AE214" s="151"/>
      <c r="AF214" s="151"/>
      <c r="AG214" s="151" t="s">
        <v>159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22.5" outlineLevel="1" x14ac:dyDescent="0.2">
      <c r="A215" s="173">
        <v>178</v>
      </c>
      <c r="B215" s="174" t="s">
        <v>521</v>
      </c>
      <c r="C215" s="181" t="s">
        <v>522</v>
      </c>
      <c r="D215" s="175" t="s">
        <v>265</v>
      </c>
      <c r="E215" s="176">
        <v>1</v>
      </c>
      <c r="F215" s="177"/>
      <c r="G215" s="178">
        <f t="shared" si="84"/>
        <v>0</v>
      </c>
      <c r="H215" s="159"/>
      <c r="I215" s="158">
        <f t="shared" si="85"/>
        <v>0</v>
      </c>
      <c r="J215" s="159"/>
      <c r="K215" s="158">
        <f t="shared" si="86"/>
        <v>0</v>
      </c>
      <c r="L215" s="158">
        <v>21</v>
      </c>
      <c r="M215" s="158">
        <f t="shared" si="87"/>
        <v>0</v>
      </c>
      <c r="N215" s="158">
        <v>0</v>
      </c>
      <c r="O215" s="158">
        <f t="shared" si="88"/>
        <v>0</v>
      </c>
      <c r="P215" s="158">
        <v>0</v>
      </c>
      <c r="Q215" s="158">
        <f t="shared" si="89"/>
        <v>0</v>
      </c>
      <c r="R215" s="158"/>
      <c r="S215" s="158" t="s">
        <v>266</v>
      </c>
      <c r="T215" s="158" t="s">
        <v>514</v>
      </c>
      <c r="U215" s="158">
        <v>0</v>
      </c>
      <c r="V215" s="158">
        <f t="shared" si="90"/>
        <v>0</v>
      </c>
      <c r="W215" s="158"/>
      <c r="X215" s="158" t="s">
        <v>158</v>
      </c>
      <c r="Y215" s="151"/>
      <c r="Z215" s="151"/>
      <c r="AA215" s="151"/>
      <c r="AB215" s="151"/>
      <c r="AC215" s="151"/>
      <c r="AD215" s="151"/>
      <c r="AE215" s="151"/>
      <c r="AF215" s="151"/>
      <c r="AG215" s="151" t="s">
        <v>159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ht="22.5" outlineLevel="1" x14ac:dyDescent="0.2">
      <c r="A216" s="173">
        <v>179</v>
      </c>
      <c r="B216" s="174" t="s">
        <v>523</v>
      </c>
      <c r="C216" s="181" t="s">
        <v>524</v>
      </c>
      <c r="D216" s="175" t="s">
        <v>265</v>
      </c>
      <c r="E216" s="176">
        <v>2</v>
      </c>
      <c r="F216" s="177"/>
      <c r="G216" s="178">
        <f t="shared" si="84"/>
        <v>0</v>
      </c>
      <c r="H216" s="159"/>
      <c r="I216" s="158">
        <f t="shared" si="85"/>
        <v>0</v>
      </c>
      <c r="J216" s="159"/>
      <c r="K216" s="158">
        <f t="shared" si="86"/>
        <v>0</v>
      </c>
      <c r="L216" s="158">
        <v>21</v>
      </c>
      <c r="M216" s="158">
        <f t="shared" si="87"/>
        <v>0</v>
      </c>
      <c r="N216" s="158">
        <v>0</v>
      </c>
      <c r="O216" s="158">
        <f t="shared" si="88"/>
        <v>0</v>
      </c>
      <c r="P216" s="158">
        <v>0</v>
      </c>
      <c r="Q216" s="158">
        <f t="shared" si="89"/>
        <v>0</v>
      </c>
      <c r="R216" s="158"/>
      <c r="S216" s="158" t="s">
        <v>266</v>
      </c>
      <c r="T216" s="158" t="s">
        <v>514</v>
      </c>
      <c r="U216" s="158">
        <v>0</v>
      </c>
      <c r="V216" s="158">
        <f t="shared" si="90"/>
        <v>0</v>
      </c>
      <c r="W216" s="158"/>
      <c r="X216" s="158" t="s">
        <v>158</v>
      </c>
      <c r="Y216" s="151"/>
      <c r="Z216" s="151"/>
      <c r="AA216" s="151"/>
      <c r="AB216" s="151"/>
      <c r="AC216" s="151"/>
      <c r="AD216" s="151"/>
      <c r="AE216" s="151"/>
      <c r="AF216" s="151"/>
      <c r="AG216" s="151" t="s">
        <v>159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ht="22.5" outlineLevel="1" x14ac:dyDescent="0.2">
      <c r="A217" s="173">
        <v>180</v>
      </c>
      <c r="B217" s="174" t="s">
        <v>525</v>
      </c>
      <c r="C217" s="181" t="s">
        <v>526</v>
      </c>
      <c r="D217" s="175" t="s">
        <v>265</v>
      </c>
      <c r="E217" s="176">
        <v>2</v>
      </c>
      <c r="F217" s="177"/>
      <c r="G217" s="178">
        <f t="shared" si="84"/>
        <v>0</v>
      </c>
      <c r="H217" s="159"/>
      <c r="I217" s="158">
        <f t="shared" si="85"/>
        <v>0</v>
      </c>
      <c r="J217" s="159"/>
      <c r="K217" s="158">
        <f t="shared" si="86"/>
        <v>0</v>
      </c>
      <c r="L217" s="158">
        <v>21</v>
      </c>
      <c r="M217" s="158">
        <f t="shared" si="87"/>
        <v>0</v>
      </c>
      <c r="N217" s="158">
        <v>0</v>
      </c>
      <c r="O217" s="158">
        <f t="shared" si="88"/>
        <v>0</v>
      </c>
      <c r="P217" s="158">
        <v>0</v>
      </c>
      <c r="Q217" s="158">
        <f t="shared" si="89"/>
        <v>0</v>
      </c>
      <c r="R217" s="158"/>
      <c r="S217" s="158" t="s">
        <v>266</v>
      </c>
      <c r="T217" s="158" t="s">
        <v>514</v>
      </c>
      <c r="U217" s="158">
        <v>0</v>
      </c>
      <c r="V217" s="158">
        <f t="shared" si="90"/>
        <v>0</v>
      </c>
      <c r="W217" s="158"/>
      <c r="X217" s="158" t="s">
        <v>158</v>
      </c>
      <c r="Y217" s="151"/>
      <c r="Z217" s="151"/>
      <c r="AA217" s="151"/>
      <c r="AB217" s="151"/>
      <c r="AC217" s="151"/>
      <c r="AD217" s="151"/>
      <c r="AE217" s="151"/>
      <c r="AF217" s="151"/>
      <c r="AG217" s="151" t="s">
        <v>159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outlineLevel="1" x14ac:dyDescent="0.2">
      <c r="A218" s="173">
        <v>181</v>
      </c>
      <c r="B218" s="174" t="s">
        <v>527</v>
      </c>
      <c r="C218" s="181" t="s">
        <v>528</v>
      </c>
      <c r="D218" s="175" t="s">
        <v>265</v>
      </c>
      <c r="E218" s="176">
        <v>2</v>
      </c>
      <c r="F218" s="177"/>
      <c r="G218" s="178">
        <f t="shared" si="84"/>
        <v>0</v>
      </c>
      <c r="H218" s="159"/>
      <c r="I218" s="158">
        <f t="shared" si="85"/>
        <v>0</v>
      </c>
      <c r="J218" s="159"/>
      <c r="K218" s="158">
        <f t="shared" si="86"/>
        <v>0</v>
      </c>
      <c r="L218" s="158">
        <v>21</v>
      </c>
      <c r="M218" s="158">
        <f t="shared" si="87"/>
        <v>0</v>
      </c>
      <c r="N218" s="158">
        <v>0</v>
      </c>
      <c r="O218" s="158">
        <f t="shared" si="88"/>
        <v>0</v>
      </c>
      <c r="P218" s="158">
        <v>0</v>
      </c>
      <c r="Q218" s="158">
        <f t="shared" si="89"/>
        <v>0</v>
      </c>
      <c r="R218" s="158"/>
      <c r="S218" s="158" t="s">
        <v>266</v>
      </c>
      <c r="T218" s="158" t="s">
        <v>267</v>
      </c>
      <c r="U218" s="158">
        <v>0</v>
      </c>
      <c r="V218" s="158">
        <f t="shared" si="90"/>
        <v>0</v>
      </c>
      <c r="W218" s="158"/>
      <c r="X218" s="158" t="s">
        <v>158</v>
      </c>
      <c r="Y218" s="151"/>
      <c r="Z218" s="151"/>
      <c r="AA218" s="151"/>
      <c r="AB218" s="151"/>
      <c r="AC218" s="151"/>
      <c r="AD218" s="151"/>
      <c r="AE218" s="151"/>
      <c r="AF218" s="151"/>
      <c r="AG218" s="151" t="s">
        <v>159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outlineLevel="1" x14ac:dyDescent="0.2">
      <c r="A219" s="173">
        <v>182</v>
      </c>
      <c r="B219" s="174" t="s">
        <v>529</v>
      </c>
      <c r="C219" s="181" t="s">
        <v>530</v>
      </c>
      <c r="D219" s="175" t="s">
        <v>265</v>
      </c>
      <c r="E219" s="176">
        <v>1</v>
      </c>
      <c r="F219" s="177"/>
      <c r="G219" s="178">
        <f t="shared" si="84"/>
        <v>0</v>
      </c>
      <c r="H219" s="159"/>
      <c r="I219" s="158">
        <f t="shared" si="85"/>
        <v>0</v>
      </c>
      <c r="J219" s="159"/>
      <c r="K219" s="158">
        <f t="shared" si="86"/>
        <v>0</v>
      </c>
      <c r="L219" s="158">
        <v>21</v>
      </c>
      <c r="M219" s="158">
        <f t="shared" si="87"/>
        <v>0</v>
      </c>
      <c r="N219" s="158">
        <v>0</v>
      </c>
      <c r="O219" s="158">
        <f t="shared" si="88"/>
        <v>0</v>
      </c>
      <c r="P219" s="158">
        <v>0</v>
      </c>
      <c r="Q219" s="158">
        <f t="shared" si="89"/>
        <v>0</v>
      </c>
      <c r="R219" s="158"/>
      <c r="S219" s="158" t="s">
        <v>266</v>
      </c>
      <c r="T219" s="158" t="s">
        <v>267</v>
      </c>
      <c r="U219" s="158">
        <v>0</v>
      </c>
      <c r="V219" s="158">
        <f t="shared" si="90"/>
        <v>0</v>
      </c>
      <c r="W219" s="158"/>
      <c r="X219" s="158" t="s">
        <v>158</v>
      </c>
      <c r="Y219" s="151"/>
      <c r="Z219" s="151"/>
      <c r="AA219" s="151"/>
      <c r="AB219" s="151"/>
      <c r="AC219" s="151"/>
      <c r="AD219" s="151"/>
      <c r="AE219" s="151"/>
      <c r="AF219" s="151"/>
      <c r="AG219" s="151" t="s">
        <v>159</v>
      </c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">
      <c r="A220" s="173">
        <v>183</v>
      </c>
      <c r="B220" s="174" t="s">
        <v>60</v>
      </c>
      <c r="C220" s="181" t="s">
        <v>531</v>
      </c>
      <c r="D220" s="175" t="s">
        <v>265</v>
      </c>
      <c r="E220" s="176">
        <v>1</v>
      </c>
      <c r="F220" s="177"/>
      <c r="G220" s="178">
        <f t="shared" si="84"/>
        <v>0</v>
      </c>
      <c r="H220" s="159"/>
      <c r="I220" s="158">
        <f t="shared" si="85"/>
        <v>0</v>
      </c>
      <c r="J220" s="159"/>
      <c r="K220" s="158">
        <f t="shared" si="86"/>
        <v>0</v>
      </c>
      <c r="L220" s="158">
        <v>21</v>
      </c>
      <c r="M220" s="158">
        <f t="shared" si="87"/>
        <v>0</v>
      </c>
      <c r="N220" s="158">
        <v>0</v>
      </c>
      <c r="O220" s="158">
        <f t="shared" si="88"/>
        <v>0</v>
      </c>
      <c r="P220" s="158">
        <v>0</v>
      </c>
      <c r="Q220" s="158">
        <f t="shared" si="89"/>
        <v>0</v>
      </c>
      <c r="R220" s="158"/>
      <c r="S220" s="158" t="s">
        <v>266</v>
      </c>
      <c r="T220" s="158" t="s">
        <v>267</v>
      </c>
      <c r="U220" s="158">
        <v>0</v>
      </c>
      <c r="V220" s="158">
        <f t="shared" si="90"/>
        <v>0</v>
      </c>
      <c r="W220" s="158"/>
      <c r="X220" s="158" t="s">
        <v>158</v>
      </c>
      <c r="Y220" s="151"/>
      <c r="Z220" s="151"/>
      <c r="AA220" s="151"/>
      <c r="AB220" s="151"/>
      <c r="AC220" s="151"/>
      <c r="AD220" s="151"/>
      <c r="AE220" s="151"/>
      <c r="AF220" s="151"/>
      <c r="AG220" s="151" t="s">
        <v>159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">
      <c r="A221" s="173">
        <v>184</v>
      </c>
      <c r="B221" s="174" t="s">
        <v>532</v>
      </c>
      <c r="C221" s="181" t="s">
        <v>533</v>
      </c>
      <c r="D221" s="175" t="s">
        <v>265</v>
      </c>
      <c r="E221" s="176">
        <v>4</v>
      </c>
      <c r="F221" s="177"/>
      <c r="G221" s="178">
        <f t="shared" si="84"/>
        <v>0</v>
      </c>
      <c r="H221" s="159"/>
      <c r="I221" s="158">
        <f t="shared" si="85"/>
        <v>0</v>
      </c>
      <c r="J221" s="159"/>
      <c r="K221" s="158">
        <f t="shared" si="86"/>
        <v>0</v>
      </c>
      <c r="L221" s="158">
        <v>21</v>
      </c>
      <c r="M221" s="158">
        <f t="shared" si="87"/>
        <v>0</v>
      </c>
      <c r="N221" s="158">
        <v>0</v>
      </c>
      <c r="O221" s="158">
        <f t="shared" si="88"/>
        <v>0</v>
      </c>
      <c r="P221" s="158">
        <v>0</v>
      </c>
      <c r="Q221" s="158">
        <f t="shared" si="89"/>
        <v>0</v>
      </c>
      <c r="R221" s="158"/>
      <c r="S221" s="158" t="s">
        <v>266</v>
      </c>
      <c r="T221" s="158" t="s">
        <v>267</v>
      </c>
      <c r="U221" s="158">
        <v>0</v>
      </c>
      <c r="V221" s="158">
        <f t="shared" si="90"/>
        <v>0</v>
      </c>
      <c r="W221" s="158"/>
      <c r="X221" s="158" t="s">
        <v>158</v>
      </c>
      <c r="Y221" s="151"/>
      <c r="Z221" s="151"/>
      <c r="AA221" s="151"/>
      <c r="AB221" s="151"/>
      <c r="AC221" s="151"/>
      <c r="AD221" s="151"/>
      <c r="AE221" s="151"/>
      <c r="AF221" s="151"/>
      <c r="AG221" s="151" t="s">
        <v>159</v>
      </c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outlineLevel="1" x14ac:dyDescent="0.2">
      <c r="A222" s="173">
        <v>185</v>
      </c>
      <c r="B222" s="174" t="s">
        <v>534</v>
      </c>
      <c r="C222" s="181" t="s">
        <v>535</v>
      </c>
      <c r="D222" s="175" t="s">
        <v>265</v>
      </c>
      <c r="E222" s="176">
        <v>2</v>
      </c>
      <c r="F222" s="177"/>
      <c r="G222" s="178">
        <f t="shared" si="84"/>
        <v>0</v>
      </c>
      <c r="H222" s="159"/>
      <c r="I222" s="158">
        <f t="shared" si="85"/>
        <v>0</v>
      </c>
      <c r="J222" s="159"/>
      <c r="K222" s="158">
        <f t="shared" si="86"/>
        <v>0</v>
      </c>
      <c r="L222" s="158">
        <v>21</v>
      </c>
      <c r="M222" s="158">
        <f t="shared" si="87"/>
        <v>0</v>
      </c>
      <c r="N222" s="158">
        <v>0</v>
      </c>
      <c r="O222" s="158">
        <f t="shared" si="88"/>
        <v>0</v>
      </c>
      <c r="P222" s="158">
        <v>0</v>
      </c>
      <c r="Q222" s="158">
        <f t="shared" si="89"/>
        <v>0</v>
      </c>
      <c r="R222" s="158"/>
      <c r="S222" s="158" t="s">
        <v>266</v>
      </c>
      <c r="T222" s="158" t="s">
        <v>267</v>
      </c>
      <c r="U222" s="158">
        <v>0</v>
      </c>
      <c r="V222" s="158">
        <f t="shared" si="90"/>
        <v>0</v>
      </c>
      <c r="W222" s="158"/>
      <c r="X222" s="158" t="s">
        <v>158</v>
      </c>
      <c r="Y222" s="151"/>
      <c r="Z222" s="151"/>
      <c r="AA222" s="151"/>
      <c r="AB222" s="151"/>
      <c r="AC222" s="151"/>
      <c r="AD222" s="151"/>
      <c r="AE222" s="151"/>
      <c r="AF222" s="151"/>
      <c r="AG222" s="151" t="s">
        <v>159</v>
      </c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1" x14ac:dyDescent="0.2">
      <c r="A223" s="173">
        <v>186</v>
      </c>
      <c r="B223" s="174" t="s">
        <v>536</v>
      </c>
      <c r="C223" s="181" t="s">
        <v>537</v>
      </c>
      <c r="D223" s="175" t="s">
        <v>265</v>
      </c>
      <c r="E223" s="176">
        <v>2</v>
      </c>
      <c r="F223" s="177"/>
      <c r="G223" s="178">
        <f t="shared" si="84"/>
        <v>0</v>
      </c>
      <c r="H223" s="159"/>
      <c r="I223" s="158">
        <f t="shared" si="85"/>
        <v>0</v>
      </c>
      <c r="J223" s="159"/>
      <c r="K223" s="158">
        <f t="shared" si="86"/>
        <v>0</v>
      </c>
      <c r="L223" s="158">
        <v>21</v>
      </c>
      <c r="M223" s="158">
        <f t="shared" si="87"/>
        <v>0</v>
      </c>
      <c r="N223" s="158">
        <v>0</v>
      </c>
      <c r="O223" s="158">
        <f t="shared" si="88"/>
        <v>0</v>
      </c>
      <c r="P223" s="158">
        <v>0</v>
      </c>
      <c r="Q223" s="158">
        <f t="shared" si="89"/>
        <v>0</v>
      </c>
      <c r="R223" s="158"/>
      <c r="S223" s="158" t="s">
        <v>266</v>
      </c>
      <c r="T223" s="158" t="s">
        <v>267</v>
      </c>
      <c r="U223" s="158">
        <v>0</v>
      </c>
      <c r="V223" s="158">
        <f t="shared" si="90"/>
        <v>0</v>
      </c>
      <c r="W223" s="158"/>
      <c r="X223" s="158" t="s">
        <v>158</v>
      </c>
      <c r="Y223" s="151"/>
      <c r="Z223" s="151"/>
      <c r="AA223" s="151"/>
      <c r="AB223" s="151"/>
      <c r="AC223" s="151"/>
      <c r="AD223" s="151"/>
      <c r="AE223" s="151"/>
      <c r="AF223" s="151"/>
      <c r="AG223" s="151" t="s">
        <v>159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outlineLevel="1" x14ac:dyDescent="0.2">
      <c r="A224" s="173">
        <v>187</v>
      </c>
      <c r="B224" s="174" t="s">
        <v>538</v>
      </c>
      <c r="C224" s="181" t="s">
        <v>539</v>
      </c>
      <c r="D224" s="175" t="s">
        <v>265</v>
      </c>
      <c r="E224" s="176">
        <v>2</v>
      </c>
      <c r="F224" s="177"/>
      <c r="G224" s="178">
        <f t="shared" si="84"/>
        <v>0</v>
      </c>
      <c r="H224" s="159"/>
      <c r="I224" s="158">
        <f t="shared" si="85"/>
        <v>0</v>
      </c>
      <c r="J224" s="159"/>
      <c r="K224" s="158">
        <f t="shared" si="86"/>
        <v>0</v>
      </c>
      <c r="L224" s="158">
        <v>21</v>
      </c>
      <c r="M224" s="158">
        <f t="shared" si="87"/>
        <v>0</v>
      </c>
      <c r="N224" s="158">
        <v>0</v>
      </c>
      <c r="O224" s="158">
        <f t="shared" si="88"/>
        <v>0</v>
      </c>
      <c r="P224" s="158">
        <v>0</v>
      </c>
      <c r="Q224" s="158">
        <f t="shared" si="89"/>
        <v>0</v>
      </c>
      <c r="R224" s="158"/>
      <c r="S224" s="158" t="s">
        <v>266</v>
      </c>
      <c r="T224" s="158" t="s">
        <v>267</v>
      </c>
      <c r="U224" s="158">
        <v>0</v>
      </c>
      <c r="V224" s="158">
        <f t="shared" si="90"/>
        <v>0</v>
      </c>
      <c r="W224" s="158"/>
      <c r="X224" s="158" t="s">
        <v>158</v>
      </c>
      <c r="Y224" s="151"/>
      <c r="Z224" s="151"/>
      <c r="AA224" s="151"/>
      <c r="AB224" s="151"/>
      <c r="AC224" s="151"/>
      <c r="AD224" s="151"/>
      <c r="AE224" s="151"/>
      <c r="AF224" s="151"/>
      <c r="AG224" s="151" t="s">
        <v>159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x14ac:dyDescent="0.2">
      <c r="A225" s="161" t="s">
        <v>152</v>
      </c>
      <c r="B225" s="162" t="s">
        <v>120</v>
      </c>
      <c r="C225" s="180" t="s">
        <v>121</v>
      </c>
      <c r="D225" s="163"/>
      <c r="E225" s="164"/>
      <c r="F225" s="165"/>
      <c r="G225" s="166">
        <f>SUMIF(AG226:AG226,"&lt;&gt;NOR",G226:G226)</f>
        <v>0</v>
      </c>
      <c r="H225" s="160"/>
      <c r="I225" s="160">
        <f>SUM(I226:I226)</f>
        <v>0</v>
      </c>
      <c r="J225" s="160"/>
      <c r="K225" s="160">
        <f>SUM(K226:K226)</f>
        <v>0</v>
      </c>
      <c r="L225" s="160"/>
      <c r="M225" s="160">
        <f>SUM(M226:M226)</f>
        <v>0</v>
      </c>
      <c r="N225" s="160"/>
      <c r="O225" s="160">
        <f>SUM(O226:O226)</f>
        <v>0</v>
      </c>
      <c r="P225" s="160"/>
      <c r="Q225" s="160">
        <f>SUM(Q226:Q226)</f>
        <v>0</v>
      </c>
      <c r="R225" s="160"/>
      <c r="S225" s="160"/>
      <c r="T225" s="160"/>
      <c r="U225" s="160"/>
      <c r="V225" s="160">
        <f>SUM(V226:V226)</f>
        <v>0</v>
      </c>
      <c r="W225" s="160"/>
      <c r="X225" s="160"/>
      <c r="AG225" t="s">
        <v>153</v>
      </c>
    </row>
    <row r="226" spans="1:60" outlineLevel="1" x14ac:dyDescent="0.2">
      <c r="A226" s="173">
        <v>188</v>
      </c>
      <c r="B226" s="174" t="s">
        <v>540</v>
      </c>
      <c r="C226" s="181" t="s">
        <v>541</v>
      </c>
      <c r="D226" s="175" t="s">
        <v>265</v>
      </c>
      <c r="E226" s="176">
        <v>1</v>
      </c>
      <c r="F226" s="177"/>
      <c r="G226" s="178">
        <f>ROUND(E226*F226,2)</f>
        <v>0</v>
      </c>
      <c r="H226" s="159"/>
      <c r="I226" s="158">
        <f>ROUND(E226*H226,2)</f>
        <v>0</v>
      </c>
      <c r="J226" s="159"/>
      <c r="K226" s="158">
        <f>ROUND(E226*J226,2)</f>
        <v>0</v>
      </c>
      <c r="L226" s="158">
        <v>21</v>
      </c>
      <c r="M226" s="158">
        <f>G226*(1+L226/100)</f>
        <v>0</v>
      </c>
      <c r="N226" s="158">
        <v>0</v>
      </c>
      <c r="O226" s="158">
        <f>ROUND(E226*N226,2)</f>
        <v>0</v>
      </c>
      <c r="P226" s="158">
        <v>0</v>
      </c>
      <c r="Q226" s="158">
        <f>ROUND(E226*P226,2)</f>
        <v>0</v>
      </c>
      <c r="R226" s="158"/>
      <c r="S226" s="158" t="s">
        <v>266</v>
      </c>
      <c r="T226" s="158" t="s">
        <v>267</v>
      </c>
      <c r="U226" s="158">
        <v>0</v>
      </c>
      <c r="V226" s="158">
        <f>ROUND(E226*U226,2)</f>
        <v>0</v>
      </c>
      <c r="W226" s="158"/>
      <c r="X226" s="158" t="s">
        <v>158</v>
      </c>
      <c r="Y226" s="151"/>
      <c r="Z226" s="151"/>
      <c r="AA226" s="151"/>
      <c r="AB226" s="151"/>
      <c r="AC226" s="151"/>
      <c r="AD226" s="151"/>
      <c r="AE226" s="151"/>
      <c r="AF226" s="151"/>
      <c r="AG226" s="151" t="s">
        <v>159</v>
      </c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x14ac:dyDescent="0.2">
      <c r="A227" s="161" t="s">
        <v>152</v>
      </c>
      <c r="B227" s="162" t="s">
        <v>125</v>
      </c>
      <c r="C227" s="180" t="s">
        <v>29</v>
      </c>
      <c r="D227" s="163"/>
      <c r="E227" s="164"/>
      <c r="F227" s="165"/>
      <c r="G227" s="166">
        <f>SUMIF(AG228:AG228,"&lt;&gt;NOR",G228:G228)</f>
        <v>0</v>
      </c>
      <c r="H227" s="160"/>
      <c r="I227" s="160">
        <f>SUM(I228:I228)</f>
        <v>0</v>
      </c>
      <c r="J227" s="160"/>
      <c r="K227" s="160">
        <f>SUM(K228:K228)</f>
        <v>0</v>
      </c>
      <c r="L227" s="160"/>
      <c r="M227" s="160">
        <f>SUM(M228:M228)</f>
        <v>0</v>
      </c>
      <c r="N227" s="160"/>
      <c r="O227" s="160">
        <f>SUM(O228:O228)</f>
        <v>0</v>
      </c>
      <c r="P227" s="160"/>
      <c r="Q227" s="160">
        <f>SUM(Q228:Q228)</f>
        <v>0</v>
      </c>
      <c r="R227" s="160"/>
      <c r="S227" s="160"/>
      <c r="T227" s="160"/>
      <c r="U227" s="160"/>
      <c r="V227" s="160">
        <f>SUM(V228:V228)</f>
        <v>0</v>
      </c>
      <c r="W227" s="160"/>
      <c r="X227" s="160"/>
      <c r="AG227" t="s">
        <v>153</v>
      </c>
    </row>
    <row r="228" spans="1:60" outlineLevel="1" x14ac:dyDescent="0.2">
      <c r="A228" s="167">
        <v>189</v>
      </c>
      <c r="B228" s="168" t="s">
        <v>542</v>
      </c>
      <c r="C228" s="182" t="s">
        <v>543</v>
      </c>
      <c r="D228" s="169" t="s">
        <v>544</v>
      </c>
      <c r="E228" s="170">
        <v>1</v>
      </c>
      <c r="F228" s="171"/>
      <c r="G228" s="172">
        <f>ROUND(E228*F228,2)</f>
        <v>0</v>
      </c>
      <c r="H228" s="159"/>
      <c r="I228" s="158">
        <f>ROUND(E228*H228,2)</f>
        <v>0</v>
      </c>
      <c r="J228" s="159"/>
      <c r="K228" s="158">
        <f>ROUND(E228*J228,2)</f>
        <v>0</v>
      </c>
      <c r="L228" s="158">
        <v>21</v>
      </c>
      <c r="M228" s="158">
        <f>G228*(1+L228/100)</f>
        <v>0</v>
      </c>
      <c r="N228" s="158">
        <v>0</v>
      </c>
      <c r="O228" s="158">
        <f>ROUND(E228*N228,2)</f>
        <v>0</v>
      </c>
      <c r="P228" s="158">
        <v>0</v>
      </c>
      <c r="Q228" s="158">
        <f>ROUND(E228*P228,2)</f>
        <v>0</v>
      </c>
      <c r="R228" s="158"/>
      <c r="S228" s="158" t="s">
        <v>157</v>
      </c>
      <c r="T228" s="158" t="s">
        <v>267</v>
      </c>
      <c r="U228" s="158">
        <v>0</v>
      </c>
      <c r="V228" s="158">
        <f>ROUND(E228*U228,2)</f>
        <v>0</v>
      </c>
      <c r="W228" s="158"/>
      <c r="X228" s="158" t="s">
        <v>545</v>
      </c>
      <c r="Y228" s="151"/>
      <c r="Z228" s="151"/>
      <c r="AA228" s="151"/>
      <c r="AB228" s="151"/>
      <c r="AC228" s="151"/>
      <c r="AD228" s="151"/>
      <c r="AE228" s="151"/>
      <c r="AF228" s="151"/>
      <c r="AG228" s="151" t="s">
        <v>546</v>
      </c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x14ac:dyDescent="0.2">
      <c r="A229" s="3"/>
      <c r="B229" s="4"/>
      <c r="C229" s="183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AE229">
        <v>15</v>
      </c>
      <c r="AF229">
        <v>21</v>
      </c>
      <c r="AG229" t="s">
        <v>139</v>
      </c>
    </row>
    <row r="230" spans="1:60" x14ac:dyDescent="0.2">
      <c r="A230" s="154"/>
      <c r="B230" s="155" t="s">
        <v>31</v>
      </c>
      <c r="C230" s="184"/>
      <c r="D230" s="156"/>
      <c r="E230" s="157"/>
      <c r="F230" s="157"/>
      <c r="G230" s="179">
        <f>G8+G19+G29+G57+G65+G75+G80+G86+G95+G114+G119+G126+G128+G130+G141+G145+G165+G167+G169+G171+G173+G175+G178+G185+G189+G194+G196+G204+G206+G208+G225+G227</f>
        <v>0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AE230">
        <f>SUMIF(L7:L228,AE229,G7:G228)</f>
        <v>0</v>
      </c>
      <c r="AF230">
        <f>SUMIF(L7:L228,AF229,G7:G228)</f>
        <v>0</v>
      </c>
      <c r="AG230" t="s">
        <v>547</v>
      </c>
    </row>
    <row r="231" spans="1:60" x14ac:dyDescent="0.2">
      <c r="A231" s="3"/>
      <c r="B231" s="4"/>
      <c r="C231" s="183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60" x14ac:dyDescent="0.2">
      <c r="A232" s="3"/>
      <c r="B232" s="4"/>
      <c r="C232" s="183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60" x14ac:dyDescent="0.2">
      <c r="A233" s="248" t="s">
        <v>548</v>
      </c>
      <c r="B233" s="248"/>
      <c r="C233" s="249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60" x14ac:dyDescent="0.2">
      <c r="A234" s="250"/>
      <c r="B234" s="251"/>
      <c r="C234" s="252"/>
      <c r="D234" s="251"/>
      <c r="E234" s="251"/>
      <c r="F234" s="251"/>
      <c r="G234" s="25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AG234" t="s">
        <v>549</v>
      </c>
    </row>
    <row r="235" spans="1:60" x14ac:dyDescent="0.2">
      <c r="A235" s="254"/>
      <c r="B235" s="255"/>
      <c r="C235" s="256"/>
      <c r="D235" s="255"/>
      <c r="E235" s="255"/>
      <c r="F235" s="255"/>
      <c r="G235" s="25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60" x14ac:dyDescent="0.2">
      <c r="A236" s="254"/>
      <c r="B236" s="255"/>
      <c r="C236" s="256"/>
      <c r="D236" s="255"/>
      <c r="E236" s="255"/>
      <c r="F236" s="255"/>
      <c r="G236" s="25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60" x14ac:dyDescent="0.2">
      <c r="A237" s="254"/>
      <c r="B237" s="255"/>
      <c r="C237" s="256"/>
      <c r="D237" s="255"/>
      <c r="E237" s="255"/>
      <c r="F237" s="255"/>
      <c r="G237" s="25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60" x14ac:dyDescent="0.2">
      <c r="A238" s="258"/>
      <c r="B238" s="259"/>
      <c r="C238" s="260"/>
      <c r="D238" s="259"/>
      <c r="E238" s="259"/>
      <c r="F238" s="259"/>
      <c r="G238" s="26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60" x14ac:dyDescent="0.2">
      <c r="A239" s="3"/>
      <c r="B239" s="4"/>
      <c r="C239" s="183"/>
      <c r="D239" s="6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60" x14ac:dyDescent="0.2">
      <c r="C240" s="185"/>
      <c r="D240" s="10"/>
      <c r="AG240" t="s">
        <v>550</v>
      </c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234:G238"/>
    <mergeCell ref="A1:G1"/>
    <mergeCell ref="C2:G2"/>
    <mergeCell ref="C3:G3"/>
    <mergeCell ref="C4:G4"/>
    <mergeCell ref="A233:C23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5000"/>
  <sheetViews>
    <sheetView workbookViewId="0">
      <pane ySplit="7" topLeftCell="A32" activePane="bottomLeft" state="frozen"/>
      <selection pane="bottomLeft" activeCell="B2" sqref="B2:B4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1" t="s">
        <v>7</v>
      </c>
      <c r="B1" s="241"/>
      <c r="C1" s="241"/>
      <c r="D1" s="241"/>
      <c r="E1" s="241"/>
      <c r="F1" s="241"/>
      <c r="G1" s="241"/>
      <c r="AG1" t="s">
        <v>127</v>
      </c>
    </row>
    <row r="2" spans="1:60" ht="24.95" customHeight="1" x14ac:dyDescent="0.2">
      <c r="A2" s="143" t="s">
        <v>8</v>
      </c>
      <c r="B2" s="49"/>
      <c r="C2" s="242" t="s">
        <v>43</v>
      </c>
      <c r="D2" s="243"/>
      <c r="E2" s="243"/>
      <c r="F2" s="243"/>
      <c r="G2" s="244"/>
      <c r="AG2" t="s">
        <v>128</v>
      </c>
    </row>
    <row r="3" spans="1:60" ht="24.95" customHeight="1" x14ac:dyDescent="0.2">
      <c r="A3" s="143" t="s">
        <v>9</v>
      </c>
      <c r="B3" s="49"/>
      <c r="C3" s="242" t="s">
        <v>45</v>
      </c>
      <c r="D3" s="243"/>
      <c r="E3" s="243"/>
      <c r="F3" s="243"/>
      <c r="G3" s="244"/>
      <c r="AC3" s="125" t="s">
        <v>128</v>
      </c>
      <c r="AG3" t="s">
        <v>129</v>
      </c>
    </row>
    <row r="4" spans="1:60" ht="24.95" customHeight="1" x14ac:dyDescent="0.2">
      <c r="A4" s="144" t="s">
        <v>10</v>
      </c>
      <c r="B4" s="145"/>
      <c r="C4" s="245" t="s">
        <v>47</v>
      </c>
      <c r="D4" s="246"/>
      <c r="E4" s="246"/>
      <c r="F4" s="246"/>
      <c r="G4" s="247"/>
      <c r="AG4" t="s">
        <v>130</v>
      </c>
    </row>
    <row r="5" spans="1:60" x14ac:dyDescent="0.2">
      <c r="D5" s="10"/>
    </row>
    <row r="6" spans="1:60" ht="38.25" x14ac:dyDescent="0.2">
      <c r="A6" s="147" t="s">
        <v>131</v>
      </c>
      <c r="B6" s="149" t="s">
        <v>132</v>
      </c>
      <c r="C6" s="149" t="s">
        <v>133</v>
      </c>
      <c r="D6" s="148" t="s">
        <v>134</v>
      </c>
      <c r="E6" s="147" t="s">
        <v>135</v>
      </c>
      <c r="F6" s="146" t="s">
        <v>136</v>
      </c>
      <c r="G6" s="147" t="s">
        <v>31</v>
      </c>
      <c r="H6" s="150" t="s">
        <v>32</v>
      </c>
      <c r="I6" s="150" t="s">
        <v>137</v>
      </c>
      <c r="J6" s="150" t="s">
        <v>33</v>
      </c>
      <c r="K6" s="150" t="s">
        <v>138</v>
      </c>
      <c r="L6" s="150" t="s">
        <v>139</v>
      </c>
      <c r="M6" s="150" t="s">
        <v>140</v>
      </c>
      <c r="N6" s="150" t="s">
        <v>141</v>
      </c>
      <c r="O6" s="150" t="s">
        <v>142</v>
      </c>
      <c r="P6" s="150" t="s">
        <v>143</v>
      </c>
      <c r="Q6" s="150" t="s">
        <v>144</v>
      </c>
      <c r="R6" s="150" t="s">
        <v>145</v>
      </c>
      <c r="S6" s="150" t="s">
        <v>146</v>
      </c>
      <c r="T6" s="150" t="s">
        <v>147</v>
      </c>
      <c r="U6" s="150" t="s">
        <v>148</v>
      </c>
      <c r="V6" s="150" t="s">
        <v>149</v>
      </c>
      <c r="W6" s="150" t="s">
        <v>150</v>
      </c>
      <c r="X6" s="150" t="s">
        <v>151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1" t="s">
        <v>152</v>
      </c>
      <c r="B8" s="162" t="s">
        <v>57</v>
      </c>
      <c r="C8" s="180" t="s">
        <v>59</v>
      </c>
      <c r="D8" s="163"/>
      <c r="E8" s="164"/>
      <c r="F8" s="165"/>
      <c r="G8" s="166">
        <f>SUMIF(AG9:AG13,"&lt;&gt;NOR",G9:G13)</f>
        <v>0</v>
      </c>
      <c r="H8" s="160"/>
      <c r="I8" s="160">
        <f>SUM(I9:I13)</f>
        <v>0</v>
      </c>
      <c r="J8" s="160"/>
      <c r="K8" s="160">
        <f>SUM(K9:K13)</f>
        <v>0</v>
      </c>
      <c r="L8" s="160"/>
      <c r="M8" s="160">
        <f>SUM(M9:M13)</f>
        <v>0</v>
      </c>
      <c r="N8" s="160"/>
      <c r="O8" s="160">
        <f>SUM(O9:O13)</f>
        <v>6.1400000000000006</v>
      </c>
      <c r="P8" s="160"/>
      <c r="Q8" s="160">
        <f>SUM(Q9:Q13)</f>
        <v>0</v>
      </c>
      <c r="R8" s="160"/>
      <c r="S8" s="160"/>
      <c r="T8" s="160"/>
      <c r="U8" s="160"/>
      <c r="V8" s="160">
        <f>SUM(V9:V13)</f>
        <v>22.46</v>
      </c>
      <c r="W8" s="160"/>
      <c r="X8" s="160"/>
      <c r="AG8" t="s">
        <v>153</v>
      </c>
    </row>
    <row r="9" spans="1:60" outlineLevel="1" x14ac:dyDescent="0.2">
      <c r="A9" s="173">
        <v>1</v>
      </c>
      <c r="B9" s="174" t="s">
        <v>551</v>
      </c>
      <c r="C9" s="181" t="s">
        <v>552</v>
      </c>
      <c r="D9" s="175" t="s">
        <v>218</v>
      </c>
      <c r="E9" s="176">
        <v>8</v>
      </c>
      <c r="F9" s="177"/>
      <c r="G9" s="178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0.12720000000000001</v>
      </c>
      <c r="O9" s="158">
        <f>ROUND(E9*N9,2)</f>
        <v>1.02</v>
      </c>
      <c r="P9" s="158">
        <v>0</v>
      </c>
      <c r="Q9" s="158">
        <f>ROUND(E9*P9,2)</f>
        <v>0</v>
      </c>
      <c r="R9" s="158"/>
      <c r="S9" s="158" t="s">
        <v>157</v>
      </c>
      <c r="T9" s="158" t="s">
        <v>157</v>
      </c>
      <c r="U9" s="158">
        <v>0.55100000000000005</v>
      </c>
      <c r="V9" s="158">
        <f>ROUND(E9*U9,2)</f>
        <v>4.41</v>
      </c>
      <c r="W9" s="158"/>
      <c r="X9" s="158" t="s">
        <v>158</v>
      </c>
      <c r="Y9" s="151"/>
      <c r="Z9" s="151"/>
      <c r="AA9" s="151"/>
      <c r="AB9" s="151"/>
      <c r="AC9" s="151"/>
      <c r="AD9" s="151"/>
      <c r="AE9" s="151"/>
      <c r="AF9" s="151"/>
      <c r="AG9" s="151" t="s">
        <v>159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3">
        <v>2</v>
      </c>
      <c r="B10" s="174" t="s">
        <v>553</v>
      </c>
      <c r="C10" s="181" t="s">
        <v>554</v>
      </c>
      <c r="D10" s="175" t="s">
        <v>156</v>
      </c>
      <c r="E10" s="176">
        <v>1.7477199999999999</v>
      </c>
      <c r="F10" s="177"/>
      <c r="G10" s="178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21</v>
      </c>
      <c r="M10" s="158">
        <f>G10*(1+L10/100)</f>
        <v>0</v>
      </c>
      <c r="N10" s="158">
        <v>1.84144</v>
      </c>
      <c r="O10" s="158">
        <f>ROUND(E10*N10,2)</f>
        <v>3.22</v>
      </c>
      <c r="P10" s="158">
        <v>0</v>
      </c>
      <c r="Q10" s="158">
        <f>ROUND(E10*P10,2)</f>
        <v>0</v>
      </c>
      <c r="R10" s="158"/>
      <c r="S10" s="158" t="s">
        <v>157</v>
      </c>
      <c r="T10" s="158" t="s">
        <v>157</v>
      </c>
      <c r="U10" s="158">
        <v>3.8420000000000001</v>
      </c>
      <c r="V10" s="158">
        <f>ROUND(E10*U10,2)</f>
        <v>6.71</v>
      </c>
      <c r="W10" s="158"/>
      <c r="X10" s="158" t="s">
        <v>158</v>
      </c>
      <c r="Y10" s="151"/>
      <c r="Z10" s="151"/>
      <c r="AA10" s="151"/>
      <c r="AB10" s="151"/>
      <c r="AC10" s="151"/>
      <c r="AD10" s="151"/>
      <c r="AE10" s="151"/>
      <c r="AF10" s="151"/>
      <c r="AG10" s="151" t="s">
        <v>159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3">
        <v>3</v>
      </c>
      <c r="B11" s="174" t="s">
        <v>216</v>
      </c>
      <c r="C11" s="181" t="s">
        <v>217</v>
      </c>
      <c r="D11" s="175" t="s">
        <v>218</v>
      </c>
      <c r="E11" s="176">
        <v>2</v>
      </c>
      <c r="F11" s="177"/>
      <c r="G11" s="178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2.0840000000000001E-2</v>
      </c>
      <c r="O11" s="158">
        <f>ROUND(E11*N11,2)</f>
        <v>0.04</v>
      </c>
      <c r="P11" s="158">
        <v>0</v>
      </c>
      <c r="Q11" s="158">
        <f>ROUND(E11*P11,2)</f>
        <v>0</v>
      </c>
      <c r="R11" s="158"/>
      <c r="S11" s="158" t="s">
        <v>157</v>
      </c>
      <c r="T11" s="158" t="s">
        <v>157</v>
      </c>
      <c r="U11" s="158">
        <v>0.3175</v>
      </c>
      <c r="V11" s="158">
        <f>ROUND(E11*U11,2)</f>
        <v>0.64</v>
      </c>
      <c r="W11" s="158"/>
      <c r="X11" s="158" t="s">
        <v>158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159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3">
        <v>4</v>
      </c>
      <c r="B12" s="174" t="s">
        <v>225</v>
      </c>
      <c r="C12" s="181" t="s">
        <v>226</v>
      </c>
      <c r="D12" s="175" t="s">
        <v>218</v>
      </c>
      <c r="E12" s="176">
        <v>12</v>
      </c>
      <c r="F12" s="177"/>
      <c r="G12" s="178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8">
        <v>4.555E-2</v>
      </c>
      <c r="O12" s="158">
        <f>ROUND(E12*N12,2)</f>
        <v>0.55000000000000004</v>
      </c>
      <c r="P12" s="158">
        <v>0</v>
      </c>
      <c r="Q12" s="158">
        <f>ROUND(E12*P12,2)</f>
        <v>0</v>
      </c>
      <c r="R12" s="158"/>
      <c r="S12" s="158" t="s">
        <v>157</v>
      </c>
      <c r="T12" s="158" t="s">
        <v>157</v>
      </c>
      <c r="U12" s="158">
        <v>0.2525</v>
      </c>
      <c r="V12" s="158">
        <f>ROUND(E12*U12,2)</f>
        <v>3.03</v>
      </c>
      <c r="W12" s="158"/>
      <c r="X12" s="158" t="s">
        <v>158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159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3">
        <v>5</v>
      </c>
      <c r="B13" s="174" t="s">
        <v>249</v>
      </c>
      <c r="C13" s="181" t="s">
        <v>250</v>
      </c>
      <c r="D13" s="175" t="s">
        <v>178</v>
      </c>
      <c r="E13" s="176">
        <v>14.715</v>
      </c>
      <c r="F13" s="177"/>
      <c r="G13" s="178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8">
        <v>8.924E-2</v>
      </c>
      <c r="O13" s="158">
        <f>ROUND(E13*N13,2)</f>
        <v>1.31</v>
      </c>
      <c r="P13" s="158">
        <v>0</v>
      </c>
      <c r="Q13" s="158">
        <f>ROUND(E13*P13,2)</f>
        <v>0</v>
      </c>
      <c r="R13" s="158"/>
      <c r="S13" s="158" t="s">
        <v>157</v>
      </c>
      <c r="T13" s="158" t="s">
        <v>157</v>
      </c>
      <c r="U13" s="158">
        <v>0.52090000000000003</v>
      </c>
      <c r="V13" s="158">
        <f>ROUND(E13*U13,2)</f>
        <v>7.67</v>
      </c>
      <c r="W13" s="158"/>
      <c r="X13" s="158" t="s">
        <v>158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159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x14ac:dyDescent="0.2">
      <c r="A14" s="161" t="s">
        <v>152</v>
      </c>
      <c r="B14" s="162" t="s">
        <v>60</v>
      </c>
      <c r="C14" s="180" t="s">
        <v>61</v>
      </c>
      <c r="D14" s="163"/>
      <c r="E14" s="164"/>
      <c r="F14" s="165"/>
      <c r="G14" s="166">
        <f>SUMIF(AG15:AG15,"&lt;&gt;NOR",G15:G15)</f>
        <v>0</v>
      </c>
      <c r="H14" s="160"/>
      <c r="I14" s="160">
        <f>SUM(I15:I15)</f>
        <v>0</v>
      </c>
      <c r="J14" s="160"/>
      <c r="K14" s="160">
        <f>SUM(K15:K15)</f>
        <v>0</v>
      </c>
      <c r="L14" s="160"/>
      <c r="M14" s="160">
        <f>SUM(M15:M15)</f>
        <v>0</v>
      </c>
      <c r="N14" s="160"/>
      <c r="O14" s="160">
        <f>SUM(O15:O15)</f>
        <v>0.34</v>
      </c>
      <c r="P14" s="160"/>
      <c r="Q14" s="160">
        <f>SUM(Q15:Q15)</f>
        <v>0</v>
      </c>
      <c r="R14" s="160"/>
      <c r="S14" s="160"/>
      <c r="T14" s="160"/>
      <c r="U14" s="160"/>
      <c r="V14" s="160">
        <f>SUM(V15:V15)</f>
        <v>15.09</v>
      </c>
      <c r="W14" s="160"/>
      <c r="X14" s="160"/>
      <c r="AG14" t="s">
        <v>153</v>
      </c>
    </row>
    <row r="15" spans="1:60" ht="22.5" outlineLevel="1" x14ac:dyDescent="0.2">
      <c r="A15" s="173">
        <v>6</v>
      </c>
      <c r="B15" s="174" t="s">
        <v>555</v>
      </c>
      <c r="C15" s="181" t="s">
        <v>556</v>
      </c>
      <c r="D15" s="175" t="s">
        <v>178</v>
      </c>
      <c r="E15" s="176">
        <v>15.75</v>
      </c>
      <c r="F15" s="177"/>
      <c r="G15" s="178">
        <f>ROUND(E15*F15,2)</f>
        <v>0</v>
      </c>
      <c r="H15" s="159"/>
      <c r="I15" s="158">
        <f>ROUND(E15*H15,2)</f>
        <v>0</v>
      </c>
      <c r="J15" s="159"/>
      <c r="K15" s="158">
        <f>ROUND(E15*J15,2)</f>
        <v>0</v>
      </c>
      <c r="L15" s="158">
        <v>21</v>
      </c>
      <c r="M15" s="158">
        <f>G15*(1+L15/100)</f>
        <v>0</v>
      </c>
      <c r="N15" s="158">
        <v>2.1350000000000001E-2</v>
      </c>
      <c r="O15" s="158">
        <f>ROUND(E15*N15,2)</f>
        <v>0.34</v>
      </c>
      <c r="P15" s="158">
        <v>0</v>
      </c>
      <c r="Q15" s="158">
        <f>ROUND(E15*P15,2)</f>
        <v>0</v>
      </c>
      <c r="R15" s="158"/>
      <c r="S15" s="158" t="s">
        <v>157</v>
      </c>
      <c r="T15" s="158" t="s">
        <v>157</v>
      </c>
      <c r="U15" s="158">
        <v>0.95799999999999996</v>
      </c>
      <c r="V15" s="158">
        <f>ROUND(E15*U15,2)</f>
        <v>15.09</v>
      </c>
      <c r="W15" s="158"/>
      <c r="X15" s="158" t="s">
        <v>158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159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x14ac:dyDescent="0.2">
      <c r="A16" s="161" t="s">
        <v>152</v>
      </c>
      <c r="B16" s="162" t="s">
        <v>64</v>
      </c>
      <c r="C16" s="180" t="s">
        <v>65</v>
      </c>
      <c r="D16" s="163"/>
      <c r="E16" s="164"/>
      <c r="F16" s="165"/>
      <c r="G16" s="166">
        <f>SUMIF(AG17:AG18,"&lt;&gt;NOR",G17:G18)</f>
        <v>0</v>
      </c>
      <c r="H16" s="160"/>
      <c r="I16" s="160">
        <f>SUM(I17:I18)</f>
        <v>0</v>
      </c>
      <c r="J16" s="160"/>
      <c r="K16" s="160">
        <f>SUM(K17:K18)</f>
        <v>0</v>
      </c>
      <c r="L16" s="160"/>
      <c r="M16" s="160">
        <f>SUM(M17:M18)</f>
        <v>0</v>
      </c>
      <c r="N16" s="160"/>
      <c r="O16" s="160">
        <f>SUM(O17:O18)</f>
        <v>1.9500000000000002</v>
      </c>
      <c r="P16" s="160"/>
      <c r="Q16" s="160">
        <f>SUM(Q17:Q18)</f>
        <v>0</v>
      </c>
      <c r="R16" s="160"/>
      <c r="S16" s="160"/>
      <c r="T16" s="160"/>
      <c r="U16" s="160"/>
      <c r="V16" s="160">
        <f>SUM(V17:V18)</f>
        <v>37.22</v>
      </c>
      <c r="W16" s="160"/>
      <c r="X16" s="160"/>
      <c r="AG16" t="s">
        <v>153</v>
      </c>
    </row>
    <row r="17" spans="1:60" outlineLevel="1" x14ac:dyDescent="0.2">
      <c r="A17" s="173">
        <v>7</v>
      </c>
      <c r="B17" s="174" t="s">
        <v>557</v>
      </c>
      <c r="C17" s="181" t="s">
        <v>558</v>
      </c>
      <c r="D17" s="175" t="s">
        <v>294</v>
      </c>
      <c r="E17" s="176">
        <v>24.36</v>
      </c>
      <c r="F17" s="177"/>
      <c r="G17" s="178">
        <f>ROUND(E17*F17,2)</f>
        <v>0</v>
      </c>
      <c r="H17" s="159"/>
      <c r="I17" s="158">
        <f>ROUND(E17*H17,2)</f>
        <v>0</v>
      </c>
      <c r="J17" s="159"/>
      <c r="K17" s="158">
        <f>ROUND(E17*J17,2)</f>
        <v>0</v>
      </c>
      <c r="L17" s="158">
        <v>21</v>
      </c>
      <c r="M17" s="158">
        <f>G17*(1+L17/100)</f>
        <v>0</v>
      </c>
      <c r="N17" s="158">
        <v>3.7100000000000002E-3</v>
      </c>
      <c r="O17" s="158">
        <f>ROUND(E17*N17,2)</f>
        <v>0.09</v>
      </c>
      <c r="P17" s="158">
        <v>0</v>
      </c>
      <c r="Q17" s="158">
        <f>ROUND(E17*P17,2)</f>
        <v>0</v>
      </c>
      <c r="R17" s="158"/>
      <c r="S17" s="158" t="s">
        <v>157</v>
      </c>
      <c r="T17" s="158" t="s">
        <v>157</v>
      </c>
      <c r="U17" s="158">
        <v>0.18179999999999999</v>
      </c>
      <c r="V17" s="158">
        <f>ROUND(E17*U17,2)</f>
        <v>4.43</v>
      </c>
      <c r="W17" s="158"/>
      <c r="X17" s="158" t="s">
        <v>158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159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3">
        <v>8</v>
      </c>
      <c r="B18" s="174" t="s">
        <v>297</v>
      </c>
      <c r="C18" s="181" t="s">
        <v>298</v>
      </c>
      <c r="D18" s="175" t="s">
        <v>178</v>
      </c>
      <c r="E18" s="176">
        <v>39.038800000000002</v>
      </c>
      <c r="F18" s="177"/>
      <c r="G18" s="178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8">
        <v>4.7660000000000001E-2</v>
      </c>
      <c r="O18" s="158">
        <f>ROUND(E18*N18,2)</f>
        <v>1.86</v>
      </c>
      <c r="P18" s="158">
        <v>0</v>
      </c>
      <c r="Q18" s="158">
        <f>ROUND(E18*P18,2)</f>
        <v>0</v>
      </c>
      <c r="R18" s="158"/>
      <c r="S18" s="158" t="s">
        <v>157</v>
      </c>
      <c r="T18" s="158" t="s">
        <v>157</v>
      </c>
      <c r="U18" s="158">
        <v>0.84</v>
      </c>
      <c r="V18" s="158">
        <f>ROUND(E18*U18,2)</f>
        <v>32.79</v>
      </c>
      <c r="W18" s="158"/>
      <c r="X18" s="158" t="s">
        <v>158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159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x14ac:dyDescent="0.2">
      <c r="A19" s="161" t="s">
        <v>152</v>
      </c>
      <c r="B19" s="162" t="s">
        <v>70</v>
      </c>
      <c r="C19" s="180" t="s">
        <v>71</v>
      </c>
      <c r="D19" s="163"/>
      <c r="E19" s="164"/>
      <c r="F19" s="165"/>
      <c r="G19" s="166">
        <f>SUMIF(AG20:AG22,"&lt;&gt;NOR",G20:G22)</f>
        <v>0</v>
      </c>
      <c r="H19" s="160"/>
      <c r="I19" s="160">
        <f>SUM(I20:I22)</f>
        <v>0</v>
      </c>
      <c r="J19" s="160"/>
      <c r="K19" s="160">
        <f>SUM(K20:K22)</f>
        <v>0</v>
      </c>
      <c r="L19" s="160"/>
      <c r="M19" s="160">
        <f>SUM(M20:M22)</f>
        <v>0</v>
      </c>
      <c r="N19" s="160"/>
      <c r="O19" s="160">
        <f>SUM(O20:O22)</f>
        <v>0.37</v>
      </c>
      <c r="P19" s="160"/>
      <c r="Q19" s="160">
        <f>SUM(Q20:Q22)</f>
        <v>0</v>
      </c>
      <c r="R19" s="160"/>
      <c r="S19" s="160"/>
      <c r="T19" s="160"/>
      <c r="U19" s="160"/>
      <c r="V19" s="160">
        <f>SUM(V20:V22)</f>
        <v>10.33</v>
      </c>
      <c r="W19" s="160"/>
      <c r="X19" s="160"/>
      <c r="AG19" t="s">
        <v>153</v>
      </c>
    </row>
    <row r="20" spans="1:60" outlineLevel="1" x14ac:dyDescent="0.2">
      <c r="A20" s="173">
        <v>9</v>
      </c>
      <c r="B20" s="174" t="s">
        <v>57</v>
      </c>
      <c r="C20" s="181" t="s">
        <v>559</v>
      </c>
      <c r="D20" s="175" t="s">
        <v>265</v>
      </c>
      <c r="E20" s="176">
        <v>2</v>
      </c>
      <c r="F20" s="177"/>
      <c r="G20" s="178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21</v>
      </c>
      <c r="M20" s="158">
        <f>G20*(1+L20/100)</f>
        <v>0</v>
      </c>
      <c r="N20" s="158">
        <v>0</v>
      </c>
      <c r="O20" s="158">
        <f>ROUND(E20*N20,2)</f>
        <v>0</v>
      </c>
      <c r="P20" s="158">
        <v>0</v>
      </c>
      <c r="Q20" s="158">
        <f>ROUND(E20*P20,2)</f>
        <v>0</v>
      </c>
      <c r="R20" s="158"/>
      <c r="S20" s="158" t="s">
        <v>266</v>
      </c>
      <c r="T20" s="158" t="s">
        <v>267</v>
      </c>
      <c r="U20" s="158">
        <v>0</v>
      </c>
      <c r="V20" s="158">
        <f>ROUND(E20*U20,2)</f>
        <v>0</v>
      </c>
      <c r="W20" s="158"/>
      <c r="X20" s="158" t="s">
        <v>158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159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73">
        <v>10</v>
      </c>
      <c r="B21" s="174" t="s">
        <v>560</v>
      </c>
      <c r="C21" s="181" t="s">
        <v>561</v>
      </c>
      <c r="D21" s="175" t="s">
        <v>218</v>
      </c>
      <c r="E21" s="176">
        <v>1</v>
      </c>
      <c r="F21" s="177"/>
      <c r="G21" s="178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8">
        <v>0.18162</v>
      </c>
      <c r="O21" s="158">
        <f>ROUND(E21*N21,2)</f>
        <v>0.18</v>
      </c>
      <c r="P21" s="158">
        <v>0</v>
      </c>
      <c r="Q21" s="158">
        <f>ROUND(E21*P21,2)</f>
        <v>0</v>
      </c>
      <c r="R21" s="158"/>
      <c r="S21" s="158" t="s">
        <v>157</v>
      </c>
      <c r="T21" s="158" t="s">
        <v>157</v>
      </c>
      <c r="U21" s="158">
        <v>4.6908200000000004</v>
      </c>
      <c r="V21" s="158">
        <f>ROUND(E21*U21,2)</f>
        <v>4.6900000000000004</v>
      </c>
      <c r="W21" s="158"/>
      <c r="X21" s="158" t="s">
        <v>288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289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3">
        <v>11</v>
      </c>
      <c r="B22" s="174" t="s">
        <v>562</v>
      </c>
      <c r="C22" s="181" t="s">
        <v>559</v>
      </c>
      <c r="D22" s="175" t="s">
        <v>218</v>
      </c>
      <c r="E22" s="176">
        <v>1</v>
      </c>
      <c r="F22" s="177"/>
      <c r="G22" s="178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21</v>
      </c>
      <c r="M22" s="158">
        <f>G22*(1+L22/100)</f>
        <v>0</v>
      </c>
      <c r="N22" s="158">
        <v>0.18901000000000001</v>
      </c>
      <c r="O22" s="158">
        <f>ROUND(E22*N22,2)</f>
        <v>0.19</v>
      </c>
      <c r="P22" s="158">
        <v>0</v>
      </c>
      <c r="Q22" s="158">
        <f>ROUND(E22*P22,2)</f>
        <v>0</v>
      </c>
      <c r="R22" s="158"/>
      <c r="S22" s="158" t="s">
        <v>266</v>
      </c>
      <c r="T22" s="158" t="s">
        <v>267</v>
      </c>
      <c r="U22" s="158">
        <v>5.6430699999999998</v>
      </c>
      <c r="V22" s="158">
        <f>ROUND(E22*U22,2)</f>
        <v>5.64</v>
      </c>
      <c r="W22" s="158"/>
      <c r="X22" s="158" t="s">
        <v>288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289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x14ac:dyDescent="0.2">
      <c r="A23" s="161" t="s">
        <v>152</v>
      </c>
      <c r="B23" s="162" t="s">
        <v>76</v>
      </c>
      <c r="C23" s="180" t="s">
        <v>77</v>
      </c>
      <c r="D23" s="163"/>
      <c r="E23" s="164"/>
      <c r="F23" s="165"/>
      <c r="G23" s="166">
        <f>SUMIF(AG24:AG24,"&lt;&gt;NOR",G24:G24)</f>
        <v>0</v>
      </c>
      <c r="H23" s="160"/>
      <c r="I23" s="160">
        <f>SUM(I24:I24)</f>
        <v>0</v>
      </c>
      <c r="J23" s="160"/>
      <c r="K23" s="160">
        <f>SUM(K24:K24)</f>
        <v>0</v>
      </c>
      <c r="L23" s="160"/>
      <c r="M23" s="160">
        <f>SUM(M24:M24)</f>
        <v>0</v>
      </c>
      <c r="N23" s="160"/>
      <c r="O23" s="160">
        <f>SUM(O24:O24)</f>
        <v>0.03</v>
      </c>
      <c r="P23" s="160"/>
      <c r="Q23" s="160">
        <f>SUM(Q24:Q24)</f>
        <v>0</v>
      </c>
      <c r="R23" s="160"/>
      <c r="S23" s="160"/>
      <c r="T23" s="160"/>
      <c r="U23" s="160"/>
      <c r="V23" s="160">
        <f>SUM(V24:V24)</f>
        <v>4.1900000000000004</v>
      </c>
      <c r="W23" s="160"/>
      <c r="X23" s="160"/>
      <c r="AG23" t="s">
        <v>153</v>
      </c>
    </row>
    <row r="24" spans="1:60" outlineLevel="1" x14ac:dyDescent="0.2">
      <c r="A24" s="173">
        <v>12</v>
      </c>
      <c r="B24" s="174" t="s">
        <v>365</v>
      </c>
      <c r="C24" s="181" t="s">
        <v>366</v>
      </c>
      <c r="D24" s="175" t="s">
        <v>178</v>
      </c>
      <c r="E24" s="176">
        <v>19.56475</v>
      </c>
      <c r="F24" s="177"/>
      <c r="G24" s="178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21</v>
      </c>
      <c r="M24" s="158">
        <f>G24*(1+L24/100)</f>
        <v>0</v>
      </c>
      <c r="N24" s="158">
        <v>1.58E-3</v>
      </c>
      <c r="O24" s="158">
        <f>ROUND(E24*N24,2)</f>
        <v>0.03</v>
      </c>
      <c r="P24" s="158">
        <v>0</v>
      </c>
      <c r="Q24" s="158">
        <f>ROUND(E24*P24,2)</f>
        <v>0</v>
      </c>
      <c r="R24" s="158"/>
      <c r="S24" s="158" t="s">
        <v>157</v>
      </c>
      <c r="T24" s="158" t="s">
        <v>157</v>
      </c>
      <c r="U24" s="158">
        <v>0.214</v>
      </c>
      <c r="V24" s="158">
        <f>ROUND(E24*U24,2)</f>
        <v>4.1900000000000004</v>
      </c>
      <c r="W24" s="158"/>
      <c r="X24" s="158" t="s">
        <v>158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159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25.5" x14ac:dyDescent="0.2">
      <c r="A25" s="161" t="s">
        <v>152</v>
      </c>
      <c r="B25" s="162" t="s">
        <v>78</v>
      </c>
      <c r="C25" s="180" t="s">
        <v>79</v>
      </c>
      <c r="D25" s="163"/>
      <c r="E25" s="164"/>
      <c r="F25" s="165"/>
      <c r="G25" s="166">
        <f>SUMIF(AG26:AG26,"&lt;&gt;NOR",G26:G26)</f>
        <v>0</v>
      </c>
      <c r="H25" s="160"/>
      <c r="I25" s="160">
        <f>SUM(I26:I26)</f>
        <v>0</v>
      </c>
      <c r="J25" s="160"/>
      <c r="K25" s="160">
        <f>SUM(K26:K26)</f>
        <v>0</v>
      </c>
      <c r="L25" s="160"/>
      <c r="M25" s="160">
        <f>SUM(M26:M26)</f>
        <v>0</v>
      </c>
      <c r="N25" s="160"/>
      <c r="O25" s="160">
        <f>SUM(O26:O26)</f>
        <v>0</v>
      </c>
      <c r="P25" s="160"/>
      <c r="Q25" s="160">
        <f>SUM(Q26:Q26)</f>
        <v>0</v>
      </c>
      <c r="R25" s="160"/>
      <c r="S25" s="160"/>
      <c r="T25" s="160"/>
      <c r="U25" s="160"/>
      <c r="V25" s="160">
        <f>SUM(V26:V26)</f>
        <v>20.82</v>
      </c>
      <c r="W25" s="160"/>
      <c r="X25" s="160"/>
      <c r="AG25" t="s">
        <v>153</v>
      </c>
    </row>
    <row r="26" spans="1:60" outlineLevel="1" x14ac:dyDescent="0.2">
      <c r="A26" s="173">
        <v>13</v>
      </c>
      <c r="B26" s="174" t="s">
        <v>367</v>
      </c>
      <c r="C26" s="181" t="s">
        <v>368</v>
      </c>
      <c r="D26" s="175" t="s">
        <v>178</v>
      </c>
      <c r="E26" s="176">
        <v>67.58475</v>
      </c>
      <c r="F26" s="177"/>
      <c r="G26" s="178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21</v>
      </c>
      <c r="M26" s="158">
        <f>G26*(1+L26/100)</f>
        <v>0</v>
      </c>
      <c r="N26" s="158">
        <v>4.0000000000000003E-5</v>
      </c>
      <c r="O26" s="158">
        <f>ROUND(E26*N26,2)</f>
        <v>0</v>
      </c>
      <c r="P26" s="158">
        <v>0</v>
      </c>
      <c r="Q26" s="158">
        <f>ROUND(E26*P26,2)</f>
        <v>0</v>
      </c>
      <c r="R26" s="158"/>
      <c r="S26" s="158" t="s">
        <v>157</v>
      </c>
      <c r="T26" s="158" t="s">
        <v>157</v>
      </c>
      <c r="U26" s="158">
        <v>0.308</v>
      </c>
      <c r="V26" s="158">
        <f>ROUND(E26*U26,2)</f>
        <v>20.82</v>
      </c>
      <c r="W26" s="158"/>
      <c r="X26" s="158" t="s">
        <v>158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159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x14ac:dyDescent="0.2">
      <c r="A27" s="161" t="s">
        <v>152</v>
      </c>
      <c r="B27" s="162" t="s">
        <v>80</v>
      </c>
      <c r="C27" s="180" t="s">
        <v>81</v>
      </c>
      <c r="D27" s="163"/>
      <c r="E27" s="164"/>
      <c r="F27" s="165"/>
      <c r="G27" s="166">
        <f>SUMIF(AG28:AG35,"&lt;&gt;NOR",G28:G35)</f>
        <v>0</v>
      </c>
      <c r="H27" s="160"/>
      <c r="I27" s="160">
        <f>SUM(I28:I35)</f>
        <v>0</v>
      </c>
      <c r="J27" s="160"/>
      <c r="K27" s="160">
        <f>SUM(K28:K35)</f>
        <v>0</v>
      </c>
      <c r="L27" s="160"/>
      <c r="M27" s="160">
        <f>SUM(M28:M35)</f>
        <v>0</v>
      </c>
      <c r="N27" s="160"/>
      <c r="O27" s="160">
        <f>SUM(O28:O35)</f>
        <v>0</v>
      </c>
      <c r="P27" s="160"/>
      <c r="Q27" s="160">
        <f>SUM(Q28:Q35)</f>
        <v>10.65</v>
      </c>
      <c r="R27" s="160"/>
      <c r="S27" s="160"/>
      <c r="T27" s="160"/>
      <c r="U27" s="160"/>
      <c r="V27" s="160">
        <f>SUM(V28:V35)</f>
        <v>22.27</v>
      </c>
      <c r="W27" s="160"/>
      <c r="X27" s="160"/>
      <c r="AG27" t="s">
        <v>153</v>
      </c>
    </row>
    <row r="28" spans="1:60" outlineLevel="1" x14ac:dyDescent="0.2">
      <c r="A28" s="173">
        <v>14</v>
      </c>
      <c r="B28" s="174" t="s">
        <v>563</v>
      </c>
      <c r="C28" s="181" t="s">
        <v>564</v>
      </c>
      <c r="D28" s="175" t="s">
        <v>178</v>
      </c>
      <c r="E28" s="176">
        <v>6.4009999999999998</v>
      </c>
      <c r="F28" s="177"/>
      <c r="G28" s="178">
        <f t="shared" ref="G28:G35" si="0">ROUND(E28*F28,2)</f>
        <v>0</v>
      </c>
      <c r="H28" s="159"/>
      <c r="I28" s="158">
        <f t="shared" ref="I28:I35" si="1">ROUND(E28*H28,2)</f>
        <v>0</v>
      </c>
      <c r="J28" s="159"/>
      <c r="K28" s="158">
        <f t="shared" ref="K28:K35" si="2">ROUND(E28*J28,2)</f>
        <v>0</v>
      </c>
      <c r="L28" s="158">
        <v>21</v>
      </c>
      <c r="M28" s="158">
        <f t="shared" ref="M28:M35" si="3">G28*(1+L28/100)</f>
        <v>0</v>
      </c>
      <c r="N28" s="158">
        <v>6.7000000000000002E-4</v>
      </c>
      <c r="O28" s="158">
        <f t="shared" ref="O28:O35" si="4">ROUND(E28*N28,2)</f>
        <v>0</v>
      </c>
      <c r="P28" s="158">
        <v>0.31900000000000001</v>
      </c>
      <c r="Q28" s="158">
        <f t="shared" ref="Q28:Q35" si="5">ROUND(E28*P28,2)</f>
        <v>2.04</v>
      </c>
      <c r="R28" s="158"/>
      <c r="S28" s="158" t="s">
        <v>157</v>
      </c>
      <c r="T28" s="158" t="s">
        <v>157</v>
      </c>
      <c r="U28" s="158">
        <v>0.317</v>
      </c>
      <c r="V28" s="158">
        <f t="shared" ref="V28:V35" si="6">ROUND(E28*U28,2)</f>
        <v>2.0299999999999998</v>
      </c>
      <c r="W28" s="158"/>
      <c r="X28" s="158" t="s">
        <v>158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159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3">
        <v>15</v>
      </c>
      <c r="B29" s="174" t="s">
        <v>565</v>
      </c>
      <c r="C29" s="181" t="s">
        <v>566</v>
      </c>
      <c r="D29" s="175" t="s">
        <v>156</v>
      </c>
      <c r="E29" s="176">
        <v>2.0499999999999998</v>
      </c>
      <c r="F29" s="177"/>
      <c r="G29" s="178">
        <f t="shared" si="0"/>
        <v>0</v>
      </c>
      <c r="H29" s="159"/>
      <c r="I29" s="158">
        <f t="shared" si="1"/>
        <v>0</v>
      </c>
      <c r="J29" s="159"/>
      <c r="K29" s="158">
        <f t="shared" si="2"/>
        <v>0</v>
      </c>
      <c r="L29" s="158">
        <v>21</v>
      </c>
      <c r="M29" s="158">
        <f t="shared" si="3"/>
        <v>0</v>
      </c>
      <c r="N29" s="158">
        <v>1.2800000000000001E-3</v>
      </c>
      <c r="O29" s="158">
        <f t="shared" si="4"/>
        <v>0</v>
      </c>
      <c r="P29" s="158">
        <v>1.8</v>
      </c>
      <c r="Q29" s="158">
        <f t="shared" si="5"/>
        <v>3.69</v>
      </c>
      <c r="R29" s="158"/>
      <c r="S29" s="158" t="s">
        <v>157</v>
      </c>
      <c r="T29" s="158" t="s">
        <v>157</v>
      </c>
      <c r="U29" s="158">
        <v>1.52</v>
      </c>
      <c r="V29" s="158">
        <f t="shared" si="6"/>
        <v>3.12</v>
      </c>
      <c r="W29" s="158"/>
      <c r="X29" s="158" t="s">
        <v>158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159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73">
        <v>16</v>
      </c>
      <c r="B30" s="174" t="s">
        <v>567</v>
      </c>
      <c r="C30" s="181" t="s">
        <v>568</v>
      </c>
      <c r="D30" s="175" t="s">
        <v>156</v>
      </c>
      <c r="E30" s="176">
        <v>0.27600000000000002</v>
      </c>
      <c r="F30" s="177"/>
      <c r="G30" s="178">
        <f t="shared" si="0"/>
        <v>0</v>
      </c>
      <c r="H30" s="159"/>
      <c r="I30" s="158">
        <f t="shared" si="1"/>
        <v>0</v>
      </c>
      <c r="J30" s="159"/>
      <c r="K30" s="158">
        <f t="shared" si="2"/>
        <v>0</v>
      </c>
      <c r="L30" s="158">
        <v>21</v>
      </c>
      <c r="M30" s="158">
        <f t="shared" si="3"/>
        <v>0</v>
      </c>
      <c r="N30" s="158">
        <v>0</v>
      </c>
      <c r="O30" s="158">
        <f t="shared" si="4"/>
        <v>0</v>
      </c>
      <c r="P30" s="158">
        <v>2.2000000000000002</v>
      </c>
      <c r="Q30" s="158">
        <f t="shared" si="5"/>
        <v>0.61</v>
      </c>
      <c r="R30" s="158"/>
      <c r="S30" s="158" t="s">
        <v>157</v>
      </c>
      <c r="T30" s="158" t="s">
        <v>157</v>
      </c>
      <c r="U30" s="158">
        <v>9.07</v>
      </c>
      <c r="V30" s="158">
        <f t="shared" si="6"/>
        <v>2.5</v>
      </c>
      <c r="W30" s="158"/>
      <c r="X30" s="158" t="s">
        <v>158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159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3">
        <v>17</v>
      </c>
      <c r="B31" s="174" t="s">
        <v>569</v>
      </c>
      <c r="C31" s="181" t="s">
        <v>570</v>
      </c>
      <c r="D31" s="175" t="s">
        <v>218</v>
      </c>
      <c r="E31" s="176">
        <v>2</v>
      </c>
      <c r="F31" s="177"/>
      <c r="G31" s="178">
        <f t="shared" si="0"/>
        <v>0</v>
      </c>
      <c r="H31" s="159"/>
      <c r="I31" s="158">
        <f t="shared" si="1"/>
        <v>0</v>
      </c>
      <c r="J31" s="159"/>
      <c r="K31" s="158">
        <f t="shared" si="2"/>
        <v>0</v>
      </c>
      <c r="L31" s="158">
        <v>21</v>
      </c>
      <c r="M31" s="158">
        <f t="shared" si="3"/>
        <v>0</v>
      </c>
      <c r="N31" s="158">
        <v>0</v>
      </c>
      <c r="O31" s="158">
        <f t="shared" si="4"/>
        <v>0</v>
      </c>
      <c r="P31" s="158">
        <v>0</v>
      </c>
      <c r="Q31" s="158">
        <f t="shared" si="5"/>
        <v>0</v>
      </c>
      <c r="R31" s="158"/>
      <c r="S31" s="158" t="s">
        <v>157</v>
      </c>
      <c r="T31" s="158" t="s">
        <v>157</v>
      </c>
      <c r="U31" s="158">
        <v>0.05</v>
      </c>
      <c r="V31" s="158">
        <f t="shared" si="6"/>
        <v>0.1</v>
      </c>
      <c r="W31" s="158"/>
      <c r="X31" s="158" t="s">
        <v>158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159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3">
        <v>18</v>
      </c>
      <c r="B32" s="174" t="s">
        <v>571</v>
      </c>
      <c r="C32" s="181" t="s">
        <v>572</v>
      </c>
      <c r="D32" s="175" t="s">
        <v>178</v>
      </c>
      <c r="E32" s="176">
        <v>2.222</v>
      </c>
      <c r="F32" s="177"/>
      <c r="G32" s="178">
        <f t="shared" si="0"/>
        <v>0</v>
      </c>
      <c r="H32" s="159"/>
      <c r="I32" s="158">
        <f t="shared" si="1"/>
        <v>0</v>
      </c>
      <c r="J32" s="159"/>
      <c r="K32" s="158">
        <f t="shared" si="2"/>
        <v>0</v>
      </c>
      <c r="L32" s="158">
        <v>21</v>
      </c>
      <c r="M32" s="158">
        <f t="shared" si="3"/>
        <v>0</v>
      </c>
      <c r="N32" s="158">
        <v>5.4000000000000001E-4</v>
      </c>
      <c r="O32" s="158">
        <f t="shared" si="4"/>
        <v>0</v>
      </c>
      <c r="P32" s="158">
        <v>0.27</v>
      </c>
      <c r="Q32" s="158">
        <f t="shared" si="5"/>
        <v>0.6</v>
      </c>
      <c r="R32" s="158"/>
      <c r="S32" s="158" t="s">
        <v>157</v>
      </c>
      <c r="T32" s="158" t="s">
        <v>157</v>
      </c>
      <c r="U32" s="158">
        <v>0.43</v>
      </c>
      <c r="V32" s="158">
        <f t="shared" si="6"/>
        <v>0.96</v>
      </c>
      <c r="W32" s="158"/>
      <c r="X32" s="158" t="s">
        <v>158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159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3">
        <v>19</v>
      </c>
      <c r="B33" s="174" t="s">
        <v>573</v>
      </c>
      <c r="C33" s="181" t="s">
        <v>574</v>
      </c>
      <c r="D33" s="175" t="s">
        <v>156</v>
      </c>
      <c r="E33" s="176">
        <v>1.81995</v>
      </c>
      <c r="F33" s="177"/>
      <c r="G33" s="178">
        <f t="shared" si="0"/>
        <v>0</v>
      </c>
      <c r="H33" s="159"/>
      <c r="I33" s="158">
        <f t="shared" si="1"/>
        <v>0</v>
      </c>
      <c r="J33" s="159"/>
      <c r="K33" s="158">
        <f t="shared" si="2"/>
        <v>0</v>
      </c>
      <c r="L33" s="158">
        <v>21</v>
      </c>
      <c r="M33" s="158">
        <f t="shared" si="3"/>
        <v>0</v>
      </c>
      <c r="N33" s="158">
        <v>1.82E-3</v>
      </c>
      <c r="O33" s="158">
        <f t="shared" si="4"/>
        <v>0</v>
      </c>
      <c r="P33" s="158">
        <v>1.8</v>
      </c>
      <c r="Q33" s="158">
        <f t="shared" si="5"/>
        <v>3.28</v>
      </c>
      <c r="R33" s="158"/>
      <c r="S33" s="158" t="s">
        <v>157</v>
      </c>
      <c r="T33" s="158" t="s">
        <v>157</v>
      </c>
      <c r="U33" s="158">
        <v>3.1960000000000002</v>
      </c>
      <c r="V33" s="158">
        <f t="shared" si="6"/>
        <v>5.82</v>
      </c>
      <c r="W33" s="158"/>
      <c r="X33" s="158" t="s">
        <v>158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159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73">
        <v>20</v>
      </c>
      <c r="B34" s="174" t="s">
        <v>575</v>
      </c>
      <c r="C34" s="181" t="s">
        <v>576</v>
      </c>
      <c r="D34" s="175" t="s">
        <v>218</v>
      </c>
      <c r="E34" s="176">
        <v>8</v>
      </c>
      <c r="F34" s="177"/>
      <c r="G34" s="178">
        <f t="shared" si="0"/>
        <v>0</v>
      </c>
      <c r="H34" s="159"/>
      <c r="I34" s="158">
        <f t="shared" si="1"/>
        <v>0</v>
      </c>
      <c r="J34" s="159"/>
      <c r="K34" s="158">
        <f t="shared" si="2"/>
        <v>0</v>
      </c>
      <c r="L34" s="158">
        <v>21</v>
      </c>
      <c r="M34" s="158">
        <f t="shared" si="3"/>
        <v>0</v>
      </c>
      <c r="N34" s="158">
        <v>4.8999999999999998E-4</v>
      </c>
      <c r="O34" s="158">
        <f t="shared" si="4"/>
        <v>0</v>
      </c>
      <c r="P34" s="158">
        <v>3.1E-2</v>
      </c>
      <c r="Q34" s="158">
        <f t="shared" si="5"/>
        <v>0.25</v>
      </c>
      <c r="R34" s="158"/>
      <c r="S34" s="158" t="s">
        <v>157</v>
      </c>
      <c r="T34" s="158" t="s">
        <v>157</v>
      </c>
      <c r="U34" s="158">
        <v>0.77200000000000002</v>
      </c>
      <c r="V34" s="158">
        <f t="shared" si="6"/>
        <v>6.18</v>
      </c>
      <c r="W34" s="158"/>
      <c r="X34" s="158" t="s">
        <v>158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159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3">
        <v>21</v>
      </c>
      <c r="B35" s="174" t="s">
        <v>577</v>
      </c>
      <c r="C35" s="181" t="s">
        <v>578</v>
      </c>
      <c r="D35" s="175" t="s">
        <v>178</v>
      </c>
      <c r="E35" s="176">
        <v>3.2219000000000002</v>
      </c>
      <c r="F35" s="177"/>
      <c r="G35" s="178">
        <f t="shared" si="0"/>
        <v>0</v>
      </c>
      <c r="H35" s="159"/>
      <c r="I35" s="158">
        <f t="shared" si="1"/>
        <v>0</v>
      </c>
      <c r="J35" s="159"/>
      <c r="K35" s="158">
        <f t="shared" si="2"/>
        <v>0</v>
      </c>
      <c r="L35" s="158">
        <v>21</v>
      </c>
      <c r="M35" s="158">
        <f t="shared" si="3"/>
        <v>0</v>
      </c>
      <c r="N35" s="158">
        <v>6.7000000000000002E-4</v>
      </c>
      <c r="O35" s="158">
        <f t="shared" si="4"/>
        <v>0</v>
      </c>
      <c r="P35" s="158">
        <v>5.5E-2</v>
      </c>
      <c r="Q35" s="158">
        <f t="shared" si="5"/>
        <v>0.18</v>
      </c>
      <c r="R35" s="158"/>
      <c r="S35" s="158" t="s">
        <v>157</v>
      </c>
      <c r="T35" s="158" t="s">
        <v>157</v>
      </c>
      <c r="U35" s="158">
        <v>0.48286000000000001</v>
      </c>
      <c r="V35" s="158">
        <f t="shared" si="6"/>
        <v>1.56</v>
      </c>
      <c r="W35" s="158"/>
      <c r="X35" s="158" t="s">
        <v>288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289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x14ac:dyDescent="0.2">
      <c r="A36" s="161" t="s">
        <v>152</v>
      </c>
      <c r="B36" s="162" t="s">
        <v>84</v>
      </c>
      <c r="C36" s="180" t="s">
        <v>85</v>
      </c>
      <c r="D36" s="163"/>
      <c r="E36" s="164"/>
      <c r="F36" s="165"/>
      <c r="G36" s="166">
        <f>SUMIF(AG37:AG38,"&lt;&gt;NOR",G37:G38)</f>
        <v>0</v>
      </c>
      <c r="H36" s="160"/>
      <c r="I36" s="160">
        <f>SUM(I37:I38)</f>
        <v>0</v>
      </c>
      <c r="J36" s="160"/>
      <c r="K36" s="160">
        <f>SUM(K37:K38)</f>
        <v>0</v>
      </c>
      <c r="L36" s="160"/>
      <c r="M36" s="160">
        <f>SUM(M37:M38)</f>
        <v>0</v>
      </c>
      <c r="N36" s="160"/>
      <c r="O36" s="160">
        <f>SUM(O37:O38)</f>
        <v>0.01</v>
      </c>
      <c r="P36" s="160"/>
      <c r="Q36" s="160">
        <f>SUM(Q37:Q38)</f>
        <v>0</v>
      </c>
      <c r="R36" s="160"/>
      <c r="S36" s="160"/>
      <c r="T36" s="160"/>
      <c r="U36" s="160"/>
      <c r="V36" s="160">
        <f>SUM(V37:V38)</f>
        <v>0.54</v>
      </c>
      <c r="W36" s="160"/>
      <c r="X36" s="160"/>
      <c r="AG36" t="s">
        <v>153</v>
      </c>
    </row>
    <row r="37" spans="1:60" outlineLevel="1" x14ac:dyDescent="0.2">
      <c r="A37" s="173">
        <v>22</v>
      </c>
      <c r="B37" s="174" t="s">
        <v>579</v>
      </c>
      <c r="C37" s="181" t="s">
        <v>580</v>
      </c>
      <c r="D37" s="175" t="s">
        <v>218</v>
      </c>
      <c r="E37" s="176">
        <v>6</v>
      </c>
      <c r="F37" s="177"/>
      <c r="G37" s="178">
        <f>ROUND(E37*F37,2)</f>
        <v>0</v>
      </c>
      <c r="H37" s="159"/>
      <c r="I37" s="158">
        <f>ROUND(E37*H37,2)</f>
        <v>0</v>
      </c>
      <c r="J37" s="159"/>
      <c r="K37" s="158">
        <f>ROUND(E37*J37,2)</f>
        <v>0</v>
      </c>
      <c r="L37" s="158">
        <v>21</v>
      </c>
      <c r="M37" s="158">
        <f>G37*(1+L37/100)</f>
        <v>0</v>
      </c>
      <c r="N37" s="158">
        <v>5.4000000000000001E-4</v>
      </c>
      <c r="O37" s="158">
        <f>ROUND(E37*N37,2)</f>
        <v>0</v>
      </c>
      <c r="P37" s="158">
        <v>0</v>
      </c>
      <c r="Q37" s="158">
        <f>ROUND(E37*P37,2)</f>
        <v>0</v>
      </c>
      <c r="R37" s="158"/>
      <c r="S37" s="158" t="s">
        <v>157</v>
      </c>
      <c r="T37" s="158" t="s">
        <v>157</v>
      </c>
      <c r="U37" s="158">
        <v>0.09</v>
      </c>
      <c r="V37" s="158">
        <f>ROUND(E37*U37,2)</f>
        <v>0.54</v>
      </c>
      <c r="W37" s="158"/>
      <c r="X37" s="158" t="s">
        <v>158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159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3">
        <v>23</v>
      </c>
      <c r="B38" s="174" t="s">
        <v>581</v>
      </c>
      <c r="C38" s="181" t="s">
        <v>582</v>
      </c>
      <c r="D38" s="175" t="s">
        <v>218</v>
      </c>
      <c r="E38" s="176">
        <v>6</v>
      </c>
      <c r="F38" s="177"/>
      <c r="G38" s="178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21</v>
      </c>
      <c r="M38" s="158">
        <f>G38*(1+L38/100)</f>
        <v>0</v>
      </c>
      <c r="N38" s="158">
        <v>1.5E-3</v>
      </c>
      <c r="O38" s="158">
        <f>ROUND(E38*N38,2)</f>
        <v>0.01</v>
      </c>
      <c r="P38" s="158">
        <v>0</v>
      </c>
      <c r="Q38" s="158">
        <f>ROUND(E38*P38,2)</f>
        <v>0</v>
      </c>
      <c r="R38" s="158" t="s">
        <v>318</v>
      </c>
      <c r="S38" s="158" t="s">
        <v>157</v>
      </c>
      <c r="T38" s="158" t="s">
        <v>157</v>
      </c>
      <c r="U38" s="158">
        <v>0</v>
      </c>
      <c r="V38" s="158">
        <f>ROUND(E38*U38,2)</f>
        <v>0</v>
      </c>
      <c r="W38" s="158"/>
      <c r="X38" s="158" t="s">
        <v>320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321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x14ac:dyDescent="0.2">
      <c r="A39" s="161" t="s">
        <v>152</v>
      </c>
      <c r="B39" s="162" t="s">
        <v>106</v>
      </c>
      <c r="C39" s="180" t="s">
        <v>107</v>
      </c>
      <c r="D39" s="163"/>
      <c r="E39" s="164"/>
      <c r="F39" s="165"/>
      <c r="G39" s="166">
        <f>SUMIF(AG40:AG45,"&lt;&gt;NOR",G40:G45)</f>
        <v>0</v>
      </c>
      <c r="H39" s="160"/>
      <c r="I39" s="160">
        <f>SUM(I40:I45)</f>
        <v>0</v>
      </c>
      <c r="J39" s="160"/>
      <c r="K39" s="160">
        <f>SUM(K40:K45)</f>
        <v>0</v>
      </c>
      <c r="L39" s="160"/>
      <c r="M39" s="160">
        <f>SUM(M40:M45)</f>
        <v>0</v>
      </c>
      <c r="N39" s="160"/>
      <c r="O39" s="160">
        <f>SUM(O40:O45)</f>
        <v>0.48</v>
      </c>
      <c r="P39" s="160"/>
      <c r="Q39" s="160">
        <f>SUM(Q40:Q45)</f>
        <v>0</v>
      </c>
      <c r="R39" s="160"/>
      <c r="S39" s="160"/>
      <c r="T39" s="160"/>
      <c r="U39" s="160"/>
      <c r="V39" s="160">
        <f>SUM(V40:V45)</f>
        <v>37.809999999999995</v>
      </c>
      <c r="W39" s="160"/>
      <c r="X39" s="160"/>
      <c r="AG39" t="s">
        <v>153</v>
      </c>
    </row>
    <row r="40" spans="1:60" outlineLevel="1" x14ac:dyDescent="0.2">
      <c r="A40" s="173">
        <v>24</v>
      </c>
      <c r="B40" s="174" t="s">
        <v>583</v>
      </c>
      <c r="C40" s="181" t="s">
        <v>584</v>
      </c>
      <c r="D40" s="175" t="s">
        <v>398</v>
      </c>
      <c r="E40" s="176">
        <v>362.28460000000001</v>
      </c>
      <c r="F40" s="177"/>
      <c r="G40" s="178">
        <f t="shared" ref="G40:G45" si="7">ROUND(E40*F40,2)</f>
        <v>0</v>
      </c>
      <c r="H40" s="159"/>
      <c r="I40" s="158">
        <f t="shared" ref="I40:I45" si="8">ROUND(E40*H40,2)</f>
        <v>0</v>
      </c>
      <c r="J40" s="159"/>
      <c r="K40" s="158">
        <f t="shared" ref="K40:K45" si="9">ROUND(E40*J40,2)</f>
        <v>0</v>
      </c>
      <c r="L40" s="158">
        <v>21</v>
      </c>
      <c r="M40" s="158">
        <f t="shared" ref="M40:M45" si="10">G40*(1+L40/100)</f>
        <v>0</v>
      </c>
      <c r="N40" s="158">
        <v>5.0000000000000002E-5</v>
      </c>
      <c r="O40" s="158">
        <f t="shared" ref="O40:O45" si="11">ROUND(E40*N40,2)</f>
        <v>0.02</v>
      </c>
      <c r="P40" s="158">
        <v>0</v>
      </c>
      <c r="Q40" s="158">
        <f t="shared" ref="Q40:Q45" si="12">ROUND(E40*P40,2)</f>
        <v>0</v>
      </c>
      <c r="R40" s="158"/>
      <c r="S40" s="158" t="s">
        <v>157</v>
      </c>
      <c r="T40" s="158" t="s">
        <v>157</v>
      </c>
      <c r="U40" s="158">
        <v>0.1</v>
      </c>
      <c r="V40" s="158">
        <f t="shared" ref="V40:V45" si="13">ROUND(E40*U40,2)</f>
        <v>36.229999999999997</v>
      </c>
      <c r="W40" s="158"/>
      <c r="X40" s="158" t="s">
        <v>158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159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 x14ac:dyDescent="0.2">
      <c r="A41" s="173">
        <v>25</v>
      </c>
      <c r="B41" s="174" t="s">
        <v>585</v>
      </c>
      <c r="C41" s="181" t="s">
        <v>586</v>
      </c>
      <c r="D41" s="175" t="s">
        <v>189</v>
      </c>
      <c r="E41" s="176">
        <v>0.15706999999999999</v>
      </c>
      <c r="F41" s="177"/>
      <c r="G41" s="178">
        <f t="shared" si="7"/>
        <v>0</v>
      </c>
      <c r="H41" s="159"/>
      <c r="I41" s="158">
        <f t="shared" si="8"/>
        <v>0</v>
      </c>
      <c r="J41" s="159"/>
      <c r="K41" s="158">
        <f t="shared" si="9"/>
        <v>0</v>
      </c>
      <c r="L41" s="158">
        <v>21</v>
      </c>
      <c r="M41" s="158">
        <f t="shared" si="10"/>
        <v>0</v>
      </c>
      <c r="N41" s="158">
        <v>1</v>
      </c>
      <c r="O41" s="158">
        <f t="shared" si="11"/>
        <v>0.16</v>
      </c>
      <c r="P41" s="158">
        <v>0</v>
      </c>
      <c r="Q41" s="158">
        <f t="shared" si="12"/>
        <v>0</v>
      </c>
      <c r="R41" s="158" t="s">
        <v>318</v>
      </c>
      <c r="S41" s="158" t="s">
        <v>157</v>
      </c>
      <c r="T41" s="158" t="s">
        <v>157</v>
      </c>
      <c r="U41" s="158">
        <v>0</v>
      </c>
      <c r="V41" s="158">
        <f t="shared" si="13"/>
        <v>0</v>
      </c>
      <c r="W41" s="158"/>
      <c r="X41" s="158" t="s">
        <v>320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321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3">
        <v>26</v>
      </c>
      <c r="B42" s="174" t="s">
        <v>587</v>
      </c>
      <c r="C42" s="181" t="s">
        <v>588</v>
      </c>
      <c r="D42" s="175" t="s">
        <v>189</v>
      </c>
      <c r="E42" s="176">
        <v>0.13028000000000001</v>
      </c>
      <c r="F42" s="177"/>
      <c r="G42" s="178">
        <f t="shared" si="7"/>
        <v>0</v>
      </c>
      <c r="H42" s="159"/>
      <c r="I42" s="158">
        <f t="shared" si="8"/>
        <v>0</v>
      </c>
      <c r="J42" s="159"/>
      <c r="K42" s="158">
        <f t="shared" si="9"/>
        <v>0</v>
      </c>
      <c r="L42" s="158">
        <v>21</v>
      </c>
      <c r="M42" s="158">
        <f t="shared" si="10"/>
        <v>0</v>
      </c>
      <c r="N42" s="158">
        <v>1</v>
      </c>
      <c r="O42" s="158">
        <f t="shared" si="11"/>
        <v>0.13</v>
      </c>
      <c r="P42" s="158">
        <v>0</v>
      </c>
      <c r="Q42" s="158">
        <f t="shared" si="12"/>
        <v>0</v>
      </c>
      <c r="R42" s="158" t="s">
        <v>318</v>
      </c>
      <c r="S42" s="158" t="s">
        <v>157</v>
      </c>
      <c r="T42" s="158" t="s">
        <v>157</v>
      </c>
      <c r="U42" s="158">
        <v>0</v>
      </c>
      <c r="V42" s="158">
        <f t="shared" si="13"/>
        <v>0</v>
      </c>
      <c r="W42" s="158"/>
      <c r="X42" s="158" t="s">
        <v>320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321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 x14ac:dyDescent="0.2">
      <c r="A43" s="173">
        <v>27</v>
      </c>
      <c r="B43" s="174" t="s">
        <v>589</v>
      </c>
      <c r="C43" s="181" t="s">
        <v>590</v>
      </c>
      <c r="D43" s="175" t="s">
        <v>294</v>
      </c>
      <c r="E43" s="176">
        <v>2.4</v>
      </c>
      <c r="F43" s="177"/>
      <c r="G43" s="178">
        <f t="shared" si="7"/>
        <v>0</v>
      </c>
      <c r="H43" s="159"/>
      <c r="I43" s="158">
        <f t="shared" si="8"/>
        <v>0</v>
      </c>
      <c r="J43" s="159"/>
      <c r="K43" s="158">
        <f t="shared" si="9"/>
        <v>0</v>
      </c>
      <c r="L43" s="158">
        <v>21</v>
      </c>
      <c r="M43" s="158">
        <f t="shared" si="10"/>
        <v>0</v>
      </c>
      <c r="N43" s="158">
        <v>9.5600000000000008E-3</v>
      </c>
      <c r="O43" s="158">
        <f t="shared" si="11"/>
        <v>0.02</v>
      </c>
      <c r="P43" s="158">
        <v>0</v>
      </c>
      <c r="Q43" s="158">
        <f t="shared" si="12"/>
        <v>0</v>
      </c>
      <c r="R43" s="158" t="s">
        <v>318</v>
      </c>
      <c r="S43" s="158" t="s">
        <v>157</v>
      </c>
      <c r="T43" s="158" t="s">
        <v>157</v>
      </c>
      <c r="U43" s="158">
        <v>0</v>
      </c>
      <c r="V43" s="158">
        <f t="shared" si="13"/>
        <v>0</v>
      </c>
      <c r="W43" s="158"/>
      <c r="X43" s="158" t="s">
        <v>320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321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3">
        <v>28</v>
      </c>
      <c r="B44" s="174" t="s">
        <v>591</v>
      </c>
      <c r="C44" s="181" t="s">
        <v>592</v>
      </c>
      <c r="D44" s="175" t="s">
        <v>218</v>
      </c>
      <c r="E44" s="176">
        <v>5</v>
      </c>
      <c r="F44" s="177"/>
      <c r="G44" s="178">
        <f t="shared" si="7"/>
        <v>0</v>
      </c>
      <c r="H44" s="159"/>
      <c r="I44" s="158">
        <f t="shared" si="8"/>
        <v>0</v>
      </c>
      <c r="J44" s="159"/>
      <c r="K44" s="158">
        <f t="shared" si="9"/>
        <v>0</v>
      </c>
      <c r="L44" s="158">
        <v>21</v>
      </c>
      <c r="M44" s="158">
        <f t="shared" si="10"/>
        <v>0</v>
      </c>
      <c r="N44" s="158">
        <v>2.92E-2</v>
      </c>
      <c r="O44" s="158">
        <f t="shared" si="11"/>
        <v>0.15</v>
      </c>
      <c r="P44" s="158">
        <v>0</v>
      </c>
      <c r="Q44" s="158">
        <f t="shared" si="12"/>
        <v>0</v>
      </c>
      <c r="R44" s="158" t="s">
        <v>318</v>
      </c>
      <c r="S44" s="158" t="s">
        <v>157</v>
      </c>
      <c r="T44" s="158" t="s">
        <v>157</v>
      </c>
      <c r="U44" s="158">
        <v>0</v>
      </c>
      <c r="V44" s="158">
        <f t="shared" si="13"/>
        <v>0</v>
      </c>
      <c r="W44" s="158"/>
      <c r="X44" s="158" t="s">
        <v>320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321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3">
        <v>29</v>
      </c>
      <c r="B45" s="174" t="s">
        <v>593</v>
      </c>
      <c r="C45" s="181" t="s">
        <v>594</v>
      </c>
      <c r="D45" s="175" t="s">
        <v>189</v>
      </c>
      <c r="E45" s="176">
        <v>0.47441</v>
      </c>
      <c r="F45" s="177"/>
      <c r="G45" s="178">
        <f t="shared" si="7"/>
        <v>0</v>
      </c>
      <c r="H45" s="159"/>
      <c r="I45" s="158">
        <f t="shared" si="8"/>
        <v>0</v>
      </c>
      <c r="J45" s="159"/>
      <c r="K45" s="158">
        <f t="shared" si="9"/>
        <v>0</v>
      </c>
      <c r="L45" s="158">
        <v>21</v>
      </c>
      <c r="M45" s="158">
        <f t="shared" si="10"/>
        <v>0</v>
      </c>
      <c r="N45" s="158">
        <v>0</v>
      </c>
      <c r="O45" s="158">
        <f t="shared" si="11"/>
        <v>0</v>
      </c>
      <c r="P45" s="158">
        <v>0</v>
      </c>
      <c r="Q45" s="158">
        <f t="shared" si="12"/>
        <v>0</v>
      </c>
      <c r="R45" s="158"/>
      <c r="S45" s="158" t="s">
        <v>157</v>
      </c>
      <c r="T45" s="158" t="s">
        <v>157</v>
      </c>
      <c r="U45" s="158">
        <v>3.327</v>
      </c>
      <c r="V45" s="158">
        <f t="shared" si="13"/>
        <v>1.58</v>
      </c>
      <c r="W45" s="158"/>
      <c r="X45" s="158" t="s">
        <v>383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384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x14ac:dyDescent="0.2">
      <c r="A46" s="161" t="s">
        <v>152</v>
      </c>
      <c r="B46" s="162" t="s">
        <v>112</v>
      </c>
      <c r="C46" s="180" t="s">
        <v>113</v>
      </c>
      <c r="D46" s="163"/>
      <c r="E46" s="164"/>
      <c r="F46" s="165"/>
      <c r="G46" s="166">
        <f>SUMIF(AG47:AG47,"&lt;&gt;NOR",G47:G47)</f>
        <v>0</v>
      </c>
      <c r="H46" s="160"/>
      <c r="I46" s="160">
        <f>SUM(I47:I47)</f>
        <v>0</v>
      </c>
      <c r="J46" s="160"/>
      <c r="K46" s="160">
        <f>SUM(K47:K47)</f>
        <v>0</v>
      </c>
      <c r="L46" s="160"/>
      <c r="M46" s="160">
        <f>SUM(M47:M47)</f>
        <v>0</v>
      </c>
      <c r="N46" s="160"/>
      <c r="O46" s="160">
        <f>SUM(O47:O47)</f>
        <v>0.06</v>
      </c>
      <c r="P46" s="160"/>
      <c r="Q46" s="160">
        <f>SUM(Q47:Q47)</f>
        <v>0</v>
      </c>
      <c r="R46" s="160"/>
      <c r="S46" s="160"/>
      <c r="T46" s="160"/>
      <c r="U46" s="160"/>
      <c r="V46" s="160">
        <f>SUM(V47:V47)</f>
        <v>4.18</v>
      </c>
      <c r="W46" s="160"/>
      <c r="X46" s="160"/>
      <c r="AG46" t="s">
        <v>153</v>
      </c>
    </row>
    <row r="47" spans="1:60" outlineLevel="1" x14ac:dyDescent="0.2">
      <c r="A47" s="173">
        <v>30</v>
      </c>
      <c r="B47" s="174" t="s">
        <v>595</v>
      </c>
      <c r="C47" s="181" t="s">
        <v>596</v>
      </c>
      <c r="D47" s="175" t="s">
        <v>178</v>
      </c>
      <c r="E47" s="176">
        <v>3.6</v>
      </c>
      <c r="F47" s="177"/>
      <c r="G47" s="178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21</v>
      </c>
      <c r="M47" s="158">
        <f>G47*(1+L47/100)</f>
        <v>0</v>
      </c>
      <c r="N47" s="158">
        <v>1.728E-2</v>
      </c>
      <c r="O47" s="158">
        <f>ROUND(E47*N47,2)</f>
        <v>0.06</v>
      </c>
      <c r="P47" s="158">
        <v>0</v>
      </c>
      <c r="Q47" s="158">
        <f>ROUND(E47*P47,2)</f>
        <v>0</v>
      </c>
      <c r="R47" s="158"/>
      <c r="S47" s="158" t="s">
        <v>157</v>
      </c>
      <c r="T47" s="158" t="s">
        <v>157</v>
      </c>
      <c r="U47" s="158">
        <v>1.1618599999999999</v>
      </c>
      <c r="V47" s="158">
        <f>ROUND(E47*U47,2)</f>
        <v>4.18</v>
      </c>
      <c r="W47" s="158"/>
      <c r="X47" s="158" t="s">
        <v>288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289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x14ac:dyDescent="0.2">
      <c r="A48" s="161" t="s">
        <v>152</v>
      </c>
      <c r="B48" s="162" t="s">
        <v>114</v>
      </c>
      <c r="C48" s="180" t="s">
        <v>115</v>
      </c>
      <c r="D48" s="163"/>
      <c r="E48" s="164"/>
      <c r="F48" s="165"/>
      <c r="G48" s="166">
        <f>SUMIF(AG49:AG49,"&lt;&gt;NOR",G49:G49)</f>
        <v>0</v>
      </c>
      <c r="H48" s="160"/>
      <c r="I48" s="160">
        <f>SUM(I49:I49)</f>
        <v>0</v>
      </c>
      <c r="J48" s="160"/>
      <c r="K48" s="160">
        <f>SUM(K49:K49)</f>
        <v>0</v>
      </c>
      <c r="L48" s="160"/>
      <c r="M48" s="160">
        <f>SUM(M49:M49)</f>
        <v>0</v>
      </c>
      <c r="N48" s="160"/>
      <c r="O48" s="160">
        <f>SUM(O49:O49)</f>
        <v>0</v>
      </c>
      <c r="P48" s="160"/>
      <c r="Q48" s="160">
        <f>SUM(Q49:Q49)</f>
        <v>0</v>
      </c>
      <c r="R48" s="160"/>
      <c r="S48" s="160"/>
      <c r="T48" s="160"/>
      <c r="U48" s="160"/>
      <c r="V48" s="160">
        <f>SUM(V49:V49)</f>
        <v>2.31</v>
      </c>
      <c r="W48" s="160"/>
      <c r="X48" s="160"/>
      <c r="AG48" t="s">
        <v>153</v>
      </c>
    </row>
    <row r="49" spans="1:60" outlineLevel="1" x14ac:dyDescent="0.2">
      <c r="A49" s="173">
        <v>31</v>
      </c>
      <c r="B49" s="174" t="s">
        <v>597</v>
      </c>
      <c r="C49" s="181" t="s">
        <v>598</v>
      </c>
      <c r="D49" s="175" t="s">
        <v>178</v>
      </c>
      <c r="E49" s="176">
        <v>8.0348000000000006</v>
      </c>
      <c r="F49" s="177"/>
      <c r="G49" s="178">
        <f>ROUND(E49*F49,2)</f>
        <v>0</v>
      </c>
      <c r="H49" s="159"/>
      <c r="I49" s="158">
        <f>ROUND(E49*H49,2)</f>
        <v>0</v>
      </c>
      <c r="J49" s="159"/>
      <c r="K49" s="158">
        <f>ROUND(E49*J49,2)</f>
        <v>0</v>
      </c>
      <c r="L49" s="158">
        <v>21</v>
      </c>
      <c r="M49" s="158">
        <f>G49*(1+L49/100)</f>
        <v>0</v>
      </c>
      <c r="N49" s="158">
        <v>2.4000000000000001E-4</v>
      </c>
      <c r="O49" s="158">
        <f>ROUND(E49*N49,2)</f>
        <v>0</v>
      </c>
      <c r="P49" s="158">
        <v>0</v>
      </c>
      <c r="Q49" s="158">
        <f>ROUND(E49*P49,2)</f>
        <v>0</v>
      </c>
      <c r="R49" s="158"/>
      <c r="S49" s="158" t="s">
        <v>157</v>
      </c>
      <c r="T49" s="158" t="s">
        <v>157</v>
      </c>
      <c r="U49" s="158">
        <v>0.28699999999999998</v>
      </c>
      <c r="V49" s="158">
        <f>ROUND(E49*U49,2)</f>
        <v>2.31</v>
      </c>
      <c r="W49" s="158"/>
      <c r="X49" s="158" t="s">
        <v>158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159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x14ac:dyDescent="0.2">
      <c r="A50" s="161" t="s">
        <v>152</v>
      </c>
      <c r="B50" s="162" t="s">
        <v>116</v>
      </c>
      <c r="C50" s="180" t="s">
        <v>117</v>
      </c>
      <c r="D50" s="163"/>
      <c r="E50" s="164"/>
      <c r="F50" s="165"/>
      <c r="G50" s="166">
        <f>SUMIF(AG51:AG51,"&lt;&gt;NOR",G51:G51)</f>
        <v>0</v>
      </c>
      <c r="H50" s="160"/>
      <c r="I50" s="160">
        <f>SUM(I51:I51)</f>
        <v>0</v>
      </c>
      <c r="J50" s="160"/>
      <c r="K50" s="160">
        <f>SUM(K51:K51)</f>
        <v>0</v>
      </c>
      <c r="L50" s="160"/>
      <c r="M50" s="160">
        <f>SUM(M51:M51)</f>
        <v>0</v>
      </c>
      <c r="N50" s="160"/>
      <c r="O50" s="160">
        <f>SUM(O51:O51)</f>
        <v>0.01</v>
      </c>
      <c r="P50" s="160"/>
      <c r="Q50" s="160">
        <f>SUM(Q51:Q51)</f>
        <v>0</v>
      </c>
      <c r="R50" s="160"/>
      <c r="S50" s="160"/>
      <c r="T50" s="160"/>
      <c r="U50" s="160"/>
      <c r="V50" s="160">
        <f>SUM(V51:V51)</f>
        <v>4.78</v>
      </c>
      <c r="W50" s="160"/>
      <c r="X50" s="160"/>
      <c r="AG50" t="s">
        <v>153</v>
      </c>
    </row>
    <row r="51" spans="1:60" outlineLevel="1" x14ac:dyDescent="0.2">
      <c r="A51" s="173">
        <v>32</v>
      </c>
      <c r="B51" s="174" t="s">
        <v>599</v>
      </c>
      <c r="C51" s="181" t="s">
        <v>600</v>
      </c>
      <c r="D51" s="175" t="s">
        <v>178</v>
      </c>
      <c r="E51" s="176">
        <v>46.95</v>
      </c>
      <c r="F51" s="177"/>
      <c r="G51" s="178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21</v>
      </c>
      <c r="M51" s="158">
        <f>G51*(1+L51/100)</f>
        <v>0</v>
      </c>
      <c r="N51" s="158">
        <v>1.3999999999999999E-4</v>
      </c>
      <c r="O51" s="158">
        <f>ROUND(E51*N51,2)</f>
        <v>0.01</v>
      </c>
      <c r="P51" s="158">
        <v>0</v>
      </c>
      <c r="Q51" s="158">
        <f>ROUND(E51*P51,2)</f>
        <v>0</v>
      </c>
      <c r="R51" s="158"/>
      <c r="S51" s="158" t="s">
        <v>157</v>
      </c>
      <c r="T51" s="158" t="s">
        <v>157</v>
      </c>
      <c r="U51" s="158">
        <v>0.10191</v>
      </c>
      <c r="V51" s="158">
        <f>ROUND(E51*U51,2)</f>
        <v>4.78</v>
      </c>
      <c r="W51" s="158"/>
      <c r="X51" s="158" t="s">
        <v>158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159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x14ac:dyDescent="0.2">
      <c r="A52" s="161" t="s">
        <v>152</v>
      </c>
      <c r="B52" s="162" t="s">
        <v>122</v>
      </c>
      <c r="C52" s="180" t="s">
        <v>123</v>
      </c>
      <c r="D52" s="163"/>
      <c r="E52" s="164"/>
      <c r="F52" s="165"/>
      <c r="G52" s="166">
        <f>SUMIF(AG53:AG56,"&lt;&gt;NOR",G53:G56)</f>
        <v>0</v>
      </c>
      <c r="H52" s="160"/>
      <c r="I52" s="160">
        <f>SUM(I53:I56)</f>
        <v>0</v>
      </c>
      <c r="J52" s="160"/>
      <c r="K52" s="160">
        <f>SUM(K53:K56)</f>
        <v>0</v>
      </c>
      <c r="L52" s="160"/>
      <c r="M52" s="160">
        <f>SUM(M53:M56)</f>
        <v>0</v>
      </c>
      <c r="N52" s="160"/>
      <c r="O52" s="160">
        <f>SUM(O53:O56)</f>
        <v>0</v>
      </c>
      <c r="P52" s="160"/>
      <c r="Q52" s="160">
        <f>SUM(Q53:Q56)</f>
        <v>0</v>
      </c>
      <c r="R52" s="160"/>
      <c r="S52" s="160"/>
      <c r="T52" s="160"/>
      <c r="U52" s="160"/>
      <c r="V52" s="160">
        <f>SUM(V53:V56)</f>
        <v>10.5</v>
      </c>
      <c r="W52" s="160"/>
      <c r="X52" s="160"/>
      <c r="AG52" t="s">
        <v>153</v>
      </c>
    </row>
    <row r="53" spans="1:60" outlineLevel="1" x14ac:dyDescent="0.2">
      <c r="A53" s="173">
        <v>33</v>
      </c>
      <c r="B53" s="174" t="s">
        <v>601</v>
      </c>
      <c r="C53" s="181" t="s">
        <v>602</v>
      </c>
      <c r="D53" s="175" t="s">
        <v>189</v>
      </c>
      <c r="E53" s="176">
        <v>10.46297</v>
      </c>
      <c r="F53" s="177"/>
      <c r="G53" s="178">
        <f>ROUND(E53*F53,2)</f>
        <v>0</v>
      </c>
      <c r="H53" s="159"/>
      <c r="I53" s="158">
        <f>ROUND(E53*H53,2)</f>
        <v>0</v>
      </c>
      <c r="J53" s="159"/>
      <c r="K53" s="158">
        <f>ROUND(E53*J53,2)</f>
        <v>0</v>
      </c>
      <c r="L53" s="158">
        <v>21</v>
      </c>
      <c r="M53" s="158">
        <f>G53*(1+L53/100)</f>
        <v>0</v>
      </c>
      <c r="N53" s="158">
        <v>0</v>
      </c>
      <c r="O53" s="158">
        <f>ROUND(E53*N53,2)</f>
        <v>0</v>
      </c>
      <c r="P53" s="158">
        <v>0</v>
      </c>
      <c r="Q53" s="158">
        <f>ROUND(E53*P53,2)</f>
        <v>0</v>
      </c>
      <c r="R53" s="158"/>
      <c r="S53" s="158" t="s">
        <v>157</v>
      </c>
      <c r="T53" s="158" t="s">
        <v>157</v>
      </c>
      <c r="U53" s="158">
        <v>0.95599999999999996</v>
      </c>
      <c r="V53" s="158">
        <f>ROUND(E53*U53,2)</f>
        <v>10</v>
      </c>
      <c r="W53" s="158"/>
      <c r="X53" s="158" t="s">
        <v>603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604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3">
        <v>34</v>
      </c>
      <c r="B54" s="174" t="s">
        <v>605</v>
      </c>
      <c r="C54" s="181" t="s">
        <v>606</v>
      </c>
      <c r="D54" s="175" t="s">
        <v>189</v>
      </c>
      <c r="E54" s="176">
        <v>10.46297</v>
      </c>
      <c r="F54" s="177"/>
      <c r="G54" s="178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21</v>
      </c>
      <c r="M54" s="158">
        <f>G54*(1+L54/100)</f>
        <v>0</v>
      </c>
      <c r="N54" s="158">
        <v>0</v>
      </c>
      <c r="O54" s="158">
        <f>ROUND(E54*N54,2)</f>
        <v>0</v>
      </c>
      <c r="P54" s="158">
        <v>0</v>
      </c>
      <c r="Q54" s="158">
        <f>ROUND(E54*P54,2)</f>
        <v>0</v>
      </c>
      <c r="R54" s="158"/>
      <c r="S54" s="158" t="s">
        <v>157</v>
      </c>
      <c r="T54" s="158" t="s">
        <v>157</v>
      </c>
      <c r="U54" s="158">
        <v>4.2000000000000003E-2</v>
      </c>
      <c r="V54" s="158">
        <f>ROUND(E54*U54,2)</f>
        <v>0.44</v>
      </c>
      <c r="W54" s="158"/>
      <c r="X54" s="158" t="s">
        <v>603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604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73">
        <v>35</v>
      </c>
      <c r="B55" s="174" t="s">
        <v>607</v>
      </c>
      <c r="C55" s="181" t="s">
        <v>608</v>
      </c>
      <c r="D55" s="175" t="s">
        <v>189</v>
      </c>
      <c r="E55" s="176">
        <v>10.46297</v>
      </c>
      <c r="F55" s="177"/>
      <c r="G55" s="178">
        <f>ROUND(E55*F55,2)</f>
        <v>0</v>
      </c>
      <c r="H55" s="159"/>
      <c r="I55" s="158">
        <f>ROUND(E55*H55,2)</f>
        <v>0</v>
      </c>
      <c r="J55" s="159"/>
      <c r="K55" s="158">
        <f>ROUND(E55*J55,2)</f>
        <v>0</v>
      </c>
      <c r="L55" s="158">
        <v>21</v>
      </c>
      <c r="M55" s="158">
        <f>G55*(1+L55/100)</f>
        <v>0</v>
      </c>
      <c r="N55" s="158">
        <v>0</v>
      </c>
      <c r="O55" s="158">
        <f>ROUND(E55*N55,2)</f>
        <v>0</v>
      </c>
      <c r="P55" s="158">
        <v>0</v>
      </c>
      <c r="Q55" s="158">
        <f>ROUND(E55*P55,2)</f>
        <v>0</v>
      </c>
      <c r="R55" s="158"/>
      <c r="S55" s="158" t="s">
        <v>157</v>
      </c>
      <c r="T55" s="158" t="s">
        <v>157</v>
      </c>
      <c r="U55" s="158">
        <v>0</v>
      </c>
      <c r="V55" s="158">
        <f>ROUND(E55*U55,2)</f>
        <v>0</v>
      </c>
      <c r="W55" s="158"/>
      <c r="X55" s="158" t="s">
        <v>603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604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3">
        <v>36</v>
      </c>
      <c r="B56" s="174" t="s">
        <v>609</v>
      </c>
      <c r="C56" s="181" t="s">
        <v>610</v>
      </c>
      <c r="D56" s="175" t="s">
        <v>189</v>
      </c>
      <c r="E56" s="176">
        <v>10.46297</v>
      </c>
      <c r="F56" s="177"/>
      <c r="G56" s="178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21</v>
      </c>
      <c r="M56" s="158">
        <f>G56*(1+L56/100)</f>
        <v>0</v>
      </c>
      <c r="N56" s="158">
        <v>0</v>
      </c>
      <c r="O56" s="158">
        <f>ROUND(E56*N56,2)</f>
        <v>0</v>
      </c>
      <c r="P56" s="158">
        <v>0</v>
      </c>
      <c r="Q56" s="158">
        <f>ROUND(E56*P56,2)</f>
        <v>0</v>
      </c>
      <c r="R56" s="158"/>
      <c r="S56" s="158" t="s">
        <v>157</v>
      </c>
      <c r="T56" s="158" t="s">
        <v>157</v>
      </c>
      <c r="U56" s="158">
        <v>6.0000000000000001E-3</v>
      </c>
      <c r="V56" s="158">
        <f>ROUND(E56*U56,2)</f>
        <v>0.06</v>
      </c>
      <c r="W56" s="158"/>
      <c r="X56" s="158" t="s">
        <v>603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604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x14ac:dyDescent="0.2">
      <c r="A57" s="161" t="s">
        <v>152</v>
      </c>
      <c r="B57" s="162" t="s">
        <v>125</v>
      </c>
      <c r="C57" s="180" t="s">
        <v>29</v>
      </c>
      <c r="D57" s="163"/>
      <c r="E57" s="164"/>
      <c r="F57" s="165"/>
      <c r="G57" s="166">
        <f>SUMIF(AG58:AG58,"&lt;&gt;NOR",G58:G58)</f>
        <v>0</v>
      </c>
      <c r="H57" s="160"/>
      <c r="I57" s="160">
        <f>SUM(I58:I58)</f>
        <v>0</v>
      </c>
      <c r="J57" s="160"/>
      <c r="K57" s="160">
        <f>SUM(K58:K58)</f>
        <v>0</v>
      </c>
      <c r="L57" s="160"/>
      <c r="M57" s="160">
        <f>SUM(M58:M58)</f>
        <v>0</v>
      </c>
      <c r="N57" s="160"/>
      <c r="O57" s="160">
        <f>SUM(O58:O58)</f>
        <v>0</v>
      </c>
      <c r="P57" s="160"/>
      <c r="Q57" s="160">
        <f>SUM(Q58:Q58)</f>
        <v>0</v>
      </c>
      <c r="R57" s="160"/>
      <c r="S57" s="160"/>
      <c r="T57" s="160"/>
      <c r="U57" s="160"/>
      <c r="V57" s="160">
        <f>SUM(V58:V58)</f>
        <v>0</v>
      </c>
      <c r="W57" s="160"/>
      <c r="X57" s="160"/>
      <c r="AG57" t="s">
        <v>153</v>
      </c>
    </row>
    <row r="58" spans="1:60" outlineLevel="1" x14ac:dyDescent="0.2">
      <c r="A58" s="167">
        <v>37</v>
      </c>
      <c r="B58" s="168" t="s">
        <v>542</v>
      </c>
      <c r="C58" s="182" t="s">
        <v>543</v>
      </c>
      <c r="D58" s="169" t="s">
        <v>544</v>
      </c>
      <c r="E58" s="170">
        <v>1</v>
      </c>
      <c r="F58" s="171"/>
      <c r="G58" s="172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21</v>
      </c>
      <c r="M58" s="158">
        <f>G58*(1+L58/100)</f>
        <v>0</v>
      </c>
      <c r="N58" s="158">
        <v>0</v>
      </c>
      <c r="O58" s="158">
        <f>ROUND(E58*N58,2)</f>
        <v>0</v>
      </c>
      <c r="P58" s="158">
        <v>0</v>
      </c>
      <c r="Q58" s="158">
        <f>ROUND(E58*P58,2)</f>
        <v>0</v>
      </c>
      <c r="R58" s="158"/>
      <c r="S58" s="158" t="s">
        <v>157</v>
      </c>
      <c r="T58" s="158" t="s">
        <v>267</v>
      </c>
      <c r="U58" s="158">
        <v>0</v>
      </c>
      <c r="V58" s="158">
        <f>ROUND(E58*U58,2)</f>
        <v>0</v>
      </c>
      <c r="W58" s="158"/>
      <c r="X58" s="158" t="s">
        <v>545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546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x14ac:dyDescent="0.2">
      <c r="A59" s="3"/>
      <c r="B59" s="4"/>
      <c r="C59" s="183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AE59">
        <v>15</v>
      </c>
      <c r="AF59">
        <v>21</v>
      </c>
      <c r="AG59" t="s">
        <v>139</v>
      </c>
    </row>
    <row r="60" spans="1:60" x14ac:dyDescent="0.2">
      <c r="A60" s="154"/>
      <c r="B60" s="155" t="s">
        <v>31</v>
      </c>
      <c r="C60" s="184"/>
      <c r="D60" s="156"/>
      <c r="E60" s="157"/>
      <c r="F60" s="157"/>
      <c r="G60" s="179">
        <f>G8+G14+G16+G19+G23+G25+G27+G36+G39+G46+G48+G50+G52+G57</f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E60">
        <f>SUMIF(L7:L58,AE59,G7:G58)</f>
        <v>0</v>
      </c>
      <c r="AF60">
        <f>SUMIF(L7:L58,AF59,G7:G58)</f>
        <v>0</v>
      </c>
      <c r="AG60" t="s">
        <v>547</v>
      </c>
    </row>
    <row r="61" spans="1:60" x14ac:dyDescent="0.2">
      <c r="A61" s="3"/>
      <c r="B61" s="4"/>
      <c r="C61" s="183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60" x14ac:dyDescent="0.2">
      <c r="A62" s="3"/>
      <c r="B62" s="4"/>
      <c r="C62" s="183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60" x14ac:dyDescent="0.2">
      <c r="A63" s="248" t="s">
        <v>548</v>
      </c>
      <c r="B63" s="248"/>
      <c r="C63" s="249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60" x14ac:dyDescent="0.2">
      <c r="A64" s="250"/>
      <c r="B64" s="251"/>
      <c r="C64" s="252"/>
      <c r="D64" s="251"/>
      <c r="E64" s="251"/>
      <c r="F64" s="251"/>
      <c r="G64" s="25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G64" t="s">
        <v>549</v>
      </c>
    </row>
    <row r="65" spans="1:33" x14ac:dyDescent="0.2">
      <c r="A65" s="254"/>
      <c r="B65" s="255"/>
      <c r="C65" s="256"/>
      <c r="D65" s="255"/>
      <c r="E65" s="255"/>
      <c r="F65" s="255"/>
      <c r="G65" s="25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33" x14ac:dyDescent="0.2">
      <c r="A66" s="254"/>
      <c r="B66" s="255"/>
      <c r="C66" s="256"/>
      <c r="D66" s="255"/>
      <c r="E66" s="255"/>
      <c r="F66" s="255"/>
      <c r="G66" s="25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33" x14ac:dyDescent="0.2">
      <c r="A67" s="254"/>
      <c r="B67" s="255"/>
      <c r="C67" s="256"/>
      <c r="D67" s="255"/>
      <c r="E67" s="255"/>
      <c r="F67" s="255"/>
      <c r="G67" s="25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33" x14ac:dyDescent="0.2">
      <c r="A68" s="258"/>
      <c r="B68" s="259"/>
      <c r="C68" s="260"/>
      <c r="D68" s="259"/>
      <c r="E68" s="259"/>
      <c r="F68" s="259"/>
      <c r="G68" s="26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33" x14ac:dyDescent="0.2">
      <c r="A69" s="3"/>
      <c r="B69" s="4"/>
      <c r="C69" s="183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33" x14ac:dyDescent="0.2">
      <c r="C70" s="185"/>
      <c r="D70" s="10"/>
      <c r="AG70" t="s">
        <v>550</v>
      </c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64:G68"/>
    <mergeCell ref="A1:G1"/>
    <mergeCell ref="C2:G2"/>
    <mergeCell ref="C3:G3"/>
    <mergeCell ref="C4:G4"/>
    <mergeCell ref="A63:C6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00"/>
  <sheetViews>
    <sheetView tabSelected="1" workbookViewId="0">
      <pane ySplit="7" topLeftCell="A44" activePane="bottomLeft" state="frozen"/>
      <selection pane="bottomLeft" activeCell="C11" sqref="C1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1" t="s">
        <v>7</v>
      </c>
      <c r="B1" s="241"/>
      <c r="C1" s="241"/>
      <c r="D1" s="241"/>
      <c r="E1" s="241"/>
      <c r="F1" s="241"/>
      <c r="G1" s="241"/>
      <c r="AG1" t="s">
        <v>127</v>
      </c>
    </row>
    <row r="2" spans="1:60" ht="24.95" customHeight="1" x14ac:dyDescent="0.2">
      <c r="A2" s="143" t="s">
        <v>8</v>
      </c>
      <c r="B2" s="49"/>
      <c r="C2" s="242" t="s">
        <v>43</v>
      </c>
      <c r="D2" s="243"/>
      <c r="E2" s="243"/>
      <c r="F2" s="243"/>
      <c r="G2" s="244"/>
      <c r="AG2" t="s">
        <v>128</v>
      </c>
    </row>
    <row r="3" spans="1:60" ht="24.95" customHeight="1" x14ac:dyDescent="0.2">
      <c r="A3" s="143" t="s">
        <v>9</v>
      </c>
      <c r="B3" s="49"/>
      <c r="C3" s="242" t="s">
        <v>45</v>
      </c>
      <c r="D3" s="243"/>
      <c r="E3" s="243"/>
      <c r="F3" s="243"/>
      <c r="G3" s="244"/>
      <c r="AC3" s="125" t="s">
        <v>128</v>
      </c>
      <c r="AG3" t="s">
        <v>129</v>
      </c>
    </row>
    <row r="4" spans="1:60" ht="24.95" customHeight="1" x14ac:dyDescent="0.2">
      <c r="A4" s="144" t="s">
        <v>10</v>
      </c>
      <c r="B4" s="145"/>
      <c r="C4" s="245" t="s">
        <v>48</v>
      </c>
      <c r="D4" s="246"/>
      <c r="E4" s="246"/>
      <c r="F4" s="246"/>
      <c r="G4" s="247"/>
      <c r="AG4" t="s">
        <v>130</v>
      </c>
    </row>
    <row r="5" spans="1:60" x14ac:dyDescent="0.2">
      <c r="D5" s="10"/>
    </row>
    <row r="6" spans="1:60" ht="38.25" x14ac:dyDescent="0.2">
      <c r="A6" s="147" t="s">
        <v>131</v>
      </c>
      <c r="B6" s="149" t="s">
        <v>132</v>
      </c>
      <c r="C6" s="149" t="s">
        <v>133</v>
      </c>
      <c r="D6" s="148" t="s">
        <v>134</v>
      </c>
      <c r="E6" s="147" t="s">
        <v>135</v>
      </c>
      <c r="F6" s="146" t="s">
        <v>136</v>
      </c>
      <c r="G6" s="147" t="s">
        <v>31</v>
      </c>
      <c r="H6" s="150" t="s">
        <v>32</v>
      </c>
      <c r="I6" s="150" t="s">
        <v>137</v>
      </c>
      <c r="J6" s="150" t="s">
        <v>33</v>
      </c>
      <c r="K6" s="150" t="s">
        <v>138</v>
      </c>
      <c r="L6" s="150" t="s">
        <v>139</v>
      </c>
      <c r="M6" s="150" t="s">
        <v>140</v>
      </c>
      <c r="N6" s="150" t="s">
        <v>141</v>
      </c>
      <c r="O6" s="150" t="s">
        <v>142</v>
      </c>
      <c r="P6" s="150" t="s">
        <v>143</v>
      </c>
      <c r="Q6" s="150" t="s">
        <v>144</v>
      </c>
      <c r="R6" s="150" t="s">
        <v>145</v>
      </c>
      <c r="S6" s="150" t="s">
        <v>146</v>
      </c>
      <c r="T6" s="150" t="s">
        <v>147</v>
      </c>
      <c r="U6" s="150" t="s">
        <v>148</v>
      </c>
      <c r="V6" s="150" t="s">
        <v>149</v>
      </c>
      <c r="W6" s="150" t="s">
        <v>150</v>
      </c>
      <c r="X6" s="150" t="s">
        <v>151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1" t="s">
        <v>152</v>
      </c>
      <c r="B8" s="162" t="s">
        <v>53</v>
      </c>
      <c r="C8" s="180" t="s">
        <v>54</v>
      </c>
      <c r="D8" s="163"/>
      <c r="E8" s="164"/>
      <c r="F8" s="165"/>
      <c r="G8" s="166">
        <f>SUMIF(AG9:AG18,"&lt;&gt;NOR",G9:G18)</f>
        <v>0</v>
      </c>
      <c r="H8" s="160"/>
      <c r="I8" s="160">
        <f>SUM(I9:I18)</f>
        <v>0</v>
      </c>
      <c r="J8" s="160"/>
      <c r="K8" s="160">
        <f>SUM(K9:K18)</f>
        <v>0</v>
      </c>
      <c r="L8" s="160"/>
      <c r="M8" s="160">
        <f>SUM(M9:M18)</f>
        <v>0</v>
      </c>
      <c r="N8" s="160"/>
      <c r="O8" s="160">
        <f>SUM(O9:O18)</f>
        <v>25.42</v>
      </c>
      <c r="P8" s="160"/>
      <c r="Q8" s="160">
        <f>SUM(Q9:Q18)</f>
        <v>0</v>
      </c>
      <c r="R8" s="160"/>
      <c r="S8" s="160"/>
      <c r="T8" s="160"/>
      <c r="U8" s="160"/>
      <c r="V8" s="160">
        <f>SUM(V9:V18)</f>
        <v>676.68000000000006</v>
      </c>
      <c r="W8" s="160"/>
      <c r="X8" s="160"/>
      <c r="AG8" t="s">
        <v>153</v>
      </c>
    </row>
    <row r="9" spans="1:60" outlineLevel="1" x14ac:dyDescent="0.2">
      <c r="A9" s="173">
        <v>1</v>
      </c>
      <c r="B9" s="174" t="s">
        <v>611</v>
      </c>
      <c r="C9" s="181" t="s">
        <v>612</v>
      </c>
      <c r="D9" s="175" t="s">
        <v>218</v>
      </c>
      <c r="E9" s="176">
        <v>5</v>
      </c>
      <c r="F9" s="177"/>
      <c r="G9" s="178">
        <f t="shared" ref="G9:G18" si="0">ROUND(E9*F9,2)</f>
        <v>0</v>
      </c>
      <c r="H9" s="159"/>
      <c r="I9" s="158">
        <f t="shared" ref="I9:I18" si="1">ROUND(E9*H9,2)</f>
        <v>0</v>
      </c>
      <c r="J9" s="159"/>
      <c r="K9" s="158">
        <f t="shared" ref="K9:K18" si="2">ROUND(E9*J9,2)</f>
        <v>0</v>
      </c>
      <c r="L9" s="158">
        <v>21</v>
      </c>
      <c r="M9" s="158">
        <f t="shared" ref="M9:M18" si="3">G9*(1+L9/100)</f>
        <v>0</v>
      </c>
      <c r="N9" s="158">
        <v>0</v>
      </c>
      <c r="O9" s="158">
        <f t="shared" ref="O9:O18" si="4">ROUND(E9*N9,2)</f>
        <v>0</v>
      </c>
      <c r="P9" s="158">
        <v>0</v>
      </c>
      <c r="Q9" s="158">
        <f t="shared" ref="Q9:Q18" si="5">ROUND(E9*P9,2)</f>
        <v>0</v>
      </c>
      <c r="R9" s="158"/>
      <c r="S9" s="158" t="s">
        <v>157</v>
      </c>
      <c r="T9" s="158" t="s">
        <v>157</v>
      </c>
      <c r="U9" s="158">
        <v>0.88</v>
      </c>
      <c r="V9" s="158">
        <f t="shared" ref="V9:V18" si="6">ROUND(E9*U9,2)</f>
        <v>4.4000000000000004</v>
      </c>
      <c r="W9" s="158"/>
      <c r="X9" s="158" t="s">
        <v>158</v>
      </c>
      <c r="Y9" s="151"/>
      <c r="Z9" s="151"/>
      <c r="AA9" s="151"/>
      <c r="AB9" s="151"/>
      <c r="AC9" s="151"/>
      <c r="AD9" s="151"/>
      <c r="AE9" s="151"/>
      <c r="AF9" s="151"/>
      <c r="AG9" s="151" t="s">
        <v>159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3">
        <v>2</v>
      </c>
      <c r="B10" s="174" t="s">
        <v>613</v>
      </c>
      <c r="C10" s="181" t="s">
        <v>614</v>
      </c>
      <c r="D10" s="175" t="s">
        <v>156</v>
      </c>
      <c r="E10" s="176">
        <v>28.683450000000001</v>
      </c>
      <c r="F10" s="177"/>
      <c r="G10" s="178">
        <f t="shared" si="0"/>
        <v>0</v>
      </c>
      <c r="H10" s="159"/>
      <c r="I10" s="158">
        <f t="shared" si="1"/>
        <v>0</v>
      </c>
      <c r="J10" s="159"/>
      <c r="K10" s="158">
        <f t="shared" si="2"/>
        <v>0</v>
      </c>
      <c r="L10" s="158">
        <v>21</v>
      </c>
      <c r="M10" s="158">
        <f t="shared" si="3"/>
        <v>0</v>
      </c>
      <c r="N10" s="158">
        <v>0</v>
      </c>
      <c r="O10" s="158">
        <f t="shared" si="4"/>
        <v>0</v>
      </c>
      <c r="P10" s="158">
        <v>0</v>
      </c>
      <c r="Q10" s="158">
        <f t="shared" si="5"/>
        <v>0</v>
      </c>
      <c r="R10" s="158"/>
      <c r="S10" s="158" t="s">
        <v>157</v>
      </c>
      <c r="T10" s="158" t="s">
        <v>157</v>
      </c>
      <c r="U10" s="158">
        <v>3.2000000000000001E-2</v>
      </c>
      <c r="V10" s="158">
        <f t="shared" si="6"/>
        <v>0.92</v>
      </c>
      <c r="W10" s="158"/>
      <c r="X10" s="158" t="s">
        <v>158</v>
      </c>
      <c r="Y10" s="151"/>
      <c r="Z10" s="151"/>
      <c r="AA10" s="151"/>
      <c r="AB10" s="151"/>
      <c r="AC10" s="151"/>
      <c r="AD10" s="151"/>
      <c r="AE10" s="151"/>
      <c r="AF10" s="151"/>
      <c r="AG10" s="151" t="s">
        <v>159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3">
        <v>3</v>
      </c>
      <c r="B11" s="174" t="s">
        <v>615</v>
      </c>
      <c r="C11" s="181" t="s">
        <v>616</v>
      </c>
      <c r="D11" s="175" t="s">
        <v>156</v>
      </c>
      <c r="E11" s="176">
        <v>211.84687</v>
      </c>
      <c r="F11" s="177"/>
      <c r="G11" s="178">
        <f t="shared" si="0"/>
        <v>0</v>
      </c>
      <c r="H11" s="159"/>
      <c r="I11" s="158">
        <f t="shared" si="1"/>
        <v>0</v>
      </c>
      <c r="J11" s="159"/>
      <c r="K11" s="158">
        <f t="shared" si="2"/>
        <v>0</v>
      </c>
      <c r="L11" s="158">
        <v>21</v>
      </c>
      <c r="M11" s="158">
        <f t="shared" si="3"/>
        <v>0</v>
      </c>
      <c r="N11" s="158">
        <v>0</v>
      </c>
      <c r="O11" s="158">
        <f t="shared" si="4"/>
        <v>0</v>
      </c>
      <c r="P11" s="158">
        <v>0</v>
      </c>
      <c r="Q11" s="158">
        <f t="shared" si="5"/>
        <v>0</v>
      </c>
      <c r="R11" s="158"/>
      <c r="S11" s="158" t="s">
        <v>157</v>
      </c>
      <c r="T11" s="158" t="s">
        <v>157</v>
      </c>
      <c r="U11" s="158">
        <v>0.19</v>
      </c>
      <c r="V11" s="158">
        <f t="shared" si="6"/>
        <v>40.25</v>
      </c>
      <c r="W11" s="158"/>
      <c r="X11" s="158" t="s">
        <v>158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159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3">
        <v>4</v>
      </c>
      <c r="B12" s="174" t="s">
        <v>162</v>
      </c>
      <c r="C12" s="181" t="s">
        <v>163</v>
      </c>
      <c r="D12" s="175" t="s">
        <v>156</v>
      </c>
      <c r="E12" s="176">
        <v>211.84687</v>
      </c>
      <c r="F12" s="177"/>
      <c r="G12" s="178">
        <f t="shared" si="0"/>
        <v>0</v>
      </c>
      <c r="H12" s="159"/>
      <c r="I12" s="158">
        <f t="shared" si="1"/>
        <v>0</v>
      </c>
      <c r="J12" s="159"/>
      <c r="K12" s="158">
        <f t="shared" si="2"/>
        <v>0</v>
      </c>
      <c r="L12" s="158">
        <v>21</v>
      </c>
      <c r="M12" s="158">
        <f t="shared" si="3"/>
        <v>0</v>
      </c>
      <c r="N12" s="158">
        <v>0</v>
      </c>
      <c r="O12" s="158">
        <f t="shared" si="4"/>
        <v>0</v>
      </c>
      <c r="P12" s="158">
        <v>0</v>
      </c>
      <c r="Q12" s="158">
        <f t="shared" si="5"/>
        <v>0</v>
      </c>
      <c r="R12" s="158"/>
      <c r="S12" s="158" t="s">
        <v>157</v>
      </c>
      <c r="T12" s="158" t="s">
        <v>157</v>
      </c>
      <c r="U12" s="158">
        <v>0.1024</v>
      </c>
      <c r="V12" s="158">
        <f t="shared" si="6"/>
        <v>21.69</v>
      </c>
      <c r="W12" s="158"/>
      <c r="X12" s="158" t="s">
        <v>158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159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3">
        <v>5</v>
      </c>
      <c r="B13" s="174" t="s">
        <v>168</v>
      </c>
      <c r="C13" s="181" t="s">
        <v>169</v>
      </c>
      <c r="D13" s="175" t="s">
        <v>156</v>
      </c>
      <c r="E13" s="176">
        <v>396.66989999999998</v>
      </c>
      <c r="F13" s="177"/>
      <c r="G13" s="178">
        <f t="shared" si="0"/>
        <v>0</v>
      </c>
      <c r="H13" s="159"/>
      <c r="I13" s="158">
        <f t="shared" si="1"/>
        <v>0</v>
      </c>
      <c r="J13" s="159"/>
      <c r="K13" s="158">
        <f t="shared" si="2"/>
        <v>0</v>
      </c>
      <c r="L13" s="158">
        <v>21</v>
      </c>
      <c r="M13" s="158">
        <f t="shared" si="3"/>
        <v>0</v>
      </c>
      <c r="N13" s="158">
        <v>0</v>
      </c>
      <c r="O13" s="158">
        <f t="shared" si="4"/>
        <v>0</v>
      </c>
      <c r="P13" s="158">
        <v>0</v>
      </c>
      <c r="Q13" s="158">
        <f t="shared" si="5"/>
        <v>0</v>
      </c>
      <c r="R13" s="158"/>
      <c r="S13" s="158" t="s">
        <v>157</v>
      </c>
      <c r="T13" s="158" t="s">
        <v>157</v>
      </c>
      <c r="U13" s="158">
        <v>1.0999999999999999E-2</v>
      </c>
      <c r="V13" s="158">
        <f t="shared" si="6"/>
        <v>4.3600000000000003</v>
      </c>
      <c r="W13" s="158"/>
      <c r="X13" s="158" t="s">
        <v>158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159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3">
        <v>6</v>
      </c>
      <c r="B14" s="174" t="s">
        <v>617</v>
      </c>
      <c r="C14" s="181" t="s">
        <v>618</v>
      </c>
      <c r="D14" s="175" t="s">
        <v>156</v>
      </c>
      <c r="E14" s="176">
        <v>184.82302999999999</v>
      </c>
      <c r="F14" s="177"/>
      <c r="G14" s="178">
        <f t="shared" si="0"/>
        <v>0</v>
      </c>
      <c r="H14" s="159"/>
      <c r="I14" s="158">
        <f t="shared" si="1"/>
        <v>0</v>
      </c>
      <c r="J14" s="159"/>
      <c r="K14" s="158">
        <f t="shared" si="2"/>
        <v>0</v>
      </c>
      <c r="L14" s="158">
        <v>21</v>
      </c>
      <c r="M14" s="158">
        <f t="shared" si="3"/>
        <v>0</v>
      </c>
      <c r="N14" s="158">
        <v>0</v>
      </c>
      <c r="O14" s="158">
        <f t="shared" si="4"/>
        <v>0</v>
      </c>
      <c r="P14" s="158">
        <v>0</v>
      </c>
      <c r="Q14" s="158">
        <f t="shared" si="5"/>
        <v>0</v>
      </c>
      <c r="R14" s="158"/>
      <c r="S14" s="158" t="s">
        <v>157</v>
      </c>
      <c r="T14" s="158" t="s">
        <v>157</v>
      </c>
      <c r="U14" s="158">
        <v>0.65200000000000002</v>
      </c>
      <c r="V14" s="158">
        <f t="shared" si="6"/>
        <v>120.5</v>
      </c>
      <c r="W14" s="158"/>
      <c r="X14" s="158" t="s">
        <v>158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159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3">
        <v>7</v>
      </c>
      <c r="B15" s="174" t="s">
        <v>172</v>
      </c>
      <c r="C15" s="181" t="s">
        <v>173</v>
      </c>
      <c r="D15" s="175" t="s">
        <v>156</v>
      </c>
      <c r="E15" s="176">
        <v>211.84687</v>
      </c>
      <c r="F15" s="177"/>
      <c r="G15" s="178">
        <f t="shared" si="0"/>
        <v>0</v>
      </c>
      <c r="H15" s="159"/>
      <c r="I15" s="158">
        <f t="shared" si="1"/>
        <v>0</v>
      </c>
      <c r="J15" s="159"/>
      <c r="K15" s="158">
        <f t="shared" si="2"/>
        <v>0</v>
      </c>
      <c r="L15" s="158">
        <v>21</v>
      </c>
      <c r="M15" s="158">
        <f t="shared" si="3"/>
        <v>0</v>
      </c>
      <c r="N15" s="158">
        <v>0</v>
      </c>
      <c r="O15" s="158">
        <f t="shared" si="4"/>
        <v>0</v>
      </c>
      <c r="P15" s="158">
        <v>0</v>
      </c>
      <c r="Q15" s="158">
        <f t="shared" si="5"/>
        <v>0</v>
      </c>
      <c r="R15" s="158"/>
      <c r="S15" s="158" t="s">
        <v>157</v>
      </c>
      <c r="T15" s="158" t="s">
        <v>157</v>
      </c>
      <c r="U15" s="158">
        <v>3.1E-2</v>
      </c>
      <c r="V15" s="158">
        <f t="shared" si="6"/>
        <v>6.57</v>
      </c>
      <c r="W15" s="158"/>
      <c r="X15" s="158" t="s">
        <v>158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159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73">
        <v>8</v>
      </c>
      <c r="B16" s="174" t="s">
        <v>619</v>
      </c>
      <c r="C16" s="181" t="s">
        <v>620</v>
      </c>
      <c r="D16" s="175" t="s">
        <v>156</v>
      </c>
      <c r="E16" s="176">
        <v>14.955069999999999</v>
      </c>
      <c r="F16" s="177"/>
      <c r="G16" s="178">
        <f t="shared" si="0"/>
        <v>0</v>
      </c>
      <c r="H16" s="159"/>
      <c r="I16" s="158">
        <f t="shared" si="1"/>
        <v>0</v>
      </c>
      <c r="J16" s="159"/>
      <c r="K16" s="158">
        <f t="shared" si="2"/>
        <v>0</v>
      </c>
      <c r="L16" s="158">
        <v>21</v>
      </c>
      <c r="M16" s="158">
        <f t="shared" si="3"/>
        <v>0</v>
      </c>
      <c r="N16" s="158">
        <v>1.7</v>
      </c>
      <c r="O16" s="158">
        <f t="shared" si="4"/>
        <v>25.42</v>
      </c>
      <c r="P16" s="158">
        <v>0</v>
      </c>
      <c r="Q16" s="158">
        <f t="shared" si="5"/>
        <v>0</v>
      </c>
      <c r="R16" s="158"/>
      <c r="S16" s="158" t="s">
        <v>157</v>
      </c>
      <c r="T16" s="158" t="s">
        <v>157</v>
      </c>
      <c r="U16" s="158">
        <v>1.587</v>
      </c>
      <c r="V16" s="158">
        <f t="shared" si="6"/>
        <v>23.73</v>
      </c>
      <c r="W16" s="158"/>
      <c r="X16" s="158" t="s">
        <v>158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159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3">
        <v>9</v>
      </c>
      <c r="B17" s="174" t="s">
        <v>621</v>
      </c>
      <c r="C17" s="181" t="s">
        <v>622</v>
      </c>
      <c r="D17" s="175" t="s">
        <v>156</v>
      </c>
      <c r="E17" s="176">
        <v>184.82302999999999</v>
      </c>
      <c r="F17" s="177"/>
      <c r="G17" s="178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21</v>
      </c>
      <c r="M17" s="158">
        <f t="shared" si="3"/>
        <v>0</v>
      </c>
      <c r="N17" s="158">
        <v>0</v>
      </c>
      <c r="O17" s="158">
        <f t="shared" si="4"/>
        <v>0</v>
      </c>
      <c r="P17" s="158">
        <v>0</v>
      </c>
      <c r="Q17" s="158">
        <f t="shared" si="5"/>
        <v>0</v>
      </c>
      <c r="R17" s="158"/>
      <c r="S17" s="158" t="s">
        <v>157</v>
      </c>
      <c r="T17" s="158" t="s">
        <v>157</v>
      </c>
      <c r="U17" s="158">
        <v>2.1949999999999998</v>
      </c>
      <c r="V17" s="158">
        <f t="shared" si="6"/>
        <v>405.69</v>
      </c>
      <c r="W17" s="158"/>
      <c r="X17" s="158" t="s">
        <v>158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159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3">
        <v>10</v>
      </c>
      <c r="B18" s="174" t="s">
        <v>176</v>
      </c>
      <c r="C18" s="181" t="s">
        <v>177</v>
      </c>
      <c r="D18" s="175" t="s">
        <v>178</v>
      </c>
      <c r="E18" s="176">
        <v>191.22300000000001</v>
      </c>
      <c r="F18" s="177"/>
      <c r="G18" s="178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21</v>
      </c>
      <c r="M18" s="158">
        <f t="shared" si="3"/>
        <v>0</v>
      </c>
      <c r="N18" s="158">
        <v>0</v>
      </c>
      <c r="O18" s="158">
        <f t="shared" si="4"/>
        <v>0</v>
      </c>
      <c r="P18" s="158">
        <v>0</v>
      </c>
      <c r="Q18" s="158">
        <f t="shared" si="5"/>
        <v>0</v>
      </c>
      <c r="R18" s="158"/>
      <c r="S18" s="158" t="s">
        <v>157</v>
      </c>
      <c r="T18" s="158" t="s">
        <v>157</v>
      </c>
      <c r="U18" s="158">
        <v>0.254</v>
      </c>
      <c r="V18" s="158">
        <f t="shared" si="6"/>
        <v>48.57</v>
      </c>
      <c r="W18" s="158"/>
      <c r="X18" s="158" t="s">
        <v>158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159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x14ac:dyDescent="0.2">
      <c r="A19" s="161" t="s">
        <v>152</v>
      </c>
      <c r="B19" s="162" t="s">
        <v>55</v>
      </c>
      <c r="C19" s="180" t="s">
        <v>56</v>
      </c>
      <c r="D19" s="163"/>
      <c r="E19" s="164"/>
      <c r="F19" s="165"/>
      <c r="G19" s="166">
        <f>SUMIF(AG20:AG29,"&lt;&gt;NOR",G20:G29)</f>
        <v>0</v>
      </c>
      <c r="H19" s="160"/>
      <c r="I19" s="160">
        <f>SUM(I20:I29)</f>
        <v>0</v>
      </c>
      <c r="J19" s="160"/>
      <c r="K19" s="160">
        <f>SUM(K20:K29)</f>
        <v>0</v>
      </c>
      <c r="L19" s="160"/>
      <c r="M19" s="160">
        <f>SUM(M20:M29)</f>
        <v>0</v>
      </c>
      <c r="N19" s="160"/>
      <c r="O19" s="160">
        <f>SUM(O20:O29)</f>
        <v>34.299999999999997</v>
      </c>
      <c r="P19" s="160"/>
      <c r="Q19" s="160">
        <f>SUM(Q20:Q29)</f>
        <v>0</v>
      </c>
      <c r="R19" s="160"/>
      <c r="S19" s="160"/>
      <c r="T19" s="160"/>
      <c r="U19" s="160"/>
      <c r="V19" s="160">
        <f>SUM(V20:V29)</f>
        <v>37.059999999999995</v>
      </c>
      <c r="W19" s="160"/>
      <c r="X19" s="160"/>
      <c r="AG19" t="s">
        <v>153</v>
      </c>
    </row>
    <row r="20" spans="1:60" outlineLevel="1" x14ac:dyDescent="0.2">
      <c r="A20" s="173">
        <v>11</v>
      </c>
      <c r="B20" s="174" t="s">
        <v>623</v>
      </c>
      <c r="C20" s="181" t="s">
        <v>624</v>
      </c>
      <c r="D20" s="175" t="s">
        <v>156</v>
      </c>
      <c r="E20" s="176">
        <v>2.22105</v>
      </c>
      <c r="F20" s="177"/>
      <c r="G20" s="178">
        <f t="shared" ref="G20:G29" si="7">ROUND(E20*F20,2)</f>
        <v>0</v>
      </c>
      <c r="H20" s="159"/>
      <c r="I20" s="158">
        <f t="shared" ref="I20:I29" si="8">ROUND(E20*H20,2)</f>
        <v>0</v>
      </c>
      <c r="J20" s="159"/>
      <c r="K20" s="158">
        <f t="shared" ref="K20:K29" si="9">ROUND(E20*J20,2)</f>
        <v>0</v>
      </c>
      <c r="L20" s="158">
        <v>21</v>
      </c>
      <c r="M20" s="158">
        <f t="shared" ref="M20:M29" si="10">G20*(1+L20/100)</f>
        <v>0</v>
      </c>
      <c r="N20" s="158">
        <v>2.16</v>
      </c>
      <c r="O20" s="158">
        <f t="shared" ref="O20:O29" si="11">ROUND(E20*N20,2)</f>
        <v>4.8</v>
      </c>
      <c r="P20" s="158">
        <v>0</v>
      </c>
      <c r="Q20" s="158">
        <f t="shared" ref="Q20:Q29" si="12">ROUND(E20*P20,2)</f>
        <v>0</v>
      </c>
      <c r="R20" s="158"/>
      <c r="S20" s="158" t="s">
        <v>157</v>
      </c>
      <c r="T20" s="158" t="s">
        <v>157</v>
      </c>
      <c r="U20" s="158">
        <v>1.085</v>
      </c>
      <c r="V20" s="158">
        <f t="shared" ref="V20:V29" si="13">ROUND(E20*U20,2)</f>
        <v>2.41</v>
      </c>
      <c r="W20" s="158"/>
      <c r="X20" s="158" t="s">
        <v>158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159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3">
        <v>12</v>
      </c>
      <c r="B21" s="174" t="s">
        <v>625</v>
      </c>
      <c r="C21" s="181" t="s">
        <v>626</v>
      </c>
      <c r="D21" s="175" t="s">
        <v>156</v>
      </c>
      <c r="E21" s="176">
        <v>1.30288</v>
      </c>
      <c r="F21" s="177"/>
      <c r="G21" s="178">
        <f t="shared" si="7"/>
        <v>0</v>
      </c>
      <c r="H21" s="159"/>
      <c r="I21" s="158">
        <f t="shared" si="8"/>
        <v>0</v>
      </c>
      <c r="J21" s="159"/>
      <c r="K21" s="158">
        <f t="shared" si="9"/>
        <v>0</v>
      </c>
      <c r="L21" s="158">
        <v>21</v>
      </c>
      <c r="M21" s="158">
        <f t="shared" si="10"/>
        <v>0</v>
      </c>
      <c r="N21" s="158">
        <v>2.5249999999999999</v>
      </c>
      <c r="O21" s="158">
        <f t="shared" si="11"/>
        <v>3.29</v>
      </c>
      <c r="P21" s="158">
        <v>0</v>
      </c>
      <c r="Q21" s="158">
        <f t="shared" si="12"/>
        <v>0</v>
      </c>
      <c r="R21" s="158"/>
      <c r="S21" s="158" t="s">
        <v>157</v>
      </c>
      <c r="T21" s="158" t="s">
        <v>157</v>
      </c>
      <c r="U21" s="158">
        <v>0.48</v>
      </c>
      <c r="V21" s="158">
        <f t="shared" si="13"/>
        <v>0.63</v>
      </c>
      <c r="W21" s="158"/>
      <c r="X21" s="158" t="s">
        <v>158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159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3">
        <v>13</v>
      </c>
      <c r="B22" s="174" t="s">
        <v>183</v>
      </c>
      <c r="C22" s="181" t="s">
        <v>184</v>
      </c>
      <c r="D22" s="175" t="s">
        <v>178</v>
      </c>
      <c r="E22" s="176">
        <v>2.71434</v>
      </c>
      <c r="F22" s="177"/>
      <c r="G22" s="178">
        <f t="shared" si="7"/>
        <v>0</v>
      </c>
      <c r="H22" s="159"/>
      <c r="I22" s="158">
        <f t="shared" si="8"/>
        <v>0</v>
      </c>
      <c r="J22" s="159"/>
      <c r="K22" s="158">
        <f t="shared" si="9"/>
        <v>0</v>
      </c>
      <c r="L22" s="158">
        <v>21</v>
      </c>
      <c r="M22" s="158">
        <f t="shared" si="10"/>
        <v>0</v>
      </c>
      <c r="N22" s="158">
        <v>3.9199999999999999E-2</v>
      </c>
      <c r="O22" s="158">
        <f t="shared" si="11"/>
        <v>0.11</v>
      </c>
      <c r="P22" s="158">
        <v>0</v>
      </c>
      <c r="Q22" s="158">
        <f t="shared" si="12"/>
        <v>0</v>
      </c>
      <c r="R22" s="158"/>
      <c r="S22" s="158" t="s">
        <v>157</v>
      </c>
      <c r="T22" s="158" t="s">
        <v>157</v>
      </c>
      <c r="U22" s="158">
        <v>1.6</v>
      </c>
      <c r="V22" s="158">
        <f t="shared" si="13"/>
        <v>4.34</v>
      </c>
      <c r="W22" s="158"/>
      <c r="X22" s="158" t="s">
        <v>158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159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3">
        <v>14</v>
      </c>
      <c r="B23" s="174" t="s">
        <v>185</v>
      </c>
      <c r="C23" s="181" t="s">
        <v>186</v>
      </c>
      <c r="D23" s="175" t="s">
        <v>178</v>
      </c>
      <c r="E23" s="176">
        <v>2.71434</v>
      </c>
      <c r="F23" s="177"/>
      <c r="G23" s="178">
        <f t="shared" si="7"/>
        <v>0</v>
      </c>
      <c r="H23" s="159"/>
      <c r="I23" s="158">
        <f t="shared" si="8"/>
        <v>0</v>
      </c>
      <c r="J23" s="159"/>
      <c r="K23" s="158">
        <f t="shared" si="9"/>
        <v>0</v>
      </c>
      <c r="L23" s="158">
        <v>21</v>
      </c>
      <c r="M23" s="158">
        <f t="shared" si="10"/>
        <v>0</v>
      </c>
      <c r="N23" s="158">
        <v>0</v>
      </c>
      <c r="O23" s="158">
        <f t="shared" si="11"/>
        <v>0</v>
      </c>
      <c r="P23" s="158">
        <v>0</v>
      </c>
      <c r="Q23" s="158">
        <f t="shared" si="12"/>
        <v>0</v>
      </c>
      <c r="R23" s="158"/>
      <c r="S23" s="158" t="s">
        <v>157</v>
      </c>
      <c r="T23" s="158" t="s">
        <v>157</v>
      </c>
      <c r="U23" s="158">
        <v>0.32</v>
      </c>
      <c r="V23" s="158">
        <f t="shared" si="13"/>
        <v>0.87</v>
      </c>
      <c r="W23" s="158"/>
      <c r="X23" s="158" t="s">
        <v>158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159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73">
        <v>15</v>
      </c>
      <c r="B24" s="174" t="s">
        <v>187</v>
      </c>
      <c r="C24" s="181" t="s">
        <v>627</v>
      </c>
      <c r="D24" s="175" t="s">
        <v>189</v>
      </c>
      <c r="E24" s="176">
        <v>3.4709999999999998E-2</v>
      </c>
      <c r="F24" s="177"/>
      <c r="G24" s="178">
        <f t="shared" si="7"/>
        <v>0</v>
      </c>
      <c r="H24" s="159"/>
      <c r="I24" s="158">
        <f t="shared" si="8"/>
        <v>0</v>
      </c>
      <c r="J24" s="159"/>
      <c r="K24" s="158">
        <f t="shared" si="9"/>
        <v>0</v>
      </c>
      <c r="L24" s="158">
        <v>21</v>
      </c>
      <c r="M24" s="158">
        <f t="shared" si="10"/>
        <v>0</v>
      </c>
      <c r="N24" s="158">
        <v>1.04548</v>
      </c>
      <c r="O24" s="158">
        <f t="shared" si="11"/>
        <v>0.04</v>
      </c>
      <c r="P24" s="158">
        <v>0</v>
      </c>
      <c r="Q24" s="158">
        <f t="shared" si="12"/>
        <v>0</v>
      </c>
      <c r="R24" s="158"/>
      <c r="S24" s="158" t="s">
        <v>157</v>
      </c>
      <c r="T24" s="158" t="s">
        <v>157</v>
      </c>
      <c r="U24" s="158">
        <v>15.231</v>
      </c>
      <c r="V24" s="158">
        <f t="shared" si="13"/>
        <v>0.53</v>
      </c>
      <c r="W24" s="158"/>
      <c r="X24" s="158" t="s">
        <v>158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159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3">
        <v>16</v>
      </c>
      <c r="B25" s="174" t="s">
        <v>628</v>
      </c>
      <c r="C25" s="181" t="s">
        <v>629</v>
      </c>
      <c r="D25" s="175" t="s">
        <v>156</v>
      </c>
      <c r="E25" s="176">
        <v>7.56</v>
      </c>
      <c r="F25" s="177"/>
      <c r="G25" s="178">
        <f t="shared" si="7"/>
        <v>0</v>
      </c>
      <c r="H25" s="159"/>
      <c r="I25" s="158">
        <f t="shared" si="8"/>
        <v>0</v>
      </c>
      <c r="J25" s="159"/>
      <c r="K25" s="158">
        <f t="shared" si="9"/>
        <v>0</v>
      </c>
      <c r="L25" s="158">
        <v>21</v>
      </c>
      <c r="M25" s="158">
        <f t="shared" si="10"/>
        <v>0</v>
      </c>
      <c r="N25" s="158">
        <v>2.5249999999999999</v>
      </c>
      <c r="O25" s="158">
        <f t="shared" si="11"/>
        <v>19.09</v>
      </c>
      <c r="P25" s="158">
        <v>0</v>
      </c>
      <c r="Q25" s="158">
        <f t="shared" si="12"/>
        <v>0</v>
      </c>
      <c r="R25" s="158"/>
      <c r="S25" s="158" t="s">
        <v>157</v>
      </c>
      <c r="T25" s="158" t="s">
        <v>157</v>
      </c>
      <c r="U25" s="158">
        <v>0.47699999999999998</v>
      </c>
      <c r="V25" s="158">
        <f t="shared" si="13"/>
        <v>3.61</v>
      </c>
      <c r="W25" s="158"/>
      <c r="X25" s="158" t="s">
        <v>158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159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3">
        <v>17</v>
      </c>
      <c r="B26" s="174" t="s">
        <v>630</v>
      </c>
      <c r="C26" s="181" t="s">
        <v>631</v>
      </c>
      <c r="D26" s="175" t="s">
        <v>178</v>
      </c>
      <c r="E26" s="176">
        <v>17.919640000000001</v>
      </c>
      <c r="F26" s="177"/>
      <c r="G26" s="178">
        <f t="shared" si="7"/>
        <v>0</v>
      </c>
      <c r="H26" s="159"/>
      <c r="I26" s="158">
        <f t="shared" si="8"/>
        <v>0</v>
      </c>
      <c r="J26" s="159"/>
      <c r="K26" s="158">
        <f t="shared" si="9"/>
        <v>0</v>
      </c>
      <c r="L26" s="158">
        <v>21</v>
      </c>
      <c r="M26" s="158">
        <f t="shared" si="10"/>
        <v>0</v>
      </c>
      <c r="N26" s="158">
        <v>0</v>
      </c>
      <c r="O26" s="158">
        <f t="shared" si="11"/>
        <v>0</v>
      </c>
      <c r="P26" s="158">
        <v>0</v>
      </c>
      <c r="Q26" s="158">
        <f t="shared" si="12"/>
        <v>0</v>
      </c>
      <c r="R26" s="158"/>
      <c r="S26" s="158" t="s">
        <v>157</v>
      </c>
      <c r="T26" s="158" t="s">
        <v>157</v>
      </c>
      <c r="U26" s="158">
        <v>0.35</v>
      </c>
      <c r="V26" s="158">
        <f t="shared" si="13"/>
        <v>6.27</v>
      </c>
      <c r="W26" s="158"/>
      <c r="X26" s="158" t="s">
        <v>158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159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3">
        <v>18</v>
      </c>
      <c r="B27" s="174" t="s">
        <v>632</v>
      </c>
      <c r="C27" s="181" t="s">
        <v>633</v>
      </c>
      <c r="D27" s="175" t="s">
        <v>178</v>
      </c>
      <c r="E27" s="176">
        <v>17.919640000000001</v>
      </c>
      <c r="F27" s="177"/>
      <c r="G27" s="178">
        <f t="shared" si="7"/>
        <v>0</v>
      </c>
      <c r="H27" s="159"/>
      <c r="I27" s="158">
        <f t="shared" si="8"/>
        <v>0</v>
      </c>
      <c r="J27" s="159"/>
      <c r="K27" s="158">
        <f t="shared" si="9"/>
        <v>0</v>
      </c>
      <c r="L27" s="158">
        <v>21</v>
      </c>
      <c r="M27" s="158">
        <f t="shared" si="10"/>
        <v>0</v>
      </c>
      <c r="N27" s="158">
        <v>3.9309999999999998E-2</v>
      </c>
      <c r="O27" s="158">
        <f t="shared" si="11"/>
        <v>0.7</v>
      </c>
      <c r="P27" s="158">
        <v>0</v>
      </c>
      <c r="Q27" s="158">
        <f t="shared" si="12"/>
        <v>0</v>
      </c>
      <c r="R27" s="158"/>
      <c r="S27" s="158" t="s">
        <v>157</v>
      </c>
      <c r="T27" s="158" t="s">
        <v>157</v>
      </c>
      <c r="U27" s="158">
        <v>0.65</v>
      </c>
      <c r="V27" s="158">
        <f t="shared" si="13"/>
        <v>11.65</v>
      </c>
      <c r="W27" s="158"/>
      <c r="X27" s="158" t="s">
        <v>158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159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3">
        <v>19</v>
      </c>
      <c r="B28" s="174" t="s">
        <v>634</v>
      </c>
      <c r="C28" s="181" t="s">
        <v>635</v>
      </c>
      <c r="D28" s="175" t="s">
        <v>189</v>
      </c>
      <c r="E28" s="176">
        <v>0.12188</v>
      </c>
      <c r="F28" s="177"/>
      <c r="G28" s="178">
        <f t="shared" si="7"/>
        <v>0</v>
      </c>
      <c r="H28" s="159"/>
      <c r="I28" s="158">
        <f t="shared" si="8"/>
        <v>0</v>
      </c>
      <c r="J28" s="159"/>
      <c r="K28" s="158">
        <f t="shared" si="9"/>
        <v>0</v>
      </c>
      <c r="L28" s="158">
        <v>21</v>
      </c>
      <c r="M28" s="158">
        <f t="shared" si="10"/>
        <v>0</v>
      </c>
      <c r="N28" s="158">
        <v>1.0210999999999999</v>
      </c>
      <c r="O28" s="158">
        <f t="shared" si="11"/>
        <v>0.12</v>
      </c>
      <c r="P28" s="158">
        <v>0</v>
      </c>
      <c r="Q28" s="158">
        <f t="shared" si="12"/>
        <v>0</v>
      </c>
      <c r="R28" s="158"/>
      <c r="S28" s="158" t="s">
        <v>157</v>
      </c>
      <c r="T28" s="158" t="s">
        <v>157</v>
      </c>
      <c r="U28" s="158">
        <v>29.292000000000002</v>
      </c>
      <c r="V28" s="158">
        <f t="shared" si="13"/>
        <v>3.57</v>
      </c>
      <c r="W28" s="158"/>
      <c r="X28" s="158" t="s">
        <v>158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159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22.5" outlineLevel="1" x14ac:dyDescent="0.2">
      <c r="A29" s="173">
        <v>20</v>
      </c>
      <c r="B29" s="174" t="s">
        <v>636</v>
      </c>
      <c r="C29" s="181" t="s">
        <v>637</v>
      </c>
      <c r="D29" s="175" t="s">
        <v>156</v>
      </c>
      <c r="E29" s="176">
        <v>2.4375300000000002</v>
      </c>
      <c r="F29" s="177"/>
      <c r="G29" s="178">
        <f t="shared" si="7"/>
        <v>0</v>
      </c>
      <c r="H29" s="159"/>
      <c r="I29" s="158">
        <f t="shared" si="8"/>
        <v>0</v>
      </c>
      <c r="J29" s="159"/>
      <c r="K29" s="158">
        <f t="shared" si="9"/>
        <v>0</v>
      </c>
      <c r="L29" s="158">
        <v>21</v>
      </c>
      <c r="M29" s="158">
        <f t="shared" si="10"/>
        <v>0</v>
      </c>
      <c r="N29" s="158">
        <v>2.5249999999999999</v>
      </c>
      <c r="O29" s="158">
        <f t="shared" si="11"/>
        <v>6.15</v>
      </c>
      <c r="P29" s="158">
        <v>0</v>
      </c>
      <c r="Q29" s="158">
        <f t="shared" si="12"/>
        <v>0</v>
      </c>
      <c r="R29" s="158"/>
      <c r="S29" s="158" t="s">
        <v>157</v>
      </c>
      <c r="T29" s="158" t="s">
        <v>157</v>
      </c>
      <c r="U29" s="158">
        <v>1.3029999999999999</v>
      </c>
      <c r="V29" s="158">
        <f t="shared" si="13"/>
        <v>3.18</v>
      </c>
      <c r="W29" s="158"/>
      <c r="X29" s="158" t="s">
        <v>158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159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x14ac:dyDescent="0.2">
      <c r="A30" s="161" t="s">
        <v>152</v>
      </c>
      <c r="B30" s="162" t="s">
        <v>57</v>
      </c>
      <c r="C30" s="180" t="s">
        <v>58</v>
      </c>
      <c r="D30" s="163"/>
      <c r="E30" s="164"/>
      <c r="F30" s="165"/>
      <c r="G30" s="166">
        <f>SUMIF(AG31:AG33,"&lt;&gt;NOR",G31:G33)</f>
        <v>0</v>
      </c>
      <c r="H30" s="160"/>
      <c r="I30" s="160">
        <f>SUM(I31:I33)</f>
        <v>0</v>
      </c>
      <c r="J30" s="160"/>
      <c r="K30" s="160">
        <f>SUM(K31:K33)</f>
        <v>0</v>
      </c>
      <c r="L30" s="160"/>
      <c r="M30" s="160">
        <f>SUM(M31:M33)</f>
        <v>0</v>
      </c>
      <c r="N30" s="160"/>
      <c r="O30" s="160">
        <f>SUM(O31:O33)</f>
        <v>12.79</v>
      </c>
      <c r="P30" s="160"/>
      <c r="Q30" s="160">
        <f>SUM(Q31:Q33)</f>
        <v>0</v>
      </c>
      <c r="R30" s="160"/>
      <c r="S30" s="160"/>
      <c r="T30" s="160"/>
      <c r="U30" s="160"/>
      <c r="V30" s="160">
        <f>SUM(V31:V33)</f>
        <v>70.039999999999992</v>
      </c>
      <c r="W30" s="160"/>
      <c r="X30" s="160"/>
      <c r="AG30" t="s">
        <v>153</v>
      </c>
    </row>
    <row r="31" spans="1:60" outlineLevel="1" x14ac:dyDescent="0.2">
      <c r="A31" s="173">
        <v>21</v>
      </c>
      <c r="B31" s="174" t="s">
        <v>214</v>
      </c>
      <c r="C31" s="181" t="s">
        <v>215</v>
      </c>
      <c r="D31" s="175" t="s">
        <v>189</v>
      </c>
      <c r="E31" s="176">
        <v>0.96525000000000005</v>
      </c>
      <c r="F31" s="177"/>
      <c r="G31" s="178">
        <f>ROUND(E31*F31,2)</f>
        <v>0</v>
      </c>
      <c r="H31" s="159"/>
      <c r="I31" s="158">
        <f>ROUND(E31*H31,2)</f>
        <v>0</v>
      </c>
      <c r="J31" s="159"/>
      <c r="K31" s="158">
        <f>ROUND(E31*J31,2)</f>
        <v>0</v>
      </c>
      <c r="L31" s="158">
        <v>21</v>
      </c>
      <c r="M31" s="158">
        <f>G31*(1+L31/100)</f>
        <v>0</v>
      </c>
      <c r="N31" s="158">
        <v>1.0202899999999999</v>
      </c>
      <c r="O31" s="158">
        <f>ROUND(E31*N31,2)</f>
        <v>0.98</v>
      </c>
      <c r="P31" s="158">
        <v>0</v>
      </c>
      <c r="Q31" s="158">
        <f>ROUND(E31*P31,2)</f>
        <v>0</v>
      </c>
      <c r="R31" s="158"/>
      <c r="S31" s="158" t="s">
        <v>157</v>
      </c>
      <c r="T31" s="158" t="s">
        <v>157</v>
      </c>
      <c r="U31" s="158">
        <v>25.271000000000001</v>
      </c>
      <c r="V31" s="158">
        <f>ROUND(E31*U31,2)</f>
        <v>24.39</v>
      </c>
      <c r="W31" s="158"/>
      <c r="X31" s="158" t="s">
        <v>158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159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22.5" outlineLevel="1" x14ac:dyDescent="0.2">
      <c r="A32" s="173">
        <v>22</v>
      </c>
      <c r="B32" s="174" t="s">
        <v>638</v>
      </c>
      <c r="C32" s="181" t="s">
        <v>639</v>
      </c>
      <c r="D32" s="175" t="s">
        <v>294</v>
      </c>
      <c r="E32" s="176">
        <v>50.435000000000002</v>
      </c>
      <c r="F32" s="177"/>
      <c r="G32" s="178">
        <f>ROUND(E32*F32,2)</f>
        <v>0</v>
      </c>
      <c r="H32" s="159"/>
      <c r="I32" s="158">
        <f>ROUND(E32*H32,2)</f>
        <v>0</v>
      </c>
      <c r="J32" s="159"/>
      <c r="K32" s="158">
        <f>ROUND(E32*J32,2)</f>
        <v>0</v>
      </c>
      <c r="L32" s="158">
        <v>21</v>
      </c>
      <c r="M32" s="158">
        <f>G32*(1+L32/100)</f>
        <v>0</v>
      </c>
      <c r="N32" s="158">
        <v>8.9569999999999997E-2</v>
      </c>
      <c r="O32" s="158">
        <f>ROUND(E32*N32,2)</f>
        <v>4.5199999999999996</v>
      </c>
      <c r="P32" s="158">
        <v>0</v>
      </c>
      <c r="Q32" s="158">
        <f>ROUND(E32*P32,2)</f>
        <v>0</v>
      </c>
      <c r="R32" s="158"/>
      <c r="S32" s="158" t="s">
        <v>157</v>
      </c>
      <c r="T32" s="158" t="s">
        <v>157</v>
      </c>
      <c r="U32" s="158">
        <v>0.23899999999999999</v>
      </c>
      <c r="V32" s="158">
        <f>ROUND(E32*U32,2)</f>
        <v>12.05</v>
      </c>
      <c r="W32" s="158"/>
      <c r="X32" s="158" t="s">
        <v>158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159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3">
        <v>23</v>
      </c>
      <c r="B33" s="174" t="s">
        <v>640</v>
      </c>
      <c r="C33" s="181" t="s">
        <v>641</v>
      </c>
      <c r="D33" s="175" t="s">
        <v>178</v>
      </c>
      <c r="E33" s="176">
        <v>21</v>
      </c>
      <c r="F33" s="177"/>
      <c r="G33" s="178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21</v>
      </c>
      <c r="M33" s="158">
        <f>G33*(1+L33/100)</f>
        <v>0</v>
      </c>
      <c r="N33" s="158">
        <v>0.34693000000000002</v>
      </c>
      <c r="O33" s="158">
        <f>ROUND(E33*N33,2)</f>
        <v>7.29</v>
      </c>
      <c r="P33" s="158">
        <v>0</v>
      </c>
      <c r="Q33" s="158">
        <f>ROUND(E33*P33,2)</f>
        <v>0</v>
      </c>
      <c r="R33" s="158"/>
      <c r="S33" s="158" t="s">
        <v>157</v>
      </c>
      <c r="T33" s="158" t="s">
        <v>157</v>
      </c>
      <c r="U33" s="158">
        <v>1.6</v>
      </c>
      <c r="V33" s="158">
        <f>ROUND(E33*U33,2)</f>
        <v>33.6</v>
      </c>
      <c r="W33" s="158"/>
      <c r="X33" s="158" t="s">
        <v>158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159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x14ac:dyDescent="0.2">
      <c r="A34" s="161" t="s">
        <v>152</v>
      </c>
      <c r="B34" s="162" t="s">
        <v>68</v>
      </c>
      <c r="C34" s="180" t="s">
        <v>69</v>
      </c>
      <c r="D34" s="163"/>
      <c r="E34" s="164"/>
      <c r="F34" s="165"/>
      <c r="G34" s="166">
        <f>SUMIF(AG35:AG38,"&lt;&gt;NOR",G35:G38)</f>
        <v>0</v>
      </c>
      <c r="H34" s="160"/>
      <c r="I34" s="160">
        <f>SUM(I35:I38)</f>
        <v>0</v>
      </c>
      <c r="J34" s="160"/>
      <c r="K34" s="160">
        <f>SUM(K35:K38)</f>
        <v>0</v>
      </c>
      <c r="L34" s="160"/>
      <c r="M34" s="160">
        <f>SUM(M35:M38)</f>
        <v>0</v>
      </c>
      <c r="N34" s="160"/>
      <c r="O34" s="160">
        <f>SUM(O35:O38)</f>
        <v>86</v>
      </c>
      <c r="P34" s="160"/>
      <c r="Q34" s="160">
        <f>SUM(Q35:Q38)</f>
        <v>0</v>
      </c>
      <c r="R34" s="160"/>
      <c r="S34" s="160"/>
      <c r="T34" s="160"/>
      <c r="U34" s="160"/>
      <c r="V34" s="160">
        <f>SUM(V35:V38)</f>
        <v>111.8</v>
      </c>
      <c r="W34" s="160"/>
      <c r="X34" s="160"/>
      <c r="AG34" t="s">
        <v>153</v>
      </c>
    </row>
    <row r="35" spans="1:60" outlineLevel="1" x14ac:dyDescent="0.2">
      <c r="A35" s="173">
        <v>24</v>
      </c>
      <c r="B35" s="174" t="s">
        <v>642</v>
      </c>
      <c r="C35" s="181" t="s">
        <v>643</v>
      </c>
      <c r="D35" s="175" t="s">
        <v>156</v>
      </c>
      <c r="E35" s="176">
        <v>27.76</v>
      </c>
      <c r="F35" s="177"/>
      <c r="G35" s="178">
        <f>ROUND(E35*F35,2)</f>
        <v>0</v>
      </c>
      <c r="H35" s="159"/>
      <c r="I35" s="158">
        <f>ROUND(E35*H35,2)</f>
        <v>0</v>
      </c>
      <c r="J35" s="159"/>
      <c r="K35" s="158">
        <f>ROUND(E35*J35,2)</f>
        <v>0</v>
      </c>
      <c r="L35" s="158">
        <v>21</v>
      </c>
      <c r="M35" s="158">
        <f>G35*(1+L35/100)</f>
        <v>0</v>
      </c>
      <c r="N35" s="158">
        <v>1.837</v>
      </c>
      <c r="O35" s="158">
        <f>ROUND(E35*N35,2)</f>
        <v>51</v>
      </c>
      <c r="P35" s="158">
        <v>0</v>
      </c>
      <c r="Q35" s="158">
        <f>ROUND(E35*P35,2)</f>
        <v>0</v>
      </c>
      <c r="R35" s="158"/>
      <c r="S35" s="158" t="s">
        <v>157</v>
      </c>
      <c r="T35" s="158" t="s">
        <v>157</v>
      </c>
      <c r="U35" s="158">
        <v>1.8360000000000001</v>
      </c>
      <c r="V35" s="158">
        <f>ROUND(E35*U35,2)</f>
        <v>50.97</v>
      </c>
      <c r="W35" s="158"/>
      <c r="X35" s="158" t="s">
        <v>158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159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3">
        <v>25</v>
      </c>
      <c r="B36" s="174" t="s">
        <v>644</v>
      </c>
      <c r="C36" s="181" t="s">
        <v>645</v>
      </c>
      <c r="D36" s="175" t="s">
        <v>178</v>
      </c>
      <c r="E36" s="176">
        <v>111.04</v>
      </c>
      <c r="F36" s="177"/>
      <c r="G36" s="178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21</v>
      </c>
      <c r="M36" s="158">
        <f>G36*(1+L36/100)</f>
        <v>0</v>
      </c>
      <c r="N36" s="158">
        <v>0.27827000000000002</v>
      </c>
      <c r="O36" s="158">
        <f>ROUND(E36*N36,2)</f>
        <v>30.9</v>
      </c>
      <c r="P36" s="158">
        <v>0</v>
      </c>
      <c r="Q36" s="158">
        <f>ROUND(E36*P36,2)</f>
        <v>0</v>
      </c>
      <c r="R36" s="158"/>
      <c r="S36" s="158" t="s">
        <v>157</v>
      </c>
      <c r="T36" s="158" t="s">
        <v>157</v>
      </c>
      <c r="U36" s="158">
        <v>0.50800000000000001</v>
      </c>
      <c r="V36" s="158">
        <f>ROUND(E36*U36,2)</f>
        <v>56.41</v>
      </c>
      <c r="W36" s="158"/>
      <c r="X36" s="158" t="s">
        <v>158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159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 x14ac:dyDescent="0.2">
      <c r="A37" s="173">
        <v>26</v>
      </c>
      <c r="B37" s="174" t="s">
        <v>314</v>
      </c>
      <c r="C37" s="181" t="s">
        <v>315</v>
      </c>
      <c r="D37" s="175" t="s">
        <v>294</v>
      </c>
      <c r="E37" s="176">
        <v>31.6</v>
      </c>
      <c r="F37" s="177"/>
      <c r="G37" s="178">
        <f>ROUND(E37*F37,2)</f>
        <v>0</v>
      </c>
      <c r="H37" s="159"/>
      <c r="I37" s="158">
        <f>ROUND(E37*H37,2)</f>
        <v>0</v>
      </c>
      <c r="J37" s="159"/>
      <c r="K37" s="158">
        <f>ROUND(E37*J37,2)</f>
        <v>0</v>
      </c>
      <c r="L37" s="158">
        <v>21</v>
      </c>
      <c r="M37" s="158">
        <f>G37*(1+L37/100)</f>
        <v>0</v>
      </c>
      <c r="N37" s="158">
        <v>0.10249999999999999</v>
      </c>
      <c r="O37" s="158">
        <f>ROUND(E37*N37,2)</f>
        <v>3.24</v>
      </c>
      <c r="P37" s="158">
        <v>0</v>
      </c>
      <c r="Q37" s="158">
        <f>ROUND(E37*P37,2)</f>
        <v>0</v>
      </c>
      <c r="R37" s="158"/>
      <c r="S37" s="158" t="s">
        <v>157</v>
      </c>
      <c r="T37" s="158" t="s">
        <v>157</v>
      </c>
      <c r="U37" s="158">
        <v>0.14000000000000001</v>
      </c>
      <c r="V37" s="158">
        <f>ROUND(E37*U37,2)</f>
        <v>4.42</v>
      </c>
      <c r="W37" s="158"/>
      <c r="X37" s="158" t="s">
        <v>158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159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22.5" outlineLevel="1" x14ac:dyDescent="0.2">
      <c r="A38" s="173">
        <v>27</v>
      </c>
      <c r="B38" s="174" t="s">
        <v>316</v>
      </c>
      <c r="C38" s="181" t="s">
        <v>317</v>
      </c>
      <c r="D38" s="175" t="s">
        <v>218</v>
      </c>
      <c r="E38" s="176">
        <v>32</v>
      </c>
      <c r="F38" s="177"/>
      <c r="G38" s="178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21</v>
      </c>
      <c r="M38" s="158">
        <f>G38*(1+L38/100)</f>
        <v>0</v>
      </c>
      <c r="N38" s="158">
        <v>2.7E-2</v>
      </c>
      <c r="O38" s="158">
        <f>ROUND(E38*N38,2)</f>
        <v>0.86</v>
      </c>
      <c r="P38" s="158">
        <v>0</v>
      </c>
      <c r="Q38" s="158">
        <f>ROUND(E38*P38,2)</f>
        <v>0</v>
      </c>
      <c r="R38" s="158" t="s">
        <v>318</v>
      </c>
      <c r="S38" s="158" t="s">
        <v>319</v>
      </c>
      <c r="T38" s="158" t="s">
        <v>319</v>
      </c>
      <c r="U38" s="158">
        <v>0</v>
      </c>
      <c r="V38" s="158">
        <f>ROUND(E38*U38,2)</f>
        <v>0</v>
      </c>
      <c r="W38" s="158"/>
      <c r="X38" s="158" t="s">
        <v>320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321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x14ac:dyDescent="0.2">
      <c r="A39" s="161" t="s">
        <v>152</v>
      </c>
      <c r="B39" s="162" t="s">
        <v>72</v>
      </c>
      <c r="C39" s="180" t="s">
        <v>73</v>
      </c>
      <c r="D39" s="163"/>
      <c r="E39" s="164"/>
      <c r="F39" s="165"/>
      <c r="G39" s="166">
        <f>SUMIF(AG40:AG44,"&lt;&gt;NOR",G40:G44)</f>
        <v>0</v>
      </c>
      <c r="H39" s="160"/>
      <c r="I39" s="160">
        <f>SUM(I40:I44)</f>
        <v>0</v>
      </c>
      <c r="J39" s="160"/>
      <c r="K39" s="160">
        <f>SUM(K40:K44)</f>
        <v>0</v>
      </c>
      <c r="L39" s="160"/>
      <c r="M39" s="160">
        <f>SUM(M40:M44)</f>
        <v>0</v>
      </c>
      <c r="N39" s="160"/>
      <c r="O39" s="160">
        <f>SUM(O40:O44)</f>
        <v>28.939999999999998</v>
      </c>
      <c r="P39" s="160"/>
      <c r="Q39" s="160">
        <f>SUM(Q40:Q44)</f>
        <v>0</v>
      </c>
      <c r="R39" s="160"/>
      <c r="S39" s="160"/>
      <c r="T39" s="160"/>
      <c r="U39" s="160"/>
      <c r="V39" s="160">
        <f>SUM(V40:V44)</f>
        <v>94.27</v>
      </c>
      <c r="W39" s="160"/>
      <c r="X39" s="160"/>
      <c r="AG39" t="s">
        <v>153</v>
      </c>
    </row>
    <row r="40" spans="1:60" ht="22.5" outlineLevel="1" x14ac:dyDescent="0.2">
      <c r="A40" s="173">
        <v>28</v>
      </c>
      <c r="B40" s="174" t="s">
        <v>646</v>
      </c>
      <c r="C40" s="181" t="s">
        <v>647</v>
      </c>
      <c r="D40" s="175" t="s">
        <v>218</v>
      </c>
      <c r="E40" s="176">
        <v>1</v>
      </c>
      <c r="F40" s="177"/>
      <c r="G40" s="178">
        <f>ROUND(E40*F40,2)</f>
        <v>0</v>
      </c>
      <c r="H40" s="159"/>
      <c r="I40" s="158">
        <f>ROUND(E40*H40,2)</f>
        <v>0</v>
      </c>
      <c r="J40" s="159"/>
      <c r="K40" s="158">
        <f>ROUND(E40*J40,2)</f>
        <v>0</v>
      </c>
      <c r="L40" s="158">
        <v>21</v>
      </c>
      <c r="M40" s="158">
        <f>G40*(1+L40/100)</f>
        <v>0</v>
      </c>
      <c r="N40" s="158">
        <v>0.45743</v>
      </c>
      <c r="O40" s="158">
        <f>ROUND(E40*N40,2)</f>
        <v>0.46</v>
      </c>
      <c r="P40" s="158">
        <v>0</v>
      </c>
      <c r="Q40" s="158">
        <f>ROUND(E40*P40,2)</f>
        <v>0</v>
      </c>
      <c r="R40" s="158"/>
      <c r="S40" s="158" t="s">
        <v>157</v>
      </c>
      <c r="T40" s="158" t="s">
        <v>157</v>
      </c>
      <c r="U40" s="158">
        <v>1.302</v>
      </c>
      <c r="V40" s="158">
        <f>ROUND(E40*U40,2)</f>
        <v>1.3</v>
      </c>
      <c r="W40" s="158"/>
      <c r="X40" s="158" t="s">
        <v>158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159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 x14ac:dyDescent="0.2">
      <c r="A41" s="173">
        <v>29</v>
      </c>
      <c r="B41" s="174" t="s">
        <v>648</v>
      </c>
      <c r="C41" s="181" t="s">
        <v>649</v>
      </c>
      <c r="D41" s="175" t="s">
        <v>218</v>
      </c>
      <c r="E41" s="176">
        <v>1</v>
      </c>
      <c r="F41" s="177"/>
      <c r="G41" s="178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21</v>
      </c>
      <c r="M41" s="158">
        <f>G41*(1+L41/100)</f>
        <v>0</v>
      </c>
      <c r="N41" s="158">
        <v>0.16502</v>
      </c>
      <c r="O41" s="158">
        <f>ROUND(E41*N41,2)</f>
        <v>0.17</v>
      </c>
      <c r="P41" s="158">
        <v>0</v>
      </c>
      <c r="Q41" s="158">
        <f>ROUND(E41*P41,2)</f>
        <v>0</v>
      </c>
      <c r="R41" s="158"/>
      <c r="S41" s="158" t="s">
        <v>157</v>
      </c>
      <c r="T41" s="158" t="s">
        <v>157</v>
      </c>
      <c r="U41" s="158">
        <v>1.3140000000000001</v>
      </c>
      <c r="V41" s="158">
        <f>ROUND(E41*U41,2)</f>
        <v>1.31</v>
      </c>
      <c r="W41" s="158"/>
      <c r="X41" s="158" t="s">
        <v>158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159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22.5" outlineLevel="1" x14ac:dyDescent="0.2">
      <c r="A42" s="173">
        <v>30</v>
      </c>
      <c r="B42" s="174" t="s">
        <v>650</v>
      </c>
      <c r="C42" s="181" t="s">
        <v>651</v>
      </c>
      <c r="D42" s="175" t="s">
        <v>294</v>
      </c>
      <c r="E42" s="176">
        <v>31</v>
      </c>
      <c r="F42" s="177"/>
      <c r="G42" s="178">
        <f>ROUND(E42*F42,2)</f>
        <v>0</v>
      </c>
      <c r="H42" s="159"/>
      <c r="I42" s="158">
        <f>ROUND(E42*H42,2)</f>
        <v>0</v>
      </c>
      <c r="J42" s="159"/>
      <c r="K42" s="158">
        <f>ROUND(E42*J42,2)</f>
        <v>0</v>
      </c>
      <c r="L42" s="158">
        <v>21</v>
      </c>
      <c r="M42" s="158">
        <f>G42*(1+L42/100)</f>
        <v>0</v>
      </c>
      <c r="N42" s="158">
        <v>0.90803</v>
      </c>
      <c r="O42" s="158">
        <f>ROUND(E42*N42,2)</f>
        <v>28.15</v>
      </c>
      <c r="P42" s="158">
        <v>0</v>
      </c>
      <c r="Q42" s="158">
        <f>ROUND(E42*P42,2)</f>
        <v>0</v>
      </c>
      <c r="R42" s="158"/>
      <c r="S42" s="158" t="s">
        <v>157</v>
      </c>
      <c r="T42" s="158" t="s">
        <v>157</v>
      </c>
      <c r="U42" s="158">
        <v>2.8350599999999999</v>
      </c>
      <c r="V42" s="158">
        <f>ROUND(E42*U42,2)</f>
        <v>87.89</v>
      </c>
      <c r="W42" s="158"/>
      <c r="X42" s="158" t="s">
        <v>288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289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 x14ac:dyDescent="0.2">
      <c r="A43" s="173">
        <v>31</v>
      </c>
      <c r="B43" s="174" t="s">
        <v>652</v>
      </c>
      <c r="C43" s="181" t="s">
        <v>653</v>
      </c>
      <c r="D43" s="175" t="s">
        <v>218</v>
      </c>
      <c r="E43" s="176">
        <v>2</v>
      </c>
      <c r="F43" s="177"/>
      <c r="G43" s="178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21</v>
      </c>
      <c r="M43" s="158">
        <f>G43*(1+L43/100)</f>
        <v>0</v>
      </c>
      <c r="N43" s="158">
        <v>4.4999999999999998E-2</v>
      </c>
      <c r="O43" s="158">
        <f>ROUND(E43*N43,2)</f>
        <v>0.09</v>
      </c>
      <c r="P43" s="158">
        <v>0</v>
      </c>
      <c r="Q43" s="158">
        <f>ROUND(E43*P43,2)</f>
        <v>0</v>
      </c>
      <c r="R43" s="158"/>
      <c r="S43" s="158" t="s">
        <v>157</v>
      </c>
      <c r="T43" s="158" t="s">
        <v>157</v>
      </c>
      <c r="U43" s="158">
        <v>1.20953</v>
      </c>
      <c r="V43" s="158">
        <f>ROUND(E43*U43,2)</f>
        <v>2.42</v>
      </c>
      <c r="W43" s="158"/>
      <c r="X43" s="158" t="s">
        <v>288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289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22.5" outlineLevel="1" x14ac:dyDescent="0.2">
      <c r="A44" s="173">
        <v>32</v>
      </c>
      <c r="B44" s="174" t="s">
        <v>654</v>
      </c>
      <c r="C44" s="181" t="s">
        <v>655</v>
      </c>
      <c r="D44" s="175" t="s">
        <v>218</v>
      </c>
      <c r="E44" s="176">
        <v>1</v>
      </c>
      <c r="F44" s="177"/>
      <c r="G44" s="178">
        <f>ROUND(E44*F44,2)</f>
        <v>0</v>
      </c>
      <c r="H44" s="159"/>
      <c r="I44" s="158">
        <f>ROUND(E44*H44,2)</f>
        <v>0</v>
      </c>
      <c r="J44" s="159"/>
      <c r="K44" s="158">
        <f>ROUND(E44*J44,2)</f>
        <v>0</v>
      </c>
      <c r="L44" s="158">
        <v>21</v>
      </c>
      <c r="M44" s="158">
        <f>G44*(1+L44/100)</f>
        <v>0</v>
      </c>
      <c r="N44" s="158">
        <v>7.1529999999999996E-2</v>
      </c>
      <c r="O44" s="158">
        <f>ROUND(E44*N44,2)</f>
        <v>7.0000000000000007E-2</v>
      </c>
      <c r="P44" s="158">
        <v>0</v>
      </c>
      <c r="Q44" s="158">
        <f>ROUND(E44*P44,2)</f>
        <v>0</v>
      </c>
      <c r="R44" s="158"/>
      <c r="S44" s="158" t="s">
        <v>157</v>
      </c>
      <c r="T44" s="158" t="s">
        <v>157</v>
      </c>
      <c r="U44" s="158">
        <v>1.34514</v>
      </c>
      <c r="V44" s="158">
        <f>ROUND(E44*U44,2)</f>
        <v>1.35</v>
      </c>
      <c r="W44" s="158"/>
      <c r="X44" s="158" t="s">
        <v>288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289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x14ac:dyDescent="0.2">
      <c r="A45" s="161" t="s">
        <v>152</v>
      </c>
      <c r="B45" s="162" t="s">
        <v>74</v>
      </c>
      <c r="C45" s="180" t="s">
        <v>75</v>
      </c>
      <c r="D45" s="163"/>
      <c r="E45" s="164"/>
      <c r="F45" s="165"/>
      <c r="G45" s="166">
        <f>SUMIF(AG46:AG46,"&lt;&gt;NOR",G46:G46)</f>
        <v>0</v>
      </c>
      <c r="H45" s="160"/>
      <c r="I45" s="160">
        <f>SUM(I46:I46)</f>
        <v>0</v>
      </c>
      <c r="J45" s="160"/>
      <c r="K45" s="160">
        <f>SUM(K46:K46)</f>
        <v>0</v>
      </c>
      <c r="L45" s="160"/>
      <c r="M45" s="160">
        <f>SUM(M46:M46)</f>
        <v>0</v>
      </c>
      <c r="N45" s="160"/>
      <c r="O45" s="160">
        <f>SUM(O46:O46)</f>
        <v>1.51</v>
      </c>
      <c r="P45" s="160"/>
      <c r="Q45" s="160">
        <f>SUM(Q46:Q46)</f>
        <v>0</v>
      </c>
      <c r="R45" s="160"/>
      <c r="S45" s="160"/>
      <c r="T45" s="160"/>
      <c r="U45" s="160"/>
      <c r="V45" s="160">
        <f>SUM(V46:V46)</f>
        <v>2.12</v>
      </c>
      <c r="W45" s="160"/>
      <c r="X45" s="160"/>
      <c r="AG45" t="s">
        <v>153</v>
      </c>
    </row>
    <row r="46" spans="1:60" ht="22.5" outlineLevel="1" x14ac:dyDescent="0.2">
      <c r="A46" s="173">
        <v>33</v>
      </c>
      <c r="B46" s="174" t="s">
        <v>656</v>
      </c>
      <c r="C46" s="181" t="s">
        <v>657</v>
      </c>
      <c r="D46" s="175" t="s">
        <v>294</v>
      </c>
      <c r="E46" s="176">
        <v>9.4</v>
      </c>
      <c r="F46" s="177"/>
      <c r="G46" s="178">
        <f>ROUND(E46*F46,2)</f>
        <v>0</v>
      </c>
      <c r="H46" s="159"/>
      <c r="I46" s="158">
        <f>ROUND(E46*H46,2)</f>
        <v>0</v>
      </c>
      <c r="J46" s="159"/>
      <c r="K46" s="158">
        <f>ROUND(E46*J46,2)</f>
        <v>0</v>
      </c>
      <c r="L46" s="158">
        <v>21</v>
      </c>
      <c r="M46" s="158">
        <f>G46*(1+L46/100)</f>
        <v>0</v>
      </c>
      <c r="N46" s="158">
        <v>0.16108</v>
      </c>
      <c r="O46" s="158">
        <f>ROUND(E46*N46,2)</f>
        <v>1.51</v>
      </c>
      <c r="P46" s="158">
        <v>0</v>
      </c>
      <c r="Q46" s="158">
        <f>ROUND(E46*P46,2)</f>
        <v>0</v>
      </c>
      <c r="R46" s="158"/>
      <c r="S46" s="158" t="s">
        <v>157</v>
      </c>
      <c r="T46" s="158" t="s">
        <v>157</v>
      </c>
      <c r="U46" s="158">
        <v>0.22503999999999999</v>
      </c>
      <c r="V46" s="158">
        <f>ROUND(E46*U46,2)</f>
        <v>2.12</v>
      </c>
      <c r="W46" s="158"/>
      <c r="X46" s="158" t="s">
        <v>158</v>
      </c>
      <c r="Y46" s="151"/>
      <c r="Z46" s="151"/>
      <c r="AA46" s="151"/>
      <c r="AB46" s="151"/>
      <c r="AC46" s="151"/>
      <c r="AD46" s="151"/>
      <c r="AE46" s="151"/>
      <c r="AF46" s="151"/>
      <c r="AG46" s="151" t="s">
        <v>159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x14ac:dyDescent="0.2">
      <c r="A47" s="161" t="s">
        <v>152</v>
      </c>
      <c r="B47" s="162" t="s">
        <v>80</v>
      </c>
      <c r="C47" s="180" t="s">
        <v>81</v>
      </c>
      <c r="D47" s="163"/>
      <c r="E47" s="164"/>
      <c r="F47" s="165"/>
      <c r="G47" s="166">
        <f>SUMIF(AG48:AG48,"&lt;&gt;NOR",G48:G48)</f>
        <v>0</v>
      </c>
      <c r="H47" s="160"/>
      <c r="I47" s="160">
        <f>SUM(I48:I48)</f>
        <v>0</v>
      </c>
      <c r="J47" s="160"/>
      <c r="K47" s="160">
        <f>SUM(K48:K48)</f>
        <v>0</v>
      </c>
      <c r="L47" s="160"/>
      <c r="M47" s="160">
        <f>SUM(M48:M48)</f>
        <v>0</v>
      </c>
      <c r="N47" s="160"/>
      <c r="O47" s="160">
        <f>SUM(O48:O48)</f>
        <v>0</v>
      </c>
      <c r="P47" s="160"/>
      <c r="Q47" s="160">
        <f>SUM(Q48:Q48)</f>
        <v>2.76</v>
      </c>
      <c r="R47" s="160"/>
      <c r="S47" s="160"/>
      <c r="T47" s="160"/>
      <c r="U47" s="160"/>
      <c r="V47" s="160">
        <f>SUM(V48:V48)</f>
        <v>9.77</v>
      </c>
      <c r="W47" s="160"/>
      <c r="X47" s="160"/>
      <c r="AG47" t="s">
        <v>153</v>
      </c>
    </row>
    <row r="48" spans="1:60" outlineLevel="1" x14ac:dyDescent="0.2">
      <c r="A48" s="173">
        <v>34</v>
      </c>
      <c r="B48" s="174" t="s">
        <v>658</v>
      </c>
      <c r="C48" s="181" t="s">
        <v>659</v>
      </c>
      <c r="D48" s="175" t="s">
        <v>156</v>
      </c>
      <c r="E48" s="176">
        <v>1.1496</v>
      </c>
      <c r="F48" s="177"/>
      <c r="G48" s="178">
        <f>ROUND(E48*F48,2)</f>
        <v>0</v>
      </c>
      <c r="H48" s="159"/>
      <c r="I48" s="158">
        <f>ROUND(E48*H48,2)</f>
        <v>0</v>
      </c>
      <c r="J48" s="159"/>
      <c r="K48" s="158">
        <f>ROUND(E48*J48,2)</f>
        <v>0</v>
      </c>
      <c r="L48" s="158">
        <v>21</v>
      </c>
      <c r="M48" s="158">
        <f>G48*(1+L48/100)</f>
        <v>0</v>
      </c>
      <c r="N48" s="158">
        <v>1.47E-3</v>
      </c>
      <c r="O48" s="158">
        <f>ROUND(E48*N48,2)</f>
        <v>0</v>
      </c>
      <c r="P48" s="158">
        <v>2.4</v>
      </c>
      <c r="Q48" s="158">
        <f>ROUND(E48*P48,2)</f>
        <v>2.76</v>
      </c>
      <c r="R48" s="158"/>
      <c r="S48" s="158" t="s">
        <v>157</v>
      </c>
      <c r="T48" s="158" t="s">
        <v>157</v>
      </c>
      <c r="U48" s="158">
        <v>8.5</v>
      </c>
      <c r="V48" s="158">
        <f>ROUND(E48*U48,2)</f>
        <v>9.77</v>
      </c>
      <c r="W48" s="158"/>
      <c r="X48" s="158" t="s">
        <v>158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159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x14ac:dyDescent="0.2">
      <c r="A49" s="161" t="s">
        <v>152</v>
      </c>
      <c r="B49" s="162" t="s">
        <v>82</v>
      </c>
      <c r="C49" s="180" t="s">
        <v>83</v>
      </c>
      <c r="D49" s="163"/>
      <c r="E49" s="164"/>
      <c r="F49" s="165"/>
      <c r="G49" s="166">
        <f>SUMIF(AG50:AG50,"&lt;&gt;NOR",G50:G50)</f>
        <v>0</v>
      </c>
      <c r="H49" s="160"/>
      <c r="I49" s="160">
        <f>SUM(I50:I50)</f>
        <v>0</v>
      </c>
      <c r="J49" s="160"/>
      <c r="K49" s="160">
        <f>SUM(K50:K50)</f>
        <v>0</v>
      </c>
      <c r="L49" s="160"/>
      <c r="M49" s="160">
        <f>SUM(M50:M50)</f>
        <v>0</v>
      </c>
      <c r="N49" s="160"/>
      <c r="O49" s="160">
        <f>SUM(O50:O50)</f>
        <v>0</v>
      </c>
      <c r="P49" s="160"/>
      <c r="Q49" s="160">
        <f>SUM(Q50:Q50)</f>
        <v>0</v>
      </c>
      <c r="R49" s="160"/>
      <c r="S49" s="160"/>
      <c r="T49" s="160"/>
      <c r="U49" s="160"/>
      <c r="V49" s="160">
        <f>SUM(V50:V50)</f>
        <v>62.65</v>
      </c>
      <c r="W49" s="160"/>
      <c r="X49" s="160"/>
      <c r="AG49" t="s">
        <v>153</v>
      </c>
    </row>
    <row r="50" spans="1:60" outlineLevel="1" x14ac:dyDescent="0.2">
      <c r="A50" s="173">
        <v>35</v>
      </c>
      <c r="B50" s="174" t="s">
        <v>660</v>
      </c>
      <c r="C50" s="181" t="s">
        <v>661</v>
      </c>
      <c r="D50" s="175" t="s">
        <v>189</v>
      </c>
      <c r="E50" s="176">
        <v>160.64953</v>
      </c>
      <c r="F50" s="177"/>
      <c r="G50" s="178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21</v>
      </c>
      <c r="M50" s="158">
        <f>G50*(1+L50/100)</f>
        <v>0</v>
      </c>
      <c r="N50" s="158">
        <v>0</v>
      </c>
      <c r="O50" s="158">
        <f>ROUND(E50*N50,2)</f>
        <v>0</v>
      </c>
      <c r="P50" s="158">
        <v>0</v>
      </c>
      <c r="Q50" s="158">
        <f>ROUND(E50*P50,2)</f>
        <v>0</v>
      </c>
      <c r="R50" s="158"/>
      <c r="S50" s="158" t="s">
        <v>157</v>
      </c>
      <c r="T50" s="158" t="s">
        <v>157</v>
      </c>
      <c r="U50" s="158">
        <v>0.39</v>
      </c>
      <c r="V50" s="158">
        <f>ROUND(E50*U50,2)</f>
        <v>62.65</v>
      </c>
      <c r="W50" s="158"/>
      <c r="X50" s="158" t="s">
        <v>383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384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x14ac:dyDescent="0.2">
      <c r="A51" s="161" t="s">
        <v>152</v>
      </c>
      <c r="B51" s="162" t="s">
        <v>84</v>
      </c>
      <c r="C51" s="180" t="s">
        <v>85</v>
      </c>
      <c r="D51" s="163"/>
      <c r="E51" s="164"/>
      <c r="F51" s="165"/>
      <c r="G51" s="166">
        <f>SUMIF(AG52:AG52,"&lt;&gt;NOR",G52:G52)</f>
        <v>0</v>
      </c>
      <c r="H51" s="160"/>
      <c r="I51" s="160">
        <f>SUM(I52:I52)</f>
        <v>0</v>
      </c>
      <c r="J51" s="160"/>
      <c r="K51" s="160">
        <f>SUM(K52:K52)</f>
        <v>0</v>
      </c>
      <c r="L51" s="160"/>
      <c r="M51" s="160">
        <f>SUM(M52:M52)</f>
        <v>0</v>
      </c>
      <c r="N51" s="160"/>
      <c r="O51" s="160">
        <f>SUM(O52:O52)</f>
        <v>0.01</v>
      </c>
      <c r="P51" s="160"/>
      <c r="Q51" s="160">
        <f>SUM(Q52:Q52)</f>
        <v>0</v>
      </c>
      <c r="R51" s="160"/>
      <c r="S51" s="160"/>
      <c r="T51" s="160"/>
      <c r="U51" s="160"/>
      <c r="V51" s="160">
        <f>SUM(V52:V52)</f>
        <v>0.1</v>
      </c>
      <c r="W51" s="160"/>
      <c r="X51" s="160"/>
      <c r="AG51" t="s">
        <v>153</v>
      </c>
    </row>
    <row r="52" spans="1:60" ht="22.5" outlineLevel="1" x14ac:dyDescent="0.2">
      <c r="A52" s="173">
        <v>36</v>
      </c>
      <c r="B52" s="174" t="s">
        <v>662</v>
      </c>
      <c r="C52" s="181" t="s">
        <v>663</v>
      </c>
      <c r="D52" s="175" t="s">
        <v>178</v>
      </c>
      <c r="E52" s="176">
        <v>4.8305100000000003</v>
      </c>
      <c r="F52" s="177"/>
      <c r="G52" s="178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21</v>
      </c>
      <c r="M52" s="158">
        <f>G52*(1+L52/100)</f>
        <v>0</v>
      </c>
      <c r="N52" s="158">
        <v>1.15E-3</v>
      </c>
      <c r="O52" s="158">
        <f>ROUND(E52*N52,2)</f>
        <v>0.01</v>
      </c>
      <c r="P52" s="158">
        <v>0</v>
      </c>
      <c r="Q52" s="158">
        <f>ROUND(E52*P52,2)</f>
        <v>0</v>
      </c>
      <c r="R52" s="158"/>
      <c r="S52" s="158" t="s">
        <v>157</v>
      </c>
      <c r="T52" s="158" t="s">
        <v>157</v>
      </c>
      <c r="U52" s="158">
        <v>2.1000000000000001E-2</v>
      </c>
      <c r="V52" s="158">
        <f>ROUND(E52*U52,2)</f>
        <v>0.1</v>
      </c>
      <c r="W52" s="158"/>
      <c r="X52" s="158" t="s">
        <v>158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159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x14ac:dyDescent="0.2">
      <c r="A53" s="161" t="s">
        <v>152</v>
      </c>
      <c r="B53" s="162" t="s">
        <v>118</v>
      </c>
      <c r="C53" s="180" t="s">
        <v>119</v>
      </c>
      <c r="D53" s="163"/>
      <c r="E53" s="164"/>
      <c r="F53" s="165"/>
      <c r="G53" s="166">
        <f>SUMIF(AG54:AG55,"&lt;&gt;NOR",G54:G55)</f>
        <v>0</v>
      </c>
      <c r="H53" s="160"/>
      <c r="I53" s="160">
        <f>SUM(I54:I55)</f>
        <v>0</v>
      </c>
      <c r="J53" s="160"/>
      <c r="K53" s="160">
        <f>SUM(K54:K55)</f>
        <v>0</v>
      </c>
      <c r="L53" s="160"/>
      <c r="M53" s="160">
        <f>SUM(M54:M55)</f>
        <v>0</v>
      </c>
      <c r="N53" s="160"/>
      <c r="O53" s="160">
        <f>SUM(O54:O55)</f>
        <v>0</v>
      </c>
      <c r="P53" s="160"/>
      <c r="Q53" s="160">
        <f>SUM(Q54:Q55)</f>
        <v>0</v>
      </c>
      <c r="R53" s="160"/>
      <c r="S53" s="160"/>
      <c r="T53" s="160"/>
      <c r="U53" s="160"/>
      <c r="V53" s="160">
        <f>SUM(V54:V55)</f>
        <v>0</v>
      </c>
      <c r="W53" s="160"/>
      <c r="X53" s="160"/>
      <c r="AG53" t="s">
        <v>153</v>
      </c>
    </row>
    <row r="54" spans="1:60" ht="22.5" outlineLevel="1" x14ac:dyDescent="0.2">
      <c r="A54" s="173">
        <v>37</v>
      </c>
      <c r="B54" s="174" t="s">
        <v>53</v>
      </c>
      <c r="C54" s="181" t="s">
        <v>664</v>
      </c>
      <c r="D54" s="175" t="s">
        <v>665</v>
      </c>
      <c r="E54" s="176">
        <v>1</v>
      </c>
      <c r="F54" s="177"/>
      <c r="G54" s="178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21</v>
      </c>
      <c r="M54" s="158">
        <f>G54*(1+L54/100)</f>
        <v>0</v>
      </c>
      <c r="N54" s="158">
        <v>0</v>
      </c>
      <c r="O54" s="158">
        <f>ROUND(E54*N54,2)</f>
        <v>0</v>
      </c>
      <c r="P54" s="158">
        <v>0</v>
      </c>
      <c r="Q54" s="158">
        <f>ROUND(E54*P54,2)</f>
        <v>0</v>
      </c>
      <c r="R54" s="158"/>
      <c r="S54" s="158" t="s">
        <v>266</v>
      </c>
      <c r="T54" s="158" t="s">
        <v>267</v>
      </c>
      <c r="U54" s="158">
        <v>0</v>
      </c>
      <c r="V54" s="158">
        <f>ROUND(E54*U54,2)</f>
        <v>0</v>
      </c>
      <c r="W54" s="158"/>
      <c r="X54" s="158" t="s">
        <v>158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159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73">
        <v>38</v>
      </c>
      <c r="B55" s="174" t="s">
        <v>55</v>
      </c>
      <c r="C55" s="181" t="s">
        <v>666</v>
      </c>
      <c r="D55" s="175" t="s">
        <v>665</v>
      </c>
      <c r="E55" s="176">
        <v>1</v>
      </c>
      <c r="F55" s="177"/>
      <c r="G55" s="178">
        <f>ROUND(E55*F55,2)</f>
        <v>0</v>
      </c>
      <c r="H55" s="159"/>
      <c r="I55" s="158">
        <f>ROUND(E55*H55,2)</f>
        <v>0</v>
      </c>
      <c r="J55" s="159"/>
      <c r="K55" s="158">
        <f>ROUND(E55*J55,2)</f>
        <v>0</v>
      </c>
      <c r="L55" s="158">
        <v>21</v>
      </c>
      <c r="M55" s="158">
        <f>G55*(1+L55/100)</f>
        <v>0</v>
      </c>
      <c r="N55" s="158">
        <v>0</v>
      </c>
      <c r="O55" s="158">
        <f>ROUND(E55*N55,2)</f>
        <v>0</v>
      </c>
      <c r="P55" s="158">
        <v>0</v>
      </c>
      <c r="Q55" s="158">
        <f>ROUND(E55*P55,2)</f>
        <v>0</v>
      </c>
      <c r="R55" s="158"/>
      <c r="S55" s="158" t="s">
        <v>266</v>
      </c>
      <c r="T55" s="158" t="s">
        <v>267</v>
      </c>
      <c r="U55" s="158">
        <v>0</v>
      </c>
      <c r="V55" s="158">
        <f>ROUND(E55*U55,2)</f>
        <v>0</v>
      </c>
      <c r="W55" s="158"/>
      <c r="X55" s="158" t="s">
        <v>158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159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x14ac:dyDescent="0.2">
      <c r="A56" s="161" t="s">
        <v>152</v>
      </c>
      <c r="B56" s="162" t="s">
        <v>122</v>
      </c>
      <c r="C56" s="180" t="s">
        <v>123</v>
      </c>
      <c r="D56" s="163"/>
      <c r="E56" s="164"/>
      <c r="F56" s="165"/>
      <c r="G56" s="166">
        <f>SUMIF(AG57:AG60,"&lt;&gt;NOR",G57:G60)</f>
        <v>0</v>
      </c>
      <c r="H56" s="160"/>
      <c r="I56" s="160">
        <f>SUM(I57:I60)</f>
        <v>0</v>
      </c>
      <c r="J56" s="160"/>
      <c r="K56" s="160">
        <f>SUM(K57:K60)</f>
        <v>0</v>
      </c>
      <c r="L56" s="160"/>
      <c r="M56" s="160">
        <f>SUM(M57:M60)</f>
        <v>0</v>
      </c>
      <c r="N56" s="160"/>
      <c r="O56" s="160">
        <f>SUM(O57:O60)</f>
        <v>0</v>
      </c>
      <c r="P56" s="160"/>
      <c r="Q56" s="160">
        <f>SUM(Q57:Q60)</f>
        <v>0</v>
      </c>
      <c r="R56" s="160"/>
      <c r="S56" s="160"/>
      <c r="T56" s="160"/>
      <c r="U56" s="160"/>
      <c r="V56" s="160">
        <f>SUM(V57:V60)</f>
        <v>2.7800000000000002</v>
      </c>
      <c r="W56" s="160"/>
      <c r="X56" s="160"/>
      <c r="AG56" t="s">
        <v>153</v>
      </c>
    </row>
    <row r="57" spans="1:60" outlineLevel="1" x14ac:dyDescent="0.2">
      <c r="A57" s="173">
        <v>39</v>
      </c>
      <c r="B57" s="174" t="s">
        <v>601</v>
      </c>
      <c r="C57" s="181" t="s">
        <v>602</v>
      </c>
      <c r="D57" s="175" t="s">
        <v>189</v>
      </c>
      <c r="E57" s="176">
        <v>2.7590400000000002</v>
      </c>
      <c r="F57" s="177"/>
      <c r="G57" s="178">
        <f>ROUND(E57*F57,2)</f>
        <v>0</v>
      </c>
      <c r="H57" s="159"/>
      <c r="I57" s="158">
        <f>ROUND(E57*H57,2)</f>
        <v>0</v>
      </c>
      <c r="J57" s="159"/>
      <c r="K57" s="158">
        <f>ROUND(E57*J57,2)</f>
        <v>0</v>
      </c>
      <c r="L57" s="158">
        <v>21</v>
      </c>
      <c r="M57" s="158">
        <f>G57*(1+L57/100)</f>
        <v>0</v>
      </c>
      <c r="N57" s="158">
        <v>0</v>
      </c>
      <c r="O57" s="158">
        <f>ROUND(E57*N57,2)</f>
        <v>0</v>
      </c>
      <c r="P57" s="158">
        <v>0</v>
      </c>
      <c r="Q57" s="158">
        <f>ROUND(E57*P57,2)</f>
        <v>0</v>
      </c>
      <c r="R57" s="158"/>
      <c r="S57" s="158" t="s">
        <v>157</v>
      </c>
      <c r="T57" s="158" t="s">
        <v>157</v>
      </c>
      <c r="U57" s="158">
        <v>0.95599999999999996</v>
      </c>
      <c r="V57" s="158">
        <f>ROUND(E57*U57,2)</f>
        <v>2.64</v>
      </c>
      <c r="W57" s="158"/>
      <c r="X57" s="158" t="s">
        <v>603</v>
      </c>
      <c r="Y57" s="151"/>
      <c r="Z57" s="151"/>
      <c r="AA57" s="151"/>
      <c r="AB57" s="151"/>
      <c r="AC57" s="151"/>
      <c r="AD57" s="151"/>
      <c r="AE57" s="151"/>
      <c r="AF57" s="151"/>
      <c r="AG57" s="151" t="s">
        <v>604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73">
        <v>40</v>
      </c>
      <c r="B58" s="174" t="s">
        <v>605</v>
      </c>
      <c r="C58" s="181" t="s">
        <v>606</v>
      </c>
      <c r="D58" s="175" t="s">
        <v>189</v>
      </c>
      <c r="E58" s="176">
        <v>2.7590400000000002</v>
      </c>
      <c r="F58" s="177"/>
      <c r="G58" s="178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21</v>
      </c>
      <c r="M58" s="158">
        <f>G58*(1+L58/100)</f>
        <v>0</v>
      </c>
      <c r="N58" s="158">
        <v>0</v>
      </c>
      <c r="O58" s="158">
        <f>ROUND(E58*N58,2)</f>
        <v>0</v>
      </c>
      <c r="P58" s="158">
        <v>0</v>
      </c>
      <c r="Q58" s="158">
        <f>ROUND(E58*P58,2)</f>
        <v>0</v>
      </c>
      <c r="R58" s="158"/>
      <c r="S58" s="158" t="s">
        <v>157</v>
      </c>
      <c r="T58" s="158" t="s">
        <v>157</v>
      </c>
      <c r="U58" s="158">
        <v>4.2000000000000003E-2</v>
      </c>
      <c r="V58" s="158">
        <f>ROUND(E58*U58,2)</f>
        <v>0.12</v>
      </c>
      <c r="W58" s="158"/>
      <c r="X58" s="158" t="s">
        <v>603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604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73">
        <v>41</v>
      </c>
      <c r="B59" s="174" t="s">
        <v>607</v>
      </c>
      <c r="C59" s="181" t="s">
        <v>608</v>
      </c>
      <c r="D59" s="175" t="s">
        <v>189</v>
      </c>
      <c r="E59" s="176">
        <v>2.7590400000000002</v>
      </c>
      <c r="F59" s="177"/>
      <c r="G59" s="178">
        <f>ROUND(E59*F59,2)</f>
        <v>0</v>
      </c>
      <c r="H59" s="159"/>
      <c r="I59" s="158">
        <f>ROUND(E59*H59,2)</f>
        <v>0</v>
      </c>
      <c r="J59" s="159"/>
      <c r="K59" s="158">
        <f>ROUND(E59*J59,2)</f>
        <v>0</v>
      </c>
      <c r="L59" s="158">
        <v>21</v>
      </c>
      <c r="M59" s="158">
        <f>G59*(1+L59/100)</f>
        <v>0</v>
      </c>
      <c r="N59" s="158">
        <v>0</v>
      </c>
      <c r="O59" s="158">
        <f>ROUND(E59*N59,2)</f>
        <v>0</v>
      </c>
      <c r="P59" s="158">
        <v>0</v>
      </c>
      <c r="Q59" s="158">
        <f>ROUND(E59*P59,2)</f>
        <v>0</v>
      </c>
      <c r="R59" s="158"/>
      <c r="S59" s="158" t="s">
        <v>157</v>
      </c>
      <c r="T59" s="158" t="s">
        <v>157</v>
      </c>
      <c r="U59" s="158">
        <v>0</v>
      </c>
      <c r="V59" s="158">
        <f>ROUND(E59*U59,2)</f>
        <v>0</v>
      </c>
      <c r="W59" s="158"/>
      <c r="X59" s="158" t="s">
        <v>603</v>
      </c>
      <c r="Y59" s="151"/>
      <c r="Z59" s="151"/>
      <c r="AA59" s="151"/>
      <c r="AB59" s="151"/>
      <c r="AC59" s="151"/>
      <c r="AD59" s="151"/>
      <c r="AE59" s="151"/>
      <c r="AF59" s="151"/>
      <c r="AG59" s="151" t="s">
        <v>604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73">
        <v>42</v>
      </c>
      <c r="B60" s="174" t="s">
        <v>609</v>
      </c>
      <c r="C60" s="181" t="s">
        <v>610</v>
      </c>
      <c r="D60" s="175" t="s">
        <v>189</v>
      </c>
      <c r="E60" s="176">
        <v>2.7590400000000002</v>
      </c>
      <c r="F60" s="177"/>
      <c r="G60" s="178">
        <f>ROUND(E60*F60,2)</f>
        <v>0</v>
      </c>
      <c r="H60" s="159"/>
      <c r="I60" s="158">
        <f>ROUND(E60*H60,2)</f>
        <v>0</v>
      </c>
      <c r="J60" s="159"/>
      <c r="K60" s="158">
        <f>ROUND(E60*J60,2)</f>
        <v>0</v>
      </c>
      <c r="L60" s="158">
        <v>21</v>
      </c>
      <c r="M60" s="158">
        <f>G60*(1+L60/100)</f>
        <v>0</v>
      </c>
      <c r="N60" s="158">
        <v>0</v>
      </c>
      <c r="O60" s="158">
        <f>ROUND(E60*N60,2)</f>
        <v>0</v>
      </c>
      <c r="P60" s="158">
        <v>0</v>
      </c>
      <c r="Q60" s="158">
        <f>ROUND(E60*P60,2)</f>
        <v>0</v>
      </c>
      <c r="R60" s="158"/>
      <c r="S60" s="158" t="s">
        <v>157</v>
      </c>
      <c r="T60" s="158" t="s">
        <v>157</v>
      </c>
      <c r="U60" s="158">
        <v>6.0000000000000001E-3</v>
      </c>
      <c r="V60" s="158">
        <f>ROUND(E60*U60,2)</f>
        <v>0.02</v>
      </c>
      <c r="W60" s="158"/>
      <c r="X60" s="158" t="s">
        <v>603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604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x14ac:dyDescent="0.2">
      <c r="A61" s="161" t="s">
        <v>152</v>
      </c>
      <c r="B61" s="162" t="s">
        <v>125</v>
      </c>
      <c r="C61" s="180" t="s">
        <v>29</v>
      </c>
      <c r="D61" s="163"/>
      <c r="E61" s="164"/>
      <c r="F61" s="165"/>
      <c r="G61" s="166">
        <f>SUMIF(AG62:AG62,"&lt;&gt;NOR",G62:G62)</f>
        <v>0</v>
      </c>
      <c r="H61" s="160"/>
      <c r="I61" s="160">
        <f>SUM(I62:I62)</f>
        <v>0</v>
      </c>
      <c r="J61" s="160"/>
      <c r="K61" s="160">
        <f>SUM(K62:K62)</f>
        <v>0</v>
      </c>
      <c r="L61" s="160"/>
      <c r="M61" s="160">
        <f>SUM(M62:M62)</f>
        <v>0</v>
      </c>
      <c r="N61" s="160"/>
      <c r="O61" s="160">
        <f>SUM(O62:O62)</f>
        <v>0</v>
      </c>
      <c r="P61" s="160"/>
      <c r="Q61" s="160">
        <f>SUM(Q62:Q62)</f>
        <v>0</v>
      </c>
      <c r="R61" s="160"/>
      <c r="S61" s="160"/>
      <c r="T61" s="160"/>
      <c r="U61" s="160"/>
      <c r="V61" s="160">
        <f>SUM(V62:V62)</f>
        <v>0</v>
      </c>
      <c r="W61" s="160"/>
      <c r="X61" s="160"/>
      <c r="AG61" t="s">
        <v>153</v>
      </c>
    </row>
    <row r="62" spans="1:60" outlineLevel="1" x14ac:dyDescent="0.2">
      <c r="A62" s="167">
        <v>43</v>
      </c>
      <c r="B62" s="168" t="s">
        <v>542</v>
      </c>
      <c r="C62" s="182" t="s">
        <v>543</v>
      </c>
      <c r="D62" s="169" t="s">
        <v>544</v>
      </c>
      <c r="E62" s="170">
        <v>1</v>
      </c>
      <c r="F62" s="171"/>
      <c r="G62" s="172">
        <f>ROUND(E62*F62,2)</f>
        <v>0</v>
      </c>
      <c r="H62" s="159"/>
      <c r="I62" s="158">
        <f>ROUND(E62*H62,2)</f>
        <v>0</v>
      </c>
      <c r="J62" s="159"/>
      <c r="K62" s="158">
        <f>ROUND(E62*J62,2)</f>
        <v>0</v>
      </c>
      <c r="L62" s="158">
        <v>21</v>
      </c>
      <c r="M62" s="158">
        <f>G62*(1+L62/100)</f>
        <v>0</v>
      </c>
      <c r="N62" s="158">
        <v>0</v>
      </c>
      <c r="O62" s="158">
        <f>ROUND(E62*N62,2)</f>
        <v>0</v>
      </c>
      <c r="P62" s="158">
        <v>0</v>
      </c>
      <c r="Q62" s="158">
        <f>ROUND(E62*P62,2)</f>
        <v>0</v>
      </c>
      <c r="R62" s="158"/>
      <c r="S62" s="158" t="s">
        <v>157</v>
      </c>
      <c r="T62" s="158" t="s">
        <v>267</v>
      </c>
      <c r="U62" s="158">
        <v>0</v>
      </c>
      <c r="V62" s="158">
        <f>ROUND(E62*U62,2)</f>
        <v>0</v>
      </c>
      <c r="W62" s="158"/>
      <c r="X62" s="158" t="s">
        <v>545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546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x14ac:dyDescent="0.2">
      <c r="A63" s="3"/>
      <c r="B63" s="4"/>
      <c r="C63" s="183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AE63">
        <v>15</v>
      </c>
      <c r="AF63">
        <v>21</v>
      </c>
      <c r="AG63" t="s">
        <v>139</v>
      </c>
    </row>
    <row r="64" spans="1:60" x14ac:dyDescent="0.2">
      <c r="A64" s="154"/>
      <c r="B64" s="155" t="s">
        <v>31</v>
      </c>
      <c r="C64" s="184"/>
      <c r="D64" s="156"/>
      <c r="E64" s="157"/>
      <c r="F64" s="157"/>
      <c r="G64" s="179">
        <f>G8+G19+G30+G34+G39+G45+G47+G49+G51+G53+G56+G61</f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E64">
        <f>SUMIF(L7:L62,AE63,G7:G62)</f>
        <v>0</v>
      </c>
      <c r="AF64">
        <f>SUMIF(L7:L62,AF63,G7:G62)</f>
        <v>0</v>
      </c>
      <c r="AG64" t="s">
        <v>547</v>
      </c>
    </row>
    <row r="65" spans="1:33" x14ac:dyDescent="0.2">
      <c r="A65" s="3"/>
      <c r="B65" s="4"/>
      <c r="C65" s="183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33" x14ac:dyDescent="0.2">
      <c r="A66" s="3"/>
      <c r="B66" s="4"/>
      <c r="C66" s="183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33" x14ac:dyDescent="0.2">
      <c r="A67" s="248" t="s">
        <v>548</v>
      </c>
      <c r="B67" s="248"/>
      <c r="C67" s="249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33" x14ac:dyDescent="0.2">
      <c r="A68" s="250"/>
      <c r="B68" s="251"/>
      <c r="C68" s="252"/>
      <c r="D68" s="251"/>
      <c r="E68" s="251"/>
      <c r="F68" s="251"/>
      <c r="G68" s="25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AG68" t="s">
        <v>549</v>
      </c>
    </row>
    <row r="69" spans="1:33" x14ac:dyDescent="0.2">
      <c r="A69" s="254"/>
      <c r="B69" s="255"/>
      <c r="C69" s="256"/>
      <c r="D69" s="255"/>
      <c r="E69" s="255"/>
      <c r="F69" s="255"/>
      <c r="G69" s="25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33" x14ac:dyDescent="0.2">
      <c r="A70" s="254"/>
      <c r="B70" s="255"/>
      <c r="C70" s="256"/>
      <c r="D70" s="255"/>
      <c r="E70" s="255"/>
      <c r="F70" s="255"/>
      <c r="G70" s="25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33" x14ac:dyDescent="0.2">
      <c r="A71" s="254"/>
      <c r="B71" s="255"/>
      <c r="C71" s="256"/>
      <c r="D71" s="255"/>
      <c r="E71" s="255"/>
      <c r="F71" s="255"/>
      <c r="G71" s="25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33" x14ac:dyDescent="0.2">
      <c r="A72" s="258"/>
      <c r="B72" s="259"/>
      <c r="C72" s="260"/>
      <c r="D72" s="259"/>
      <c r="E72" s="259"/>
      <c r="F72" s="259"/>
      <c r="G72" s="26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33" x14ac:dyDescent="0.2">
      <c r="A73" s="3"/>
      <c r="B73" s="4"/>
      <c r="C73" s="183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33" x14ac:dyDescent="0.2">
      <c r="C74" s="185"/>
      <c r="D74" s="10"/>
      <c r="AG74" t="s">
        <v>550</v>
      </c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68:G72"/>
    <mergeCell ref="A1:G1"/>
    <mergeCell ref="C2:G2"/>
    <mergeCell ref="C3:G3"/>
    <mergeCell ref="C4:G4"/>
    <mergeCell ref="A67:C6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Přístavba</vt:lpstr>
      <vt:lpstr>Rekonstrukce</vt:lpstr>
      <vt:lpstr>Venkovní plochy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Přístavba!Názvy_tisku</vt:lpstr>
      <vt:lpstr>Rekonstrukce!Názvy_tisku</vt:lpstr>
      <vt:lpstr>'Venkovní plochy'!Názvy_tisku</vt:lpstr>
      <vt:lpstr>oadresa</vt:lpstr>
      <vt:lpstr>Stavba!Objednatel</vt:lpstr>
      <vt:lpstr>Stavba!Objekt</vt:lpstr>
      <vt:lpstr>Přístavba!Oblast_tisku</vt:lpstr>
      <vt:lpstr>Rekonstrukce!Oblast_tisku</vt:lpstr>
      <vt:lpstr>Stavba!Oblast_tisku</vt:lpstr>
      <vt:lpstr>'Venkovní plochy'!Oblast_tisku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Plecitý</dc:creator>
  <cp:lastModifiedBy>Karel Plecitý</cp:lastModifiedBy>
  <cp:lastPrinted>2019-03-19T12:27:02Z</cp:lastPrinted>
  <dcterms:created xsi:type="dcterms:W3CDTF">2009-04-08T07:15:50Z</dcterms:created>
  <dcterms:modified xsi:type="dcterms:W3CDTF">2020-06-17T11:18:01Z</dcterms:modified>
</cp:coreProperties>
</file>